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01.04" sheetId="1" state="visible" r:id="rId1"/>
  </sheets>
  <definedNames>
    <definedName name="Print_Titles" localSheetId="0">'01.04'!$3:$5</definedName>
  </definedNames>
  <calcPr/>
</workbook>
</file>

<file path=xl/sharedStrings.xml><?xml version="1.0" encoding="utf-8"?>
<sst xmlns="http://schemas.openxmlformats.org/spreadsheetml/2006/main" count="85" uniqueCount="85">
  <si>
    <t xml:space="preserve">Отчет по комплексному плану (сетевому графику)  реализации муниципальной программы "Информационное общество - Урай" на 2019-2030 годы  на 01.04.2024</t>
  </si>
  <si>
    <t>№</t>
  </si>
  <si>
    <t xml:space="preserve">Наименование программных мероприятий</t>
  </si>
  <si>
    <t xml:space="preserve">Ответственный исполнитель/соисполнитель муниципальной программы</t>
  </si>
  <si>
    <t xml:space="preserve">Источники финансирования</t>
  </si>
  <si>
    <t xml:space="preserve">Объем финансирования всего на год, тыс.руб.</t>
  </si>
  <si>
    <t xml:space="preserve">в том числе</t>
  </si>
  <si>
    <t xml:space="preserve">Исполнение мероприятия</t>
  </si>
  <si>
    <t xml:space="preserve">Причина отклонения фактически исполненных расходных обязательств от запланированных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</si>
  <si>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</si>
  <si>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</si>
  <si>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</si>
  <si>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</si>
  <si>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</si>
  <si>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</si>
  <si>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</si>
  <si>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</si>
  <si>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</si>
  <si>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</si>
  <si>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</si>
  <si>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</si>
  <si>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</si>
  <si>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</si>
  <si>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 xml:space="preserve">Исполнение, %</t>
  </si>
  <si>
    <t>7=6/5*100</t>
  </si>
  <si>
    <t>1</t>
  </si>
  <si>
    <t xml:space="preserve">Развитие информационных систем, инфраструктуры информационного общества и цифровой экономики на территории  муниципального образования города Урай (далее также - муниципальное образование) 
(1, 2)
</t>
  </si>
  <si>
    <t>УИТиС</t>
  </si>
  <si>
    <t>Всего</t>
  </si>
  <si>
    <t xml:space="preserve">Заключен договор на сопровождение информационных порталов муниципального образования и официального сайта администрации города Урай. </t>
  </si>
  <si>
    <t xml:space="preserve">Федеральный бюджет</t>
  </si>
  <si>
    <t xml:space="preserve">Бюджет Ханты-Мансийского автономного округа - Югры</t>
  </si>
  <si>
    <t xml:space="preserve">местный бюджет</t>
  </si>
  <si>
    <t xml:space="preserve">Иные источники финансирования</t>
  </si>
  <si>
    <t>2</t>
  </si>
  <si>
    <t xml:space="preserve">Формирование муниципальной телекоммуникационной инфраструктуры и развитие сервисов на ее основе.
(4)
</t>
  </si>
  <si>
    <t xml:space="preserve">Заключен договор на оказание услуг по техническому сопровождению корпоративной сети органов администрации города Урай.</t>
  </si>
  <si>
    <t>3</t>
  </si>
  <si>
    <t xml:space="preserve">Обеспечение информационной безопасности в администрации, органах администрации, муниципальных казенных,  бюджетных и автономных учреждениях города Урай (3,5)</t>
  </si>
  <si>
    <t xml:space="preserve">
УИТиС, Органы администрации города Урай: Комитет по финансам администрации города Урай, управление по физической культуре, спорту и туризму администрации города Урай; управление по культуре и социальным вопросам администрации города Урай; сводно-аналитический отдел администрации города Урай. МКУ УЖКХ, МКУ УГЗиП
</t>
  </si>
  <si>
    <t xml:space="preserve"> Причина неисполнения связана с уточнением технического задания. Реализация данного мероприятия перенесена на 2-ой квартал 2024 года</t>
  </si>
  <si>
    <t>4</t>
  </si>
  <si>
    <t xml:space="preserve">Информирование населения через средства массовой информации (6,7,8) </t>
  </si>
  <si>
    <t xml:space="preserve">Органы администрации города Урай:
Управление образования администрации города Урай, управление по физической культуре, спорту и туризму администрации города Урай;
управление по культуре и социальным вопросам администрации города Урай,
Отдел по взаимодействию со средствами массовой информации администрации города Урай. МКУ УЖКХ
</t>
  </si>
  <si>
    <t xml:space="preserve">Неисполнение средств связано с поздним выставлением счетов  за услуги по подготовке и размещению информационных материалов о деятельности ОМС г. Урай на оплату. Оплата будет произведена в апреле 2024года.</t>
  </si>
  <si>
    <t>4.1</t>
  </si>
  <si>
    <t xml:space="preserve">Проведение информационно-рекламных мероприятий (6,7,8)</t>
  </si>
  <si>
    <t xml:space="preserve">Органы администрации города Урай:
Управление образования и молодежной политики администрации города Урай, управление по физической культуре, спорту и туризму администрации города Урай;
управление по культуре и социальным вопросам администрации города Урай, пресс-служба администрации города Урай.
МКУ УЖКХ.
</t>
  </si>
  <si>
    <t xml:space="preserve">Бюджет городского округа города Урай</t>
  </si>
  <si>
    <t>5</t>
  </si>
  <si>
    <t xml:space="preserve">Обеспечение деятельности муниципального бюджетного учреждения газета «Знамя» (7,9)</t>
  </si>
  <si>
    <t xml:space="preserve">Органы администрации города Урай:
управление внутренней политики администрации города Урай, Отдел по взаимодействию со средствами массовой информации администрации города Урай.
</t>
  </si>
  <si>
    <t>5.1</t>
  </si>
  <si>
    <t xml:space="preserve">Опубликование принятых муниципальных правовых актов и публикаций о деятельности ОМСУ (7,9)</t>
  </si>
  <si>
    <t xml:space="preserve">
Органы администрации города Урай:
Отдел по взаимодействию со средствами массовой информации администрации города Урай
</t>
  </si>
  <si>
    <t>5.2</t>
  </si>
  <si>
    <t xml:space="preserve">Проведение социологического исследования об информированности населения города Урай о деятельности ОМСУ и социально-экономических преобразованиях в муниципальном образовании через печатные СМИ (7,9)</t>
  </si>
  <si>
    <t xml:space="preserve">Органы администрации города Урай:
управление внутренней политики администрации города Урай, Отдел по взаимодействию со средствами массовой информации администрации   города Урай
</t>
  </si>
  <si>
    <t xml:space="preserve">ВСЕГО по муниципальной программе:</t>
  </si>
  <si>
    <t xml:space="preserve">В том числе:</t>
  </si>
  <si>
    <t xml:space="preserve">Ответственный исполнитель
(УИТиС) 
Мероприятие 1, 2, 3</t>
  </si>
  <si>
    <t xml:space="preserve">Соисполнитель 1
(Органы администрации города Урай: управление по физической культуре, спорту и туризму администрации города Урай;
управление по культуре и социальным вопросам администрации города Урай,
сводно-аналитический отдел администрации города Урай;
Отдел по взаимодействию со средствами массовой информации администрации города Урай;
управление внутренней политики администрации города Урай)
Мероприятие 4, 5</t>
  </si>
  <si>
    <t xml:space="preserve">Соисполнитель 2 (Управление образования и молодежной политики администрации города Урай)
Мероприятие 4</t>
  </si>
  <si>
    <t xml:space="preserve">Соисполнитель 3 (Комитет по финансам администрации города Урай)
</t>
  </si>
  <si>
    <t xml:space="preserve">Соисполнитель 4 (МКУ УГЗиП)
</t>
  </si>
  <si>
    <t xml:space="preserve">Соисполнитель 5 (МКУ УЖКХ)
Мероприятие 4</t>
  </si>
  <si>
    <t xml:space="preserve">За счет остатков прошлых лет: 4. Информирование населения через средства массовой информации </t>
  </si>
  <si>
    <t xml:space="preserve">Отдел по взаимодействию со средствами массовой информации</t>
  </si>
  <si>
    <t xml:space="preserve">Остатки 2023 года - бюджет городского округа Урай</t>
  </si>
  <si>
    <t xml:space="preserve">Ответственный исполнитель (соисполнитель)</t>
  </si>
  <si>
    <t>СОГЛАСОВАНО:</t>
  </si>
  <si>
    <t xml:space="preserve">муниципальной программы:</t>
  </si>
  <si>
    <t xml:space="preserve">Исполняющий обязанности председателя Комитета по финансам</t>
  </si>
  <si>
    <t xml:space="preserve">Начальник управления по информационным технологиям и связи</t>
  </si>
  <si>
    <t xml:space="preserve">администрации города Урай</t>
  </si>
  <si>
    <t>Л.В.Зорина</t>
  </si>
  <si>
    <t xml:space="preserve">С.А. Осипова</t>
  </si>
  <si>
    <t>"_________"__________________202__</t>
  </si>
  <si>
    <t>"______"_______________2024</t>
  </si>
  <si>
    <t>Исполнитель:</t>
  </si>
  <si>
    <t xml:space="preserve">Начальник отдела по информационным ресурсам</t>
  </si>
  <si>
    <t xml:space="preserve">управления по информационным технологиям и связи</t>
  </si>
  <si>
    <t xml:space="preserve">Т.С. Лобова, тел.: 8 (34676) 29500</t>
  </si>
  <si>
    <t xml:space="preserve">Специалист-эксперт сводно-аналитического отдела</t>
  </si>
  <si>
    <t xml:space="preserve">С.А. Слепова, тел.: 8 (34676) 23330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</si>
</sst>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2">
    <numFmt numFmtId="160" formatCode="#,##0.0"/>
    <numFmt numFmtId="161" formatCode="0.0"/>
  </numFmts>
  <fonts count="14">
    <font>
      <name val="Calibri"/>
      <color theme="1"/>
      <sz val="11.000000"/>
      <scheme val="minor"/>
    </font>
    <font>
      <name val="Times New Roman"/>
      <sz val="11.000000"/>
    </font>
    <font>
      <name val="Times New Roman"/>
      <sz val="10.000000"/>
    </font>
    <font>
      <name val="Times New Roman"/>
      <sz val="14.000000"/>
    </font>
    <font>
      <name val="Times New Roman"/>
      <b/>
      <sz val="11.000000"/>
    </font>
    <font>
      <name val="Times New Roman"/>
      <b/>
      <sz val="10.000000"/>
    </font>
    <font>
      <name val="Times New Roman"/>
      <b/>
      <sz val="8.000000"/>
    </font>
    <font>
      <name val="Times New Roman"/>
      <sz val="8.000000"/>
    </font>
    <font>
      <name val="Times New Roman"/>
      <sz val="9.000000"/>
    </font>
    <font>
      <name val="Times New Roman"/>
      <color indexed="64"/>
      <sz val="9.000000"/>
    </font>
    <font>
      <name val="Times New Roman"/>
      <sz val="6.000000"/>
    </font>
    <font>
      <name val="Times New Roman"/>
      <sz val="7.000000"/>
    </font>
    <font>
      <name val="Calibri"/>
      <sz val="11.000000"/>
      <scheme val="minor"/>
    </font>
    <font>
      <name val="Times New Roman"/>
      <b/>
      <sz val="7.000000"/>
    </font>
  </fonts>
  <fills count="3">
    <fill>
      <patternFill patternType="none"/>
    </fill>
    <fill>
      <patternFill patternType="gray125"/>
    </fill>
    <fill>
      <patternFill patternType="solid">
        <fgColor theme="0" tint="0"/>
        <bgColor theme="0" tint="0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7">
    <xf fontId="0" fillId="0" borderId="0" numFmtId="0" xfId="0"/>
    <xf fontId="1" fillId="0" borderId="0" numFmtId="0" xfId="0" applyFont="1"/>
    <xf fontId="1" fillId="0" borderId="0" numFmtId="49" xfId="0" applyNumberFormat="1" applyFont="1"/>
    <xf fontId="2" fillId="0" borderId="0" numFmtId="0" xfId="0" applyFont="1"/>
    <xf fontId="3" fillId="0" borderId="0" numFmtId="0" xfId="0" applyFont="1" applyAlignment="1">
      <alignment horizontal="center"/>
    </xf>
    <xf fontId="3" fillId="0" borderId="0" numFmtId="0" xfId="0" applyFont="1"/>
    <xf fontId="1" fillId="0" borderId="0" numFmtId="160" xfId="0" applyNumberFormat="1" applyFont="1"/>
    <xf fontId="1" fillId="0" borderId="1" numFmtId="49" xfId="0" applyNumberFormat="1" applyFont="1" applyBorder="1" applyAlignment="1">
      <alignment horizontal="center" vertical="center" wrapText="1"/>
    </xf>
    <xf fontId="1" fillId="0" borderId="1" numFmtId="0" xfId="0" applyFont="1" applyBorder="1" applyAlignment="1">
      <alignment horizontal="center" vertical="center" wrapText="1"/>
    </xf>
    <xf fontId="2" fillId="0" borderId="1" numFmtId="0" xfId="0" applyFont="1" applyBorder="1" applyAlignment="1">
      <alignment horizontal="center" vertical="center" wrapText="1"/>
    </xf>
    <xf fontId="4" fillId="0" borderId="1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/>
    </xf>
    <xf fontId="1" fillId="0" borderId="3" numFmtId="0" xfId="0" applyFont="1" applyBorder="1" applyAlignment="1">
      <alignment horizontal="center" vertical="center"/>
    </xf>
    <xf fontId="1" fillId="0" borderId="4" numFmtId="0" xfId="0" applyFont="1" applyBorder="1" applyAlignment="1">
      <alignment horizontal="center" vertical="center"/>
    </xf>
    <xf fontId="5" fillId="0" borderId="1" numFmtId="0" xfId="0" applyFont="1" applyBorder="1" applyAlignment="1">
      <alignment horizontal="center" vertical="center" wrapText="1"/>
    </xf>
    <xf fontId="6" fillId="0" borderId="1" numFmtId="0" xfId="0" applyFont="1" applyBorder="1" applyAlignment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7" fillId="0" borderId="1" numFmtId="49" xfId="0" applyNumberFormat="1" applyFont="1" applyBorder="1" applyAlignment="1">
      <alignment horizontal="center" vertical="center" wrapText="1"/>
    </xf>
    <xf fontId="7" fillId="0" borderId="1" numFmtId="0" xfId="0" applyFont="1" applyBorder="1" applyAlignment="1">
      <alignment horizontal="center" vertical="center"/>
    </xf>
    <xf fontId="2" fillId="0" borderId="5" numFmtId="49" xfId="0" applyNumberFormat="1" applyFont="1" applyBorder="1" applyAlignment="1">
      <alignment horizontal="center" vertical="center"/>
    </xf>
    <xf fontId="2" fillId="0" borderId="5" numFmtId="0" xfId="0" applyFont="1" applyBorder="1" applyAlignment="1">
      <alignment horizontal="center" vertical="center" wrapText="1"/>
    </xf>
    <xf fontId="8" fillId="0" borderId="5" numFmtId="0" xfId="0" applyFont="1" applyBorder="1" applyAlignment="1">
      <alignment horizontal="center" vertical="center" wrapText="1"/>
    </xf>
    <xf fontId="5" fillId="0" borderId="1" numFmtId="0" xfId="0" applyFont="1" applyBorder="1" applyAlignment="1">
      <alignment vertical="top" wrapText="1"/>
    </xf>
    <xf fontId="5" fillId="0" borderId="5" numFmtId="160" xfId="0" applyNumberFormat="1" applyFont="1" applyBorder="1" applyAlignment="1">
      <alignment horizontal="center" vertical="center"/>
    </xf>
    <xf fontId="5" fillId="0" borderId="1" numFmtId="160" xfId="0" applyNumberFormat="1" applyFont="1" applyBorder="1" applyAlignment="1">
      <alignment horizontal="center" vertical="center"/>
    </xf>
    <xf fontId="2" fillId="0" borderId="5" numFmtId="160" xfId="0" applyNumberFormat="1" applyFont="1" applyBorder="1" applyAlignment="1">
      <alignment horizontal="center" vertical="center"/>
    </xf>
    <xf fontId="9" fillId="0" borderId="6" numFmtId="160" xfId="0" applyNumberFormat="1" applyFont="1" applyBorder="1" applyAlignment="1">
      <alignment horizontal="left" vertical="center" wrapText="1"/>
    </xf>
    <xf fontId="8" fillId="0" borderId="1" numFmtId="0" xfId="0" applyFont="1" applyBorder="1" applyAlignment="1">
      <alignment horizontal="left" vertical="center" wrapText="1"/>
    </xf>
    <xf fontId="2" fillId="0" borderId="7" numFmtId="49" xfId="0" applyNumberFormat="1" applyFont="1" applyBorder="1" applyAlignment="1">
      <alignment horizontal="center" vertical="center"/>
    </xf>
    <xf fontId="2" fillId="0" borderId="7" numFmtId="0" xfId="0" applyFont="1" applyBorder="1" applyAlignment="1">
      <alignment horizontal="center" vertical="center" wrapText="1"/>
    </xf>
    <xf fontId="8" fillId="0" borderId="7" numFmtId="0" xfId="0" applyFont="1" applyBorder="1" applyAlignment="1">
      <alignment horizontal="center" vertical="center" wrapText="1"/>
    </xf>
    <xf fontId="2" fillId="0" borderId="1" numFmtId="0" xfId="0" applyFont="1" applyBorder="1" applyAlignment="1">
      <alignment vertical="top" wrapText="1"/>
    </xf>
    <xf fontId="5" fillId="0" borderId="4" numFmtId="160" xfId="0" applyNumberFormat="1" applyFont="1" applyBorder="1" applyAlignment="1">
      <alignment horizontal="center" vertical="center"/>
    </xf>
    <xf fontId="9" fillId="0" borderId="8" numFmtId="160" xfId="0" applyNumberFormat="1" applyFont="1" applyBorder="1" applyAlignment="1">
      <alignment horizontal="left" vertical="top" wrapText="1"/>
    </xf>
    <xf fontId="2" fillId="0" borderId="1" numFmtId="0" xfId="0" applyFont="1" applyBorder="1"/>
    <xf fontId="2" fillId="0" borderId="0" numFmtId="160" xfId="0" applyNumberFormat="1" applyFont="1"/>
    <xf fontId="2" fillId="0" borderId="9" numFmtId="49" xfId="0" applyNumberFormat="1" applyFont="1" applyBorder="1" applyAlignment="1">
      <alignment horizontal="center" vertical="center"/>
    </xf>
    <xf fontId="2" fillId="0" borderId="9" numFmtId="0" xfId="0" applyFont="1" applyBorder="1" applyAlignment="1">
      <alignment horizontal="center" vertical="center" wrapText="1"/>
    </xf>
    <xf fontId="8" fillId="0" borderId="9" numFmtId="0" xfId="0" applyFont="1" applyBorder="1" applyAlignment="1">
      <alignment horizontal="center" vertical="center" wrapText="1"/>
    </xf>
    <xf fontId="9" fillId="0" borderId="10" numFmtId="160" xfId="0" applyNumberFormat="1" applyFont="1" applyBorder="1" applyAlignment="1">
      <alignment horizontal="left" vertical="top" wrapText="1"/>
    </xf>
    <xf fontId="2" fillId="0" borderId="1" numFmtId="160" xfId="0" applyNumberFormat="1" applyFont="1" applyBorder="1" applyAlignment="1">
      <alignment horizontal="center" vertical="center"/>
    </xf>
    <xf fontId="9" fillId="0" borderId="8" numFmtId="0" xfId="0" applyFont="1" applyBorder="1" applyAlignment="1">
      <alignment horizontal="left" vertical="center" wrapText="1"/>
    </xf>
    <xf fontId="9" fillId="0" borderId="8" numFmtId="0" xfId="0" applyFont="1" applyBorder="1" applyAlignment="1">
      <alignment horizontal="left" vertical="top" wrapText="1"/>
    </xf>
    <xf fontId="9" fillId="0" borderId="10" numFmtId="0" xfId="0" applyFont="1" applyBorder="1" applyAlignment="1">
      <alignment horizontal="left" vertical="top" wrapText="1"/>
    </xf>
    <xf fontId="10" fillId="0" borderId="5" numFmtId="0" xfId="0" applyFont="1" applyBorder="1" applyAlignment="1">
      <alignment horizontal="center" vertical="center" wrapText="1"/>
    </xf>
    <xf fontId="9" fillId="2" borderId="5" numFmtId="0" xfId="0" applyFont="1" applyFill="1" applyBorder="1" applyAlignment="1">
      <alignment horizontal="left" vertical="center" wrapText="1"/>
    </xf>
    <xf fontId="10" fillId="0" borderId="7" numFmtId="0" xfId="0" applyFont="1" applyBorder="1" applyAlignment="1">
      <alignment horizontal="center" vertical="center" wrapText="1"/>
    </xf>
    <xf fontId="9" fillId="2" borderId="7" numFmtId="0" xfId="0" applyFont="1" applyFill="1" applyBorder="1" applyAlignment="1">
      <alignment horizontal="left" vertical="top" wrapText="1"/>
    </xf>
    <xf fontId="10" fillId="0" borderId="9" numFmtId="0" xfId="0" applyFont="1" applyBorder="1" applyAlignment="1">
      <alignment horizontal="center" vertical="center" wrapText="1"/>
    </xf>
    <xf fontId="9" fillId="2" borderId="9" numFmtId="0" xfId="0" applyFont="1" applyFill="1" applyBorder="1" applyAlignment="1">
      <alignment horizontal="left" vertical="top" wrapText="1"/>
    </xf>
    <xf fontId="11" fillId="0" borderId="5" numFmtId="0" xfId="0" applyFont="1" applyBorder="1" applyAlignment="1">
      <alignment horizontal="center" vertical="center" wrapText="1"/>
    </xf>
    <xf fontId="11" fillId="0" borderId="7" numFmtId="0" xfId="0" applyFont="1" applyBorder="1" applyAlignment="1">
      <alignment horizontal="center" vertical="center" wrapText="1"/>
    </xf>
    <xf fontId="11" fillId="0" borderId="9" numFmtId="0" xfId="0" applyFont="1" applyBorder="1" applyAlignment="1">
      <alignment horizontal="center" vertical="center" wrapText="1"/>
    </xf>
    <xf fontId="11" fillId="0" borderId="5" numFmtId="0" xfId="0" applyFont="1" applyBorder="1" applyAlignment="1">
      <alignment horizontal="center" wrapText="1"/>
    </xf>
    <xf fontId="2" fillId="0" borderId="5" numFmtId="2" xfId="0" applyNumberFormat="1" applyFont="1" applyBorder="1" applyAlignment="1">
      <alignment horizontal="center" vertical="center" wrapText="1"/>
    </xf>
    <xf fontId="11" fillId="0" borderId="7" numFmtId="0" xfId="0" applyFont="1" applyBorder="1" applyAlignment="1">
      <alignment horizontal="center" wrapText="1"/>
    </xf>
    <xf fontId="2" fillId="0" borderId="7" numFmtId="2" xfId="0" applyNumberFormat="1" applyFont="1" applyBorder="1" applyAlignment="1">
      <alignment horizontal="center" vertical="center" wrapText="1"/>
    </xf>
    <xf fontId="11" fillId="0" borderId="9" numFmtId="0" xfId="0" applyFont="1" applyBorder="1" applyAlignment="1">
      <alignment horizontal="center" wrapText="1"/>
    </xf>
    <xf fontId="2" fillId="0" borderId="9" numFmtId="2" xfId="0" applyNumberFormat="1" applyFont="1" applyBorder="1" applyAlignment="1">
      <alignment horizontal="center" vertical="center" wrapText="1"/>
    </xf>
    <xf fontId="7" fillId="0" borderId="5" numFmtId="0" xfId="0" applyFont="1" applyBorder="1" applyAlignment="1">
      <alignment horizontal="center" vertical="center" wrapText="1"/>
    </xf>
    <xf fontId="7" fillId="0" borderId="7" numFmtId="0" xfId="0" applyFont="1" applyBorder="1" applyAlignment="1">
      <alignment horizontal="center" vertical="center" wrapText="1"/>
    </xf>
    <xf fontId="7" fillId="0" borderId="9" numFmtId="0" xfId="0" applyFont="1" applyBorder="1" applyAlignment="1">
      <alignment horizontal="center" vertical="center" wrapText="1"/>
    </xf>
    <xf fontId="2" fillId="0" borderId="1" numFmtId="49" xfId="0" applyNumberFormat="1" applyFont="1" applyBorder="1" applyAlignment="1">
      <alignment horizontal="center" vertical="center"/>
    </xf>
    <xf fontId="12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vertical="center"/>
    </xf>
    <xf fontId="2" fillId="0" borderId="11" numFmtId="0" xfId="0" applyFont="1" applyBorder="1" applyAlignment="1">
      <alignment horizontal="left" vertical="center"/>
    </xf>
    <xf fontId="5" fillId="0" borderId="1" numFmtId="0" xfId="0" applyFont="1" applyBorder="1" applyAlignment="1">
      <alignment vertical="center" wrapText="1"/>
    </xf>
    <xf fontId="2" fillId="0" borderId="5" numFmtId="0" xfId="0" applyFont="1" applyBorder="1" applyAlignment="1">
      <alignment vertical="center"/>
    </xf>
    <xf fontId="2" fillId="0" borderId="0" numFmtId="0" xfId="0" applyFont="1" applyAlignment="1">
      <alignment horizontal="left" vertical="center"/>
    </xf>
    <xf fontId="2" fillId="0" borderId="1" numFmtId="0" xfId="0" applyFont="1" applyBorder="1" applyAlignment="1">
      <alignment vertical="center" wrapText="1"/>
    </xf>
    <xf fontId="12" fillId="0" borderId="7" numFmtId="0" xfId="0" applyFont="1" applyBorder="1" applyAlignment="1">
      <alignment vertical="center"/>
    </xf>
    <xf fontId="2" fillId="0" borderId="1" numFmtId="0" xfId="0" applyFont="1" applyBorder="1" applyAlignment="1">
      <alignment vertical="center"/>
    </xf>
    <xf fontId="2" fillId="0" borderId="12" numFmtId="0" xfId="0" applyFont="1" applyBorder="1" applyAlignment="1">
      <alignment horizontal="left" vertical="center"/>
    </xf>
    <xf fontId="12" fillId="0" borderId="9" numFmtId="0" xfId="0" applyFont="1" applyBorder="1" applyAlignment="1">
      <alignment vertical="center"/>
    </xf>
    <xf fontId="2" fillId="0" borderId="1" numFmtId="161" xfId="0" applyNumberFormat="1" applyFont="1" applyBorder="1" applyAlignment="1">
      <alignment horizontal="center" vertical="center" wrapText="1"/>
    </xf>
    <xf fontId="5" fillId="0" borderId="0" numFmtId="0" xfId="0" applyFont="1"/>
    <xf fontId="2" fillId="0" borderId="13" numFmtId="161" xfId="0" applyNumberFormat="1" applyFont="1" applyBorder="1" applyAlignment="1">
      <alignment horizontal="left" vertical="center" wrapText="1"/>
    </xf>
    <xf fontId="2" fillId="0" borderId="11" numFmtId="161" xfId="0" applyNumberFormat="1" applyFont="1" applyBorder="1" applyAlignment="1">
      <alignment horizontal="left" vertical="center" wrapText="1"/>
    </xf>
    <xf fontId="2" fillId="0" borderId="14" numFmtId="161" xfId="0" applyNumberFormat="1" applyFont="1" applyBorder="1" applyAlignment="1">
      <alignment horizontal="left" vertical="center" wrapText="1"/>
    </xf>
    <xf fontId="13" fillId="0" borderId="1" numFmtId="0" xfId="0" applyFont="1" applyBorder="1" applyAlignment="1">
      <alignment horizontal="center" vertical="center" wrapText="1"/>
    </xf>
    <xf fontId="5" fillId="0" borderId="1" numFmtId="160" xfId="0" applyNumberFormat="1" applyFont="1" applyBorder="1" applyAlignment="1">
      <alignment horizontal="center" vertical="center" wrapText="1"/>
    </xf>
    <xf fontId="2" fillId="0" borderId="1" numFmtId="160" xfId="0" applyNumberFormat="1" applyFont="1" applyBorder="1" applyAlignment="1">
      <alignment horizontal="center" vertical="center" wrapText="1"/>
    </xf>
    <xf fontId="5" fillId="0" borderId="5" numFmtId="0" xfId="0" applyFont="1" applyBorder="1" applyAlignment="1">
      <alignment horizontal="center"/>
    </xf>
    <xf fontId="2" fillId="0" borderId="15" numFmtId="161" xfId="0" applyNumberFormat="1" applyFont="1" applyBorder="1" applyAlignment="1">
      <alignment horizontal="left" vertical="center" wrapText="1"/>
    </xf>
    <xf fontId="2" fillId="0" borderId="0" numFmtId="161" xfId="0" applyNumberFormat="1" applyFont="1" applyAlignment="1">
      <alignment horizontal="left" vertical="center" wrapText="1"/>
    </xf>
    <xf fontId="2" fillId="0" borderId="16" numFmtId="161" xfId="0" applyNumberFormat="1" applyFont="1" applyBorder="1" applyAlignment="1">
      <alignment horizontal="left" vertical="center" wrapText="1"/>
    </xf>
    <xf fontId="11" fillId="0" borderId="1" numFmtId="0" xfId="0" applyFont="1" applyBorder="1" applyAlignment="1">
      <alignment horizontal="center" vertical="center" wrapText="1"/>
    </xf>
    <xf fontId="5" fillId="0" borderId="7" numFmtId="0" xfId="0" applyFont="1" applyBorder="1" applyAlignment="1">
      <alignment horizontal="center"/>
    </xf>
    <xf fontId="2" fillId="0" borderId="17" numFmtId="161" xfId="0" applyNumberFormat="1" applyFont="1" applyBorder="1" applyAlignment="1">
      <alignment horizontal="left" vertical="center" wrapText="1"/>
    </xf>
    <xf fontId="2" fillId="0" borderId="12" numFmtId="161" xfId="0" applyNumberFormat="1" applyFont="1" applyBorder="1" applyAlignment="1">
      <alignment horizontal="left" vertical="center" wrapText="1"/>
    </xf>
    <xf fontId="2" fillId="0" borderId="18" numFmtId="161" xfId="0" applyNumberFormat="1" applyFont="1" applyBorder="1" applyAlignment="1">
      <alignment horizontal="left" vertical="center" wrapText="1"/>
    </xf>
    <xf fontId="5" fillId="0" borderId="9" numFmtId="0" xfId="0" applyFont="1" applyBorder="1" applyAlignment="1">
      <alignment horizontal="center"/>
    </xf>
    <xf fontId="5" fillId="0" borderId="1" numFmtId="161" xfId="0" applyNumberFormat="1" applyFont="1" applyBorder="1" applyAlignment="1">
      <alignment horizontal="center" vertical="center" wrapText="1"/>
    </xf>
    <xf fontId="5" fillId="0" borderId="1" numFmtId="0" xfId="0" applyFont="1" applyBorder="1" applyAlignment="1">
      <alignment horizontal="center"/>
    </xf>
    <xf fontId="7" fillId="0" borderId="1" numFmtId="0" xfId="0" applyFont="1" applyBorder="1" applyAlignment="1">
      <alignment vertical="center" wrapText="1"/>
    </xf>
    <xf fontId="11" fillId="0" borderId="0" numFmtId="0" xfId="0" applyFont="1" applyAlignment="1">
      <alignment horizontal="center" vertical="center" wrapText="1"/>
    </xf>
    <xf fontId="5" fillId="0" borderId="0" numFmtId="161" xfId="0" applyNumberFormat="1" applyFont="1" applyAlignment="1">
      <alignment horizontal="center" vertical="center" wrapText="1"/>
    </xf>
    <xf fontId="2" fillId="0" borderId="0" numFmtId="161" xfId="0" applyNumberFormat="1" applyFont="1" applyAlignment="1">
      <alignment horizontal="center" vertical="center" wrapText="1"/>
    </xf>
    <xf fontId="5" fillId="0" borderId="0" numFmtId="0" xfId="0" applyFont="1" applyAlignment="1">
      <alignment horizontal="center"/>
    </xf>
    <xf fontId="2" fillId="0" borderId="0" numFmtId="0" xfId="0" applyFont="1" applyAlignment="1">
      <alignment vertical="center" wrapText="1"/>
    </xf>
    <xf fontId="2" fillId="0" borderId="0" numFmtId="49" xfId="0" applyNumberFormat="1" applyFont="1"/>
    <xf fontId="2" fillId="0" borderId="0" numFmtId="0" xfId="0" applyFont="1" applyAlignment="1">
      <alignment wrapText="1"/>
    </xf>
    <xf fontId="2" fillId="0" borderId="0" numFmtId="49" xfId="0" applyNumberFormat="1" applyFont="1" applyAlignment="1">
      <alignment wrapText="1"/>
    </xf>
    <xf fontId="2" fillId="0" borderId="12" numFmtId="0" xfId="0" applyFont="1" applyBorder="1"/>
    <xf fontId="2" fillId="0" borderId="12" numFmtId="49" xfId="0" applyNumberFormat="1" applyFont="1" applyBorder="1"/>
    <xf fontId="2" fillId="0" borderId="12" numFmt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100" workbookViewId="0">
      <pane xSplit="4" ySplit="5" topLeftCell="E6" activePane="bottomRight" state="frozen"/>
      <selection activeCell="AS17" activeCellId="0" sqref="AS17:AS21"/>
    </sheetView>
  </sheetViews>
  <sheetFormatPr defaultRowHeight="14.25"/>
  <cols>
    <col customWidth="1" min="1" max="1" style="2" width="8"/>
    <col customWidth="1" min="2" max="2" style="1" width="30.85546875"/>
    <col customWidth="1" min="3" max="3" style="1" width="21.5703125"/>
    <col customWidth="1" min="4" max="4" style="3" width="23.42578125"/>
    <col customWidth="1" min="5" max="5" style="3" width="10.85546875"/>
    <col customWidth="1" min="6" max="7" style="1" width="8.85546875"/>
    <col customWidth="1" min="8" max="9" style="1" width="7.140625"/>
    <col customWidth="1" min="10" max="10" style="1" width="5.5703125"/>
    <col customWidth="1" min="11" max="11" style="1" width="9"/>
    <col customWidth="1" min="12" max="12" style="1" width="6.85546875"/>
    <col customWidth="1" min="13" max="13" style="1" width="5.42578125"/>
    <col customWidth="1" min="14" max="14" style="1" width="7.28515625"/>
    <col customWidth="1" min="15" max="15" style="1" width="6.7109375"/>
    <col customWidth="1" min="16" max="16" style="1" width="5.5703125"/>
    <col customWidth="1" min="17" max="17" style="1" width="7.85546875"/>
    <col customWidth="1" hidden="1" min="18" max="18" style="1" width="7.28515625"/>
    <col customWidth="1" hidden="1" min="19" max="19" style="1" width="8.28515625"/>
    <col customWidth="1" min="20" max="20" style="1" width="6.7109375"/>
    <col customWidth="1" hidden="1" min="21" max="21" style="1" width="7.42578125"/>
    <col customWidth="1" hidden="1" min="22" max="22" style="1" width="8.42578125"/>
    <col customWidth="1" min="23" max="23" style="1" width="7"/>
    <col customWidth="1" hidden="1" min="24" max="24" style="1" width="7"/>
    <col customWidth="1" hidden="1" min="25" max="25" style="1" width="8.7109375"/>
    <col customWidth="1" min="26" max="26" style="1" width="6.85546875"/>
    <col customWidth="1" hidden="1" min="27" max="27" style="1" width="6.7109375"/>
    <col customWidth="1" hidden="1" min="28" max="28" style="1" width="8.42578125"/>
    <col customWidth="1" min="29" max="29" style="1" width="8.140625"/>
    <col customWidth="1" hidden="1" min="30" max="30" style="1" width="6.140625"/>
    <col customWidth="1" hidden="1" min="31" max="31" style="1" width="6.42578125"/>
    <col customWidth="1" min="32" max="32" style="1" width="9.7109375"/>
    <col customWidth="1" hidden="1" min="33" max="33" style="1" width="6.7109375"/>
    <col customWidth="1" hidden="1" min="34" max="34" style="1" width="6.28515625"/>
    <col customWidth="1" min="35" max="35" style="1" width="8.28515625"/>
    <col customWidth="1" hidden="1" min="36" max="37" style="1" width="5.5703125"/>
    <col customWidth="1" min="38" max="38" style="1" width="7.140625"/>
    <col customWidth="1" hidden="1" min="39" max="39" style="1" width="5.5703125"/>
    <col customWidth="1" hidden="1" min="40" max="40" style="1" width="7"/>
    <col customWidth="1" min="41" max="41" style="1" width="9.42578125"/>
    <col customWidth="1" hidden="1" min="42" max="42" style="1" width="7.85546875"/>
    <col customWidth="1" hidden="1" min="43" max="43" style="1" width="6"/>
    <col customWidth="1" min="44" max="44" style="1" width="21"/>
    <col customWidth="1" min="45" max="45" style="1" width="25.85546875"/>
    <col min="46" max="16384" style="1" width="9.140625"/>
  </cols>
  <sheetData>
    <row r="1" ht="17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</row>
    <row r="2">
      <c r="B2" s="6"/>
      <c r="C2" s="6"/>
      <c r="H2" s="6"/>
    </row>
    <row r="3">
      <c r="A3" s="7" t="s">
        <v>1</v>
      </c>
      <c r="B3" s="8" t="s">
        <v>2</v>
      </c>
      <c r="C3" s="8" t="s">
        <v>3</v>
      </c>
      <c r="D3" s="9" t="s">
        <v>4</v>
      </c>
      <c r="E3" s="10" t="s">
        <v>5</v>
      </c>
      <c r="F3" s="10"/>
      <c r="G3" s="10"/>
      <c r="H3" s="11" t="s">
        <v>6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3"/>
      <c r="AR3" s="9" t="s">
        <v>7</v>
      </c>
      <c r="AS3" s="9" t="s">
        <v>8</v>
      </c>
    </row>
    <row r="4" ht="29.25" customHeight="1">
      <c r="A4" s="7"/>
      <c r="B4" s="8"/>
      <c r="C4" s="8"/>
      <c r="D4" s="9"/>
      <c r="E4" s="10"/>
      <c r="F4" s="10"/>
      <c r="G4" s="10"/>
      <c r="H4" s="8" t="s">
        <v>9</v>
      </c>
      <c r="I4" s="8"/>
      <c r="J4" s="8"/>
      <c r="K4" s="8" t="s">
        <v>10</v>
      </c>
      <c r="L4" s="8"/>
      <c r="M4" s="8"/>
      <c r="N4" s="8" t="s">
        <v>11</v>
      </c>
      <c r="O4" s="8"/>
      <c r="P4" s="8"/>
      <c r="Q4" s="8" t="s">
        <v>12</v>
      </c>
      <c r="R4" s="8"/>
      <c r="S4" s="8"/>
      <c r="T4" s="8" t="s">
        <v>13</v>
      </c>
      <c r="U4" s="8"/>
      <c r="V4" s="8"/>
      <c r="W4" s="8" t="s">
        <v>14</v>
      </c>
      <c r="X4" s="8"/>
      <c r="Y4" s="8"/>
      <c r="Z4" s="8" t="s">
        <v>15</v>
      </c>
      <c r="AA4" s="8"/>
      <c r="AB4" s="8"/>
      <c r="AC4" s="8" t="s">
        <v>16</v>
      </c>
      <c r="AD4" s="8"/>
      <c r="AE4" s="8"/>
      <c r="AF4" s="8" t="s">
        <v>17</v>
      </c>
      <c r="AG4" s="8"/>
      <c r="AH4" s="8"/>
      <c r="AI4" s="8" t="s">
        <v>18</v>
      </c>
      <c r="AJ4" s="8"/>
      <c r="AK4" s="8"/>
      <c r="AL4" s="8" t="s">
        <v>19</v>
      </c>
      <c r="AM4" s="8"/>
      <c r="AN4" s="8"/>
      <c r="AO4" s="8" t="s">
        <v>20</v>
      </c>
      <c r="AP4" s="8"/>
      <c r="AQ4" s="8"/>
      <c r="AR4" s="9"/>
      <c r="AS4" s="9"/>
    </row>
    <row r="5" ht="67.5" customHeight="1">
      <c r="A5" s="7"/>
      <c r="B5" s="8"/>
      <c r="C5" s="8"/>
      <c r="D5" s="9"/>
      <c r="E5" s="14" t="s">
        <v>21</v>
      </c>
      <c r="F5" s="15" t="s">
        <v>22</v>
      </c>
      <c r="G5" s="15" t="s">
        <v>23</v>
      </c>
      <c r="H5" s="16" t="s">
        <v>21</v>
      </c>
      <c r="I5" s="16" t="s">
        <v>22</v>
      </c>
      <c r="J5" s="16" t="s">
        <v>23</v>
      </c>
      <c r="K5" s="16" t="s">
        <v>21</v>
      </c>
      <c r="L5" s="16" t="s">
        <v>22</v>
      </c>
      <c r="M5" s="16" t="s">
        <v>23</v>
      </c>
      <c r="N5" s="16" t="s">
        <v>21</v>
      </c>
      <c r="O5" s="16" t="s">
        <v>22</v>
      </c>
      <c r="P5" s="16" t="s">
        <v>23</v>
      </c>
      <c r="Q5" s="16" t="s">
        <v>21</v>
      </c>
      <c r="R5" s="16" t="s">
        <v>22</v>
      </c>
      <c r="S5" s="16" t="s">
        <v>23</v>
      </c>
      <c r="T5" s="16" t="s">
        <v>21</v>
      </c>
      <c r="U5" s="16" t="s">
        <v>22</v>
      </c>
      <c r="V5" s="16" t="s">
        <v>23</v>
      </c>
      <c r="W5" s="16" t="s">
        <v>21</v>
      </c>
      <c r="X5" s="16" t="s">
        <v>22</v>
      </c>
      <c r="Y5" s="16" t="s">
        <v>23</v>
      </c>
      <c r="Z5" s="16" t="s">
        <v>21</v>
      </c>
      <c r="AA5" s="16" t="s">
        <v>22</v>
      </c>
      <c r="AB5" s="16" t="s">
        <v>23</v>
      </c>
      <c r="AC5" s="16" t="s">
        <v>21</v>
      </c>
      <c r="AD5" s="16" t="s">
        <v>22</v>
      </c>
      <c r="AE5" s="16" t="s">
        <v>23</v>
      </c>
      <c r="AF5" s="16" t="s">
        <v>21</v>
      </c>
      <c r="AG5" s="16" t="s">
        <v>22</v>
      </c>
      <c r="AH5" s="16" t="s">
        <v>23</v>
      </c>
      <c r="AI5" s="16" t="s">
        <v>21</v>
      </c>
      <c r="AJ5" s="16" t="s">
        <v>22</v>
      </c>
      <c r="AK5" s="16" t="s">
        <v>23</v>
      </c>
      <c r="AL5" s="16" t="s">
        <v>21</v>
      </c>
      <c r="AM5" s="16" t="s">
        <v>22</v>
      </c>
      <c r="AN5" s="16" t="s">
        <v>23</v>
      </c>
      <c r="AO5" s="16" t="s">
        <v>21</v>
      </c>
      <c r="AP5" s="16" t="s">
        <v>22</v>
      </c>
      <c r="AQ5" s="16" t="s">
        <v>23</v>
      </c>
      <c r="AR5" s="9"/>
      <c r="AS5" s="9"/>
    </row>
    <row r="6" s="17" customFormat="1">
      <c r="A6" s="18">
        <v>1</v>
      </c>
      <c r="B6" s="16">
        <v>2</v>
      </c>
      <c r="C6" s="16">
        <v>3</v>
      </c>
      <c r="D6" s="9">
        <v>4</v>
      </c>
      <c r="E6" s="14">
        <v>5</v>
      </c>
      <c r="F6" s="15">
        <v>6</v>
      </c>
      <c r="G6" s="15" t="s">
        <v>24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19">
        <v>14</v>
      </c>
      <c r="O6" s="19">
        <v>15</v>
      </c>
      <c r="P6" s="19">
        <v>16</v>
      </c>
      <c r="Q6" s="19">
        <v>17</v>
      </c>
      <c r="R6" s="19">
        <v>18</v>
      </c>
      <c r="S6" s="19">
        <v>19</v>
      </c>
      <c r="T6" s="19">
        <v>20</v>
      </c>
      <c r="U6" s="19">
        <v>21</v>
      </c>
      <c r="V6" s="19">
        <v>22</v>
      </c>
      <c r="W6" s="19">
        <v>23</v>
      </c>
      <c r="X6" s="19">
        <v>24</v>
      </c>
      <c r="Y6" s="19">
        <v>25</v>
      </c>
      <c r="Z6" s="19">
        <v>26</v>
      </c>
      <c r="AA6" s="19">
        <v>28</v>
      </c>
      <c r="AB6" s="19">
        <v>29</v>
      </c>
      <c r="AC6" s="19">
        <v>27</v>
      </c>
      <c r="AD6" s="19">
        <v>31</v>
      </c>
      <c r="AE6" s="19">
        <v>32</v>
      </c>
      <c r="AF6" s="19">
        <v>28</v>
      </c>
      <c r="AG6" s="19">
        <v>34</v>
      </c>
      <c r="AH6" s="19">
        <v>35</v>
      </c>
      <c r="AI6" s="19">
        <v>28</v>
      </c>
      <c r="AJ6" s="19">
        <v>34</v>
      </c>
      <c r="AK6" s="19">
        <v>35</v>
      </c>
      <c r="AL6" s="19">
        <v>28</v>
      </c>
      <c r="AM6" s="19">
        <v>34</v>
      </c>
      <c r="AN6" s="19">
        <v>35</v>
      </c>
      <c r="AO6" s="19">
        <v>28</v>
      </c>
      <c r="AP6" s="19">
        <v>34</v>
      </c>
      <c r="AQ6" s="19">
        <v>35</v>
      </c>
      <c r="AR6" s="19">
        <v>32</v>
      </c>
      <c r="AS6" s="19">
        <v>46</v>
      </c>
    </row>
    <row r="7" s="3" customFormat="1" ht="12.75">
      <c r="A7" s="20" t="s">
        <v>25</v>
      </c>
      <c r="B7" s="21" t="s">
        <v>26</v>
      </c>
      <c r="C7" s="22" t="s">
        <v>27</v>
      </c>
      <c r="D7" s="23" t="s">
        <v>28</v>
      </c>
      <c r="E7" s="24">
        <f>E10</f>
        <v>639.29999999999995</v>
      </c>
      <c r="F7" s="25">
        <f>F9+F10</f>
        <v>97.5</v>
      </c>
      <c r="G7" s="24">
        <f>F7/E7*100</f>
        <v>15.251055842327546</v>
      </c>
      <c r="H7" s="24">
        <f>H9+H10</f>
        <v>2.5</v>
      </c>
      <c r="I7" s="24">
        <f>I9+I10</f>
        <v>0</v>
      </c>
      <c r="J7" s="24">
        <v>0</v>
      </c>
      <c r="K7" s="24">
        <f>K9+K10</f>
        <v>48.700000000000003</v>
      </c>
      <c r="L7" s="24">
        <f>L9+L10</f>
        <v>48.700000000000003</v>
      </c>
      <c r="M7" s="24">
        <f>L7/K7*100</f>
        <v>100</v>
      </c>
      <c r="N7" s="24">
        <f>N9+N10</f>
        <v>48.799999999999997</v>
      </c>
      <c r="O7" s="24">
        <f>O9+O10</f>
        <v>48.799999999999997</v>
      </c>
      <c r="P7" s="24">
        <f>O7/N7*100</f>
        <v>100</v>
      </c>
      <c r="Q7" s="24">
        <f>Q9+Q10</f>
        <v>48.700000000000003</v>
      </c>
      <c r="R7" s="24">
        <f>R9+R10</f>
        <v>0</v>
      </c>
      <c r="S7" s="24">
        <f>R7/Q7*100</f>
        <v>0</v>
      </c>
      <c r="T7" s="24">
        <f>T9+T10</f>
        <v>48.700000000000003</v>
      </c>
      <c r="U7" s="24">
        <f>U9+U10</f>
        <v>0</v>
      </c>
      <c r="V7" s="24">
        <f>U7/T7*100</f>
        <v>0</v>
      </c>
      <c r="W7" s="24">
        <f>W9+W10</f>
        <v>52.600000000000001</v>
      </c>
      <c r="X7" s="24">
        <f>X9+X10</f>
        <v>0</v>
      </c>
      <c r="Y7" s="24">
        <f>X7/W7*100</f>
        <v>0</v>
      </c>
      <c r="Z7" s="24">
        <f>Z9+Z10</f>
        <v>48.700000000000003</v>
      </c>
      <c r="AA7" s="24">
        <f>AA9+AA10</f>
        <v>0</v>
      </c>
      <c r="AB7" s="24">
        <f>AA7/Z7*100</f>
        <v>0</v>
      </c>
      <c r="AC7" s="24">
        <f>AC9+AC10</f>
        <v>48.700000000000003</v>
      </c>
      <c r="AD7" s="24">
        <f>AD9+AD10</f>
        <v>0</v>
      </c>
      <c r="AE7" s="24">
        <f>AD7/AC7*100</f>
        <v>0</v>
      </c>
      <c r="AF7" s="24">
        <f>AF9+AF10</f>
        <v>91.900000000000006</v>
      </c>
      <c r="AG7" s="24">
        <f>AG9+AG10</f>
        <v>0</v>
      </c>
      <c r="AH7" s="24">
        <f>AG7/AF7*100</f>
        <v>0</v>
      </c>
      <c r="AI7" s="24">
        <f>AI9+AI10</f>
        <v>48.700000000000003</v>
      </c>
      <c r="AJ7" s="24">
        <f>AJ9+AJ10</f>
        <v>0</v>
      </c>
      <c r="AK7" s="24">
        <f>AJ7/AI7*100</f>
        <v>0</v>
      </c>
      <c r="AL7" s="24">
        <f>AL9+AL10</f>
        <v>48.700000000000003</v>
      </c>
      <c r="AM7" s="24">
        <f>AM9+AM10</f>
        <v>0</v>
      </c>
      <c r="AN7" s="24">
        <f>AM7/AL7*100</f>
        <v>0</v>
      </c>
      <c r="AO7" s="24">
        <f>AO9+AO10</f>
        <v>102.59999999999999</v>
      </c>
      <c r="AP7" s="26">
        <f>AP9+AP10</f>
        <v>0</v>
      </c>
      <c r="AQ7" s="26">
        <f>AP7/AO7*100</f>
        <v>0</v>
      </c>
      <c r="AR7" s="27" t="s">
        <v>29</v>
      </c>
      <c r="AS7" s="28"/>
    </row>
    <row r="8" s="3" customFormat="1" ht="12.75">
      <c r="A8" s="29"/>
      <c r="B8" s="30"/>
      <c r="C8" s="31"/>
      <c r="D8" s="32" t="s">
        <v>30</v>
      </c>
      <c r="E8" s="33">
        <f t="shared" ref="E8:E9" si="0">+H8+K8+N8+Q8+T8+W8+Z8+AC8+AF8+AI8+AL8+AO8</f>
        <v>0</v>
      </c>
      <c r="F8" s="25">
        <f t="shared" ref="F8:F9" si="1">I8+L8+O8+R8+U8+X8+AA8+AD8+AG8+AJ8+AM8+AP8</f>
        <v>0</v>
      </c>
      <c r="G8" s="24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F8" s="26">
        <v>0</v>
      </c>
      <c r="AG8" s="26">
        <v>0</v>
      </c>
      <c r="AH8" s="26">
        <v>0</v>
      </c>
      <c r="AI8" s="26">
        <v>0</v>
      </c>
      <c r="AJ8" s="26">
        <v>0</v>
      </c>
      <c r="AK8" s="26">
        <v>0</v>
      </c>
      <c r="AL8" s="26">
        <v>0</v>
      </c>
      <c r="AM8" s="26">
        <v>0</v>
      </c>
      <c r="AN8" s="26">
        <v>0</v>
      </c>
      <c r="AO8" s="26">
        <v>0</v>
      </c>
      <c r="AP8" s="26">
        <v>0</v>
      </c>
      <c r="AQ8" s="26">
        <v>0</v>
      </c>
      <c r="AR8" s="34"/>
      <c r="AS8" s="28"/>
    </row>
    <row r="9" s="3" customFormat="1" ht="36">
      <c r="A9" s="29"/>
      <c r="B9" s="30"/>
      <c r="C9" s="31"/>
      <c r="D9" s="32" t="s">
        <v>31</v>
      </c>
      <c r="E9" s="33">
        <f t="shared" si="0"/>
        <v>0</v>
      </c>
      <c r="F9" s="25">
        <f t="shared" si="1"/>
        <v>0</v>
      </c>
      <c r="G9" s="24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6">
        <v>0</v>
      </c>
      <c r="AH9" s="26">
        <v>0</v>
      </c>
      <c r="AI9" s="26">
        <v>0</v>
      </c>
      <c r="AJ9" s="26">
        <v>0</v>
      </c>
      <c r="AK9" s="26">
        <v>0</v>
      </c>
      <c r="AL9" s="26">
        <v>0</v>
      </c>
      <c r="AM9" s="26">
        <v>0</v>
      </c>
      <c r="AN9" s="26">
        <v>0</v>
      </c>
      <c r="AO9" s="26">
        <v>0</v>
      </c>
      <c r="AP9" s="26">
        <v>0</v>
      </c>
      <c r="AQ9" s="26">
        <v>0</v>
      </c>
      <c r="AR9" s="34"/>
      <c r="AS9" s="28"/>
    </row>
    <row r="10" s="3" customFormat="1" ht="12.75">
      <c r="A10" s="29"/>
      <c r="B10" s="30"/>
      <c r="C10" s="31"/>
      <c r="D10" s="35" t="s">
        <v>32</v>
      </c>
      <c r="E10" s="33">
        <f>H10+K10+N10+Q10+T10+W10+Z10+AC10+AF10+AI10+AL10+AO10</f>
        <v>639.29999999999995</v>
      </c>
      <c r="F10" s="25">
        <f>+I10+L10+O10+R10+U10+X10+AA10+AD10+AG10+AJ10+AM10+AP10</f>
        <v>97.5</v>
      </c>
      <c r="G10" s="24">
        <f>F10/E10*100</f>
        <v>15.251055842327546</v>
      </c>
      <c r="H10" s="26">
        <v>2.5</v>
      </c>
      <c r="I10" s="26">
        <v>0</v>
      </c>
      <c r="J10" s="26">
        <v>0</v>
      </c>
      <c r="K10" s="26">
        <v>48.700000000000003</v>
      </c>
      <c r="L10" s="26">
        <v>48.700000000000003</v>
      </c>
      <c r="M10" s="26">
        <f>L10/K10*100</f>
        <v>100</v>
      </c>
      <c r="N10" s="26">
        <v>48.799999999999997</v>
      </c>
      <c r="O10" s="26">
        <v>48.799999999999997</v>
      </c>
      <c r="P10" s="26">
        <f>O10/N10*100</f>
        <v>100</v>
      </c>
      <c r="Q10" s="26">
        <v>48.700000000000003</v>
      </c>
      <c r="R10" s="26">
        <v>0</v>
      </c>
      <c r="S10" s="26">
        <f>R10/Q10*100</f>
        <v>0</v>
      </c>
      <c r="T10" s="26">
        <v>48.700000000000003</v>
      </c>
      <c r="U10" s="26">
        <v>0</v>
      </c>
      <c r="V10" s="26">
        <f>U10/T10*100</f>
        <v>0</v>
      </c>
      <c r="W10" s="26">
        <v>52.600000000000001</v>
      </c>
      <c r="X10" s="26">
        <v>0</v>
      </c>
      <c r="Y10" s="26">
        <f>X10/W10*100</f>
        <v>0</v>
      </c>
      <c r="Z10" s="26">
        <v>48.700000000000003</v>
      </c>
      <c r="AA10" s="26">
        <v>0</v>
      </c>
      <c r="AB10" s="26">
        <f>AA10/Z10*100</f>
        <v>0</v>
      </c>
      <c r="AC10" s="26">
        <v>48.700000000000003</v>
      </c>
      <c r="AD10" s="26">
        <v>0</v>
      </c>
      <c r="AE10" s="26">
        <f>AD10/AC10*100</f>
        <v>0</v>
      </c>
      <c r="AF10" s="26">
        <v>91.900000000000006</v>
      </c>
      <c r="AG10" s="26">
        <v>0</v>
      </c>
      <c r="AH10" s="26">
        <f>AG10/AF10*100</f>
        <v>0</v>
      </c>
      <c r="AI10" s="26">
        <v>48.700000000000003</v>
      </c>
      <c r="AJ10" s="26">
        <v>0</v>
      </c>
      <c r="AK10" s="26">
        <v>0</v>
      </c>
      <c r="AL10" s="26">
        <v>48.700000000000003</v>
      </c>
      <c r="AM10" s="26">
        <v>0</v>
      </c>
      <c r="AN10" s="26">
        <v>0</v>
      </c>
      <c r="AO10" s="26">
        <v>102.59999999999999</v>
      </c>
      <c r="AP10" s="26">
        <v>0</v>
      </c>
      <c r="AQ10" s="26">
        <v>0</v>
      </c>
      <c r="AR10" s="34"/>
      <c r="AS10" s="28"/>
      <c r="AT10" s="36"/>
      <c r="AU10" s="36"/>
    </row>
    <row r="11" s="3" customFormat="1" ht="24">
      <c r="A11" s="37"/>
      <c r="B11" s="38"/>
      <c r="C11" s="39"/>
      <c r="D11" s="32" t="s">
        <v>33</v>
      </c>
      <c r="E11" s="33">
        <f>+H11+K11+N11+Q11+T11+W11+Z11+AC11+AF11+AI11+AL11+AO11</f>
        <v>0</v>
      </c>
      <c r="F11" s="25">
        <f>I11+L11+O11+R11+U11+X11+AA11+AD11+AG11+AJ11+AM11+AP11</f>
        <v>0</v>
      </c>
      <c r="G11" s="24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26">
        <v>0</v>
      </c>
      <c r="AH11" s="26">
        <v>0</v>
      </c>
      <c r="AI11" s="26">
        <v>0</v>
      </c>
      <c r="AJ11" s="26">
        <v>0</v>
      </c>
      <c r="AK11" s="26">
        <v>0</v>
      </c>
      <c r="AL11" s="26">
        <v>0</v>
      </c>
      <c r="AM11" s="26">
        <v>0</v>
      </c>
      <c r="AN11" s="26">
        <v>0</v>
      </c>
      <c r="AO11" s="26">
        <v>0</v>
      </c>
      <c r="AP11" s="26">
        <v>0</v>
      </c>
      <c r="AQ11" s="26">
        <v>0</v>
      </c>
      <c r="AR11" s="40"/>
      <c r="AS11" s="28"/>
    </row>
    <row r="12" s="3" customFormat="1" ht="16.5" customHeight="1">
      <c r="A12" s="20" t="s">
        <v>34</v>
      </c>
      <c r="B12" s="21" t="s">
        <v>35</v>
      </c>
      <c r="C12" s="22" t="s">
        <v>27</v>
      </c>
      <c r="D12" s="23" t="s">
        <v>28</v>
      </c>
      <c r="E12" s="24">
        <f>E15</f>
        <v>316.19999999999999</v>
      </c>
      <c r="F12" s="25">
        <f>F14+F15</f>
        <v>31.700000000000003</v>
      </c>
      <c r="G12" s="24">
        <f>F12/E12*100</f>
        <v>10.02530044275775</v>
      </c>
      <c r="H12" s="25">
        <f>H14+H15</f>
        <v>0</v>
      </c>
      <c r="I12" s="25">
        <f>I14+I15</f>
        <v>0</v>
      </c>
      <c r="J12" s="24">
        <v>0</v>
      </c>
      <c r="K12" s="25">
        <f>K14+K15</f>
        <v>16.300000000000001</v>
      </c>
      <c r="L12" s="25">
        <f>L14+L15</f>
        <v>15.800000000000001</v>
      </c>
      <c r="M12" s="24">
        <f>L12/K12*100</f>
        <v>96.932515337423311</v>
      </c>
      <c r="N12" s="25">
        <f>N14+N15</f>
        <v>16.399999999999999</v>
      </c>
      <c r="O12" s="25">
        <f>O14+O15</f>
        <v>15.9</v>
      </c>
      <c r="P12" s="24">
        <f>O12/N12*100</f>
        <v>96.951219512195124</v>
      </c>
      <c r="Q12" s="25">
        <f>Q14+Q15</f>
        <v>16.399999999999999</v>
      </c>
      <c r="R12" s="25">
        <f>R14+R15</f>
        <v>0</v>
      </c>
      <c r="S12" s="24">
        <f>R12/Q12*100</f>
        <v>0</v>
      </c>
      <c r="T12" s="25">
        <f>T14+T15</f>
        <v>16.399999999999999</v>
      </c>
      <c r="U12" s="25">
        <f>U14+U15</f>
        <v>0</v>
      </c>
      <c r="V12" s="24">
        <f>U12/T12*100</f>
        <v>0</v>
      </c>
      <c r="W12" s="25">
        <f>W14+W15</f>
        <v>136.30000000000001</v>
      </c>
      <c r="X12" s="25">
        <f>X14+X15</f>
        <v>0</v>
      </c>
      <c r="Y12" s="24">
        <f>X12/W12*100</f>
        <v>0</v>
      </c>
      <c r="Z12" s="25">
        <f>Z14+Z15</f>
        <v>16.399999999999999</v>
      </c>
      <c r="AA12" s="25">
        <f>AA14+AA15</f>
        <v>0</v>
      </c>
      <c r="AB12" s="24">
        <f>AA12/Z12*100</f>
        <v>0</v>
      </c>
      <c r="AC12" s="25">
        <f>AC14+AC15</f>
        <v>16.399999999999999</v>
      </c>
      <c r="AD12" s="25">
        <f>AD14+AD15</f>
        <v>0</v>
      </c>
      <c r="AE12" s="24">
        <f>AD12/AC12*100</f>
        <v>0</v>
      </c>
      <c r="AF12" s="25">
        <f>AF14+AF15</f>
        <v>16.199999999999999</v>
      </c>
      <c r="AG12" s="25">
        <f>AG14+AG15</f>
        <v>0</v>
      </c>
      <c r="AH12" s="24">
        <f>AG12/AF12*100</f>
        <v>0</v>
      </c>
      <c r="AI12" s="25">
        <f>AI14+AI15</f>
        <v>16.399999999999999</v>
      </c>
      <c r="AJ12" s="25">
        <f>AJ14+AJ15</f>
        <v>0</v>
      </c>
      <c r="AK12" s="24">
        <f>AJ12/AI12*100</f>
        <v>0</v>
      </c>
      <c r="AL12" s="25">
        <f>AL14+AL15</f>
        <v>16.399999999999999</v>
      </c>
      <c r="AM12" s="25">
        <f>AM14+AM15</f>
        <v>0</v>
      </c>
      <c r="AN12" s="24">
        <f>AM12/AL12*100</f>
        <v>0</v>
      </c>
      <c r="AO12" s="25">
        <f>AO14+AO15</f>
        <v>32.600000000000001</v>
      </c>
      <c r="AP12" s="41">
        <f>AP14+AP15</f>
        <v>0</v>
      </c>
      <c r="AQ12" s="26">
        <f>AP12/AO12*100</f>
        <v>0</v>
      </c>
      <c r="AR12" s="42" t="s">
        <v>36</v>
      </c>
      <c r="AS12" s="28"/>
    </row>
    <row r="13" s="3" customFormat="1" ht="15" customHeight="1">
      <c r="A13" s="29"/>
      <c r="B13" s="30"/>
      <c r="C13" s="31"/>
      <c r="D13" s="32" t="s">
        <v>30</v>
      </c>
      <c r="E13" s="33">
        <f t="shared" ref="E13:E14" si="2">+H13+K13+N13+Q13+T13+W13+Z13+AC13+AF13+AI13+AL13+AO13</f>
        <v>0</v>
      </c>
      <c r="F13" s="25">
        <f t="shared" ref="F13:F14" si="3">I13+L13+O13+R13+U13+X13+AA13+AD13+AG13+AJ13+AM13+AP13</f>
        <v>0</v>
      </c>
      <c r="G13" s="24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26">
        <v>0</v>
      </c>
      <c r="AJ13" s="26"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43"/>
      <c r="AS13" s="28"/>
    </row>
    <row r="14" s="3" customFormat="1" ht="36">
      <c r="A14" s="29"/>
      <c r="B14" s="30"/>
      <c r="C14" s="31"/>
      <c r="D14" s="32" t="s">
        <v>31</v>
      </c>
      <c r="E14" s="33">
        <f t="shared" si="2"/>
        <v>0</v>
      </c>
      <c r="F14" s="25">
        <f t="shared" si="3"/>
        <v>0</v>
      </c>
      <c r="G14" s="24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43"/>
      <c r="AS14" s="28"/>
    </row>
    <row r="15" s="3" customFormat="1" ht="12.75">
      <c r="A15" s="29"/>
      <c r="B15" s="30"/>
      <c r="C15" s="31"/>
      <c r="D15" s="35" t="s">
        <v>32</v>
      </c>
      <c r="E15" s="33">
        <f>H15+K15+N15+Q15+T15+W15+Z15+AC15+AF15+AI15+AL15+AO15</f>
        <v>316.19999999999999</v>
      </c>
      <c r="F15" s="25">
        <f>+I15+L15+O15+R15+U15+X15+AA15+AD15+AG15+AJ15+AM15+AP15</f>
        <v>31.700000000000003</v>
      </c>
      <c r="G15" s="24">
        <f>F15/E15*100</f>
        <v>10.02530044275775</v>
      </c>
      <c r="H15" s="26">
        <v>0</v>
      </c>
      <c r="I15" s="26">
        <v>0</v>
      </c>
      <c r="J15" s="26">
        <v>0</v>
      </c>
      <c r="K15" s="26">
        <v>16.300000000000001</v>
      </c>
      <c r="L15" s="26">
        <v>15.800000000000001</v>
      </c>
      <c r="M15" s="26">
        <f>L15/K15*100</f>
        <v>96.932515337423311</v>
      </c>
      <c r="N15" s="26">
        <v>16.399999999999999</v>
      </c>
      <c r="O15" s="26">
        <v>15.9</v>
      </c>
      <c r="P15" s="26">
        <f>O15/N15*100</f>
        <v>96.951219512195124</v>
      </c>
      <c r="Q15" s="26">
        <v>16.399999999999999</v>
      </c>
      <c r="R15" s="26">
        <v>0</v>
      </c>
      <c r="S15" s="26">
        <f>R15/Q15*100</f>
        <v>0</v>
      </c>
      <c r="T15" s="26">
        <v>16.399999999999999</v>
      </c>
      <c r="U15" s="26">
        <v>0</v>
      </c>
      <c r="V15" s="26">
        <f>U15/T15*100</f>
        <v>0</v>
      </c>
      <c r="W15" s="26">
        <v>136.30000000000001</v>
      </c>
      <c r="X15" s="26">
        <v>0</v>
      </c>
      <c r="Y15" s="26">
        <f>X15/W15*100</f>
        <v>0</v>
      </c>
      <c r="Z15" s="26">
        <v>16.399999999999999</v>
      </c>
      <c r="AA15" s="26">
        <v>0</v>
      </c>
      <c r="AB15" s="26">
        <f>AA15/Z15*100</f>
        <v>0</v>
      </c>
      <c r="AC15" s="26">
        <v>16.399999999999999</v>
      </c>
      <c r="AD15" s="26">
        <v>0</v>
      </c>
      <c r="AE15" s="26">
        <f>AD15/AC15*100</f>
        <v>0</v>
      </c>
      <c r="AF15" s="26">
        <v>16.199999999999999</v>
      </c>
      <c r="AG15" s="26">
        <v>0</v>
      </c>
      <c r="AH15" s="26">
        <f>AG15/AF15*100</f>
        <v>0</v>
      </c>
      <c r="AI15" s="26">
        <v>16.399999999999999</v>
      </c>
      <c r="AJ15" s="26">
        <v>0</v>
      </c>
      <c r="AK15" s="26">
        <v>0</v>
      </c>
      <c r="AL15" s="26">
        <v>16.399999999999999</v>
      </c>
      <c r="AM15" s="26">
        <v>0</v>
      </c>
      <c r="AN15" s="26">
        <v>0</v>
      </c>
      <c r="AO15" s="26">
        <v>32.600000000000001</v>
      </c>
      <c r="AP15" s="26">
        <v>0</v>
      </c>
      <c r="AQ15" s="26">
        <v>0</v>
      </c>
      <c r="AR15" s="43"/>
      <c r="AS15" s="28"/>
      <c r="AT15" s="36"/>
      <c r="AU15" s="36"/>
    </row>
    <row r="16" s="3" customFormat="1" ht="24">
      <c r="A16" s="37"/>
      <c r="B16" s="38"/>
      <c r="C16" s="39"/>
      <c r="D16" s="32" t="s">
        <v>33</v>
      </c>
      <c r="E16" s="33">
        <f>+H16+K16+N16+Q16+T16+W16+Z16+AC16+AF16+AI16+AL16+AO16</f>
        <v>0</v>
      </c>
      <c r="F16" s="25">
        <f>I16+L16+O16+R16+U16+X16+AA16+AD16+AG16+AJ16+AM16+AP16</f>
        <v>0</v>
      </c>
      <c r="G16" s="24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26">
        <v>0</v>
      </c>
      <c r="AR16" s="44"/>
      <c r="AS16" s="28"/>
    </row>
    <row r="17" s="3" customFormat="1" ht="12.75">
      <c r="A17" s="20" t="s">
        <v>37</v>
      </c>
      <c r="B17" s="21" t="s">
        <v>38</v>
      </c>
      <c r="C17" s="45" t="s">
        <v>39</v>
      </c>
      <c r="D17" s="23" t="s">
        <v>28</v>
      </c>
      <c r="E17" s="24">
        <f>E20</f>
        <v>2745.8000000000002</v>
      </c>
      <c r="F17" s="24">
        <f>F18+F19+F20+F21</f>
        <v>0</v>
      </c>
      <c r="G17" s="24">
        <f>F17/E17*100</f>
        <v>0</v>
      </c>
      <c r="H17" s="25">
        <f>H19+H20</f>
        <v>0</v>
      </c>
      <c r="I17" s="25">
        <f>I19+I20</f>
        <v>0</v>
      </c>
      <c r="J17" s="24">
        <v>0</v>
      </c>
      <c r="K17" s="25">
        <f>K19+K20</f>
        <v>0</v>
      </c>
      <c r="L17" s="25">
        <f>L19+L20</f>
        <v>0</v>
      </c>
      <c r="M17" s="24">
        <v>0</v>
      </c>
      <c r="N17" s="25">
        <f>N19+N20</f>
        <v>50</v>
      </c>
      <c r="O17" s="25">
        <f>O19+O20</f>
        <v>0</v>
      </c>
      <c r="P17" s="24">
        <v>0</v>
      </c>
      <c r="Q17" s="25">
        <f>Q19+Q20</f>
        <v>0</v>
      </c>
      <c r="R17" s="25">
        <f>R19+R20</f>
        <v>0</v>
      </c>
      <c r="S17" s="24">
        <v>0</v>
      </c>
      <c r="T17" s="25">
        <f>T19+T20</f>
        <v>0</v>
      </c>
      <c r="U17" s="25">
        <f>U19+U20</f>
        <v>0</v>
      </c>
      <c r="V17" s="24" t="e">
        <f>U17/T17*100</f>
        <v>#DIV/0!</v>
      </c>
      <c r="W17" s="25">
        <f>W19+W20</f>
        <v>50</v>
      </c>
      <c r="X17" s="25">
        <f>X19+X20</f>
        <v>0</v>
      </c>
      <c r="Y17" s="24">
        <f>X17/W17*100</f>
        <v>0</v>
      </c>
      <c r="Z17" s="25">
        <f>Z19+Z20</f>
        <v>0</v>
      </c>
      <c r="AA17" s="25">
        <f>AA19+AA20</f>
        <v>0</v>
      </c>
      <c r="AB17" s="24">
        <v>0</v>
      </c>
      <c r="AC17" s="25">
        <f>AC19+AC20</f>
        <v>0</v>
      </c>
      <c r="AD17" s="25">
        <f>AD19+AD20</f>
        <v>0</v>
      </c>
      <c r="AE17" s="24">
        <v>0</v>
      </c>
      <c r="AF17" s="25">
        <f>AF19+AF20</f>
        <v>1274.5</v>
      </c>
      <c r="AG17" s="25">
        <f>AG19+AG20</f>
        <v>0</v>
      </c>
      <c r="AH17" s="24">
        <v>0</v>
      </c>
      <c r="AI17" s="25">
        <f>AI19+AI20</f>
        <v>0</v>
      </c>
      <c r="AJ17" s="25">
        <f>AJ19+AJ20</f>
        <v>0</v>
      </c>
      <c r="AK17" s="24" t="e">
        <f>AJ17/AI17*100</f>
        <v>#DIV/0!</v>
      </c>
      <c r="AL17" s="25">
        <f>AL19+AL20</f>
        <v>1371.3</v>
      </c>
      <c r="AM17" s="25">
        <f>AM19+AM20</f>
        <v>0</v>
      </c>
      <c r="AN17" s="24">
        <v>0</v>
      </c>
      <c r="AO17" s="25">
        <f>AO19+AO20</f>
        <v>0</v>
      </c>
      <c r="AP17" s="41">
        <f>AP19+AP20</f>
        <v>0</v>
      </c>
      <c r="AQ17" s="26" t="e">
        <f>AP17/AO17*100</f>
        <v>#DIV/0!</v>
      </c>
      <c r="AR17" s="21"/>
      <c r="AS17" s="46" t="s">
        <v>40</v>
      </c>
    </row>
    <row r="18" s="3" customFormat="1" ht="12.75">
      <c r="A18" s="29"/>
      <c r="B18" s="30"/>
      <c r="C18" s="47"/>
      <c r="D18" s="32" t="s">
        <v>30</v>
      </c>
      <c r="E18" s="33">
        <f>+H18+K18+N18+Q18+T18+W18+Z18+AC18+AF18+AI18+AL18+AO18</f>
        <v>0</v>
      </c>
      <c r="F18" s="25">
        <f t="shared" ref="F18:F19" si="4">I18+L18+O18+R18+U18+X18+AA18+AD18+AG18+AJ18+AM18+AP18</f>
        <v>0</v>
      </c>
      <c r="G18" s="24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L18" s="26">
        <v>0</v>
      </c>
      <c r="AM18" s="26">
        <v>0</v>
      </c>
      <c r="AN18" s="26">
        <v>0</v>
      </c>
      <c r="AO18" s="26">
        <v>0</v>
      </c>
      <c r="AP18" s="26">
        <v>0</v>
      </c>
      <c r="AQ18" s="26">
        <v>0</v>
      </c>
      <c r="AR18" s="30"/>
      <c r="AS18" s="48"/>
    </row>
    <row r="19" s="3" customFormat="1" ht="36">
      <c r="A19" s="29"/>
      <c r="B19" s="30"/>
      <c r="C19" s="47"/>
      <c r="D19" s="32" t="s">
        <v>31</v>
      </c>
      <c r="E19" s="33">
        <f t="shared" ref="E19:E20" si="5">H19+K19+N19+Q19+T19+W19+Z19+AC19+AF19+AI19+AL19+AO19</f>
        <v>0</v>
      </c>
      <c r="F19" s="25">
        <f t="shared" si="4"/>
        <v>0</v>
      </c>
      <c r="G19" s="24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0</v>
      </c>
      <c r="AR19" s="30"/>
      <c r="AS19" s="48"/>
    </row>
    <row r="20" s="3" customFormat="1" ht="12.75">
      <c r="A20" s="29"/>
      <c r="B20" s="30"/>
      <c r="C20" s="47"/>
      <c r="D20" s="35" t="s">
        <v>32</v>
      </c>
      <c r="E20" s="33">
        <f t="shared" si="5"/>
        <v>2745.8000000000002</v>
      </c>
      <c r="F20" s="25">
        <f>+I20+L20+O20+R20+U20+X20+AA20+AD20+AG20+AJ20+AM20+AP20</f>
        <v>0</v>
      </c>
      <c r="G20" s="24">
        <f>F20/E20*100</f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50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 t="e">
        <f>U20/T20*100</f>
        <v>#DIV/0!</v>
      </c>
      <c r="W20" s="26">
        <v>50</v>
      </c>
      <c r="X20" s="26">
        <v>0</v>
      </c>
      <c r="Y20" s="26">
        <f>X20/W20*100</f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1274.5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6">
        <v>1371.3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30"/>
      <c r="AS20" s="48"/>
      <c r="AT20" s="36"/>
      <c r="AU20" s="36"/>
    </row>
    <row r="21" s="3" customFormat="1" ht="24">
      <c r="A21" s="37"/>
      <c r="B21" s="38"/>
      <c r="C21" s="49"/>
      <c r="D21" s="32" t="s">
        <v>33</v>
      </c>
      <c r="E21" s="33">
        <f>+H21+K21+N21+Q21+T21+W21+Z21+AC21+AF21+AI21+AL21+AO21</f>
        <v>0</v>
      </c>
      <c r="F21" s="25">
        <f>I21+L21+O21+R21+U21+X21+AA21+AD21+AG21+AJ21+AM21+AP21</f>
        <v>0</v>
      </c>
      <c r="G21" s="24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38"/>
      <c r="AS21" s="50"/>
    </row>
    <row r="22" s="3" customFormat="1" ht="21.75" customHeight="1">
      <c r="A22" s="20" t="s">
        <v>41</v>
      </c>
      <c r="B22" s="21" t="s">
        <v>42</v>
      </c>
      <c r="C22" s="51" t="s">
        <v>43</v>
      </c>
      <c r="D22" s="23" t="s">
        <v>28</v>
      </c>
      <c r="E22" s="24">
        <f>E24+E25</f>
        <v>2556.3000000000002</v>
      </c>
      <c r="F22" s="24">
        <f>F24+F25</f>
        <v>272.89999999999998</v>
      </c>
      <c r="G22" s="24">
        <f>F22/E22*100</f>
        <v>10.675585807612563</v>
      </c>
      <c r="H22" s="25">
        <f>H24+H25</f>
        <v>0</v>
      </c>
      <c r="I22" s="25">
        <f>I24+I25</f>
        <v>0</v>
      </c>
      <c r="J22" s="24">
        <v>0</v>
      </c>
      <c r="K22" s="25">
        <f>K24+K25</f>
        <v>131.80000000000001</v>
      </c>
      <c r="L22" s="25">
        <f>L24+L25</f>
        <v>73.800000000000011</v>
      </c>
      <c r="M22" s="24">
        <f>L22/K22*100</f>
        <v>55.993930197268597</v>
      </c>
      <c r="N22" s="25">
        <f>N24+N25</f>
        <v>165.69999999999999</v>
      </c>
      <c r="O22" s="25">
        <f>O24+O25</f>
        <v>199.09999999999999</v>
      </c>
      <c r="P22" s="24">
        <f>O22/N22*100</f>
        <v>120.15691007845504</v>
      </c>
      <c r="Q22" s="25">
        <f>Q24+Q25</f>
        <v>74.599999999999994</v>
      </c>
      <c r="R22" s="25">
        <f>R24+R25</f>
        <v>0</v>
      </c>
      <c r="S22" s="24">
        <v>0</v>
      </c>
      <c r="T22" s="25">
        <f>T24+T25</f>
        <v>100</v>
      </c>
      <c r="U22" s="25">
        <f>U24+U25</f>
        <v>0</v>
      </c>
      <c r="V22" s="24">
        <f>U22/T22*100</f>
        <v>0</v>
      </c>
      <c r="W22" s="25">
        <f>W24+W25</f>
        <v>572.89999999999998</v>
      </c>
      <c r="X22" s="25">
        <f>X24+X25</f>
        <v>0</v>
      </c>
      <c r="Y22" s="24">
        <f>X22/W22*100</f>
        <v>0</v>
      </c>
      <c r="Z22" s="25">
        <f>Z24+Z25</f>
        <v>50</v>
      </c>
      <c r="AA22" s="25">
        <f>AA24+AA25</f>
        <v>0</v>
      </c>
      <c r="AB22" s="24">
        <v>0</v>
      </c>
      <c r="AC22" s="25">
        <f>AC24+AC25</f>
        <v>120</v>
      </c>
      <c r="AD22" s="25">
        <f>AD24+AD25</f>
        <v>0</v>
      </c>
      <c r="AE22" s="25">
        <f>AD22/AC22*100</f>
        <v>0</v>
      </c>
      <c r="AF22" s="25">
        <f>AF24+AF25</f>
        <v>627.5</v>
      </c>
      <c r="AG22" s="25">
        <f>AG24+AG25</f>
        <v>0</v>
      </c>
      <c r="AH22" s="25">
        <f>AG22/AF22*100</f>
        <v>0</v>
      </c>
      <c r="AI22" s="25">
        <f>AI24+AI25</f>
        <v>50</v>
      </c>
      <c r="AJ22" s="25">
        <f>AJ24+AJ25</f>
        <v>0</v>
      </c>
      <c r="AK22" s="24"/>
      <c r="AL22" s="25">
        <f>AL24+AL25</f>
        <v>643.79999999999995</v>
      </c>
      <c r="AM22" s="25">
        <f>AM24+AM25</f>
        <v>0</v>
      </c>
      <c r="AN22" s="24">
        <v>0</v>
      </c>
      <c r="AO22" s="25">
        <f>AO24+AO25</f>
        <v>20</v>
      </c>
      <c r="AP22" s="41">
        <f>AP24+AP25</f>
        <v>0</v>
      </c>
      <c r="AQ22" s="26"/>
      <c r="AR22" s="21"/>
      <c r="AS22" s="21" t="s">
        <v>44</v>
      </c>
    </row>
    <row r="23" s="3" customFormat="1" ht="16.5" customHeight="1">
      <c r="A23" s="29"/>
      <c r="B23" s="30"/>
      <c r="C23" s="52"/>
      <c r="D23" s="32" t="s">
        <v>30</v>
      </c>
      <c r="E23" s="33">
        <f t="shared" ref="E23:E24" si="6">+H23+K23+N23+Q23+T23+W23+Z23+AC23+AF23+AI23+AL23+AO23</f>
        <v>0</v>
      </c>
      <c r="F23" s="25">
        <f t="shared" ref="F23:F24" si="7">I23+L23+O23+R23+U23+X23+AA23+AD23+AG23+AJ23+AM23+AP23</f>
        <v>0</v>
      </c>
      <c r="G23" s="24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0</v>
      </c>
      <c r="AR23" s="30"/>
      <c r="AS23" s="30"/>
    </row>
    <row r="24" s="3" customFormat="1" ht="36">
      <c r="A24" s="29"/>
      <c r="B24" s="30"/>
      <c r="C24" s="52"/>
      <c r="D24" s="32" t="s">
        <v>31</v>
      </c>
      <c r="E24" s="33">
        <f t="shared" si="6"/>
        <v>0</v>
      </c>
      <c r="F24" s="25">
        <f t="shared" si="7"/>
        <v>0</v>
      </c>
      <c r="G24" s="24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L24" s="26">
        <v>0</v>
      </c>
      <c r="AM24" s="26">
        <v>0</v>
      </c>
      <c r="AN24" s="26">
        <v>0</v>
      </c>
      <c r="AO24" s="26">
        <v>0</v>
      </c>
      <c r="AP24" s="26">
        <v>0</v>
      </c>
      <c r="AQ24" s="26">
        <v>0</v>
      </c>
      <c r="AR24" s="30"/>
      <c r="AS24" s="30"/>
    </row>
    <row r="25" s="3" customFormat="1" ht="27.75" customHeight="1">
      <c r="A25" s="29"/>
      <c r="B25" s="30"/>
      <c r="C25" s="52"/>
      <c r="D25" s="35" t="s">
        <v>32</v>
      </c>
      <c r="E25" s="33">
        <f>H25+K25+N25+Q25+T25+W25+Z25+AC25+AF25+AI25+AL25+AO25</f>
        <v>2556.3000000000002</v>
      </c>
      <c r="F25" s="25">
        <f>+I25+L25+O25+R25+U25+X25+AA25+AD25+AG25+AJ25+AM25+AP25</f>
        <v>272.89999999999998</v>
      </c>
      <c r="G25" s="24">
        <f>F25/E25*100</f>
        <v>10.675585807612563</v>
      </c>
      <c r="H25" s="41">
        <v>0</v>
      </c>
      <c r="I25" s="41">
        <v>0</v>
      </c>
      <c r="J25" s="41">
        <v>0</v>
      </c>
      <c r="K25" s="41">
        <f>24.6+107.2</f>
        <v>131.80000000000001</v>
      </c>
      <c r="L25" s="41">
        <f>107.2-58+24.6</f>
        <v>73.800000000000011</v>
      </c>
      <c r="M25" s="26">
        <f>L25/K25*100</f>
        <v>55.993930197268597</v>
      </c>
      <c r="N25" s="41">
        <f>50+25.4+37.5+52.8</f>
        <v>165.69999999999999</v>
      </c>
      <c r="O25" s="41">
        <f>86.2+87.5+25.4</f>
        <v>199.09999999999999</v>
      </c>
      <c r="P25" s="26">
        <f>O25/N25*100</f>
        <v>120.15691007845504</v>
      </c>
      <c r="Q25" s="41">
        <f>50+24.6</f>
        <v>74.599999999999994</v>
      </c>
      <c r="R25" s="41">
        <v>0</v>
      </c>
      <c r="S25" s="26">
        <v>0</v>
      </c>
      <c r="T25" s="41">
        <f>50+50</f>
        <v>100</v>
      </c>
      <c r="U25" s="41">
        <v>0</v>
      </c>
      <c r="V25" s="26">
        <f>U25/T25*100</f>
        <v>0</v>
      </c>
      <c r="W25" s="41">
        <f>37.5+535.4</f>
        <v>572.89999999999998</v>
      </c>
      <c r="X25" s="41">
        <v>0</v>
      </c>
      <c r="Y25" s="26">
        <f>X25/W25*100</f>
        <v>0</v>
      </c>
      <c r="Z25" s="41">
        <f>50</f>
        <v>50</v>
      </c>
      <c r="AA25" s="41">
        <v>0</v>
      </c>
      <c r="AB25" s="41">
        <v>0</v>
      </c>
      <c r="AC25" s="41">
        <f>50+70</f>
        <v>120</v>
      </c>
      <c r="AD25" s="41">
        <v>0</v>
      </c>
      <c r="AE25" s="41">
        <f>AD25/AC25*100</f>
        <v>0</v>
      </c>
      <c r="AF25" s="41">
        <f>30+37.5+560</f>
        <v>627.5</v>
      </c>
      <c r="AG25" s="41">
        <v>0</v>
      </c>
      <c r="AH25" s="41">
        <f>AG25/AF25*100</f>
        <v>0</v>
      </c>
      <c r="AI25" s="41">
        <f>50</f>
        <v>50</v>
      </c>
      <c r="AJ25" s="41">
        <v>0</v>
      </c>
      <c r="AK25" s="41">
        <v>0</v>
      </c>
      <c r="AL25" s="41">
        <f>30+37.5+576.3</f>
        <v>643.79999999999995</v>
      </c>
      <c r="AM25" s="41">
        <v>0</v>
      </c>
      <c r="AN25" s="41">
        <v>0</v>
      </c>
      <c r="AO25" s="41">
        <f>20</f>
        <v>20</v>
      </c>
      <c r="AP25" s="41">
        <v>0</v>
      </c>
      <c r="AQ25" s="41">
        <v>0</v>
      </c>
      <c r="AR25" s="30"/>
      <c r="AS25" s="30"/>
      <c r="AT25" s="36"/>
      <c r="AU25" s="36"/>
    </row>
    <row r="26" s="3" customFormat="1" ht="44.25" customHeight="1">
      <c r="A26" s="37"/>
      <c r="B26" s="38"/>
      <c r="C26" s="53"/>
      <c r="D26" s="32" t="s">
        <v>33</v>
      </c>
      <c r="E26" s="33">
        <f>+H26+K26+N26+Q26+T26+W26+Z26+AC26+AF26+AI26+AL26+AO26</f>
        <v>0</v>
      </c>
      <c r="F26" s="25">
        <f>I26+L26+O26+R26+U26+X26+AA26+AD26+AG26+AJ26+AM26+AP26</f>
        <v>0</v>
      </c>
      <c r="G26" s="24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>
        <v>0</v>
      </c>
      <c r="AK26" s="26">
        <v>0</v>
      </c>
      <c r="AL26" s="26">
        <v>0</v>
      </c>
      <c r="AM26" s="26">
        <v>0</v>
      </c>
      <c r="AN26" s="26">
        <v>0</v>
      </c>
      <c r="AO26" s="26">
        <v>0</v>
      </c>
      <c r="AP26" s="26">
        <v>0</v>
      </c>
      <c r="AQ26" s="26">
        <v>0</v>
      </c>
      <c r="AR26" s="38"/>
      <c r="AS26" s="38"/>
    </row>
    <row r="27" s="3" customFormat="1" ht="27" hidden="1" customHeight="1">
      <c r="A27" s="20" t="s">
        <v>45</v>
      </c>
      <c r="B27" s="21" t="s">
        <v>46</v>
      </c>
      <c r="C27" s="54" t="s">
        <v>47</v>
      </c>
      <c r="D27" s="32" t="s">
        <v>28</v>
      </c>
      <c r="E27" s="24">
        <f>E29+E30</f>
        <v>0</v>
      </c>
      <c r="F27" s="24">
        <f>F29+F30</f>
        <v>0</v>
      </c>
      <c r="G27" s="24">
        <v>0</v>
      </c>
      <c r="H27" s="41">
        <f>H29+H30</f>
        <v>0</v>
      </c>
      <c r="I27" s="41">
        <f t="shared" ref="I27:AG32" si="8">I29+I30</f>
        <v>0</v>
      </c>
      <c r="J27" s="41"/>
      <c r="K27" s="41">
        <f t="shared" si="8"/>
        <v>0</v>
      </c>
      <c r="L27" s="41">
        <f t="shared" si="8"/>
        <v>0</v>
      </c>
      <c r="M27" s="26">
        <v>0</v>
      </c>
      <c r="N27" s="41">
        <f t="shared" si="8"/>
        <v>0</v>
      </c>
      <c r="O27" s="41">
        <f t="shared" si="8"/>
        <v>0</v>
      </c>
      <c r="P27" s="41">
        <v>0</v>
      </c>
      <c r="Q27" s="41">
        <f t="shared" si="8"/>
        <v>0</v>
      </c>
      <c r="R27" s="41">
        <f t="shared" si="8"/>
        <v>0</v>
      </c>
      <c r="S27" s="41">
        <v>0</v>
      </c>
      <c r="T27" s="41">
        <f t="shared" si="8"/>
        <v>0</v>
      </c>
      <c r="U27" s="41">
        <f t="shared" si="8"/>
        <v>0</v>
      </c>
      <c r="V27" s="41">
        <v>0</v>
      </c>
      <c r="W27" s="41">
        <f t="shared" si="8"/>
        <v>0</v>
      </c>
      <c r="X27" s="41">
        <f t="shared" si="8"/>
        <v>0</v>
      </c>
      <c r="Y27" s="41">
        <v>0</v>
      </c>
      <c r="Z27" s="41">
        <f t="shared" si="8"/>
        <v>0</v>
      </c>
      <c r="AA27" s="41">
        <f t="shared" si="8"/>
        <v>0</v>
      </c>
      <c r="AB27" s="41" t="e">
        <f>AA27/Z27*100</f>
        <v>#DIV/0!</v>
      </c>
      <c r="AC27" s="41">
        <f t="shared" si="8"/>
        <v>0</v>
      </c>
      <c r="AD27" s="41">
        <f t="shared" si="8"/>
        <v>0</v>
      </c>
      <c r="AE27" s="41" t="e">
        <f>AD27/AC27*100</f>
        <v>#DIV/0!</v>
      </c>
      <c r="AF27" s="41">
        <f t="shared" si="8"/>
        <v>0</v>
      </c>
      <c r="AG27" s="41">
        <f t="shared" si="8"/>
        <v>0</v>
      </c>
      <c r="AH27" s="41" t="e">
        <f>AG27/AF27*100</f>
        <v>#DIV/0!</v>
      </c>
      <c r="AI27" s="41">
        <f>AI29+AI30</f>
        <v>0</v>
      </c>
      <c r="AJ27" s="41">
        <f>AJ29+AJ30</f>
        <v>0</v>
      </c>
      <c r="AK27" s="41" t="e">
        <f>AJ27/AI27*100</f>
        <v>#DIV/0!</v>
      </c>
      <c r="AL27" s="41">
        <f>AL29+AL30</f>
        <v>0</v>
      </c>
      <c r="AM27" s="41">
        <f>AM29+AM30</f>
        <v>0</v>
      </c>
      <c r="AN27" s="41" t="e">
        <f>AM27/AL27*100</f>
        <v>#DIV/0!</v>
      </c>
      <c r="AO27" s="41">
        <f>AO29+AO30</f>
        <v>0</v>
      </c>
      <c r="AP27" s="41">
        <f>AP29+AP30</f>
        <v>0</v>
      </c>
      <c r="AQ27" s="41" t="e">
        <f>AP27/AO27*100</f>
        <v>#DIV/0!</v>
      </c>
      <c r="AR27" s="55"/>
      <c r="AS27" s="21"/>
    </row>
    <row r="28" s="3" customFormat="1" ht="24" hidden="1" customHeight="1">
      <c r="A28" s="29"/>
      <c r="B28" s="30"/>
      <c r="C28" s="56"/>
      <c r="D28" s="32" t="s">
        <v>30</v>
      </c>
      <c r="E28" s="33">
        <f t="shared" ref="E28:E29" si="9">+H28+K28+N28+Q28+T28+W28+Z28+AC28+AF28+AI28+AL28+AO28</f>
        <v>0</v>
      </c>
      <c r="F28" s="25">
        <f t="shared" ref="F28:F29" si="10">I28+L28+O28+R28+U28+X28+AA28+AD28+AG28+AJ28+AM28+AP28</f>
        <v>0</v>
      </c>
      <c r="G28" s="24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26">
        <v>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26">
        <v>0</v>
      </c>
      <c r="AP28" s="26">
        <v>0</v>
      </c>
      <c r="AQ28" s="26">
        <v>0</v>
      </c>
      <c r="AR28" s="57"/>
      <c r="AS28" s="30"/>
    </row>
    <row r="29" s="3" customFormat="1" ht="38.25" hidden="1">
      <c r="A29" s="29"/>
      <c r="B29" s="30"/>
      <c r="C29" s="56"/>
      <c r="D29" s="32" t="s">
        <v>31</v>
      </c>
      <c r="E29" s="33">
        <f t="shared" si="9"/>
        <v>0</v>
      </c>
      <c r="F29" s="25">
        <f t="shared" si="10"/>
        <v>0</v>
      </c>
      <c r="G29" s="24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  <c r="AG29" s="26">
        <v>0</v>
      </c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26">
        <v>0</v>
      </c>
      <c r="AN29" s="26">
        <v>0</v>
      </c>
      <c r="AO29" s="26">
        <v>0</v>
      </c>
      <c r="AP29" s="26">
        <v>0</v>
      </c>
      <c r="AQ29" s="26">
        <v>0</v>
      </c>
      <c r="AR29" s="57"/>
      <c r="AS29" s="30"/>
    </row>
    <row r="30" s="3" customFormat="1" ht="25.5" hidden="1">
      <c r="A30" s="29"/>
      <c r="B30" s="30"/>
      <c r="C30" s="56"/>
      <c r="D30" s="32" t="s">
        <v>48</v>
      </c>
      <c r="E30" s="33">
        <f>H30+K30+N30+Q30+T30+W30+Z30+AC30+AF30+AI30+AL30+AO30</f>
        <v>0</v>
      </c>
      <c r="F30" s="25">
        <f>+I30+L30+O30+R30+U30+X30+AA30+AD30+AG30+AJ30+AM30+AP30</f>
        <v>0</v>
      </c>
      <c r="G30" s="24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6">
        <v>0</v>
      </c>
      <c r="AH30" s="26">
        <v>0</v>
      </c>
      <c r="AI30" s="26">
        <v>0</v>
      </c>
      <c r="AJ30" s="26">
        <v>0</v>
      </c>
      <c r="AK30" s="26">
        <v>0</v>
      </c>
      <c r="AL30" s="26">
        <v>0</v>
      </c>
      <c r="AM30" s="26">
        <v>0</v>
      </c>
      <c r="AN30" s="26">
        <v>0</v>
      </c>
      <c r="AO30" s="26">
        <v>0</v>
      </c>
      <c r="AP30" s="26">
        <v>0</v>
      </c>
      <c r="AQ30" s="26">
        <v>0</v>
      </c>
      <c r="AR30" s="57"/>
      <c r="AS30" s="30"/>
    </row>
    <row r="31" s="3" customFormat="1" ht="25.5" hidden="1">
      <c r="A31" s="37"/>
      <c r="B31" s="38"/>
      <c r="C31" s="58"/>
      <c r="D31" s="32" t="s">
        <v>33</v>
      </c>
      <c r="E31" s="33">
        <f>+H31+K31+N31+Q31+T31+W31+Z31+AC31+AF31+AI31+AL31+AO31</f>
        <v>0</v>
      </c>
      <c r="F31" s="25">
        <f>I31+L31+O31+R31+U31+X31+AA31+AD31+AG31+AJ31+AM31+AP31</f>
        <v>0</v>
      </c>
      <c r="G31" s="24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  <c r="AG31" s="26">
        <v>0</v>
      </c>
      <c r="AH31" s="26">
        <v>0</v>
      </c>
      <c r="AI31" s="26">
        <v>0</v>
      </c>
      <c r="AJ31" s="26">
        <v>0</v>
      </c>
      <c r="AK31" s="26">
        <v>0</v>
      </c>
      <c r="AL31" s="26">
        <v>0</v>
      </c>
      <c r="AM31" s="26">
        <v>0</v>
      </c>
      <c r="AN31" s="26">
        <v>0</v>
      </c>
      <c r="AO31" s="26">
        <v>0</v>
      </c>
      <c r="AP31" s="26">
        <v>0</v>
      </c>
      <c r="AQ31" s="26">
        <v>0</v>
      </c>
      <c r="AR31" s="59"/>
      <c r="AS31" s="38"/>
    </row>
    <row r="32" s="3" customFormat="1" ht="16.5" customHeight="1">
      <c r="A32" s="20" t="s">
        <v>49</v>
      </c>
      <c r="B32" s="21" t="s">
        <v>50</v>
      </c>
      <c r="C32" s="51" t="s">
        <v>51</v>
      </c>
      <c r="D32" s="23" t="s">
        <v>28</v>
      </c>
      <c r="E32" s="24">
        <f>E34+E35</f>
        <v>14808.1</v>
      </c>
      <c r="F32" s="24">
        <f>F34+F35</f>
        <v>2641.9000000000001</v>
      </c>
      <c r="G32" s="24">
        <f>F32/E32*100</f>
        <v>17.840911393088916</v>
      </c>
      <c r="H32" s="25">
        <f>H34+H35</f>
        <v>402.69999999999999</v>
      </c>
      <c r="I32" s="25">
        <f t="shared" si="8"/>
        <v>402.69999999999999</v>
      </c>
      <c r="J32" s="24">
        <f>I32/H32*100</f>
        <v>100</v>
      </c>
      <c r="K32" s="25">
        <f>K34+K35</f>
        <v>1071.7</v>
      </c>
      <c r="L32" s="25">
        <f>L34+L35</f>
        <v>1071.7</v>
      </c>
      <c r="M32" s="25"/>
      <c r="N32" s="25">
        <f>N34+N35</f>
        <v>1167.5</v>
      </c>
      <c r="O32" s="25">
        <f>O34+O35</f>
        <v>1167.5</v>
      </c>
      <c r="P32" s="24">
        <f>O32/N32*100</f>
        <v>100</v>
      </c>
      <c r="Q32" s="25">
        <f>Q34+Q35</f>
        <v>1047.2</v>
      </c>
      <c r="R32" s="25">
        <f>R34+R35</f>
        <v>0</v>
      </c>
      <c r="S32" s="25">
        <f t="shared" ref="S32:S56" si="11">R32/Q32*100</f>
        <v>0</v>
      </c>
      <c r="T32" s="25">
        <f>T34+T35</f>
        <v>889.29999999999995</v>
      </c>
      <c r="U32" s="25">
        <f>U34+U35</f>
        <v>0</v>
      </c>
      <c r="V32" s="25">
        <f>U32/T32*100</f>
        <v>0</v>
      </c>
      <c r="W32" s="25">
        <f>W34+W35</f>
        <v>1125.9000000000001</v>
      </c>
      <c r="X32" s="25">
        <f>X34+X35</f>
        <v>0</v>
      </c>
      <c r="Y32" s="25">
        <f>X32/W32*100</f>
        <v>0</v>
      </c>
      <c r="Z32" s="25">
        <f>Z34+Z35</f>
        <v>1141.5</v>
      </c>
      <c r="AA32" s="25">
        <f>AA34+AA35</f>
        <v>0</v>
      </c>
      <c r="AB32" s="25">
        <f>AA32/Z32*100</f>
        <v>0</v>
      </c>
      <c r="AC32" s="25">
        <f>AC34+AC35</f>
        <v>1101.2</v>
      </c>
      <c r="AD32" s="25">
        <f>AD34+AD35</f>
        <v>0</v>
      </c>
      <c r="AE32" s="25">
        <f>AD32/AC32*100</f>
        <v>0</v>
      </c>
      <c r="AF32" s="25">
        <f>AF34+AF35</f>
        <v>1060</v>
      </c>
      <c r="AG32" s="25">
        <f>AG34+AG35</f>
        <v>0</v>
      </c>
      <c r="AH32" s="25">
        <f>AG32/AF32*100</f>
        <v>0</v>
      </c>
      <c r="AI32" s="25">
        <f>AI34+AI35</f>
        <v>1026.5999999999999</v>
      </c>
      <c r="AJ32" s="25">
        <f>AJ34+AJ35</f>
        <v>0</v>
      </c>
      <c r="AK32" s="25">
        <f>AJ32/AI32*100</f>
        <v>0</v>
      </c>
      <c r="AL32" s="25">
        <f>AL34+AL35</f>
        <v>1093.0999999999999</v>
      </c>
      <c r="AM32" s="25">
        <f>AM34+AM35</f>
        <v>0</v>
      </c>
      <c r="AN32" s="25">
        <f>AM32/AL32*100</f>
        <v>0</v>
      </c>
      <c r="AO32" s="25">
        <f>AO34+AO35</f>
        <v>3681.3999999999996</v>
      </c>
      <c r="AP32" s="41">
        <f>AP34+AP35</f>
        <v>0</v>
      </c>
      <c r="AQ32" s="41">
        <f>AP32/AO32*100</f>
        <v>0</v>
      </c>
      <c r="AR32" s="21"/>
      <c r="AS32" s="21"/>
    </row>
    <row r="33" s="3" customFormat="1" ht="12.75">
      <c r="A33" s="29"/>
      <c r="B33" s="30"/>
      <c r="C33" s="52"/>
      <c r="D33" s="32" t="s">
        <v>30</v>
      </c>
      <c r="E33" s="33">
        <f t="shared" ref="E33:E34" si="12">+H33+K33+N33+Q33+T33+W33+Z33+AC33+AF33+AI33+AL33+AO33</f>
        <v>0</v>
      </c>
      <c r="F33" s="25">
        <f t="shared" ref="F33:F34" si="13">I33+L33+O33+R33+U33+X33+AA33+AD33+AG33+AJ33+AM33+AP33</f>
        <v>0</v>
      </c>
      <c r="G33" s="24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41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  <c r="AG33" s="26">
        <v>0</v>
      </c>
      <c r="AH33" s="26">
        <v>0</v>
      </c>
      <c r="AI33" s="26">
        <v>0</v>
      </c>
      <c r="AJ33" s="26">
        <v>0</v>
      </c>
      <c r="AK33" s="26">
        <v>0</v>
      </c>
      <c r="AL33" s="26">
        <v>0</v>
      </c>
      <c r="AM33" s="26">
        <v>0</v>
      </c>
      <c r="AN33" s="26">
        <v>0</v>
      </c>
      <c r="AO33" s="26">
        <v>0</v>
      </c>
      <c r="AP33" s="26">
        <v>0</v>
      </c>
      <c r="AQ33" s="26">
        <v>0</v>
      </c>
      <c r="AR33" s="30"/>
      <c r="AS33" s="30"/>
    </row>
    <row r="34" s="3" customFormat="1" ht="36">
      <c r="A34" s="29"/>
      <c r="B34" s="30"/>
      <c r="C34" s="52"/>
      <c r="D34" s="32" t="s">
        <v>31</v>
      </c>
      <c r="E34" s="33">
        <f t="shared" si="12"/>
        <v>0</v>
      </c>
      <c r="F34" s="25">
        <f t="shared" si="13"/>
        <v>0</v>
      </c>
      <c r="G34" s="24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41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0</v>
      </c>
      <c r="AG34" s="26">
        <v>0</v>
      </c>
      <c r="AH34" s="26">
        <v>0</v>
      </c>
      <c r="AI34" s="26">
        <v>0</v>
      </c>
      <c r="AJ34" s="26">
        <v>0</v>
      </c>
      <c r="AK34" s="26">
        <v>0</v>
      </c>
      <c r="AL34" s="26">
        <v>0</v>
      </c>
      <c r="AM34" s="26">
        <v>0</v>
      </c>
      <c r="AN34" s="26">
        <v>0</v>
      </c>
      <c r="AO34" s="26">
        <v>0</v>
      </c>
      <c r="AP34" s="26">
        <v>0</v>
      </c>
      <c r="AQ34" s="26">
        <v>0</v>
      </c>
      <c r="AR34" s="30"/>
      <c r="AS34" s="30"/>
    </row>
    <row r="35" s="3" customFormat="1" ht="12.75">
      <c r="A35" s="29"/>
      <c r="B35" s="30"/>
      <c r="C35" s="52"/>
      <c r="D35" s="35" t="s">
        <v>32</v>
      </c>
      <c r="E35" s="33">
        <f>H35+K35+N35+Q35+T35+W35+Z35+AC35+AF35+AI35+AL35+AO35</f>
        <v>14808.1</v>
      </c>
      <c r="F35" s="25">
        <f>+I35+L35+O35+R35+U35+X35+AA35+AD35+AG35+AJ35+AM35+AP35</f>
        <v>2641.9000000000001</v>
      </c>
      <c r="G35" s="24">
        <f>F35/E35*100</f>
        <v>17.840911393088916</v>
      </c>
      <c r="H35" s="26">
        <f>H40</f>
        <v>402.69999999999999</v>
      </c>
      <c r="I35" s="26">
        <f t="shared" ref="I35:AO35" si="14">I40</f>
        <v>402.69999999999999</v>
      </c>
      <c r="J35" s="26">
        <f t="shared" si="14"/>
        <v>100</v>
      </c>
      <c r="K35" s="26">
        <f t="shared" si="14"/>
        <v>1071.7</v>
      </c>
      <c r="L35" s="26">
        <f t="shared" si="14"/>
        <v>1071.7</v>
      </c>
      <c r="M35" s="26">
        <f t="shared" si="14"/>
        <v>100</v>
      </c>
      <c r="N35" s="26">
        <f t="shared" si="14"/>
        <v>1167.5</v>
      </c>
      <c r="O35" s="26">
        <f t="shared" si="14"/>
        <v>1167.5</v>
      </c>
      <c r="P35" s="26">
        <f t="shared" si="14"/>
        <v>100</v>
      </c>
      <c r="Q35" s="26">
        <f t="shared" si="14"/>
        <v>1047.2</v>
      </c>
      <c r="R35" s="26">
        <f t="shared" si="14"/>
        <v>0</v>
      </c>
      <c r="S35" s="26">
        <f t="shared" si="14"/>
        <v>0</v>
      </c>
      <c r="T35" s="26">
        <f t="shared" si="14"/>
        <v>889.29999999999995</v>
      </c>
      <c r="U35" s="26">
        <f t="shared" si="14"/>
        <v>0</v>
      </c>
      <c r="V35" s="26">
        <f t="shared" si="14"/>
        <v>0</v>
      </c>
      <c r="W35" s="26">
        <f t="shared" si="14"/>
        <v>1125.9000000000001</v>
      </c>
      <c r="X35" s="26">
        <f t="shared" si="14"/>
        <v>0</v>
      </c>
      <c r="Y35" s="26">
        <f t="shared" si="14"/>
        <v>0</v>
      </c>
      <c r="Z35" s="26">
        <f t="shared" si="14"/>
        <v>1141.5</v>
      </c>
      <c r="AA35" s="26">
        <f t="shared" si="14"/>
        <v>0</v>
      </c>
      <c r="AB35" s="26">
        <f t="shared" si="14"/>
        <v>0</v>
      </c>
      <c r="AC35" s="26">
        <f t="shared" si="14"/>
        <v>1101.2</v>
      </c>
      <c r="AD35" s="26">
        <f t="shared" si="14"/>
        <v>0</v>
      </c>
      <c r="AE35" s="26">
        <f t="shared" si="14"/>
        <v>0</v>
      </c>
      <c r="AF35" s="26">
        <f t="shared" si="14"/>
        <v>1060</v>
      </c>
      <c r="AG35" s="26">
        <f t="shared" si="14"/>
        <v>0</v>
      </c>
      <c r="AH35" s="26">
        <f t="shared" si="14"/>
        <v>0</v>
      </c>
      <c r="AI35" s="26">
        <f t="shared" si="14"/>
        <v>1026.5999999999999</v>
      </c>
      <c r="AJ35" s="26">
        <f t="shared" si="14"/>
        <v>0</v>
      </c>
      <c r="AK35" s="26">
        <f t="shared" si="14"/>
        <v>0</v>
      </c>
      <c r="AL35" s="26">
        <f t="shared" si="14"/>
        <v>1093.0999999999999</v>
      </c>
      <c r="AM35" s="26">
        <f t="shared" si="14"/>
        <v>0</v>
      </c>
      <c r="AN35" s="26">
        <f t="shared" si="14"/>
        <v>0</v>
      </c>
      <c r="AO35" s="26">
        <f t="shared" si="14"/>
        <v>3681.3999999999996</v>
      </c>
      <c r="AP35" s="26">
        <v>0</v>
      </c>
      <c r="AQ35" s="26">
        <v>0</v>
      </c>
      <c r="AR35" s="30"/>
      <c r="AS35" s="30"/>
    </row>
    <row r="36" s="3" customFormat="1" ht="24">
      <c r="A36" s="37"/>
      <c r="B36" s="38"/>
      <c r="C36" s="53"/>
      <c r="D36" s="32" t="s">
        <v>33</v>
      </c>
      <c r="E36" s="33">
        <f>+H36+K36+N36+Q36+T36+W36+Z36+AC36+AF36+AI36+AL36+AO36</f>
        <v>0</v>
      </c>
      <c r="F36" s="25">
        <f>I36+L36+O36+R36+U36+X36+AA36+AD36+AG36+AJ36+AM36+AP36</f>
        <v>0</v>
      </c>
      <c r="G36" s="24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41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6">
        <v>0</v>
      </c>
      <c r="AH36" s="26">
        <v>0</v>
      </c>
      <c r="AI36" s="26">
        <v>0</v>
      </c>
      <c r="AJ36" s="26">
        <v>0</v>
      </c>
      <c r="AK36" s="26">
        <v>0</v>
      </c>
      <c r="AL36" s="26">
        <v>0</v>
      </c>
      <c r="AM36" s="26">
        <v>0</v>
      </c>
      <c r="AN36" s="26">
        <v>0</v>
      </c>
      <c r="AO36" s="26">
        <v>0</v>
      </c>
      <c r="AP36" s="26">
        <v>0</v>
      </c>
      <c r="AQ36" s="26">
        <v>0</v>
      </c>
      <c r="AR36" s="38"/>
      <c r="AS36" s="38"/>
    </row>
    <row r="37" s="3" customFormat="1" ht="18" customHeight="1">
      <c r="A37" s="20" t="s">
        <v>52</v>
      </c>
      <c r="B37" s="21" t="s">
        <v>53</v>
      </c>
      <c r="C37" s="51" t="s">
        <v>54</v>
      </c>
      <c r="D37" s="23" t="s">
        <v>28</v>
      </c>
      <c r="E37" s="24">
        <f>E39+E40</f>
        <v>14808.1</v>
      </c>
      <c r="F37" s="24">
        <f>F39+F40</f>
        <v>2641.9000000000001</v>
      </c>
      <c r="G37" s="24">
        <f>F37/E37*100</f>
        <v>17.840911393088916</v>
      </c>
      <c r="H37" s="25">
        <f>H39+H40</f>
        <v>402.69999999999999</v>
      </c>
      <c r="I37" s="25">
        <f t="shared" ref="I37:AG37" si="15">I39+I40</f>
        <v>402.69999999999999</v>
      </c>
      <c r="J37" s="24">
        <f>I37/H37*100</f>
        <v>100</v>
      </c>
      <c r="K37" s="25">
        <f t="shared" si="15"/>
        <v>1071.7</v>
      </c>
      <c r="L37" s="25">
        <f t="shared" si="15"/>
        <v>1071.7</v>
      </c>
      <c r="M37" s="24">
        <f>L37/K37*100</f>
        <v>100</v>
      </c>
      <c r="N37" s="25">
        <f t="shared" si="15"/>
        <v>1167.5</v>
      </c>
      <c r="O37" s="25">
        <f t="shared" si="15"/>
        <v>1167.5</v>
      </c>
      <c r="P37" s="24">
        <f>O37/N37*100</f>
        <v>100</v>
      </c>
      <c r="Q37" s="25">
        <f t="shared" si="15"/>
        <v>1047.2</v>
      </c>
      <c r="R37" s="25">
        <f t="shared" si="15"/>
        <v>0</v>
      </c>
      <c r="S37" s="25">
        <f t="shared" si="11"/>
        <v>0</v>
      </c>
      <c r="T37" s="25">
        <f t="shared" si="15"/>
        <v>889.29999999999995</v>
      </c>
      <c r="U37" s="25">
        <f t="shared" si="15"/>
        <v>0</v>
      </c>
      <c r="V37" s="25">
        <f>U37/T37*100</f>
        <v>0</v>
      </c>
      <c r="W37" s="25">
        <f t="shared" si="15"/>
        <v>1125.9000000000001</v>
      </c>
      <c r="X37" s="25">
        <f t="shared" si="15"/>
        <v>0</v>
      </c>
      <c r="Y37" s="25">
        <f>X37/W37*100</f>
        <v>0</v>
      </c>
      <c r="Z37" s="25">
        <f t="shared" si="15"/>
        <v>1141.5</v>
      </c>
      <c r="AA37" s="25">
        <f t="shared" si="15"/>
        <v>0</v>
      </c>
      <c r="AB37" s="25">
        <f>AA37/Z37*100</f>
        <v>0</v>
      </c>
      <c r="AC37" s="25">
        <f t="shared" si="15"/>
        <v>1101.2</v>
      </c>
      <c r="AD37" s="25">
        <f t="shared" si="15"/>
        <v>0</v>
      </c>
      <c r="AE37" s="25">
        <f>AD37/AC37*100</f>
        <v>0</v>
      </c>
      <c r="AF37" s="25">
        <f t="shared" si="15"/>
        <v>1060</v>
      </c>
      <c r="AG37" s="25">
        <f t="shared" si="15"/>
        <v>0</v>
      </c>
      <c r="AH37" s="25">
        <f>AG37/AF37*100</f>
        <v>0</v>
      </c>
      <c r="AI37" s="25">
        <f>AI39+AI40</f>
        <v>1026.5999999999999</v>
      </c>
      <c r="AJ37" s="25">
        <f>AJ39+AJ40</f>
        <v>0</v>
      </c>
      <c r="AK37" s="25">
        <f>AJ37/AI37*100</f>
        <v>0</v>
      </c>
      <c r="AL37" s="25">
        <f>AL39+AL40</f>
        <v>1093.0999999999999</v>
      </c>
      <c r="AM37" s="25">
        <f>AM39+AM40</f>
        <v>0</v>
      </c>
      <c r="AN37" s="25">
        <f>AM37/AL37*100</f>
        <v>0</v>
      </c>
      <c r="AO37" s="25">
        <f>AO39+AO40</f>
        <v>3681.3999999999996</v>
      </c>
      <c r="AP37" s="41">
        <f>AP39+AP40</f>
        <v>0</v>
      </c>
      <c r="AQ37" s="41">
        <f>AP37/AO37*100</f>
        <v>0</v>
      </c>
      <c r="AR37" s="22"/>
      <c r="AS37" s="60"/>
    </row>
    <row r="38" s="3" customFormat="1" ht="12.75">
      <c r="A38" s="29"/>
      <c r="B38" s="30"/>
      <c r="C38" s="52"/>
      <c r="D38" s="32" t="s">
        <v>30</v>
      </c>
      <c r="E38" s="33">
        <f t="shared" ref="E38:E39" si="16">+H38+K38+N38+Q38+T38+W38+Z38+AC38+AF38+AI38+AL38+AO38</f>
        <v>0</v>
      </c>
      <c r="F38" s="25">
        <f t="shared" ref="F38:F39" si="17">I38+L38+O38+R38+U38+X38+AA38+AD38+AG38+AJ38+AM38+AP38</f>
        <v>0</v>
      </c>
      <c r="G38" s="24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>
        <v>0</v>
      </c>
      <c r="AG38" s="26">
        <v>0</v>
      </c>
      <c r="AH38" s="26">
        <v>0</v>
      </c>
      <c r="AI38" s="26">
        <v>0</v>
      </c>
      <c r="AJ38" s="26">
        <v>0</v>
      </c>
      <c r="AK38" s="26">
        <v>0</v>
      </c>
      <c r="AL38" s="26">
        <v>0</v>
      </c>
      <c r="AM38" s="26">
        <v>0</v>
      </c>
      <c r="AN38" s="26">
        <v>0</v>
      </c>
      <c r="AO38" s="26">
        <v>0</v>
      </c>
      <c r="AP38" s="26">
        <v>0</v>
      </c>
      <c r="AQ38" s="26">
        <v>0</v>
      </c>
      <c r="AR38" s="31"/>
      <c r="AS38" s="61"/>
    </row>
    <row r="39" s="3" customFormat="1" ht="36">
      <c r="A39" s="29"/>
      <c r="B39" s="30"/>
      <c r="C39" s="52"/>
      <c r="D39" s="32" t="s">
        <v>31</v>
      </c>
      <c r="E39" s="33">
        <f t="shared" si="16"/>
        <v>0</v>
      </c>
      <c r="F39" s="25">
        <f t="shared" si="17"/>
        <v>0</v>
      </c>
      <c r="G39" s="24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6">
        <v>0</v>
      </c>
      <c r="AH39" s="26">
        <v>0</v>
      </c>
      <c r="AI39" s="26">
        <v>0</v>
      </c>
      <c r="AJ39" s="26">
        <v>0</v>
      </c>
      <c r="AK39" s="26">
        <v>0</v>
      </c>
      <c r="AL39" s="26">
        <v>0</v>
      </c>
      <c r="AM39" s="26">
        <v>0</v>
      </c>
      <c r="AN39" s="26">
        <v>0</v>
      </c>
      <c r="AO39" s="26">
        <v>0</v>
      </c>
      <c r="AP39" s="26">
        <v>0</v>
      </c>
      <c r="AQ39" s="26">
        <v>0</v>
      </c>
      <c r="AR39" s="31"/>
      <c r="AS39" s="61"/>
    </row>
    <row r="40" s="3" customFormat="1" ht="36" customHeight="1">
      <c r="A40" s="29"/>
      <c r="B40" s="30"/>
      <c r="C40" s="52"/>
      <c r="D40" s="35" t="s">
        <v>32</v>
      </c>
      <c r="E40" s="33">
        <f>H40+K40+N40+Q40+T40+W40+Z40+AC40+AF40+AI40+AL40+AO40</f>
        <v>14808.1</v>
      </c>
      <c r="F40" s="25">
        <f>+I40+L40+O40+R40+U40+X40+AA40+AD40+AG40+AJ40+AM40+AP40</f>
        <v>2641.9000000000001</v>
      </c>
      <c r="G40" s="24">
        <f>F40/E40*100</f>
        <v>17.840911393088916</v>
      </c>
      <c r="H40" s="26">
        <v>402.69999999999999</v>
      </c>
      <c r="I40" s="26">
        <v>402.69999999999999</v>
      </c>
      <c r="J40" s="41">
        <f>I40/H40*100</f>
        <v>100</v>
      </c>
      <c r="K40" s="26">
        <v>1071.7</v>
      </c>
      <c r="L40" s="26">
        <v>1071.7</v>
      </c>
      <c r="M40" s="26">
        <f>L40/K40*100</f>
        <v>100</v>
      </c>
      <c r="N40" s="26">
        <v>1167.5</v>
      </c>
      <c r="O40" s="26">
        <v>1167.5</v>
      </c>
      <c r="P40" s="26">
        <f>O40/N40*100</f>
        <v>100</v>
      </c>
      <c r="Q40" s="26">
        <v>1047.2</v>
      </c>
      <c r="R40" s="26">
        <v>0</v>
      </c>
      <c r="S40" s="41">
        <f t="shared" si="11"/>
        <v>0</v>
      </c>
      <c r="T40" s="26">
        <v>889.29999999999995</v>
      </c>
      <c r="U40" s="26">
        <v>0</v>
      </c>
      <c r="V40" s="41">
        <f>U40/T40*100</f>
        <v>0</v>
      </c>
      <c r="W40" s="26">
        <v>1125.9000000000001</v>
      </c>
      <c r="X40" s="26">
        <v>0</v>
      </c>
      <c r="Y40" s="41">
        <f>X40/W40*100</f>
        <v>0</v>
      </c>
      <c r="Z40" s="26">
        <v>1141.5</v>
      </c>
      <c r="AA40" s="26">
        <v>0</v>
      </c>
      <c r="AB40" s="26">
        <f>AA40/Z40*100</f>
        <v>0</v>
      </c>
      <c r="AC40" s="26">
        <v>1101.2</v>
      </c>
      <c r="AD40" s="26">
        <v>0</v>
      </c>
      <c r="AE40" s="26">
        <f>AD40/AC40*100</f>
        <v>0</v>
      </c>
      <c r="AF40" s="26">
        <v>1060</v>
      </c>
      <c r="AG40" s="26">
        <v>0</v>
      </c>
      <c r="AH40" s="26">
        <f>AG40/AF40*100</f>
        <v>0</v>
      </c>
      <c r="AI40" s="26">
        <v>1026.5999999999999</v>
      </c>
      <c r="AJ40" s="26">
        <v>0</v>
      </c>
      <c r="AK40" s="26">
        <v>0</v>
      </c>
      <c r="AL40" s="26">
        <v>1093.0999999999999</v>
      </c>
      <c r="AM40" s="26">
        <v>0</v>
      </c>
      <c r="AN40" s="26">
        <v>0</v>
      </c>
      <c r="AO40" s="26">
        <f>1466.8+2214.6</f>
        <v>3681.3999999999996</v>
      </c>
      <c r="AP40" s="26">
        <v>0</v>
      </c>
      <c r="AQ40" s="26">
        <v>0</v>
      </c>
      <c r="AR40" s="31"/>
      <c r="AS40" s="61"/>
      <c r="AT40" s="36"/>
      <c r="AU40" s="36"/>
    </row>
    <row r="41" s="3" customFormat="1" ht="30.75" customHeight="1">
      <c r="A41" s="37"/>
      <c r="B41" s="38"/>
      <c r="C41" s="53"/>
      <c r="D41" s="32" t="s">
        <v>33</v>
      </c>
      <c r="E41" s="33">
        <f>+H41+K41+N41+Q41+T41+W41+Z41+AC41+AF41+AI41+AL41+AO41</f>
        <v>0</v>
      </c>
      <c r="F41" s="25">
        <f>I41+L41+O41+R41+U41+X41+AA41+AD41+AG41+AJ41+AM41+AP41</f>
        <v>0</v>
      </c>
      <c r="G41" s="24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26">
        <v>0</v>
      </c>
      <c r="AI41" s="26">
        <v>0</v>
      </c>
      <c r="AJ41" s="26">
        <v>0</v>
      </c>
      <c r="AK41" s="26">
        <v>0</v>
      </c>
      <c r="AL41" s="26">
        <v>0</v>
      </c>
      <c r="AM41" s="26">
        <v>0</v>
      </c>
      <c r="AN41" s="26">
        <v>0</v>
      </c>
      <c r="AO41" s="26">
        <v>0</v>
      </c>
      <c r="AP41" s="26">
        <v>0</v>
      </c>
      <c r="AQ41" s="26">
        <v>0</v>
      </c>
      <c r="AR41" s="39"/>
      <c r="AS41" s="62"/>
    </row>
    <row r="42" s="3" customFormat="1" ht="12.75">
      <c r="A42" s="63" t="s">
        <v>55</v>
      </c>
      <c r="B42" s="9" t="s">
        <v>56</v>
      </c>
      <c r="C42" s="16" t="s">
        <v>57</v>
      </c>
      <c r="D42" s="32" t="s">
        <v>28</v>
      </c>
      <c r="E42" s="24">
        <f>E45</f>
        <v>0</v>
      </c>
      <c r="F42" s="24">
        <f>F45</f>
        <v>0</v>
      </c>
      <c r="G42" s="24"/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K42" s="41">
        <v>0</v>
      </c>
      <c r="AL42" s="41">
        <v>0</v>
      </c>
      <c r="AM42" s="41">
        <v>0</v>
      </c>
      <c r="AN42" s="41">
        <v>0</v>
      </c>
      <c r="AO42" s="41">
        <v>0</v>
      </c>
      <c r="AP42" s="41">
        <v>0</v>
      </c>
      <c r="AQ42" s="41">
        <v>0</v>
      </c>
      <c r="AR42" s="9"/>
      <c r="AS42" s="64"/>
    </row>
    <row r="43" s="3" customFormat="1" ht="12.75">
      <c r="A43" s="63"/>
      <c r="B43" s="9"/>
      <c r="C43" s="16"/>
      <c r="D43" s="32" t="s">
        <v>30</v>
      </c>
      <c r="E43" s="33">
        <f t="shared" ref="E43:E44" si="18">+H43+K43+N43+Q43+T43+W43+Z43+AC43+AF43+AI43+AL43+AO43</f>
        <v>0</v>
      </c>
      <c r="F43" s="25">
        <f t="shared" ref="F43:F44" si="19">I43+L43+O43+R43+U43+X43+AA43+AD43+AG43+AJ43+AM43+AP43</f>
        <v>0</v>
      </c>
      <c r="G43" s="24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>
        <v>0</v>
      </c>
      <c r="AG43" s="26">
        <v>0</v>
      </c>
      <c r="AH43" s="26">
        <v>0</v>
      </c>
      <c r="AI43" s="26">
        <v>0</v>
      </c>
      <c r="AJ43" s="26">
        <v>0</v>
      </c>
      <c r="AK43" s="26">
        <v>0</v>
      </c>
      <c r="AL43" s="26">
        <v>0</v>
      </c>
      <c r="AM43" s="26">
        <v>0</v>
      </c>
      <c r="AN43" s="26">
        <v>0</v>
      </c>
      <c r="AO43" s="26">
        <v>0</v>
      </c>
      <c r="AP43" s="26">
        <v>0</v>
      </c>
      <c r="AQ43" s="26">
        <v>0</v>
      </c>
      <c r="AR43" s="64"/>
      <c r="AS43" s="64"/>
    </row>
    <row r="44" s="3" customFormat="1" ht="36">
      <c r="A44" s="63"/>
      <c r="B44" s="9"/>
      <c r="C44" s="16"/>
      <c r="D44" s="32" t="s">
        <v>31</v>
      </c>
      <c r="E44" s="33">
        <f t="shared" si="18"/>
        <v>0</v>
      </c>
      <c r="F44" s="25">
        <f t="shared" si="19"/>
        <v>0</v>
      </c>
      <c r="G44" s="24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>
        <v>0</v>
      </c>
      <c r="AG44" s="26">
        <v>0</v>
      </c>
      <c r="AH44" s="26">
        <v>0</v>
      </c>
      <c r="AI44" s="26">
        <v>0</v>
      </c>
      <c r="AJ44" s="26">
        <v>0</v>
      </c>
      <c r="AK44" s="26">
        <v>0</v>
      </c>
      <c r="AL44" s="26">
        <v>0</v>
      </c>
      <c r="AM44" s="26">
        <v>0</v>
      </c>
      <c r="AN44" s="26">
        <v>0</v>
      </c>
      <c r="AO44" s="26">
        <v>0</v>
      </c>
      <c r="AP44" s="26">
        <v>0</v>
      </c>
      <c r="AQ44" s="26">
        <v>0</v>
      </c>
      <c r="AR44" s="64"/>
      <c r="AS44" s="64"/>
    </row>
    <row r="45" s="3" customFormat="1" ht="12.75">
      <c r="A45" s="63"/>
      <c r="B45" s="9"/>
      <c r="C45" s="16"/>
      <c r="D45" s="35" t="s">
        <v>32</v>
      </c>
      <c r="E45" s="33">
        <f>H45+K45+N45+Q45+T45+W45+Z45+AC45+AF45+AI45+AL45+AO45</f>
        <v>0</v>
      </c>
      <c r="F45" s="25">
        <f>+I45+L45+O45+R45+U45+X45+AA45+AD45+AG45+AJ45+AM45+AP45</f>
        <v>0</v>
      </c>
      <c r="G45" s="24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1">
        <v>0</v>
      </c>
      <c r="AN45" s="41">
        <v>0</v>
      </c>
      <c r="AO45" s="41">
        <v>0</v>
      </c>
      <c r="AP45" s="41">
        <v>0</v>
      </c>
      <c r="AQ45" s="41">
        <v>0</v>
      </c>
      <c r="AR45" s="64"/>
      <c r="AS45" s="64"/>
    </row>
    <row r="46" s="3" customFormat="1" ht="24">
      <c r="A46" s="63"/>
      <c r="B46" s="9"/>
      <c r="C46" s="16"/>
      <c r="D46" s="32" t="s">
        <v>33</v>
      </c>
      <c r="E46" s="33">
        <f>+H46+K46+N46+Q46+T46+W46+Z46+AC46+AF46+AI46+AL46+AO46</f>
        <v>0</v>
      </c>
      <c r="F46" s="25">
        <f>I46+L46+O46+R46+U46+X46+AA46+AD46+AG46+AJ46+AM46+AP46</f>
        <v>0</v>
      </c>
      <c r="G46" s="24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0</v>
      </c>
      <c r="AK46" s="26">
        <v>0</v>
      </c>
      <c r="AL46" s="26">
        <v>0</v>
      </c>
      <c r="AM46" s="26">
        <v>0</v>
      </c>
      <c r="AN46" s="26">
        <v>0</v>
      </c>
      <c r="AO46" s="26">
        <v>0</v>
      </c>
      <c r="AP46" s="26">
        <v>0</v>
      </c>
      <c r="AQ46" s="26">
        <v>0</v>
      </c>
      <c r="AR46" s="64"/>
      <c r="AS46" s="64"/>
    </row>
    <row r="47" s="65" customFormat="1" ht="22.5" customHeight="1">
      <c r="A47" s="66" t="s">
        <v>58</v>
      </c>
      <c r="B47" s="66"/>
      <c r="C47" s="66"/>
      <c r="D47" s="67" t="s">
        <v>28</v>
      </c>
      <c r="E47" s="25">
        <f>E32+E22+E17+E12+E7</f>
        <v>21065.700000000001</v>
      </c>
      <c r="F47" s="25">
        <f>F32+F22+F17+F12+F7</f>
        <v>3044</v>
      </c>
      <c r="G47" s="25">
        <f>F47/E47*100</f>
        <v>14.450030143788242</v>
      </c>
      <c r="H47" s="25">
        <f>H7+H12+H17+H22+H32</f>
        <v>405.19999999999999</v>
      </c>
      <c r="I47" s="25">
        <f>I7+I12+I17+I22+I32</f>
        <v>402.69999999999999</v>
      </c>
      <c r="J47" s="24">
        <f>I47/H47*100</f>
        <v>99.383020730503461</v>
      </c>
      <c r="K47" s="25">
        <f>K7+K12+K17+K22+K32</f>
        <v>1268.5</v>
      </c>
      <c r="L47" s="25">
        <f>L7+L12+L17+L22+L32</f>
        <v>1210</v>
      </c>
      <c r="M47" s="25">
        <f>L47/K47*100</f>
        <v>95.388253843121788</v>
      </c>
      <c r="N47" s="25">
        <f>N7+N12+N17+N22+N32</f>
        <v>1448.4000000000001</v>
      </c>
      <c r="O47" s="25">
        <f>O7+O12+O17+O22+O32</f>
        <v>1431.3</v>
      </c>
      <c r="P47" s="25">
        <f>O47/N47*100</f>
        <v>98.819386909693435</v>
      </c>
      <c r="Q47" s="25">
        <f>Q7+Q12+Q17+Q22+Q32</f>
        <v>1186.9000000000001</v>
      </c>
      <c r="R47" s="25">
        <f>R7+R12+R17+R22+R32</f>
        <v>0</v>
      </c>
      <c r="S47" s="25">
        <f t="shared" si="11"/>
        <v>0</v>
      </c>
      <c r="T47" s="25">
        <f>T7+T12+T17+T22+T32</f>
        <v>1054.3999999999999</v>
      </c>
      <c r="U47" s="25">
        <f>U7+U12+U17+U22+U32</f>
        <v>0</v>
      </c>
      <c r="V47" s="25">
        <f>U47/T47*100</f>
        <v>0</v>
      </c>
      <c r="W47" s="25">
        <f>W7+W12+W17+W22+W32</f>
        <v>1937.7</v>
      </c>
      <c r="X47" s="25">
        <f>X7+X12+X17+X22+X32</f>
        <v>0</v>
      </c>
      <c r="Y47" s="25">
        <f>X47/W47*100</f>
        <v>0</v>
      </c>
      <c r="Z47" s="25">
        <f>Z7+Z12+Z17+Z22+Z32</f>
        <v>1256.5999999999999</v>
      </c>
      <c r="AA47" s="25">
        <f>AA7+AA12+AA17+AA22+AA32</f>
        <v>0</v>
      </c>
      <c r="AB47" s="25">
        <f>AA47/Z47*100</f>
        <v>0</v>
      </c>
      <c r="AC47" s="25">
        <f>AC7+AC12+AC17+AC22+AC32</f>
        <v>1286.3</v>
      </c>
      <c r="AD47" s="25">
        <f>AD7+AD12+AD17+AD22+AD32</f>
        <v>0</v>
      </c>
      <c r="AE47" s="25">
        <f>AD47/AC47*100</f>
        <v>0</v>
      </c>
      <c r="AF47" s="25">
        <f>AF7+AF12+AF17+AF22+AF32</f>
        <v>3070.0999999999999</v>
      </c>
      <c r="AG47" s="25">
        <f>AG7+AG12+AG17+AG22+AG32</f>
        <v>0</v>
      </c>
      <c r="AH47" s="25">
        <f>AG47/AF47*100</f>
        <v>0</v>
      </c>
      <c r="AI47" s="25">
        <f>AI7+AI12+AI17+AI22+AI32</f>
        <v>1141.6999999999998</v>
      </c>
      <c r="AJ47" s="25">
        <f>AJ7+AJ12+AJ17+AJ22+AJ32</f>
        <v>0</v>
      </c>
      <c r="AK47" s="24">
        <v>0</v>
      </c>
      <c r="AL47" s="25">
        <f>AL7+AL12+AL17+AL22+AL32</f>
        <v>3173.2999999999997</v>
      </c>
      <c r="AM47" s="25">
        <f>AM7+AM12+AM17+AM22+AM32</f>
        <v>0</v>
      </c>
      <c r="AN47" s="24">
        <v>0</v>
      </c>
      <c r="AO47" s="25">
        <f>AO7+AO12+AO17+AO22+AO32</f>
        <v>3836.5999999999995</v>
      </c>
      <c r="AP47" s="41">
        <f>AP7+AP12+AP17+AP22+AP32</f>
        <v>0</v>
      </c>
      <c r="AQ47" s="26">
        <v>0</v>
      </c>
      <c r="AR47" s="68"/>
      <c r="AS47" s="9"/>
    </row>
    <row r="48" s="65" customFormat="1" ht="20.25" customHeight="1">
      <c r="A48" s="69"/>
      <c r="B48" s="69"/>
      <c r="C48" s="69"/>
      <c r="D48" s="70" t="s">
        <v>30</v>
      </c>
      <c r="E48" s="33">
        <f t="shared" ref="E48:E49" si="20">+H48+K48+N48+Q48+T48+W48+Z48+AC48+AF48+AI48+AL48+AO48</f>
        <v>0</v>
      </c>
      <c r="F48" s="25">
        <f t="shared" ref="F48:F49" si="21">I48+L48+O48+R48+U48+X48+AA48+AD48+AG48+AJ48+AM48+AP48</f>
        <v>0</v>
      </c>
      <c r="G48" s="24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26">
        <v>0</v>
      </c>
      <c r="AN48" s="26">
        <v>0</v>
      </c>
      <c r="AO48" s="26">
        <v>0</v>
      </c>
      <c r="AP48" s="26">
        <v>0</v>
      </c>
      <c r="AQ48" s="26">
        <v>0</v>
      </c>
      <c r="AR48" s="71"/>
      <c r="AS48" s="9"/>
    </row>
    <row r="49" s="65" customFormat="1" ht="40.5" customHeight="1">
      <c r="A49" s="69"/>
      <c r="B49" s="69"/>
      <c r="C49" s="69"/>
      <c r="D49" s="70" t="s">
        <v>31</v>
      </c>
      <c r="E49" s="33">
        <f t="shared" si="20"/>
        <v>0</v>
      </c>
      <c r="F49" s="25">
        <f t="shared" si="21"/>
        <v>0</v>
      </c>
      <c r="G49" s="24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26">
        <v>0</v>
      </c>
      <c r="AG49" s="26">
        <v>0</v>
      </c>
      <c r="AH49" s="26">
        <v>0</v>
      </c>
      <c r="AI49" s="26">
        <v>0</v>
      </c>
      <c r="AJ49" s="26">
        <v>0</v>
      </c>
      <c r="AK49" s="26">
        <v>0</v>
      </c>
      <c r="AL49" s="26">
        <v>0</v>
      </c>
      <c r="AM49" s="26">
        <v>0</v>
      </c>
      <c r="AN49" s="26">
        <v>0</v>
      </c>
      <c r="AO49" s="26">
        <v>0</v>
      </c>
      <c r="AP49" s="26">
        <v>0</v>
      </c>
      <c r="AQ49" s="26">
        <v>0</v>
      </c>
      <c r="AR49" s="71"/>
      <c r="AS49" s="9"/>
    </row>
    <row r="50" s="65" customFormat="1" ht="20.25" customHeight="1">
      <c r="A50" s="69"/>
      <c r="B50" s="69"/>
      <c r="C50" s="69"/>
      <c r="D50" s="72" t="s">
        <v>32</v>
      </c>
      <c r="E50" s="33">
        <f>H50+K50+N50+Q50+T50+W50+Z50+AC50+AF50+AI50+AL50+AO50</f>
        <v>21065.699999999997</v>
      </c>
      <c r="F50" s="25">
        <f>+I50+L50+O50+R50+U50+X50+AA50+AD50+AG50+AJ50+AM50+AP50</f>
        <v>3044</v>
      </c>
      <c r="G50" s="24">
        <f>F50/E50*100</f>
        <v>14.450030143788245</v>
      </c>
      <c r="H50" s="41">
        <f>H10+H15+H20+H25+H35</f>
        <v>405.19999999999999</v>
      </c>
      <c r="I50" s="41">
        <f>I10+I15+I20+I25+I35</f>
        <v>402.69999999999999</v>
      </c>
      <c r="J50" s="41">
        <f>I50/H50*100</f>
        <v>99.383020730503461</v>
      </c>
      <c r="K50" s="41">
        <f>K10+K15+K20+K25+K35</f>
        <v>1268.5</v>
      </c>
      <c r="L50" s="41">
        <f>L10+L15+L20+L25+L35</f>
        <v>1210</v>
      </c>
      <c r="M50" s="41">
        <f>L50/K50*100</f>
        <v>95.388253843121788</v>
      </c>
      <c r="N50" s="41">
        <f>N10+N15+N20+N25+N35</f>
        <v>1448.4000000000001</v>
      </c>
      <c r="O50" s="41">
        <f>O10+O15+O20+O25+O35</f>
        <v>1431.3</v>
      </c>
      <c r="P50" s="41">
        <f>O50/N50*100</f>
        <v>98.819386909693435</v>
      </c>
      <c r="Q50" s="41">
        <f>Q10+Q15+Q20+Q25+Q35</f>
        <v>1186.9000000000001</v>
      </c>
      <c r="R50" s="41">
        <f>R10+R15+R20+R25+R35</f>
        <v>0</v>
      </c>
      <c r="S50" s="41">
        <f t="shared" si="11"/>
        <v>0</v>
      </c>
      <c r="T50" s="41">
        <f>T10+T15+T20+T25+T35</f>
        <v>1054.3999999999999</v>
      </c>
      <c r="U50" s="41">
        <f>U10+U15+U20+U25+U35</f>
        <v>0</v>
      </c>
      <c r="V50" s="41">
        <f>U50/T50*100</f>
        <v>0</v>
      </c>
      <c r="W50" s="41">
        <f>W10+W15+W20+W25+W35</f>
        <v>1937.7</v>
      </c>
      <c r="X50" s="41">
        <f>X10+X15+X20+X25+X35</f>
        <v>0</v>
      </c>
      <c r="Y50" s="41">
        <f>X50/W50*100</f>
        <v>0</v>
      </c>
      <c r="Z50" s="41">
        <f>Z10+Z15+Z20+Z25+Z35</f>
        <v>1256.5999999999999</v>
      </c>
      <c r="AA50" s="41">
        <f>AA10+AA15+AA20+AA25+AA35</f>
        <v>0</v>
      </c>
      <c r="AB50" s="41">
        <f>AA50/Z50*100</f>
        <v>0</v>
      </c>
      <c r="AC50" s="41">
        <f>AC10+AC15+AC20+AC25+AC35</f>
        <v>1286.3</v>
      </c>
      <c r="AD50" s="41">
        <f>AD10+AD15+AD20+AD25+AD35</f>
        <v>0</v>
      </c>
      <c r="AE50" s="41">
        <f>AD50/AC50*100</f>
        <v>0</v>
      </c>
      <c r="AF50" s="41">
        <f>AF10+AF15+AF20+AF25+AF35</f>
        <v>3070.0999999999999</v>
      </c>
      <c r="AG50" s="41">
        <f>AG10+AG15+AG20+AG25+AG35</f>
        <v>0</v>
      </c>
      <c r="AH50" s="41">
        <f>AG50/AF50*100</f>
        <v>0</v>
      </c>
      <c r="AI50" s="41">
        <f>AI10+AI15+AI20+AI25+AI35</f>
        <v>1141.6999999999998</v>
      </c>
      <c r="AJ50" s="41">
        <f>AJ10+AJ15+AJ20+AJ25+AJ35</f>
        <v>0</v>
      </c>
      <c r="AK50" s="41">
        <f>AJ50/AI50*100</f>
        <v>0</v>
      </c>
      <c r="AL50" s="41">
        <f>AL10+AL15+AL20+AL25+AL35</f>
        <v>3173.2999999999997</v>
      </c>
      <c r="AM50" s="41">
        <f>AM10+AM15+AM20+AM25+AM35</f>
        <v>0</v>
      </c>
      <c r="AN50" s="41">
        <f>AM50/AL50*100</f>
        <v>0</v>
      </c>
      <c r="AO50" s="41">
        <f>AO10+AO15+AO20+AO25+AO35</f>
        <v>3836.5999999999995</v>
      </c>
      <c r="AP50" s="41">
        <f>AP10+AP15+AP20+AP25+AP35</f>
        <v>0</v>
      </c>
      <c r="AQ50" s="41">
        <f>AP50/AO50*100</f>
        <v>0</v>
      </c>
      <c r="AR50" s="71"/>
      <c r="AS50" s="9"/>
    </row>
    <row r="51" s="65" customFormat="1" ht="28.5" customHeight="1">
      <c r="A51" s="73"/>
      <c r="B51" s="73"/>
      <c r="C51" s="73"/>
      <c r="D51" s="70" t="s">
        <v>33</v>
      </c>
      <c r="E51" s="33">
        <f>+H51+K51+N51+Q51+T51+W51+Z51+AC51+AF51+AI51+AL51+AO51</f>
        <v>0</v>
      </c>
      <c r="F51" s="25">
        <f>I51+L51+O51+R51+U51+X51+AA51+AD51+AG51+AJ51+AM51+AP51</f>
        <v>0</v>
      </c>
      <c r="G51" s="25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K51" s="41">
        <v>0</v>
      </c>
      <c r="AL51" s="41">
        <v>0</v>
      </c>
      <c r="AM51" s="41">
        <v>0</v>
      </c>
      <c r="AN51" s="41">
        <v>0</v>
      </c>
      <c r="AO51" s="41">
        <v>0</v>
      </c>
      <c r="AP51" s="41">
        <v>0</v>
      </c>
      <c r="AQ51" s="41">
        <v>0</v>
      </c>
      <c r="AR51" s="74"/>
      <c r="AS51" s="9"/>
    </row>
    <row r="52" s="3" customFormat="1" ht="21.75" customHeight="1">
      <c r="A52" s="75" t="s">
        <v>59</v>
      </c>
      <c r="B52" s="75"/>
      <c r="C52" s="7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</row>
    <row r="53" s="76" customFormat="1" ht="21.75" customHeight="1">
      <c r="A53" s="77" t="s">
        <v>60</v>
      </c>
      <c r="B53" s="78"/>
      <c r="C53" s="79"/>
      <c r="D53" s="80" t="s">
        <v>28</v>
      </c>
      <c r="E53" s="81">
        <f>E54+E55+E56+E57</f>
        <v>3701.3000000000002</v>
      </c>
      <c r="F53" s="14">
        <f>F54+F55+F56+F57</f>
        <v>129.19999999999999</v>
      </c>
      <c r="G53" s="81">
        <f>F53/E53*100</f>
        <v>3.4906654418717742</v>
      </c>
      <c r="H53" s="81">
        <f>H54+H55+H56+H57</f>
        <v>2.5</v>
      </c>
      <c r="I53" s="14">
        <f>I54+I55+I56+I57</f>
        <v>0</v>
      </c>
      <c r="J53" s="81">
        <v>0</v>
      </c>
      <c r="K53" s="81">
        <f>K54+K55+K56+K57</f>
        <v>65</v>
      </c>
      <c r="L53" s="81">
        <f>L54+L55+L56+L57</f>
        <v>64.5</v>
      </c>
      <c r="M53" s="81">
        <f>L53/K53*100</f>
        <v>99.230769230769226</v>
      </c>
      <c r="N53" s="81">
        <f>N54+N55+N56+N57</f>
        <v>115.19999999999999</v>
      </c>
      <c r="O53" s="81">
        <f>O54+O55+O56+O57</f>
        <v>64.700000000000003</v>
      </c>
      <c r="P53" s="81">
        <f>O53/N53*100</f>
        <v>56.16319444444445</v>
      </c>
      <c r="Q53" s="81">
        <f>Q54+Q55+Q56+Q57</f>
        <v>65.099999999999994</v>
      </c>
      <c r="R53" s="81">
        <f>R54+R55+R56+R57</f>
        <v>0</v>
      </c>
      <c r="S53" s="81">
        <f t="shared" si="11"/>
        <v>0</v>
      </c>
      <c r="T53" s="81">
        <f>T54+T55+T56+T57</f>
        <v>65.099999999999994</v>
      </c>
      <c r="U53" s="81">
        <f>U54+U55+U56+U57</f>
        <v>0</v>
      </c>
      <c r="V53" s="81">
        <f>U53/T53*100</f>
        <v>0</v>
      </c>
      <c r="W53" s="81">
        <f>W54+W55+W56+W57</f>
        <v>238.90000000000001</v>
      </c>
      <c r="X53" s="81">
        <f>X54+X55+X56+X57</f>
        <v>0</v>
      </c>
      <c r="Y53" s="81">
        <f>X53/W53*100</f>
        <v>0</v>
      </c>
      <c r="Z53" s="81">
        <f>Z54+Z55+Z56+Z57</f>
        <v>65.099999999999994</v>
      </c>
      <c r="AA53" s="81">
        <f>AA54+AA55+AA56+AA57</f>
        <v>0</v>
      </c>
      <c r="AB53" s="81">
        <f>AA53/Z53*100</f>
        <v>0</v>
      </c>
      <c r="AC53" s="81">
        <f>AC54+AC55+AC56+AC57</f>
        <v>65.099999999999994</v>
      </c>
      <c r="AD53" s="81">
        <f>AD54+AD55+AD56+AD57</f>
        <v>0</v>
      </c>
      <c r="AE53" s="81">
        <f>AD53/AC53*100</f>
        <v>0</v>
      </c>
      <c r="AF53" s="81">
        <f>AF54+AF55+AF56+AF57</f>
        <v>1382.5999999999999</v>
      </c>
      <c r="AG53" s="81">
        <f>AG54+AG55+AG56+AG57</f>
        <v>0</v>
      </c>
      <c r="AH53" s="81">
        <f>AG53/AF53*100</f>
        <v>0</v>
      </c>
      <c r="AI53" s="81">
        <f>AI54+AI55+AI56+AI57</f>
        <v>65.099999999999994</v>
      </c>
      <c r="AJ53" s="81">
        <f>AJ54+AJ55+AJ56+AJ57</f>
        <v>0</v>
      </c>
      <c r="AK53" s="81">
        <f>AJ53/AI53*100</f>
        <v>0</v>
      </c>
      <c r="AL53" s="81">
        <f>AL54+AL55+AL56+AL57</f>
        <v>1436.3999999999999</v>
      </c>
      <c r="AM53" s="81">
        <f>AM54+AM55+AM56+AM57</f>
        <v>0</v>
      </c>
      <c r="AN53" s="81">
        <f>AM53/AL53*100</f>
        <v>0</v>
      </c>
      <c r="AO53" s="81">
        <f>AO54+AO55+AO56+AO57</f>
        <v>135.19999999999999</v>
      </c>
      <c r="AP53" s="9">
        <f>AP54+AP55+AP56+AP57</f>
        <v>0</v>
      </c>
      <c r="AQ53" s="82">
        <f t="shared" ref="AQ53:AQ81" si="22">AP53/AO53*100</f>
        <v>0</v>
      </c>
      <c r="AR53" s="83"/>
      <c r="AS53" s="83"/>
    </row>
    <row r="54" s="3" customFormat="1" ht="21" customHeight="1">
      <c r="A54" s="84"/>
      <c r="B54" s="85"/>
      <c r="C54" s="86"/>
      <c r="D54" s="87" t="s">
        <v>30</v>
      </c>
      <c r="E54" s="81">
        <f t="shared" ref="E54:E55" si="23">H54+K54+N54+Q54+T54+W54+Z54+AC54+AF54+AI54+AL54+AO54</f>
        <v>0</v>
      </c>
      <c r="F54" s="81">
        <f t="shared" ref="F54:F55" si="24">+I54+L54+O54+R54+U54+X54+AA54+AD54+AG54+AJ54+AM54+AP54</f>
        <v>0</v>
      </c>
      <c r="G54" s="81">
        <v>0</v>
      </c>
      <c r="H54" s="82">
        <f t="shared" ref="H54:H55" si="25">H43-H64-H74-H79</f>
        <v>0</v>
      </c>
      <c r="I54" s="82">
        <f t="shared" ref="I54:I55" si="26">I43-I64-I74-I79</f>
        <v>0</v>
      </c>
      <c r="J54" s="82">
        <v>0</v>
      </c>
      <c r="K54" s="82">
        <f t="shared" ref="K54:K55" si="27">K43-K64-K74-K79</f>
        <v>0</v>
      </c>
      <c r="L54" s="82">
        <f t="shared" ref="L54:L55" si="28">L43-L64-L74-L79</f>
        <v>0</v>
      </c>
      <c r="M54" s="82">
        <v>0</v>
      </c>
      <c r="N54" s="82">
        <f t="shared" ref="N54:N55" si="29">N43-N64-N74-N79</f>
        <v>0</v>
      </c>
      <c r="O54" s="82">
        <f t="shared" ref="O54:O55" si="30">O43-O64-O74-O79</f>
        <v>0</v>
      </c>
      <c r="P54" s="82">
        <v>0</v>
      </c>
      <c r="Q54" s="82">
        <f>Q43-Q64-Q74-Q79</f>
        <v>0</v>
      </c>
      <c r="R54" s="82">
        <f>R43-R64-R74-R79</f>
        <v>0</v>
      </c>
      <c r="S54" s="82">
        <v>0</v>
      </c>
      <c r="T54" s="82">
        <f t="shared" ref="T54:T55" si="31">T43-T64-T74-T79</f>
        <v>0</v>
      </c>
      <c r="U54" s="82">
        <f t="shared" ref="U54:U55" si="32">U43-U64-U74-U79</f>
        <v>0</v>
      </c>
      <c r="V54" s="82">
        <v>0</v>
      </c>
      <c r="W54" s="82">
        <f t="shared" ref="W54:W55" si="33">W43-W64-W74-W79</f>
        <v>0</v>
      </c>
      <c r="X54" s="82">
        <f t="shared" ref="X54:X55" si="34">X43-X64-X74-X79</f>
        <v>0</v>
      </c>
      <c r="Y54" s="82">
        <v>0</v>
      </c>
      <c r="Z54" s="82">
        <f t="shared" ref="Z54:Z55" si="35">Z43-Z64-Z74-Z79</f>
        <v>0</v>
      </c>
      <c r="AA54" s="82">
        <f t="shared" ref="AA54:AA55" si="36">AA43-AA64-AA74-AA79</f>
        <v>0</v>
      </c>
      <c r="AB54" s="82">
        <v>0</v>
      </c>
      <c r="AC54" s="82">
        <f t="shared" ref="AC54:AC55" si="37">AC43-AC64-AC74-AC79</f>
        <v>0</v>
      </c>
      <c r="AD54" s="82">
        <f t="shared" ref="AD54:AD55" si="38">AD43-AD64-AD74-AD79</f>
        <v>0</v>
      </c>
      <c r="AE54" s="82">
        <v>0</v>
      </c>
      <c r="AF54" s="82">
        <f>AF43-AF64-AF74-AF79</f>
        <v>0</v>
      </c>
      <c r="AG54" s="82">
        <f t="shared" ref="AG54:AG55" si="39">AG43-AG64-AG74-AG79</f>
        <v>0</v>
      </c>
      <c r="AH54" s="82">
        <v>0</v>
      </c>
      <c r="AI54" s="82">
        <f t="shared" ref="AI54:AI55" si="40">AI43-AI64-AI74-AI79</f>
        <v>0</v>
      </c>
      <c r="AJ54" s="82">
        <f t="shared" ref="AJ54:AJ55" si="41">AJ43-AJ64-AJ74-AJ79</f>
        <v>0</v>
      </c>
      <c r="AK54" s="82">
        <v>0</v>
      </c>
      <c r="AL54" s="82">
        <f t="shared" ref="AL54:AL55" si="42">AL43-AL64-AL74-AL79</f>
        <v>0</v>
      </c>
      <c r="AM54" s="82">
        <f t="shared" ref="AM54:AM55" si="43">AM43-AM64-AM74-AM79</f>
        <v>0</v>
      </c>
      <c r="AN54" s="82">
        <v>0</v>
      </c>
      <c r="AO54" s="82">
        <f t="shared" ref="AO54:AO55" si="44">AO43-AO64-AO74-AO79</f>
        <v>0</v>
      </c>
      <c r="AP54" s="82">
        <f t="shared" ref="AP54:AP55" si="45">AP43-AP64-AP74-AP79</f>
        <v>0</v>
      </c>
      <c r="AQ54" s="82">
        <v>0</v>
      </c>
      <c r="AR54" s="88"/>
      <c r="AS54" s="88"/>
    </row>
    <row r="55" s="3" customFormat="1" ht="21.75" customHeight="1">
      <c r="A55" s="84"/>
      <c r="B55" s="85"/>
      <c r="C55" s="86"/>
      <c r="D55" s="87" t="s">
        <v>31</v>
      </c>
      <c r="E55" s="81">
        <f t="shared" si="23"/>
        <v>0</v>
      </c>
      <c r="F55" s="81">
        <f t="shared" si="24"/>
        <v>0</v>
      </c>
      <c r="G55" s="81">
        <v>0</v>
      </c>
      <c r="H55" s="82">
        <f t="shared" si="25"/>
        <v>0</v>
      </c>
      <c r="I55" s="82">
        <f t="shared" si="26"/>
        <v>0</v>
      </c>
      <c r="J55" s="82">
        <v>0</v>
      </c>
      <c r="K55" s="82">
        <f t="shared" si="27"/>
        <v>0</v>
      </c>
      <c r="L55" s="82">
        <f t="shared" si="28"/>
        <v>0</v>
      </c>
      <c r="M55" s="82">
        <v>0</v>
      </c>
      <c r="N55" s="82">
        <f t="shared" si="29"/>
        <v>0</v>
      </c>
      <c r="O55" s="82">
        <f t="shared" si="30"/>
        <v>0</v>
      </c>
      <c r="P55" s="82">
        <v>0</v>
      </c>
      <c r="Q55" s="82">
        <v>0</v>
      </c>
      <c r="R55" s="82">
        <v>0</v>
      </c>
      <c r="S55" s="82">
        <v>0</v>
      </c>
      <c r="T55" s="82">
        <f t="shared" si="31"/>
        <v>0</v>
      </c>
      <c r="U55" s="82">
        <f t="shared" si="32"/>
        <v>0</v>
      </c>
      <c r="V55" s="82">
        <v>0</v>
      </c>
      <c r="W55" s="82">
        <f t="shared" si="33"/>
        <v>0</v>
      </c>
      <c r="X55" s="82">
        <f t="shared" si="34"/>
        <v>0</v>
      </c>
      <c r="Y55" s="82">
        <v>0</v>
      </c>
      <c r="Z55" s="82">
        <f t="shared" si="35"/>
        <v>0</v>
      </c>
      <c r="AA55" s="82">
        <f t="shared" si="36"/>
        <v>0</v>
      </c>
      <c r="AB55" s="82">
        <v>0</v>
      </c>
      <c r="AC55" s="82">
        <f t="shared" si="37"/>
        <v>0</v>
      </c>
      <c r="AD55" s="82">
        <f t="shared" si="38"/>
        <v>0</v>
      </c>
      <c r="AE55" s="82">
        <v>0</v>
      </c>
      <c r="AF55" s="82">
        <v>0</v>
      </c>
      <c r="AG55" s="82">
        <f t="shared" si="39"/>
        <v>0</v>
      </c>
      <c r="AH55" s="82">
        <v>0</v>
      </c>
      <c r="AI55" s="82">
        <f t="shared" si="40"/>
        <v>0</v>
      </c>
      <c r="AJ55" s="82">
        <f t="shared" si="41"/>
        <v>0</v>
      </c>
      <c r="AK55" s="82">
        <v>0</v>
      </c>
      <c r="AL55" s="82">
        <f t="shared" si="42"/>
        <v>0</v>
      </c>
      <c r="AM55" s="82">
        <f t="shared" si="43"/>
        <v>0</v>
      </c>
      <c r="AN55" s="82">
        <v>0</v>
      </c>
      <c r="AO55" s="82">
        <f t="shared" si="44"/>
        <v>0</v>
      </c>
      <c r="AP55" s="82">
        <f t="shared" si="45"/>
        <v>0</v>
      </c>
      <c r="AQ55" s="82">
        <v>0</v>
      </c>
      <c r="AR55" s="88"/>
      <c r="AS55" s="88"/>
    </row>
    <row r="56" s="3" customFormat="1" ht="21.75" customHeight="1">
      <c r="A56" s="84"/>
      <c r="B56" s="85"/>
      <c r="C56" s="86"/>
      <c r="D56" s="87" t="s">
        <v>48</v>
      </c>
      <c r="E56" s="81">
        <f>E7+E12+E17</f>
        <v>3701.3000000000002</v>
      </c>
      <c r="F56" s="81">
        <f t="shared" ref="F56:AQ56" si="46">F7+F12+F17</f>
        <v>129.19999999999999</v>
      </c>
      <c r="G56" s="81">
        <f>F56/E56*100</f>
        <v>3.4906654418717742</v>
      </c>
      <c r="H56" s="82">
        <f t="shared" si="46"/>
        <v>2.5</v>
      </c>
      <c r="I56" s="82">
        <f t="shared" si="46"/>
        <v>0</v>
      </c>
      <c r="J56" s="82">
        <f t="shared" si="46"/>
        <v>0</v>
      </c>
      <c r="K56" s="82">
        <f>K7+K12+K17</f>
        <v>65</v>
      </c>
      <c r="L56" s="82">
        <f t="shared" si="46"/>
        <v>64.5</v>
      </c>
      <c r="M56" s="82">
        <f>L56/K56*100</f>
        <v>99.230769230769226</v>
      </c>
      <c r="N56" s="82">
        <f t="shared" si="46"/>
        <v>115.19999999999999</v>
      </c>
      <c r="O56" s="82">
        <f t="shared" si="46"/>
        <v>64.700000000000003</v>
      </c>
      <c r="P56" s="41">
        <f>O56/N56*100</f>
        <v>56.16319444444445</v>
      </c>
      <c r="Q56" s="82">
        <f>Q7+Q12+Q17</f>
        <v>65.099999999999994</v>
      </c>
      <c r="R56" s="82">
        <f>R7+R12+R17</f>
        <v>0</v>
      </c>
      <c r="S56" s="82">
        <f t="shared" si="11"/>
        <v>0</v>
      </c>
      <c r="T56" s="82">
        <f>T7+T12+T17</f>
        <v>65.099999999999994</v>
      </c>
      <c r="U56" s="82">
        <f t="shared" si="46"/>
        <v>0</v>
      </c>
      <c r="V56" s="82">
        <f>U56/T56*100</f>
        <v>0</v>
      </c>
      <c r="W56" s="82">
        <f t="shared" si="46"/>
        <v>238.90000000000001</v>
      </c>
      <c r="X56" s="82">
        <f t="shared" si="46"/>
        <v>0</v>
      </c>
      <c r="Y56" s="82">
        <f>X56/W56*100</f>
        <v>0</v>
      </c>
      <c r="Z56" s="82">
        <f t="shared" si="46"/>
        <v>65.099999999999994</v>
      </c>
      <c r="AA56" s="82">
        <f t="shared" si="46"/>
        <v>0</v>
      </c>
      <c r="AB56" s="82">
        <f>AA56/Z56*100</f>
        <v>0</v>
      </c>
      <c r="AC56" s="82">
        <f t="shared" si="46"/>
        <v>65.099999999999994</v>
      </c>
      <c r="AD56" s="82">
        <f t="shared" si="46"/>
        <v>0</v>
      </c>
      <c r="AE56" s="82">
        <f>AD56/AC56*100</f>
        <v>0</v>
      </c>
      <c r="AF56" s="82">
        <f t="shared" si="46"/>
        <v>1382.5999999999999</v>
      </c>
      <c r="AG56" s="82">
        <f t="shared" si="46"/>
        <v>0</v>
      </c>
      <c r="AH56" s="82">
        <f>AG56/AF56*100</f>
        <v>0</v>
      </c>
      <c r="AI56" s="82">
        <f t="shared" si="46"/>
        <v>65.099999999999994</v>
      </c>
      <c r="AJ56" s="82">
        <f t="shared" si="46"/>
        <v>0</v>
      </c>
      <c r="AK56" s="82" t="e">
        <f t="shared" si="46"/>
        <v>#DIV/0!</v>
      </c>
      <c r="AL56" s="82">
        <f t="shared" si="46"/>
        <v>1436.3999999999999</v>
      </c>
      <c r="AM56" s="82">
        <f t="shared" si="46"/>
        <v>0</v>
      </c>
      <c r="AN56" s="82">
        <f t="shared" si="46"/>
        <v>0</v>
      </c>
      <c r="AO56" s="82">
        <f t="shared" si="46"/>
        <v>135.19999999999999</v>
      </c>
      <c r="AP56" s="82">
        <f t="shared" si="46"/>
        <v>0</v>
      </c>
      <c r="AQ56" s="82" t="e">
        <f t="shared" si="46"/>
        <v>#DIV/0!</v>
      </c>
      <c r="AR56" s="88"/>
      <c r="AS56" s="88"/>
    </row>
    <row r="57" s="3" customFormat="1" ht="21.75" customHeight="1">
      <c r="A57" s="89"/>
      <c r="B57" s="90"/>
      <c r="C57" s="91"/>
      <c r="D57" s="87" t="s">
        <v>33</v>
      </c>
      <c r="E57" s="81">
        <f>H57+K57+N57+Q57+T57+W57+Z57+AC57+AF57+AI57+AL57+AO57</f>
        <v>0</v>
      </c>
      <c r="F57" s="81">
        <f>+I57+L57+O57+R57+U57+X57+AA57+AD57+AG57+AJ57+AM57+AP57</f>
        <v>0</v>
      </c>
      <c r="G57" s="81">
        <v>0</v>
      </c>
      <c r="H57" s="82">
        <f>H46-H67-H77-H82</f>
        <v>0</v>
      </c>
      <c r="I57" s="82">
        <f>I46-I67-I77-I82</f>
        <v>0</v>
      </c>
      <c r="J57" s="82">
        <v>0</v>
      </c>
      <c r="K57" s="82">
        <f>K46-K67-K77-K82</f>
        <v>0</v>
      </c>
      <c r="L57" s="82">
        <f>L46-L67-L77-L82</f>
        <v>0</v>
      </c>
      <c r="M57" s="82">
        <v>0</v>
      </c>
      <c r="N57" s="82">
        <f>N46-N67-N77-N82</f>
        <v>0</v>
      </c>
      <c r="O57" s="82">
        <f>O46-O67-O77-O82</f>
        <v>0</v>
      </c>
      <c r="P57" s="82">
        <v>0</v>
      </c>
      <c r="Q57" s="82">
        <f>Q46-Q67-Q77-Q82</f>
        <v>0</v>
      </c>
      <c r="R57" s="82">
        <f>R46-R67-R77-R82</f>
        <v>0</v>
      </c>
      <c r="S57" s="82">
        <v>0</v>
      </c>
      <c r="T57" s="82">
        <f>T46-T67-T77-T82</f>
        <v>0</v>
      </c>
      <c r="U57" s="82">
        <f>U46-U67-U77-U82</f>
        <v>0</v>
      </c>
      <c r="V57" s="82">
        <v>0</v>
      </c>
      <c r="W57" s="82">
        <f>W46-W67-W77-W82</f>
        <v>0</v>
      </c>
      <c r="X57" s="82">
        <f>X46-X67-X77-X82</f>
        <v>0</v>
      </c>
      <c r="Y57" s="82">
        <v>0</v>
      </c>
      <c r="Z57" s="82">
        <f>Z46-Z67-Z77-Z82</f>
        <v>0</v>
      </c>
      <c r="AA57" s="82">
        <f>AA46-AA67-AA77-AA82</f>
        <v>0</v>
      </c>
      <c r="AB57" s="82">
        <v>0</v>
      </c>
      <c r="AC57" s="82">
        <f>AC46-AC67-AC77-AC82</f>
        <v>0</v>
      </c>
      <c r="AD57" s="82">
        <f>AD46-AD67-AD77-AD82</f>
        <v>0</v>
      </c>
      <c r="AE57" s="82">
        <v>0</v>
      </c>
      <c r="AF57" s="82">
        <f>AF46-AF67-AF77-AF82</f>
        <v>0</v>
      </c>
      <c r="AG57" s="82">
        <f>AG46-AG67-AG77-AG82</f>
        <v>0</v>
      </c>
      <c r="AH57" s="82">
        <v>0</v>
      </c>
      <c r="AI57" s="82">
        <f>AI46-AI67-AI77-AI82</f>
        <v>0</v>
      </c>
      <c r="AJ57" s="82">
        <f>AJ46-AJ67-AJ77-AJ82</f>
        <v>0</v>
      </c>
      <c r="AK57" s="82">
        <v>0</v>
      </c>
      <c r="AL57" s="82">
        <f>AL46-AL67-AL77-AL82</f>
        <v>0</v>
      </c>
      <c r="AM57" s="82">
        <f>AM46-AM67-AM77-AM82</f>
        <v>0</v>
      </c>
      <c r="AN57" s="82">
        <v>0</v>
      </c>
      <c r="AO57" s="82">
        <f>AO46-AO67-AO77-AO82</f>
        <v>0</v>
      </c>
      <c r="AP57" s="82">
        <f>AP46-AP67-AP77-AP82</f>
        <v>0</v>
      </c>
      <c r="AQ57" s="82">
        <v>0</v>
      </c>
      <c r="AR57" s="92"/>
      <c r="AS57" s="92"/>
    </row>
    <row r="58" s="76" customFormat="1" ht="21.75" customHeight="1">
      <c r="A58" s="77" t="s">
        <v>61</v>
      </c>
      <c r="B58" s="78"/>
      <c r="C58" s="79"/>
      <c r="D58" s="80" t="s">
        <v>28</v>
      </c>
      <c r="E58" s="81">
        <f>E59+E60+E61+E62</f>
        <v>17114.400000000001</v>
      </c>
      <c r="F58" s="81">
        <f>F59+F60+F61+F62</f>
        <v>2864.8000000000002</v>
      </c>
      <c r="G58" s="81">
        <f>F58/E58*100</f>
        <v>16.73912027298649</v>
      </c>
      <c r="H58" s="81">
        <f>H59+H60+H61+H62</f>
        <v>402.69999999999999</v>
      </c>
      <c r="I58" s="81">
        <f t="shared" ref="I58:O58" si="47">I59+I60+I61+I62</f>
        <v>402.69999999999999</v>
      </c>
      <c r="J58" s="81">
        <f>I58/H58*100</f>
        <v>100</v>
      </c>
      <c r="K58" s="81">
        <f t="shared" si="47"/>
        <v>1178.9000000000001</v>
      </c>
      <c r="L58" s="81">
        <f t="shared" si="47"/>
        <v>1120.9000000000001</v>
      </c>
      <c r="M58" s="81">
        <f>L58/K58*100</f>
        <v>95.080159470693019</v>
      </c>
      <c r="N58" s="81">
        <f t="shared" si="47"/>
        <v>1307.8</v>
      </c>
      <c r="O58" s="81">
        <f t="shared" si="47"/>
        <v>1341.1999999999998</v>
      </c>
      <c r="P58" s="81">
        <f>O58/N58*100</f>
        <v>102.5539073252791</v>
      </c>
      <c r="Q58" s="81">
        <f>Q59+Q60+Q61+Q62</f>
        <v>1121.8</v>
      </c>
      <c r="R58" s="81">
        <f t="shared" ref="R58:AP58" si="48">R59+R60+R61+R62</f>
        <v>0</v>
      </c>
      <c r="S58" s="81">
        <f t="shared" si="48"/>
        <v>0</v>
      </c>
      <c r="T58" s="81">
        <f t="shared" si="48"/>
        <v>939.29999999999995</v>
      </c>
      <c r="U58" s="81">
        <f t="shared" si="48"/>
        <v>0</v>
      </c>
      <c r="V58" s="81">
        <f t="shared" si="48"/>
        <v>0</v>
      </c>
      <c r="W58" s="81">
        <f t="shared" si="48"/>
        <v>1698.8000000000002</v>
      </c>
      <c r="X58" s="81">
        <f t="shared" si="48"/>
        <v>0</v>
      </c>
      <c r="Y58" s="81">
        <f t="shared" si="48"/>
        <v>0</v>
      </c>
      <c r="Z58" s="81">
        <f t="shared" si="48"/>
        <v>1191.5</v>
      </c>
      <c r="AA58" s="81">
        <f t="shared" si="48"/>
        <v>0</v>
      </c>
      <c r="AB58" s="81">
        <f>AA58/Z58*100</f>
        <v>0</v>
      </c>
      <c r="AC58" s="81">
        <f t="shared" si="48"/>
        <v>1151.2</v>
      </c>
      <c r="AD58" s="81">
        <f t="shared" si="48"/>
        <v>0</v>
      </c>
      <c r="AE58" s="81">
        <f>AD58/AC58*100</f>
        <v>0</v>
      </c>
      <c r="AF58" s="81">
        <f t="shared" si="48"/>
        <v>1657.5</v>
      </c>
      <c r="AG58" s="81">
        <f t="shared" si="48"/>
        <v>0</v>
      </c>
      <c r="AH58" s="81">
        <f>AG58/AF58*100</f>
        <v>0</v>
      </c>
      <c r="AI58" s="81">
        <f t="shared" si="48"/>
        <v>1076.5999999999999</v>
      </c>
      <c r="AJ58" s="81">
        <f t="shared" si="48"/>
        <v>0</v>
      </c>
      <c r="AK58" s="81">
        <v>0</v>
      </c>
      <c r="AL58" s="81">
        <f t="shared" si="48"/>
        <v>1706.8999999999999</v>
      </c>
      <c r="AM58" s="81">
        <f t="shared" si="48"/>
        <v>0</v>
      </c>
      <c r="AN58" s="81">
        <v>0</v>
      </c>
      <c r="AO58" s="81">
        <f t="shared" si="48"/>
        <v>3681.3999999999996</v>
      </c>
      <c r="AP58" s="9">
        <f t="shared" si="48"/>
        <v>0</v>
      </c>
      <c r="AQ58" s="82">
        <f t="shared" si="22"/>
        <v>0</v>
      </c>
      <c r="AR58" s="83"/>
      <c r="AS58" s="83"/>
    </row>
    <row r="59" s="3" customFormat="1" ht="21" customHeight="1">
      <c r="A59" s="84"/>
      <c r="B59" s="85"/>
      <c r="C59" s="86"/>
      <c r="D59" s="87" t="s">
        <v>30</v>
      </c>
      <c r="E59" s="81">
        <f t="shared" ref="E59:E62" si="49">H59+K59+N59+Q59+T59+W59+Z59+AC59+AF59+AI59+AL59+AO59</f>
        <v>0</v>
      </c>
      <c r="F59" s="81">
        <f t="shared" ref="F59:F62" si="50">+I59+L59+O59+R59+U59+X59+AA59+AD59+AG59+AJ59+AM59+AP59</f>
        <v>0</v>
      </c>
      <c r="G59" s="81">
        <v>0</v>
      </c>
      <c r="H59" s="82">
        <f>H48-H74-H79-H86</f>
        <v>0</v>
      </c>
      <c r="I59" s="82">
        <v>0</v>
      </c>
      <c r="J59" s="82">
        <v>0</v>
      </c>
      <c r="K59" s="82">
        <f t="shared" ref="K59:K60" si="51">K48-K74-K79-K86</f>
        <v>0</v>
      </c>
      <c r="L59" s="82">
        <f t="shared" ref="L59:L60" si="52">L48-L74-L79-L86</f>
        <v>0</v>
      </c>
      <c r="M59" s="82">
        <v>0</v>
      </c>
      <c r="N59" s="82">
        <f t="shared" ref="N59:N60" si="53">N48-N74-N79-N86</f>
        <v>0</v>
      </c>
      <c r="O59" s="82">
        <f t="shared" ref="O59:O60" si="54">O48-O74-O79-O86</f>
        <v>0</v>
      </c>
      <c r="P59" s="82">
        <v>0</v>
      </c>
      <c r="Q59" s="82">
        <f>Q48-Q74-Q79-Q86</f>
        <v>0</v>
      </c>
      <c r="R59" s="82">
        <f>R48-R74-R79-R86</f>
        <v>0</v>
      </c>
      <c r="S59" s="82">
        <v>0</v>
      </c>
      <c r="T59" s="82">
        <f t="shared" ref="T59:T60" si="55">T48-T74-T79-T86</f>
        <v>0</v>
      </c>
      <c r="U59" s="82">
        <f t="shared" ref="U59:U60" si="56">U48-U74-U79-U86</f>
        <v>0</v>
      </c>
      <c r="V59" s="82">
        <v>0</v>
      </c>
      <c r="W59" s="82">
        <f t="shared" ref="W59:W60" si="57">W48-W74-W79-W86</f>
        <v>0</v>
      </c>
      <c r="X59" s="82">
        <f t="shared" ref="X59:X60" si="58">X48-X74-X79-X86</f>
        <v>0</v>
      </c>
      <c r="Y59" s="82">
        <v>0</v>
      </c>
      <c r="Z59" s="82">
        <f t="shared" ref="Z59:Z60" si="59">Z48-Z74-Z79-Z86</f>
        <v>0</v>
      </c>
      <c r="AA59" s="82">
        <f t="shared" ref="AA59:AA60" si="60">AA48-AA74-AA79-AA86</f>
        <v>0</v>
      </c>
      <c r="AB59" s="82">
        <v>0</v>
      </c>
      <c r="AC59" s="82">
        <f t="shared" ref="AC59:AC60" si="61">AC48-AC74-AC79-AC86</f>
        <v>0</v>
      </c>
      <c r="AD59" s="82">
        <f t="shared" ref="AD59:AD60" si="62">AD48-AD74-AD79-AD86</f>
        <v>0</v>
      </c>
      <c r="AE59" s="82">
        <v>0</v>
      </c>
      <c r="AF59" s="82">
        <f>AF48-AF74-AF79-AF86</f>
        <v>0</v>
      </c>
      <c r="AG59" s="82">
        <f t="shared" ref="AG59:AG60" si="63">AG48-AG74-AG79-AG86</f>
        <v>0</v>
      </c>
      <c r="AH59" s="82">
        <v>0</v>
      </c>
      <c r="AI59" s="82">
        <f t="shared" ref="AI59:AI60" si="64">AI48-AI74-AI79-AI86</f>
        <v>0</v>
      </c>
      <c r="AJ59" s="82">
        <f t="shared" ref="AJ59:AJ60" si="65">AJ48-AJ74-AJ79-AJ86</f>
        <v>0</v>
      </c>
      <c r="AK59" s="82">
        <v>0</v>
      </c>
      <c r="AL59" s="82">
        <f t="shared" ref="AL59:AL60" si="66">AL48-AL74-AL79-AL86</f>
        <v>0</v>
      </c>
      <c r="AM59" s="82">
        <f t="shared" ref="AM59:AM60" si="67">AM48-AM74-AM79-AM86</f>
        <v>0</v>
      </c>
      <c r="AN59" s="82">
        <v>0</v>
      </c>
      <c r="AO59" s="82">
        <f t="shared" ref="AO59:AO60" si="68">AO48-AO74-AO79-AO86</f>
        <v>0</v>
      </c>
      <c r="AP59" s="82">
        <f t="shared" ref="AP59:AP62" si="69">AP48-AP74-AP79-AP86</f>
        <v>0</v>
      </c>
      <c r="AQ59" s="82">
        <v>0</v>
      </c>
      <c r="AR59" s="88"/>
      <c r="AS59" s="88"/>
    </row>
    <row r="60" s="3" customFormat="1" ht="21.75" customHeight="1">
      <c r="A60" s="84"/>
      <c r="B60" s="85"/>
      <c r="C60" s="86"/>
      <c r="D60" s="87" t="s">
        <v>31</v>
      </c>
      <c r="E60" s="81">
        <f t="shared" si="49"/>
        <v>0</v>
      </c>
      <c r="F60" s="81">
        <f t="shared" si="50"/>
        <v>0</v>
      </c>
      <c r="G60" s="81">
        <v>0</v>
      </c>
      <c r="H60" s="82">
        <v>0</v>
      </c>
      <c r="I60" s="82">
        <v>0</v>
      </c>
      <c r="J60" s="82">
        <v>0</v>
      </c>
      <c r="K60" s="82">
        <f t="shared" si="51"/>
        <v>0</v>
      </c>
      <c r="L60" s="82">
        <f t="shared" si="52"/>
        <v>0</v>
      </c>
      <c r="M60" s="82">
        <v>0</v>
      </c>
      <c r="N60" s="82">
        <f t="shared" si="53"/>
        <v>0</v>
      </c>
      <c r="O60" s="82">
        <f t="shared" si="54"/>
        <v>0</v>
      </c>
      <c r="P60" s="82">
        <v>0</v>
      </c>
      <c r="Q60" s="82">
        <v>0</v>
      </c>
      <c r="R60" s="82">
        <v>0</v>
      </c>
      <c r="S60" s="82">
        <v>0</v>
      </c>
      <c r="T60" s="82">
        <f t="shared" si="55"/>
        <v>0</v>
      </c>
      <c r="U60" s="82">
        <f t="shared" si="56"/>
        <v>0</v>
      </c>
      <c r="V60" s="82">
        <v>0</v>
      </c>
      <c r="W60" s="82">
        <f t="shared" si="57"/>
        <v>0</v>
      </c>
      <c r="X60" s="82">
        <f t="shared" si="58"/>
        <v>0</v>
      </c>
      <c r="Y60" s="82">
        <v>0</v>
      </c>
      <c r="Z60" s="82">
        <f t="shared" si="59"/>
        <v>0</v>
      </c>
      <c r="AA60" s="82">
        <f t="shared" si="60"/>
        <v>0</v>
      </c>
      <c r="AB60" s="82">
        <v>0</v>
      </c>
      <c r="AC60" s="82">
        <f t="shared" si="61"/>
        <v>0</v>
      </c>
      <c r="AD60" s="82">
        <f t="shared" si="62"/>
        <v>0</v>
      </c>
      <c r="AE60" s="82">
        <v>0</v>
      </c>
      <c r="AF60" s="82">
        <v>0</v>
      </c>
      <c r="AG60" s="82">
        <f t="shared" si="63"/>
        <v>0</v>
      </c>
      <c r="AH60" s="82">
        <v>0</v>
      </c>
      <c r="AI60" s="82">
        <f t="shared" si="64"/>
        <v>0</v>
      </c>
      <c r="AJ60" s="82">
        <f t="shared" si="65"/>
        <v>0</v>
      </c>
      <c r="AK60" s="82">
        <v>0</v>
      </c>
      <c r="AL60" s="82">
        <f t="shared" si="66"/>
        <v>0</v>
      </c>
      <c r="AM60" s="82">
        <f t="shared" si="67"/>
        <v>0</v>
      </c>
      <c r="AN60" s="82">
        <v>0</v>
      </c>
      <c r="AO60" s="82">
        <f t="shared" si="68"/>
        <v>0</v>
      </c>
      <c r="AP60" s="82">
        <f t="shared" si="69"/>
        <v>0</v>
      </c>
      <c r="AQ60" s="82">
        <v>0</v>
      </c>
      <c r="AR60" s="88"/>
      <c r="AS60" s="88"/>
    </row>
    <row r="61" s="3" customFormat="1" ht="27.75" customHeight="1">
      <c r="A61" s="84"/>
      <c r="B61" s="85"/>
      <c r="C61" s="86"/>
      <c r="D61" s="87" t="s">
        <v>48</v>
      </c>
      <c r="E61" s="81">
        <f t="shared" si="49"/>
        <v>17114.400000000001</v>
      </c>
      <c r="F61" s="81">
        <f t="shared" si="50"/>
        <v>2864.8000000000002</v>
      </c>
      <c r="G61" s="81">
        <f>F61/E61*100</f>
        <v>16.73912027298649</v>
      </c>
      <c r="H61" s="82">
        <f>H50-H56-H66-H81</f>
        <v>402.69999999999999</v>
      </c>
      <c r="I61" s="82">
        <f>I50-I56-I66-I81</f>
        <v>402.69999999999999</v>
      </c>
      <c r="J61" s="82">
        <f>I61/H61*100</f>
        <v>100</v>
      </c>
      <c r="K61" s="82">
        <f>K50-K56-K66-K81</f>
        <v>1178.9000000000001</v>
      </c>
      <c r="L61" s="82">
        <f>L50-L56-L66-L81</f>
        <v>1120.9000000000001</v>
      </c>
      <c r="M61" s="82">
        <f>L61/K61*100</f>
        <v>95.080159470693019</v>
      </c>
      <c r="N61" s="82">
        <f>N50-N56-N66-N81</f>
        <v>1307.8</v>
      </c>
      <c r="O61" s="82">
        <f>O50-O56-O66-O81</f>
        <v>1341.1999999999998</v>
      </c>
      <c r="P61" s="82">
        <f>O61/N61*100</f>
        <v>102.5539073252791</v>
      </c>
      <c r="Q61" s="82">
        <f>Q40+Q25-Q66-Q81</f>
        <v>1121.8</v>
      </c>
      <c r="R61" s="82">
        <f>R40+R25-R66-R81</f>
        <v>0</v>
      </c>
      <c r="S61" s="82">
        <f>R61/Q61*100</f>
        <v>0</v>
      </c>
      <c r="T61" s="82">
        <f>T40+T25-T66-T81</f>
        <v>939.29999999999995</v>
      </c>
      <c r="U61" s="82">
        <f>U40+U25-U66-U81</f>
        <v>0</v>
      </c>
      <c r="V61" s="82">
        <f>U61/T61*100</f>
        <v>0</v>
      </c>
      <c r="W61" s="82">
        <f>W40+W25-W66-W81</f>
        <v>1698.8000000000002</v>
      </c>
      <c r="X61" s="82">
        <f>X40+X25-X66-X81</f>
        <v>0</v>
      </c>
      <c r="Y61" s="82">
        <f>X61/W61*100</f>
        <v>0</v>
      </c>
      <c r="Z61" s="82">
        <f t="shared" ref="Z61:AO61" si="70">Z50-Z56-Z66-Z81</f>
        <v>1191.5</v>
      </c>
      <c r="AA61" s="82">
        <f>AA40+AA25-AA66-AA81</f>
        <v>0</v>
      </c>
      <c r="AB61" s="82">
        <f>AA61/Z61*100</f>
        <v>0</v>
      </c>
      <c r="AC61" s="82">
        <f t="shared" si="70"/>
        <v>1151.2</v>
      </c>
      <c r="AD61" s="82">
        <f>AD40+AD25-AD66-AD81</f>
        <v>0</v>
      </c>
      <c r="AE61" s="82">
        <f>AD61/AC61*100</f>
        <v>0</v>
      </c>
      <c r="AF61" s="82">
        <f t="shared" si="70"/>
        <v>1657.5</v>
      </c>
      <c r="AG61" s="82">
        <f>AG40+AG25-AG66-AG81</f>
        <v>0</v>
      </c>
      <c r="AH61" s="82">
        <f>AG61/AF61*100</f>
        <v>0</v>
      </c>
      <c r="AI61" s="82">
        <f t="shared" si="70"/>
        <v>1076.5999999999999</v>
      </c>
      <c r="AJ61" s="82">
        <f t="shared" si="70"/>
        <v>0</v>
      </c>
      <c r="AK61" s="82">
        <v>0</v>
      </c>
      <c r="AL61" s="82">
        <f t="shared" si="70"/>
        <v>1706.8999999999999</v>
      </c>
      <c r="AM61" s="82">
        <f t="shared" si="70"/>
        <v>0</v>
      </c>
      <c r="AN61" s="82">
        <v>0</v>
      </c>
      <c r="AO61" s="82">
        <f t="shared" si="70"/>
        <v>3681.3999999999996</v>
      </c>
      <c r="AP61" s="82">
        <f t="shared" si="69"/>
        <v>0</v>
      </c>
      <c r="AQ61" s="82">
        <f t="shared" si="22"/>
        <v>0</v>
      </c>
      <c r="AR61" s="88"/>
      <c r="AS61" s="88"/>
    </row>
    <row r="62" s="3" customFormat="1" ht="38.25" customHeight="1">
      <c r="A62" s="89"/>
      <c r="B62" s="90"/>
      <c r="C62" s="91"/>
      <c r="D62" s="87" t="s">
        <v>33</v>
      </c>
      <c r="E62" s="81">
        <f t="shared" si="49"/>
        <v>0</v>
      </c>
      <c r="F62" s="81">
        <f t="shared" si="50"/>
        <v>0</v>
      </c>
      <c r="G62" s="81">
        <v>0</v>
      </c>
      <c r="H62" s="82">
        <f>H51-H77-H82-H89</f>
        <v>0</v>
      </c>
      <c r="I62" s="82">
        <f>I51-I77-I82-I89</f>
        <v>0</v>
      </c>
      <c r="J62" s="82">
        <v>0</v>
      </c>
      <c r="K62" s="82">
        <f>K51-K77-K82-K89</f>
        <v>0</v>
      </c>
      <c r="L62" s="82">
        <f>L51-L77-L82-L89</f>
        <v>0</v>
      </c>
      <c r="M62" s="82">
        <v>0</v>
      </c>
      <c r="N62" s="82">
        <f>N51-N77-N82-N89</f>
        <v>0</v>
      </c>
      <c r="O62" s="82">
        <f>O51-O77-O82-O89</f>
        <v>0</v>
      </c>
      <c r="P62" s="82">
        <v>0</v>
      </c>
      <c r="Q62" s="82">
        <f>Q51-Q77-Q82-Q89</f>
        <v>0</v>
      </c>
      <c r="R62" s="82">
        <f>R51-R77-R82-R89</f>
        <v>0</v>
      </c>
      <c r="S62" s="82">
        <v>0</v>
      </c>
      <c r="T62" s="82">
        <f>T51-T77-T82-T89</f>
        <v>0</v>
      </c>
      <c r="U62" s="82">
        <f>U51-U77-U82-U89</f>
        <v>0</v>
      </c>
      <c r="V62" s="82">
        <v>0</v>
      </c>
      <c r="W62" s="82">
        <f>W51-W77-W82-W89</f>
        <v>0</v>
      </c>
      <c r="X62" s="82">
        <f>X51-X77-X82-X89</f>
        <v>0</v>
      </c>
      <c r="Y62" s="82">
        <v>0</v>
      </c>
      <c r="Z62" s="82">
        <f>Z51-Z77-Z82-Z89</f>
        <v>0</v>
      </c>
      <c r="AA62" s="82">
        <f>AA51-AA77-AA82-AA89</f>
        <v>0</v>
      </c>
      <c r="AB62" s="82">
        <v>0</v>
      </c>
      <c r="AC62" s="82">
        <f>AC51-AC77-AC82-AC89</f>
        <v>0</v>
      </c>
      <c r="AD62" s="82">
        <f>AD51-AD77-AD82-AD89</f>
        <v>0</v>
      </c>
      <c r="AE62" s="82">
        <v>0</v>
      </c>
      <c r="AF62" s="82">
        <f>AF51-AF77-AF82-AF89</f>
        <v>0</v>
      </c>
      <c r="AG62" s="82">
        <f>AG51-AG77-AG82-AG89</f>
        <v>0</v>
      </c>
      <c r="AH62" s="82">
        <v>0</v>
      </c>
      <c r="AI62" s="82">
        <f>AI51-AI77-AI82-AI89</f>
        <v>0</v>
      </c>
      <c r="AJ62" s="82">
        <f>AJ51-AJ77-AJ82-AJ89</f>
        <v>0</v>
      </c>
      <c r="AK62" s="82">
        <v>0</v>
      </c>
      <c r="AL62" s="82">
        <f>AL51-AL77-AL82-AL89</f>
        <v>0</v>
      </c>
      <c r="AM62" s="82">
        <f>AM51-AM77-AM82-AM89</f>
        <v>0</v>
      </c>
      <c r="AN62" s="82">
        <v>0</v>
      </c>
      <c r="AO62" s="82">
        <f>AO51-AO77-AO82-AO89</f>
        <v>0</v>
      </c>
      <c r="AP62" s="82">
        <f t="shared" si="69"/>
        <v>0</v>
      </c>
      <c r="AQ62" s="82">
        <v>0</v>
      </c>
      <c r="AR62" s="92"/>
      <c r="AS62" s="92"/>
    </row>
    <row r="63" s="76" customFormat="1" ht="21.75" customHeight="1">
      <c r="A63" s="77" t="s">
        <v>62</v>
      </c>
      <c r="B63" s="78"/>
      <c r="C63" s="79"/>
      <c r="D63" s="80" t="s">
        <v>28</v>
      </c>
      <c r="E63" s="81">
        <f>E64+E65+E66+E67</f>
        <v>0</v>
      </c>
      <c r="F63" s="81">
        <f>F64+F65+F66+F67</f>
        <v>0</v>
      </c>
      <c r="G63" s="81">
        <v>0</v>
      </c>
      <c r="H63" s="81">
        <f>H64+H65+H66+H67</f>
        <v>0</v>
      </c>
      <c r="I63" s="81">
        <f>I64+I65+I66+I67</f>
        <v>0</v>
      </c>
      <c r="J63" s="81">
        <v>0</v>
      </c>
      <c r="K63" s="81">
        <f t="shared" ref="K63:AP73" si="71">K64+K65+K66+K67</f>
        <v>0</v>
      </c>
      <c r="L63" s="81">
        <f t="shared" si="71"/>
        <v>0</v>
      </c>
      <c r="M63" s="81">
        <v>0</v>
      </c>
      <c r="N63" s="81">
        <f t="shared" si="71"/>
        <v>0</v>
      </c>
      <c r="O63" s="81">
        <f t="shared" si="71"/>
        <v>0</v>
      </c>
      <c r="P63" s="81">
        <v>0</v>
      </c>
      <c r="Q63" s="81">
        <f t="shared" si="71"/>
        <v>0</v>
      </c>
      <c r="R63" s="81">
        <f t="shared" si="71"/>
        <v>0</v>
      </c>
      <c r="S63" s="81">
        <v>0</v>
      </c>
      <c r="T63" s="81">
        <f t="shared" si="71"/>
        <v>0</v>
      </c>
      <c r="U63" s="81">
        <f t="shared" si="71"/>
        <v>0</v>
      </c>
      <c r="V63" s="81">
        <f t="shared" si="71"/>
        <v>0</v>
      </c>
      <c r="W63" s="81">
        <f t="shared" si="71"/>
        <v>0</v>
      </c>
      <c r="X63" s="81">
        <f t="shared" si="71"/>
        <v>0</v>
      </c>
      <c r="Y63" s="81">
        <f t="shared" si="71"/>
        <v>0</v>
      </c>
      <c r="Z63" s="81">
        <f t="shared" si="71"/>
        <v>0</v>
      </c>
      <c r="AA63" s="81">
        <f t="shared" si="71"/>
        <v>0</v>
      </c>
      <c r="AB63" s="81">
        <f t="shared" si="71"/>
        <v>0</v>
      </c>
      <c r="AC63" s="81">
        <f t="shared" si="71"/>
        <v>0</v>
      </c>
      <c r="AD63" s="81">
        <f t="shared" si="71"/>
        <v>0</v>
      </c>
      <c r="AE63" s="81">
        <f t="shared" si="71"/>
        <v>0</v>
      </c>
      <c r="AF63" s="81">
        <f t="shared" si="71"/>
        <v>0</v>
      </c>
      <c r="AG63" s="81">
        <f t="shared" si="71"/>
        <v>0</v>
      </c>
      <c r="AH63" s="81">
        <f t="shared" si="71"/>
        <v>0</v>
      </c>
      <c r="AI63" s="81">
        <f t="shared" si="71"/>
        <v>0</v>
      </c>
      <c r="AJ63" s="81">
        <f t="shared" si="71"/>
        <v>0</v>
      </c>
      <c r="AK63" s="81">
        <f t="shared" si="71"/>
        <v>0</v>
      </c>
      <c r="AL63" s="81">
        <f t="shared" si="71"/>
        <v>0</v>
      </c>
      <c r="AM63" s="81">
        <f t="shared" si="71"/>
        <v>0</v>
      </c>
      <c r="AN63" s="81">
        <v>0</v>
      </c>
      <c r="AO63" s="81">
        <f t="shared" si="71"/>
        <v>0</v>
      </c>
      <c r="AP63" s="9">
        <f t="shared" si="71"/>
        <v>0</v>
      </c>
      <c r="AQ63" s="82">
        <v>0</v>
      </c>
      <c r="AR63" s="83"/>
      <c r="AS63" s="83"/>
    </row>
    <row r="64" s="3" customFormat="1" ht="21.75" customHeight="1">
      <c r="A64" s="84"/>
      <c r="B64" s="85"/>
      <c r="C64" s="86"/>
      <c r="D64" s="87" t="s">
        <v>30</v>
      </c>
      <c r="E64" s="93">
        <f t="shared" ref="E64:E67" si="72">H64+K64+N64+Q64+T64+W64+Z64+AC64+AF64+AI64+AL64+AO64</f>
        <v>0</v>
      </c>
      <c r="F64" s="93">
        <f t="shared" ref="F64:F67" si="73">+I64+L64+O64+R64+U64+X64+AA64+AD64+AG64+AJ64+AM64+AP64</f>
        <v>0</v>
      </c>
      <c r="G64" s="81">
        <v>0</v>
      </c>
      <c r="H64" s="75">
        <v>0</v>
      </c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75">
        <v>0</v>
      </c>
      <c r="S64" s="75">
        <v>0</v>
      </c>
      <c r="T64" s="75">
        <v>0</v>
      </c>
      <c r="U64" s="75">
        <v>0</v>
      </c>
      <c r="V64" s="75">
        <v>0</v>
      </c>
      <c r="W64" s="75">
        <v>0</v>
      </c>
      <c r="X64" s="75">
        <v>0</v>
      </c>
      <c r="Y64" s="75">
        <v>0</v>
      </c>
      <c r="Z64" s="75">
        <v>0</v>
      </c>
      <c r="AA64" s="75">
        <v>0</v>
      </c>
      <c r="AB64" s="75">
        <v>0</v>
      </c>
      <c r="AC64" s="75">
        <v>0</v>
      </c>
      <c r="AD64" s="75">
        <v>0</v>
      </c>
      <c r="AE64" s="75">
        <v>0</v>
      </c>
      <c r="AF64" s="75">
        <v>0</v>
      </c>
      <c r="AG64" s="75">
        <v>0</v>
      </c>
      <c r="AH64" s="75">
        <v>0</v>
      </c>
      <c r="AI64" s="75">
        <v>0</v>
      </c>
      <c r="AJ64" s="75">
        <v>0</v>
      </c>
      <c r="AK64" s="75">
        <v>0</v>
      </c>
      <c r="AL64" s="75">
        <v>0</v>
      </c>
      <c r="AM64" s="75">
        <v>0</v>
      </c>
      <c r="AN64" s="75">
        <v>0</v>
      </c>
      <c r="AO64" s="75">
        <v>0</v>
      </c>
      <c r="AP64" s="75">
        <v>0</v>
      </c>
      <c r="AQ64" s="75">
        <v>0</v>
      </c>
      <c r="AR64" s="88"/>
      <c r="AS64" s="88"/>
    </row>
    <row r="65" s="3" customFormat="1" ht="21.75" customHeight="1">
      <c r="A65" s="84"/>
      <c r="B65" s="85"/>
      <c r="C65" s="86"/>
      <c r="D65" s="87" t="s">
        <v>31</v>
      </c>
      <c r="E65" s="93">
        <f t="shared" si="72"/>
        <v>0</v>
      </c>
      <c r="F65" s="93">
        <f t="shared" si="73"/>
        <v>0</v>
      </c>
      <c r="G65" s="81">
        <v>0</v>
      </c>
      <c r="H65" s="75">
        <v>0</v>
      </c>
      <c r="I65" s="75">
        <v>0</v>
      </c>
      <c r="J65" s="75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  <c r="T65" s="75">
        <v>0</v>
      </c>
      <c r="U65" s="75">
        <v>0</v>
      </c>
      <c r="V65" s="75">
        <v>0</v>
      </c>
      <c r="W65" s="75">
        <v>0</v>
      </c>
      <c r="X65" s="75">
        <v>0</v>
      </c>
      <c r="Y65" s="75">
        <v>0</v>
      </c>
      <c r="Z65" s="75">
        <v>0</v>
      </c>
      <c r="AA65" s="75">
        <v>0</v>
      </c>
      <c r="AB65" s="75">
        <v>0</v>
      </c>
      <c r="AC65" s="75">
        <v>0</v>
      </c>
      <c r="AD65" s="75">
        <v>0</v>
      </c>
      <c r="AE65" s="75">
        <v>0</v>
      </c>
      <c r="AF65" s="75">
        <v>0</v>
      </c>
      <c r="AG65" s="75">
        <v>0</v>
      </c>
      <c r="AH65" s="75">
        <v>0</v>
      </c>
      <c r="AI65" s="75">
        <v>0</v>
      </c>
      <c r="AJ65" s="75">
        <v>0</v>
      </c>
      <c r="AK65" s="75">
        <v>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88"/>
      <c r="AS65" s="88"/>
    </row>
    <row r="66" s="3" customFormat="1" ht="21.75" customHeight="1">
      <c r="A66" s="84"/>
      <c r="B66" s="85"/>
      <c r="C66" s="86"/>
      <c r="D66" s="87" t="s">
        <v>48</v>
      </c>
      <c r="E66" s="75">
        <f t="shared" si="72"/>
        <v>0</v>
      </c>
      <c r="F66" s="75">
        <f t="shared" si="73"/>
        <v>0</v>
      </c>
      <c r="G66" s="82">
        <v>0</v>
      </c>
      <c r="H66" s="75">
        <v>0</v>
      </c>
      <c r="I66" s="75">
        <v>0</v>
      </c>
      <c r="J66" s="75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75">
        <v>0</v>
      </c>
      <c r="T66" s="75">
        <v>0</v>
      </c>
      <c r="U66" s="75">
        <v>0</v>
      </c>
      <c r="V66" s="75">
        <v>0</v>
      </c>
      <c r="W66" s="75">
        <v>0</v>
      </c>
      <c r="X66" s="75">
        <v>0</v>
      </c>
      <c r="Y66" s="75">
        <v>0</v>
      </c>
      <c r="Z66" s="75">
        <v>0</v>
      </c>
      <c r="AA66" s="75">
        <v>0</v>
      </c>
      <c r="AB66" s="75">
        <v>0</v>
      </c>
      <c r="AC66" s="75">
        <v>0</v>
      </c>
      <c r="AD66" s="75">
        <v>0</v>
      </c>
      <c r="AE66" s="75">
        <v>0</v>
      </c>
      <c r="AF66" s="75">
        <v>0</v>
      </c>
      <c r="AG66" s="75">
        <v>0</v>
      </c>
      <c r="AH66" s="75">
        <v>0</v>
      </c>
      <c r="AI66" s="75">
        <v>0</v>
      </c>
      <c r="AJ66" s="75">
        <v>0</v>
      </c>
      <c r="AK66" s="75">
        <v>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88"/>
      <c r="AS66" s="88"/>
    </row>
    <row r="67" s="3" customFormat="1" ht="21.75" customHeight="1">
      <c r="A67" s="89"/>
      <c r="B67" s="90"/>
      <c r="C67" s="91"/>
      <c r="D67" s="87" t="s">
        <v>33</v>
      </c>
      <c r="E67" s="93">
        <f t="shared" si="72"/>
        <v>0</v>
      </c>
      <c r="F67" s="93">
        <f t="shared" si="73"/>
        <v>0</v>
      </c>
      <c r="G67" s="81">
        <v>0</v>
      </c>
      <c r="H67" s="75">
        <v>0</v>
      </c>
      <c r="I67" s="75">
        <v>0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  <c r="P67" s="75">
        <v>0</v>
      </c>
      <c r="Q67" s="75">
        <v>0</v>
      </c>
      <c r="R67" s="75">
        <v>0</v>
      </c>
      <c r="S67" s="75">
        <v>0</v>
      </c>
      <c r="T67" s="75">
        <v>0</v>
      </c>
      <c r="U67" s="75">
        <v>0</v>
      </c>
      <c r="V67" s="75">
        <v>0</v>
      </c>
      <c r="W67" s="75">
        <v>0</v>
      </c>
      <c r="X67" s="75">
        <v>0</v>
      </c>
      <c r="Y67" s="75">
        <v>0</v>
      </c>
      <c r="Z67" s="75">
        <v>0</v>
      </c>
      <c r="AA67" s="75">
        <v>0</v>
      </c>
      <c r="AB67" s="75">
        <v>0</v>
      </c>
      <c r="AC67" s="75">
        <v>0</v>
      </c>
      <c r="AD67" s="75">
        <v>0</v>
      </c>
      <c r="AE67" s="75">
        <v>0</v>
      </c>
      <c r="AF67" s="75">
        <v>0</v>
      </c>
      <c r="AG67" s="75">
        <v>0</v>
      </c>
      <c r="AH67" s="75">
        <v>0</v>
      </c>
      <c r="AI67" s="75">
        <v>0</v>
      </c>
      <c r="AJ67" s="75">
        <v>0</v>
      </c>
      <c r="AK67" s="75">
        <v>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92"/>
      <c r="AS67" s="92"/>
    </row>
    <row r="68" s="76" customFormat="1" ht="21.75" customHeight="1">
      <c r="A68" s="77" t="s">
        <v>63</v>
      </c>
      <c r="B68" s="78"/>
      <c r="C68" s="79"/>
      <c r="D68" s="80" t="s">
        <v>28</v>
      </c>
      <c r="E68" s="93">
        <f>E69+E70+E71+E72</f>
        <v>0</v>
      </c>
      <c r="F68" s="93">
        <f>F69+F70+F71+F72</f>
        <v>0</v>
      </c>
      <c r="G68" s="81">
        <v>0</v>
      </c>
      <c r="H68" s="93">
        <f>H69+H70+H71+H72</f>
        <v>0</v>
      </c>
      <c r="I68" s="93">
        <f>I69+I70+I71+I72</f>
        <v>0</v>
      </c>
      <c r="J68" s="93">
        <v>0</v>
      </c>
      <c r="K68" s="93">
        <f t="shared" si="71"/>
        <v>0</v>
      </c>
      <c r="L68" s="93">
        <f>L69+L70+L71+L72</f>
        <v>0</v>
      </c>
      <c r="M68" s="93">
        <v>0</v>
      </c>
      <c r="N68" s="93">
        <f>N69+N70+N71+N72</f>
        <v>0</v>
      </c>
      <c r="O68" s="93">
        <f>O69+O70+O71+O72</f>
        <v>0</v>
      </c>
      <c r="P68" s="93">
        <v>0</v>
      </c>
      <c r="Q68" s="93">
        <f>Q69+Q70+Q71+Q72</f>
        <v>0</v>
      </c>
      <c r="R68" s="93">
        <f>R69+R70+R71+R72</f>
        <v>0</v>
      </c>
      <c r="S68" s="93">
        <v>0</v>
      </c>
      <c r="T68" s="93">
        <f>T69+T70+T71+T72</f>
        <v>0</v>
      </c>
      <c r="U68" s="93">
        <f>U69+U70+U71+U72</f>
        <v>0</v>
      </c>
      <c r="V68" s="93">
        <v>0</v>
      </c>
      <c r="W68" s="93">
        <f>W69+W70+W71+W72</f>
        <v>0</v>
      </c>
      <c r="X68" s="93">
        <f>X69+X70+X71+X72</f>
        <v>0</v>
      </c>
      <c r="Y68" s="93">
        <v>0</v>
      </c>
      <c r="Z68" s="93">
        <f>Z69+Z70+Z71+Z72</f>
        <v>0</v>
      </c>
      <c r="AA68" s="93">
        <f>AA69+AA70+AA71+AA72</f>
        <v>0</v>
      </c>
      <c r="AB68" s="93">
        <v>0</v>
      </c>
      <c r="AC68" s="93">
        <f>AC69+AC70+AC71+AC72</f>
        <v>0</v>
      </c>
      <c r="AD68" s="93">
        <f>AD69+AD70+AD71+AD72</f>
        <v>0</v>
      </c>
      <c r="AE68" s="93">
        <v>0</v>
      </c>
      <c r="AF68" s="93">
        <f>AF69+AF70+AF71+AF72</f>
        <v>0</v>
      </c>
      <c r="AG68" s="93">
        <f>AG69+AG70+AG71+AG72</f>
        <v>0</v>
      </c>
      <c r="AH68" s="93">
        <v>0</v>
      </c>
      <c r="AI68" s="93">
        <f>AI69+AI70+AI71+AI72</f>
        <v>0</v>
      </c>
      <c r="AJ68" s="93">
        <f>AJ69+AJ70+AJ71+AJ72</f>
        <v>0</v>
      </c>
      <c r="AK68" s="93">
        <v>0</v>
      </c>
      <c r="AL68" s="93">
        <f>AL69+AL70+AL71+AL72</f>
        <v>0</v>
      </c>
      <c r="AM68" s="93">
        <f>AM69+AM70+AM71+AM72</f>
        <v>0</v>
      </c>
      <c r="AN68" s="93">
        <v>0</v>
      </c>
      <c r="AO68" s="93">
        <f>AO69+AO70+AO71+AO72</f>
        <v>0</v>
      </c>
      <c r="AP68" s="75">
        <f>AP69+AP70+AP71+AP72</f>
        <v>0</v>
      </c>
      <c r="AQ68" s="75">
        <v>0</v>
      </c>
      <c r="AR68" s="83"/>
      <c r="AS68" s="83"/>
    </row>
    <row r="69" s="3" customFormat="1" ht="21.75" customHeight="1">
      <c r="A69" s="84"/>
      <c r="B69" s="85"/>
      <c r="C69" s="86"/>
      <c r="D69" s="87" t="s">
        <v>30</v>
      </c>
      <c r="E69" s="93">
        <f t="shared" ref="E69:E72" si="74">H69+K69+N69+Q69+T69+W69+Z69+AC69+AF69+AI69+AL69+AO69</f>
        <v>0</v>
      </c>
      <c r="F69" s="93">
        <f t="shared" ref="F69:F72" si="75">+I69+L69+O69+R69+U69+X69+AA69+AD69+AG69+AJ69+AM69+AP69</f>
        <v>0</v>
      </c>
      <c r="G69" s="81">
        <v>0</v>
      </c>
      <c r="H69" s="75">
        <v>0</v>
      </c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75">
        <v>0</v>
      </c>
      <c r="R69" s="75">
        <v>0</v>
      </c>
      <c r="S69" s="75">
        <v>0</v>
      </c>
      <c r="T69" s="75">
        <v>0</v>
      </c>
      <c r="U69" s="75">
        <v>0</v>
      </c>
      <c r="V69" s="75">
        <v>0</v>
      </c>
      <c r="W69" s="75">
        <v>0</v>
      </c>
      <c r="X69" s="75">
        <v>0</v>
      </c>
      <c r="Y69" s="75">
        <v>0</v>
      </c>
      <c r="Z69" s="75">
        <v>0</v>
      </c>
      <c r="AA69" s="75">
        <v>0</v>
      </c>
      <c r="AB69" s="75">
        <v>0</v>
      </c>
      <c r="AC69" s="75">
        <v>0</v>
      </c>
      <c r="AD69" s="75">
        <v>0</v>
      </c>
      <c r="AE69" s="75">
        <v>0</v>
      </c>
      <c r="AF69" s="75">
        <v>0</v>
      </c>
      <c r="AG69" s="75">
        <v>0</v>
      </c>
      <c r="AH69" s="75">
        <v>0</v>
      </c>
      <c r="AI69" s="75">
        <v>0</v>
      </c>
      <c r="AJ69" s="75">
        <v>0</v>
      </c>
      <c r="AK69" s="75">
        <v>0</v>
      </c>
      <c r="AL69" s="75">
        <v>0</v>
      </c>
      <c r="AM69" s="75">
        <v>0</v>
      </c>
      <c r="AN69" s="75">
        <v>0</v>
      </c>
      <c r="AO69" s="75">
        <v>0</v>
      </c>
      <c r="AP69" s="75">
        <v>0</v>
      </c>
      <c r="AQ69" s="75">
        <v>0</v>
      </c>
      <c r="AR69" s="88"/>
      <c r="AS69" s="88"/>
    </row>
    <row r="70" s="3" customFormat="1" ht="21.75" customHeight="1">
      <c r="A70" s="84"/>
      <c r="B70" s="85"/>
      <c r="C70" s="86"/>
      <c r="D70" s="87" t="s">
        <v>31</v>
      </c>
      <c r="E70" s="93">
        <f t="shared" si="74"/>
        <v>0</v>
      </c>
      <c r="F70" s="93">
        <f t="shared" si="75"/>
        <v>0</v>
      </c>
      <c r="G70" s="81">
        <v>0</v>
      </c>
      <c r="H70" s="75">
        <v>0</v>
      </c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  <c r="O70" s="75">
        <v>0</v>
      </c>
      <c r="P70" s="75">
        <v>0</v>
      </c>
      <c r="Q70" s="75">
        <v>0</v>
      </c>
      <c r="R70" s="75">
        <v>0</v>
      </c>
      <c r="S70" s="75">
        <v>0</v>
      </c>
      <c r="T70" s="75">
        <v>0</v>
      </c>
      <c r="U70" s="75">
        <v>0</v>
      </c>
      <c r="V70" s="75">
        <v>0</v>
      </c>
      <c r="W70" s="75">
        <v>0</v>
      </c>
      <c r="X70" s="75">
        <v>0</v>
      </c>
      <c r="Y70" s="75">
        <v>0</v>
      </c>
      <c r="Z70" s="75">
        <v>0</v>
      </c>
      <c r="AA70" s="75">
        <v>0</v>
      </c>
      <c r="AB70" s="75">
        <v>0</v>
      </c>
      <c r="AC70" s="75">
        <v>0</v>
      </c>
      <c r="AD70" s="75">
        <v>0</v>
      </c>
      <c r="AE70" s="75">
        <v>0</v>
      </c>
      <c r="AF70" s="75">
        <v>0</v>
      </c>
      <c r="AG70" s="75">
        <v>0</v>
      </c>
      <c r="AH70" s="75">
        <v>0</v>
      </c>
      <c r="AI70" s="75">
        <v>0</v>
      </c>
      <c r="AJ70" s="75">
        <v>0</v>
      </c>
      <c r="AK70" s="75">
        <v>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88"/>
      <c r="AS70" s="88"/>
    </row>
    <row r="71" s="3" customFormat="1" ht="21.75" customHeight="1">
      <c r="A71" s="84"/>
      <c r="B71" s="85"/>
      <c r="C71" s="86"/>
      <c r="D71" s="87" t="s">
        <v>48</v>
      </c>
      <c r="E71" s="93">
        <f t="shared" si="74"/>
        <v>0</v>
      </c>
      <c r="F71" s="93">
        <f t="shared" si="75"/>
        <v>0</v>
      </c>
      <c r="G71" s="81">
        <v>0</v>
      </c>
      <c r="H71" s="75">
        <v>0</v>
      </c>
      <c r="I71" s="75">
        <v>0</v>
      </c>
      <c r="J71" s="75">
        <v>0</v>
      </c>
      <c r="K71" s="75">
        <v>0</v>
      </c>
      <c r="L71" s="75">
        <v>0</v>
      </c>
      <c r="M71" s="75">
        <v>0</v>
      </c>
      <c r="N71" s="75">
        <v>0</v>
      </c>
      <c r="O71" s="75">
        <v>0</v>
      </c>
      <c r="P71" s="75">
        <v>0</v>
      </c>
      <c r="Q71" s="75">
        <v>0</v>
      </c>
      <c r="R71" s="75">
        <v>0</v>
      </c>
      <c r="S71" s="75">
        <v>0</v>
      </c>
      <c r="T71" s="75">
        <v>0</v>
      </c>
      <c r="U71" s="75">
        <v>0</v>
      </c>
      <c r="V71" s="75">
        <v>0</v>
      </c>
      <c r="W71" s="75">
        <v>0</v>
      </c>
      <c r="X71" s="75">
        <v>0</v>
      </c>
      <c r="Y71" s="75">
        <v>0</v>
      </c>
      <c r="Z71" s="75">
        <v>0</v>
      </c>
      <c r="AA71" s="75">
        <v>0</v>
      </c>
      <c r="AB71" s="75">
        <v>0</v>
      </c>
      <c r="AC71" s="75">
        <v>0</v>
      </c>
      <c r="AD71" s="75">
        <v>0</v>
      </c>
      <c r="AE71" s="75">
        <v>0</v>
      </c>
      <c r="AF71" s="75">
        <v>0</v>
      </c>
      <c r="AG71" s="75">
        <v>0</v>
      </c>
      <c r="AH71" s="75">
        <v>0</v>
      </c>
      <c r="AI71" s="75">
        <v>0</v>
      </c>
      <c r="AJ71" s="75">
        <v>0</v>
      </c>
      <c r="AK71" s="75">
        <v>0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88"/>
      <c r="AS71" s="88"/>
    </row>
    <row r="72" s="3" customFormat="1" ht="21.75" customHeight="1">
      <c r="A72" s="89"/>
      <c r="B72" s="90"/>
      <c r="C72" s="91"/>
      <c r="D72" s="87" t="s">
        <v>33</v>
      </c>
      <c r="E72" s="93">
        <f t="shared" si="74"/>
        <v>0</v>
      </c>
      <c r="F72" s="93">
        <f t="shared" si="75"/>
        <v>0</v>
      </c>
      <c r="G72" s="81">
        <v>0</v>
      </c>
      <c r="H72" s="75">
        <v>0</v>
      </c>
      <c r="I72" s="75">
        <v>0</v>
      </c>
      <c r="J72" s="75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  <c r="P72" s="75">
        <v>0</v>
      </c>
      <c r="Q72" s="75">
        <v>0</v>
      </c>
      <c r="R72" s="75">
        <v>0</v>
      </c>
      <c r="S72" s="75">
        <v>0</v>
      </c>
      <c r="T72" s="75">
        <v>0</v>
      </c>
      <c r="U72" s="75">
        <v>0</v>
      </c>
      <c r="V72" s="75">
        <v>0</v>
      </c>
      <c r="W72" s="75">
        <v>0</v>
      </c>
      <c r="X72" s="75">
        <v>0</v>
      </c>
      <c r="Y72" s="75">
        <v>0</v>
      </c>
      <c r="Z72" s="75">
        <v>0</v>
      </c>
      <c r="AA72" s="75">
        <v>0</v>
      </c>
      <c r="AB72" s="75">
        <v>0</v>
      </c>
      <c r="AC72" s="75">
        <v>0</v>
      </c>
      <c r="AD72" s="75">
        <v>0</v>
      </c>
      <c r="AE72" s="75">
        <v>0</v>
      </c>
      <c r="AF72" s="75">
        <v>0</v>
      </c>
      <c r="AG72" s="75">
        <v>0</v>
      </c>
      <c r="AH72" s="75">
        <v>0</v>
      </c>
      <c r="AI72" s="75">
        <v>0</v>
      </c>
      <c r="AJ72" s="75">
        <v>0</v>
      </c>
      <c r="AK72" s="75">
        <v>0</v>
      </c>
      <c r="AL72" s="75">
        <v>0</v>
      </c>
      <c r="AM72" s="75">
        <v>0</v>
      </c>
      <c r="AN72" s="75">
        <v>0</v>
      </c>
      <c r="AO72" s="75">
        <v>0</v>
      </c>
      <c r="AP72" s="75">
        <v>0</v>
      </c>
      <c r="AQ72" s="75">
        <v>0</v>
      </c>
      <c r="AR72" s="92"/>
      <c r="AS72" s="92"/>
    </row>
    <row r="73" s="76" customFormat="1" ht="21.75" customHeight="1">
      <c r="A73" s="77" t="s">
        <v>64</v>
      </c>
      <c r="B73" s="78"/>
      <c r="C73" s="79"/>
      <c r="D73" s="80" t="s">
        <v>28</v>
      </c>
      <c r="E73" s="93">
        <f>E74+E75+E76+E77</f>
        <v>0</v>
      </c>
      <c r="F73" s="93">
        <f>F74+F75+F76+F77</f>
        <v>0</v>
      </c>
      <c r="G73" s="81">
        <v>0</v>
      </c>
      <c r="H73" s="93">
        <f>H74+H75+H76+H77</f>
        <v>0</v>
      </c>
      <c r="I73" s="93">
        <f>I74+I75+I76+I77</f>
        <v>0</v>
      </c>
      <c r="J73" s="93">
        <v>0</v>
      </c>
      <c r="K73" s="93">
        <f t="shared" si="71"/>
        <v>0</v>
      </c>
      <c r="L73" s="93">
        <f>L74+L75+L76+L77</f>
        <v>0</v>
      </c>
      <c r="M73" s="93">
        <v>0</v>
      </c>
      <c r="N73" s="93">
        <f>N74+N75+N76+N77</f>
        <v>0</v>
      </c>
      <c r="O73" s="93">
        <f>O74+O75+O76+O77</f>
        <v>0</v>
      </c>
      <c r="P73" s="93">
        <v>0</v>
      </c>
      <c r="Q73" s="93">
        <f>Q74+Q75+Q76+Q77</f>
        <v>0</v>
      </c>
      <c r="R73" s="93">
        <f>R74+R75+R76+R77</f>
        <v>0</v>
      </c>
      <c r="S73" s="93">
        <v>0</v>
      </c>
      <c r="T73" s="93">
        <f>T74+T75+T76+T77</f>
        <v>0</v>
      </c>
      <c r="U73" s="93">
        <f>U74+U75+U76+U77</f>
        <v>0</v>
      </c>
      <c r="V73" s="93">
        <v>0</v>
      </c>
      <c r="W73" s="93">
        <f>W74+W75+W76+W77</f>
        <v>0</v>
      </c>
      <c r="X73" s="93">
        <f>X74+X75+X76+X77</f>
        <v>0</v>
      </c>
      <c r="Y73" s="93">
        <v>0</v>
      </c>
      <c r="Z73" s="93">
        <f>Z74+Z75+Z76+Z77</f>
        <v>0</v>
      </c>
      <c r="AA73" s="93">
        <f>AA74+AA75+AA76+AA77</f>
        <v>0</v>
      </c>
      <c r="AB73" s="93">
        <v>0</v>
      </c>
      <c r="AC73" s="93">
        <f>AC74+AC75+AC76+AC77</f>
        <v>0</v>
      </c>
      <c r="AD73" s="93">
        <f>AD74+AD75+AD76+AD77</f>
        <v>0</v>
      </c>
      <c r="AE73" s="93">
        <v>0</v>
      </c>
      <c r="AF73" s="93">
        <f>AF74+AF75+AF76+AF77</f>
        <v>0</v>
      </c>
      <c r="AG73" s="93">
        <f>AG74+AG75+AG76+AG77</f>
        <v>0</v>
      </c>
      <c r="AH73" s="93">
        <v>0</v>
      </c>
      <c r="AI73" s="93">
        <f>AI74+AI75+AI76+AI77</f>
        <v>0</v>
      </c>
      <c r="AJ73" s="93">
        <f>AJ74+AJ75+AJ76+AJ77</f>
        <v>0</v>
      </c>
      <c r="AK73" s="93">
        <v>0</v>
      </c>
      <c r="AL73" s="93">
        <f>AL74+AL75+AL76+AL77</f>
        <v>0</v>
      </c>
      <c r="AM73" s="93">
        <f>AM74+AM75+AM76+AM77</f>
        <v>0</v>
      </c>
      <c r="AN73" s="93">
        <v>0</v>
      </c>
      <c r="AO73" s="93">
        <f>AO74+AO75+AO76+AO77</f>
        <v>0</v>
      </c>
      <c r="AP73" s="75">
        <f>AP74+AP75+AP76+AP77</f>
        <v>0</v>
      </c>
      <c r="AQ73" s="75">
        <v>0</v>
      </c>
      <c r="AR73" s="83"/>
      <c r="AS73" s="83"/>
    </row>
    <row r="74" s="3" customFormat="1" ht="21.75" customHeight="1">
      <c r="A74" s="84"/>
      <c r="B74" s="85"/>
      <c r="C74" s="86"/>
      <c r="D74" s="87" t="s">
        <v>30</v>
      </c>
      <c r="E74" s="93">
        <f t="shared" ref="E74:E77" si="76">H74+K74+N74+Q74+T74+W74+Z74+AC74+AF74+AI74+AL74+AO74</f>
        <v>0</v>
      </c>
      <c r="F74" s="93">
        <f t="shared" ref="F74:F77" si="77">+I74+L74+O74+R74+U74+X74+AA74+AD74+AG74+AJ74+AM74+AP74</f>
        <v>0</v>
      </c>
      <c r="G74" s="81">
        <v>0</v>
      </c>
      <c r="H74" s="75">
        <v>0</v>
      </c>
      <c r="I74" s="75">
        <v>0</v>
      </c>
      <c r="J74" s="75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  <c r="P74" s="75">
        <v>0</v>
      </c>
      <c r="Q74" s="75">
        <v>0</v>
      </c>
      <c r="R74" s="75">
        <v>0</v>
      </c>
      <c r="S74" s="75">
        <v>0</v>
      </c>
      <c r="T74" s="75">
        <v>0</v>
      </c>
      <c r="U74" s="75">
        <v>0</v>
      </c>
      <c r="V74" s="75">
        <v>0</v>
      </c>
      <c r="W74" s="75">
        <v>0</v>
      </c>
      <c r="X74" s="75">
        <v>0</v>
      </c>
      <c r="Y74" s="75">
        <v>0</v>
      </c>
      <c r="Z74" s="75">
        <v>0</v>
      </c>
      <c r="AA74" s="75">
        <v>0</v>
      </c>
      <c r="AB74" s="75">
        <v>0</v>
      </c>
      <c r="AC74" s="75">
        <v>0</v>
      </c>
      <c r="AD74" s="75">
        <v>0</v>
      </c>
      <c r="AE74" s="75">
        <v>0</v>
      </c>
      <c r="AF74" s="75">
        <v>0</v>
      </c>
      <c r="AG74" s="75">
        <v>0</v>
      </c>
      <c r="AH74" s="75">
        <v>0</v>
      </c>
      <c r="AI74" s="75">
        <v>0</v>
      </c>
      <c r="AJ74" s="75">
        <v>0</v>
      </c>
      <c r="AK74" s="75">
        <v>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88"/>
      <c r="AS74" s="88"/>
    </row>
    <row r="75" s="3" customFormat="1" ht="21.75" customHeight="1">
      <c r="A75" s="84"/>
      <c r="B75" s="85"/>
      <c r="C75" s="86"/>
      <c r="D75" s="87" t="s">
        <v>31</v>
      </c>
      <c r="E75" s="93">
        <f t="shared" si="76"/>
        <v>0</v>
      </c>
      <c r="F75" s="93">
        <f t="shared" si="77"/>
        <v>0</v>
      </c>
      <c r="G75" s="81">
        <v>0</v>
      </c>
      <c r="H75" s="75">
        <v>0</v>
      </c>
      <c r="I75" s="75">
        <v>0</v>
      </c>
      <c r="J75" s="75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  <c r="P75" s="75">
        <v>0</v>
      </c>
      <c r="Q75" s="75">
        <v>0</v>
      </c>
      <c r="R75" s="75">
        <v>0</v>
      </c>
      <c r="S75" s="75">
        <v>0</v>
      </c>
      <c r="T75" s="75">
        <v>0</v>
      </c>
      <c r="U75" s="75">
        <v>0</v>
      </c>
      <c r="V75" s="75">
        <v>0</v>
      </c>
      <c r="W75" s="75">
        <v>0</v>
      </c>
      <c r="X75" s="75">
        <v>0</v>
      </c>
      <c r="Y75" s="75">
        <v>0</v>
      </c>
      <c r="Z75" s="75">
        <v>0</v>
      </c>
      <c r="AA75" s="75">
        <v>0</v>
      </c>
      <c r="AB75" s="75">
        <v>0</v>
      </c>
      <c r="AC75" s="75">
        <v>0</v>
      </c>
      <c r="AD75" s="75">
        <v>0</v>
      </c>
      <c r="AE75" s="75">
        <v>0</v>
      </c>
      <c r="AF75" s="75">
        <v>0</v>
      </c>
      <c r="AG75" s="75">
        <v>0</v>
      </c>
      <c r="AH75" s="75">
        <v>0</v>
      </c>
      <c r="AI75" s="75">
        <v>0</v>
      </c>
      <c r="AJ75" s="75">
        <v>0</v>
      </c>
      <c r="AK75" s="75">
        <v>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88"/>
      <c r="AS75" s="88"/>
    </row>
    <row r="76" s="3" customFormat="1" ht="21.75" customHeight="1">
      <c r="A76" s="84"/>
      <c r="B76" s="85"/>
      <c r="C76" s="86"/>
      <c r="D76" s="87" t="s">
        <v>48</v>
      </c>
      <c r="E76" s="93">
        <f t="shared" si="76"/>
        <v>0</v>
      </c>
      <c r="F76" s="93">
        <f t="shared" si="77"/>
        <v>0</v>
      </c>
      <c r="G76" s="81">
        <v>0</v>
      </c>
      <c r="H76" s="75">
        <v>0</v>
      </c>
      <c r="I76" s="75">
        <v>0</v>
      </c>
      <c r="J76" s="75">
        <v>0</v>
      </c>
      <c r="K76" s="75">
        <v>0</v>
      </c>
      <c r="L76" s="75">
        <v>0</v>
      </c>
      <c r="M76" s="75">
        <v>0</v>
      </c>
      <c r="N76" s="75">
        <v>0</v>
      </c>
      <c r="O76" s="75">
        <v>0</v>
      </c>
      <c r="P76" s="75">
        <v>0</v>
      </c>
      <c r="Q76" s="75">
        <v>0</v>
      </c>
      <c r="R76" s="75">
        <v>0</v>
      </c>
      <c r="S76" s="75">
        <v>0</v>
      </c>
      <c r="T76" s="75">
        <v>0</v>
      </c>
      <c r="U76" s="75">
        <v>0</v>
      </c>
      <c r="V76" s="75">
        <v>0</v>
      </c>
      <c r="W76" s="75">
        <v>0</v>
      </c>
      <c r="X76" s="75">
        <v>0</v>
      </c>
      <c r="Y76" s="75">
        <v>0</v>
      </c>
      <c r="Z76" s="75">
        <v>0</v>
      </c>
      <c r="AA76" s="75">
        <v>0</v>
      </c>
      <c r="AB76" s="75">
        <v>0</v>
      </c>
      <c r="AC76" s="75">
        <v>0</v>
      </c>
      <c r="AD76" s="75">
        <v>0</v>
      </c>
      <c r="AE76" s="75">
        <v>0</v>
      </c>
      <c r="AF76" s="75">
        <v>0</v>
      </c>
      <c r="AG76" s="75">
        <v>0</v>
      </c>
      <c r="AH76" s="75">
        <v>0</v>
      </c>
      <c r="AI76" s="75">
        <v>0</v>
      </c>
      <c r="AJ76" s="75">
        <v>0</v>
      </c>
      <c r="AK76" s="75">
        <v>0</v>
      </c>
      <c r="AL76" s="75">
        <v>0</v>
      </c>
      <c r="AM76" s="75">
        <v>0</v>
      </c>
      <c r="AN76" s="75">
        <v>0</v>
      </c>
      <c r="AO76" s="75">
        <v>0</v>
      </c>
      <c r="AP76" s="75">
        <v>0</v>
      </c>
      <c r="AQ76" s="75">
        <v>0</v>
      </c>
      <c r="AR76" s="88"/>
      <c r="AS76" s="88"/>
    </row>
    <row r="77" s="3" customFormat="1" ht="21.75" customHeight="1">
      <c r="A77" s="89"/>
      <c r="B77" s="90"/>
      <c r="C77" s="91"/>
      <c r="D77" s="87" t="s">
        <v>33</v>
      </c>
      <c r="E77" s="93">
        <f t="shared" si="76"/>
        <v>0</v>
      </c>
      <c r="F77" s="93">
        <f t="shared" si="77"/>
        <v>0</v>
      </c>
      <c r="G77" s="81">
        <v>0</v>
      </c>
      <c r="H77" s="75">
        <v>0</v>
      </c>
      <c r="I77" s="75">
        <v>0</v>
      </c>
      <c r="J77" s="75">
        <v>0</v>
      </c>
      <c r="K77" s="75">
        <v>0</v>
      </c>
      <c r="L77" s="75">
        <v>0</v>
      </c>
      <c r="M77" s="75">
        <v>0</v>
      </c>
      <c r="N77" s="75">
        <v>0</v>
      </c>
      <c r="O77" s="75">
        <v>0</v>
      </c>
      <c r="P77" s="75">
        <v>0</v>
      </c>
      <c r="Q77" s="75">
        <v>0</v>
      </c>
      <c r="R77" s="75">
        <v>0</v>
      </c>
      <c r="S77" s="75">
        <v>0</v>
      </c>
      <c r="T77" s="75">
        <v>0</v>
      </c>
      <c r="U77" s="75">
        <v>0</v>
      </c>
      <c r="V77" s="75">
        <v>0</v>
      </c>
      <c r="W77" s="75">
        <v>0</v>
      </c>
      <c r="X77" s="75">
        <v>0</v>
      </c>
      <c r="Y77" s="75">
        <v>0</v>
      </c>
      <c r="Z77" s="75">
        <v>0</v>
      </c>
      <c r="AA77" s="75">
        <v>0</v>
      </c>
      <c r="AB77" s="75">
        <v>0</v>
      </c>
      <c r="AC77" s="75">
        <v>0</v>
      </c>
      <c r="AD77" s="75">
        <v>0</v>
      </c>
      <c r="AE77" s="75">
        <v>0</v>
      </c>
      <c r="AF77" s="75">
        <v>0</v>
      </c>
      <c r="AG77" s="75">
        <v>0</v>
      </c>
      <c r="AH77" s="75">
        <v>0</v>
      </c>
      <c r="AI77" s="75">
        <v>0</v>
      </c>
      <c r="AJ77" s="75">
        <v>0</v>
      </c>
      <c r="AK77" s="75">
        <v>0</v>
      </c>
      <c r="AL77" s="75">
        <v>0</v>
      </c>
      <c r="AM77" s="75">
        <v>0</v>
      </c>
      <c r="AN77" s="75">
        <v>0</v>
      </c>
      <c r="AO77" s="75">
        <v>0</v>
      </c>
      <c r="AP77" s="75">
        <v>0</v>
      </c>
      <c r="AQ77" s="75">
        <v>0</v>
      </c>
      <c r="AR77" s="92"/>
      <c r="AS77" s="92"/>
    </row>
    <row r="78" s="76" customFormat="1" ht="21.75" customHeight="1">
      <c r="A78" s="77" t="s">
        <v>65</v>
      </c>
      <c r="B78" s="78"/>
      <c r="C78" s="79"/>
      <c r="D78" s="80" t="s">
        <v>28</v>
      </c>
      <c r="E78" s="24">
        <f>E80+E81</f>
        <v>250</v>
      </c>
      <c r="F78" s="24">
        <f>F80+F81</f>
        <v>50</v>
      </c>
      <c r="G78" s="81">
        <f>F78/E78*100</f>
        <v>20</v>
      </c>
      <c r="H78" s="25">
        <f>H80+H81</f>
        <v>0</v>
      </c>
      <c r="I78" s="25">
        <f>I80+I81</f>
        <v>0</v>
      </c>
      <c r="J78" s="93">
        <v>0</v>
      </c>
      <c r="K78" s="25">
        <f>K80+K81</f>
        <v>24.600000000000001</v>
      </c>
      <c r="L78" s="25">
        <f>L80+L81</f>
        <v>24.600000000000001</v>
      </c>
      <c r="M78" s="93">
        <f>L78/K78*100</f>
        <v>100</v>
      </c>
      <c r="N78" s="25">
        <f>N80+N81</f>
        <v>25.399999999999999</v>
      </c>
      <c r="O78" s="25">
        <f>O80+O81</f>
        <v>25.399999999999999</v>
      </c>
      <c r="P78" s="93">
        <f>O78/N78*100</f>
        <v>100</v>
      </c>
      <c r="Q78" s="25">
        <f>Q80+Q81</f>
        <v>0</v>
      </c>
      <c r="R78" s="25">
        <f t="shared" ref="R78:AO78" si="78">R80+R81</f>
        <v>0</v>
      </c>
      <c r="S78" s="25" t="e">
        <f t="shared" si="78"/>
        <v>#DIV/0!</v>
      </c>
      <c r="T78" s="25">
        <f t="shared" si="78"/>
        <v>50</v>
      </c>
      <c r="U78" s="25">
        <f t="shared" si="78"/>
        <v>0</v>
      </c>
      <c r="V78" s="25">
        <v>0</v>
      </c>
      <c r="W78" s="25">
        <f t="shared" si="78"/>
        <v>0</v>
      </c>
      <c r="X78" s="25">
        <f t="shared" si="78"/>
        <v>0</v>
      </c>
      <c r="Y78" s="25" t="e">
        <f t="shared" si="78"/>
        <v>#DIV/0!</v>
      </c>
      <c r="Z78" s="25">
        <f t="shared" si="78"/>
        <v>0</v>
      </c>
      <c r="AA78" s="25">
        <f t="shared" si="78"/>
        <v>0</v>
      </c>
      <c r="AB78" s="25">
        <v>0</v>
      </c>
      <c r="AC78" s="25">
        <f t="shared" si="78"/>
        <v>70</v>
      </c>
      <c r="AD78" s="25">
        <f t="shared" si="78"/>
        <v>0</v>
      </c>
      <c r="AE78" s="25">
        <f t="shared" si="78"/>
        <v>0</v>
      </c>
      <c r="AF78" s="25">
        <f t="shared" si="78"/>
        <v>30</v>
      </c>
      <c r="AG78" s="25">
        <f t="shared" si="78"/>
        <v>0</v>
      </c>
      <c r="AH78" s="25">
        <f t="shared" si="78"/>
        <v>0</v>
      </c>
      <c r="AI78" s="25">
        <f t="shared" si="78"/>
        <v>0</v>
      </c>
      <c r="AJ78" s="25">
        <f t="shared" si="78"/>
        <v>0</v>
      </c>
      <c r="AK78" s="25">
        <v>0</v>
      </c>
      <c r="AL78" s="25">
        <f t="shared" si="78"/>
        <v>30</v>
      </c>
      <c r="AM78" s="25">
        <f t="shared" si="78"/>
        <v>0</v>
      </c>
      <c r="AN78" s="25">
        <v>0</v>
      </c>
      <c r="AO78" s="25">
        <f t="shared" si="78"/>
        <v>20</v>
      </c>
      <c r="AP78" s="75">
        <f>AP79+AP80+AP81+AP82</f>
        <v>0</v>
      </c>
      <c r="AQ78" s="75">
        <f t="shared" si="22"/>
        <v>0</v>
      </c>
      <c r="AR78" s="83"/>
      <c r="AS78" s="83"/>
    </row>
    <row r="79" s="3" customFormat="1" ht="21.75" customHeight="1">
      <c r="A79" s="84"/>
      <c r="B79" s="85"/>
      <c r="C79" s="86"/>
      <c r="D79" s="87" t="s">
        <v>30</v>
      </c>
      <c r="E79" s="93">
        <f t="shared" ref="E79:E83" si="79">H79+K79+N79+Q79+T79+W79+Z79+AC79+AF79+AI79+AL79+AO79</f>
        <v>0</v>
      </c>
      <c r="F79" s="93">
        <f t="shared" ref="F79:F83" si="80">+I79+L79+O79+R79+U79+X79+AA79+AD79+AG79+AJ79+AM79+AP79</f>
        <v>0</v>
      </c>
      <c r="G79" s="81">
        <v>0</v>
      </c>
      <c r="H79" s="75">
        <v>0</v>
      </c>
      <c r="I79" s="75">
        <v>0</v>
      </c>
      <c r="J79" s="75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  <c r="P79" s="75">
        <v>0</v>
      </c>
      <c r="Q79" s="75">
        <v>0</v>
      </c>
      <c r="R79" s="75">
        <v>0</v>
      </c>
      <c r="S79" s="75">
        <v>0</v>
      </c>
      <c r="T79" s="75">
        <v>0</v>
      </c>
      <c r="U79" s="75">
        <v>0</v>
      </c>
      <c r="V79" s="75">
        <v>0</v>
      </c>
      <c r="W79" s="75">
        <v>0</v>
      </c>
      <c r="X79" s="75">
        <v>0</v>
      </c>
      <c r="Y79" s="75">
        <v>0</v>
      </c>
      <c r="Z79" s="75">
        <v>0</v>
      </c>
      <c r="AA79" s="75">
        <v>0</v>
      </c>
      <c r="AB79" s="75">
        <v>0</v>
      </c>
      <c r="AC79" s="75">
        <v>0</v>
      </c>
      <c r="AD79" s="75">
        <v>0</v>
      </c>
      <c r="AE79" s="75">
        <v>0</v>
      </c>
      <c r="AF79" s="75">
        <v>0</v>
      </c>
      <c r="AG79" s="75">
        <v>0</v>
      </c>
      <c r="AH79" s="75">
        <v>0</v>
      </c>
      <c r="AI79" s="75">
        <v>0</v>
      </c>
      <c r="AJ79" s="75">
        <v>0</v>
      </c>
      <c r="AK79" s="75">
        <v>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88"/>
      <c r="AS79" s="88"/>
    </row>
    <row r="80" s="3" customFormat="1" ht="21.75" customHeight="1">
      <c r="A80" s="84"/>
      <c r="B80" s="85"/>
      <c r="C80" s="86"/>
      <c r="D80" s="87" t="s">
        <v>31</v>
      </c>
      <c r="E80" s="93">
        <f t="shared" si="79"/>
        <v>0</v>
      </c>
      <c r="F80" s="93">
        <f t="shared" si="80"/>
        <v>0</v>
      </c>
      <c r="G80" s="81">
        <v>0</v>
      </c>
      <c r="H80" s="75">
        <f t="shared" ref="H80:I82" si="81">H19+H29-H65</f>
        <v>0</v>
      </c>
      <c r="I80" s="75">
        <f t="shared" si="81"/>
        <v>0</v>
      </c>
      <c r="J80" s="75">
        <v>0</v>
      </c>
      <c r="K80" s="75">
        <f>K19+K29-K65</f>
        <v>0</v>
      </c>
      <c r="L80" s="75">
        <f>L19+L29-L65</f>
        <v>0</v>
      </c>
      <c r="M80" s="75">
        <v>0</v>
      </c>
      <c r="N80" s="75">
        <f>N19+N29-N65</f>
        <v>0</v>
      </c>
      <c r="O80" s="75">
        <f>O19+O29-O65</f>
        <v>0</v>
      </c>
      <c r="P80" s="75">
        <v>0</v>
      </c>
      <c r="Q80" s="75">
        <v>0</v>
      </c>
      <c r="R80" s="75">
        <v>0</v>
      </c>
      <c r="S80" s="75">
        <v>0</v>
      </c>
      <c r="T80" s="75">
        <f>T19+T29-T65</f>
        <v>0</v>
      </c>
      <c r="U80" s="75">
        <f>U19+U29-U65</f>
        <v>0</v>
      </c>
      <c r="V80" s="75">
        <v>0</v>
      </c>
      <c r="W80" s="75">
        <f>W19+W29-W65</f>
        <v>0</v>
      </c>
      <c r="X80" s="75">
        <f>X19+X29-X65</f>
        <v>0</v>
      </c>
      <c r="Y80" s="75">
        <v>0</v>
      </c>
      <c r="Z80" s="75">
        <f>Z19+Z29-Z65</f>
        <v>0</v>
      </c>
      <c r="AA80" s="75">
        <f>AA19+AA29-AA65</f>
        <v>0</v>
      </c>
      <c r="AB80" s="75">
        <v>0</v>
      </c>
      <c r="AC80" s="75">
        <f>AC19+AC29-AC65</f>
        <v>0</v>
      </c>
      <c r="AD80" s="75">
        <f>AD19+AD29-AD65</f>
        <v>0</v>
      </c>
      <c r="AE80" s="75">
        <v>0</v>
      </c>
      <c r="AF80" s="75">
        <v>0</v>
      </c>
      <c r="AG80" s="75">
        <v>0</v>
      </c>
      <c r="AH80" s="75">
        <v>0</v>
      </c>
      <c r="AI80" s="75">
        <f>AI19+AI29-AI65</f>
        <v>0</v>
      </c>
      <c r="AJ80" s="75">
        <f>AJ19+AJ29-AJ65</f>
        <v>0</v>
      </c>
      <c r="AK80" s="75">
        <v>0</v>
      </c>
      <c r="AL80" s="75">
        <f>AL19+AL29-AL65</f>
        <v>0</v>
      </c>
      <c r="AM80" s="75">
        <f>AM19+AM29-AM65</f>
        <v>0</v>
      </c>
      <c r="AN80" s="75">
        <v>0</v>
      </c>
      <c r="AO80" s="75">
        <f>AO19+AO29-AO65</f>
        <v>0</v>
      </c>
      <c r="AP80" s="75">
        <f t="shared" ref="AP80:AP82" si="82">AP19+AP29-AP65</f>
        <v>0</v>
      </c>
      <c r="AQ80" s="75">
        <v>0</v>
      </c>
      <c r="AR80" s="88"/>
      <c r="AS80" s="88"/>
      <c r="AT80" s="36"/>
    </row>
    <row r="81" s="3" customFormat="1" ht="21.75" customHeight="1">
      <c r="A81" s="84"/>
      <c r="B81" s="85"/>
      <c r="C81" s="86"/>
      <c r="D81" s="87" t="s">
        <v>48</v>
      </c>
      <c r="E81" s="93">
        <f t="shared" si="79"/>
        <v>250</v>
      </c>
      <c r="F81" s="93">
        <f t="shared" si="80"/>
        <v>50</v>
      </c>
      <c r="G81" s="81">
        <f>F81/E81*100</f>
        <v>20</v>
      </c>
      <c r="H81" s="41">
        <v>0</v>
      </c>
      <c r="I81" s="41">
        <v>0</v>
      </c>
      <c r="J81" s="41">
        <v>0</v>
      </c>
      <c r="K81" s="41">
        <v>24.600000000000001</v>
      </c>
      <c r="L81" s="41">
        <v>24.600000000000001</v>
      </c>
      <c r="M81" s="41">
        <f>L81/K81*100</f>
        <v>100</v>
      </c>
      <c r="N81" s="41">
        <v>25.399999999999999</v>
      </c>
      <c r="O81" s="41">
        <v>25.399999999999999</v>
      </c>
      <c r="P81" s="41">
        <f>O81/N81*100</f>
        <v>100</v>
      </c>
      <c r="Q81" s="41">
        <v>0</v>
      </c>
      <c r="R81" s="41">
        <f>R41+R46+R51+R56+R66</f>
        <v>0</v>
      </c>
      <c r="S81" s="41" t="e">
        <f>R81/Q81*100</f>
        <v>#DIV/0!</v>
      </c>
      <c r="T81" s="41">
        <v>50</v>
      </c>
      <c r="U81" s="41">
        <f>U41+U46+U51+U56+U66</f>
        <v>0</v>
      </c>
      <c r="V81" s="41">
        <f>U81/T81*100</f>
        <v>0</v>
      </c>
      <c r="W81" s="41">
        <v>0</v>
      </c>
      <c r="X81" s="41">
        <f>X41+X46+X51+X56+X66</f>
        <v>0</v>
      </c>
      <c r="Y81" s="41" t="e">
        <f>X81/W81*100</f>
        <v>#DIV/0!</v>
      </c>
      <c r="Z81" s="41">
        <v>0</v>
      </c>
      <c r="AA81" s="41">
        <f>AA41+AA46+AA51+AA56+AA66</f>
        <v>0</v>
      </c>
      <c r="AB81" s="41" t="e">
        <f>AA81/Z81*100</f>
        <v>#DIV/0!</v>
      </c>
      <c r="AC81" s="41">
        <v>70</v>
      </c>
      <c r="AD81" s="41">
        <f>AD41+AD46+AD51+AD56+AD66</f>
        <v>0</v>
      </c>
      <c r="AE81" s="41">
        <f>AD81/AC81*100</f>
        <v>0</v>
      </c>
      <c r="AF81" s="41">
        <v>30</v>
      </c>
      <c r="AG81" s="41">
        <f>AG41+AG46+AG51+AG56+AG66</f>
        <v>0</v>
      </c>
      <c r="AH81" s="41">
        <f>AG81/AF81*100</f>
        <v>0</v>
      </c>
      <c r="AI81" s="41">
        <v>0</v>
      </c>
      <c r="AJ81" s="41">
        <f>AJ41+AJ46+AJ51+AJ56+AJ66</f>
        <v>0</v>
      </c>
      <c r="AK81" s="41" t="e">
        <f>AJ81/AI81*100</f>
        <v>#DIV/0!</v>
      </c>
      <c r="AL81" s="41">
        <v>30</v>
      </c>
      <c r="AM81" s="41">
        <f>AM41+AM46+AM51+AM56+AM66</f>
        <v>0</v>
      </c>
      <c r="AN81" s="41">
        <f>AM81/AL81*100</f>
        <v>0</v>
      </c>
      <c r="AO81" s="41">
        <v>20</v>
      </c>
      <c r="AP81" s="75">
        <f t="shared" si="82"/>
        <v>0</v>
      </c>
      <c r="AQ81" s="75">
        <f t="shared" si="22"/>
        <v>0</v>
      </c>
      <c r="AR81" s="88"/>
      <c r="AS81" s="88"/>
    </row>
    <row r="82" s="3" customFormat="1" ht="21.75" customHeight="1">
      <c r="A82" s="89"/>
      <c r="B82" s="90"/>
      <c r="C82" s="91"/>
      <c r="D82" s="87" t="s">
        <v>33</v>
      </c>
      <c r="E82" s="93">
        <f t="shared" si="79"/>
        <v>0</v>
      </c>
      <c r="F82" s="93">
        <f t="shared" si="80"/>
        <v>0</v>
      </c>
      <c r="G82" s="81">
        <v>0</v>
      </c>
      <c r="H82" s="75">
        <f t="shared" si="81"/>
        <v>0</v>
      </c>
      <c r="I82" s="75">
        <f t="shared" si="81"/>
        <v>0</v>
      </c>
      <c r="J82" s="75">
        <v>0</v>
      </c>
      <c r="K82" s="75">
        <f>K21+K31-K67</f>
        <v>0</v>
      </c>
      <c r="L82" s="75">
        <f>L21+L31-L67</f>
        <v>0</v>
      </c>
      <c r="M82" s="75">
        <v>0</v>
      </c>
      <c r="N82" s="75">
        <f>N21+N31-N67</f>
        <v>0</v>
      </c>
      <c r="O82" s="75">
        <f>O21+O31-O67</f>
        <v>0</v>
      </c>
      <c r="P82" s="75">
        <v>0</v>
      </c>
      <c r="Q82" s="75">
        <f>Q31+Q21-Q73</f>
        <v>0</v>
      </c>
      <c r="R82" s="75">
        <f>R31+R21-R73</f>
        <v>0</v>
      </c>
      <c r="S82" s="75">
        <v>0</v>
      </c>
      <c r="T82" s="75">
        <f>T21+T31-T67</f>
        <v>0</v>
      </c>
      <c r="U82" s="75">
        <f>U21+U31-U67</f>
        <v>0</v>
      </c>
      <c r="V82" s="75">
        <v>0</v>
      </c>
      <c r="W82" s="75">
        <f>W21+W31-W67</f>
        <v>0</v>
      </c>
      <c r="X82" s="75">
        <f>X21+X31-X67</f>
        <v>0</v>
      </c>
      <c r="Y82" s="75">
        <v>0</v>
      </c>
      <c r="Z82" s="75">
        <f>Z21+Z31-Z67</f>
        <v>0</v>
      </c>
      <c r="AA82" s="75">
        <f>AA21+AA31-AA67</f>
        <v>0</v>
      </c>
      <c r="AB82" s="75">
        <v>0</v>
      </c>
      <c r="AC82" s="75">
        <f>AC21+AC31-AC67</f>
        <v>0</v>
      </c>
      <c r="AD82" s="75">
        <f>AD21+AD31-AD67</f>
        <v>0</v>
      </c>
      <c r="AE82" s="75">
        <v>0</v>
      </c>
      <c r="AF82" s="75">
        <f>AF31+AF21-AF73</f>
        <v>0</v>
      </c>
      <c r="AG82" s="75">
        <f>AG31+AG21-AG73</f>
        <v>0</v>
      </c>
      <c r="AH82" s="75">
        <v>0</v>
      </c>
      <c r="AI82" s="75">
        <f>AI21+AI31-AI67</f>
        <v>0</v>
      </c>
      <c r="AJ82" s="75">
        <f>AJ21+AJ31-AJ67</f>
        <v>0</v>
      </c>
      <c r="AK82" s="75">
        <v>0</v>
      </c>
      <c r="AL82" s="75">
        <f>AL21+AL31-AL67</f>
        <v>0</v>
      </c>
      <c r="AM82" s="75">
        <f>AM21+AM31-AM67</f>
        <v>0</v>
      </c>
      <c r="AN82" s="75">
        <v>0</v>
      </c>
      <c r="AO82" s="75">
        <f>AO21+AO31-AO67</f>
        <v>0</v>
      </c>
      <c r="AP82" s="75">
        <f t="shared" si="82"/>
        <v>0</v>
      </c>
      <c r="AQ82" s="75">
        <v>0</v>
      </c>
      <c r="AR82" s="92"/>
      <c r="AS82" s="92"/>
    </row>
    <row r="83" s="3" customFormat="1" ht="85.5" customHeight="1">
      <c r="A83" s="75" t="s">
        <v>66</v>
      </c>
      <c r="B83" s="75"/>
      <c r="C83" s="75" t="s">
        <v>67</v>
      </c>
      <c r="D83" s="75" t="s">
        <v>68</v>
      </c>
      <c r="E83" s="93">
        <f t="shared" si="79"/>
        <v>1563.1000000000001</v>
      </c>
      <c r="F83" s="93">
        <f t="shared" si="80"/>
        <v>228</v>
      </c>
      <c r="G83" s="81">
        <f>F83/E83*100</f>
        <v>14.586398822852024</v>
      </c>
      <c r="H83" s="75">
        <v>0</v>
      </c>
      <c r="I83" s="75">
        <v>0</v>
      </c>
      <c r="J83" s="75">
        <v>0</v>
      </c>
      <c r="K83" s="75">
        <v>60</v>
      </c>
      <c r="L83" s="75">
        <v>60</v>
      </c>
      <c r="M83" s="75">
        <f>L83/K83*100</f>
        <v>100</v>
      </c>
      <c r="N83" s="75">
        <v>1075.5</v>
      </c>
      <c r="O83" s="75">
        <v>168</v>
      </c>
      <c r="P83" s="75">
        <f>O83/N83*100</f>
        <v>15.620641562064156</v>
      </c>
      <c r="Q83" s="75">
        <v>0</v>
      </c>
      <c r="R83" s="75"/>
      <c r="S83" s="75"/>
      <c r="T83" s="75">
        <v>115.90000000000001</v>
      </c>
      <c r="U83" s="75"/>
      <c r="V83" s="75"/>
      <c r="W83" s="75">
        <v>0</v>
      </c>
      <c r="X83" s="75"/>
      <c r="Y83" s="75"/>
      <c r="Z83" s="75">
        <v>0</v>
      </c>
      <c r="AA83" s="75"/>
      <c r="AB83" s="75"/>
      <c r="AC83" s="75">
        <v>0</v>
      </c>
      <c r="AD83" s="75"/>
      <c r="AE83" s="75"/>
      <c r="AF83" s="75">
        <v>194.80000000000001</v>
      </c>
      <c r="AG83" s="75"/>
      <c r="AH83" s="75"/>
      <c r="AI83" s="75">
        <v>0</v>
      </c>
      <c r="AJ83" s="75"/>
      <c r="AK83" s="75"/>
      <c r="AL83" s="75">
        <v>0</v>
      </c>
      <c r="AM83" s="75"/>
      <c r="AN83" s="75"/>
      <c r="AO83" s="75">
        <v>116.90000000000001</v>
      </c>
      <c r="AP83" s="75"/>
      <c r="AQ83" s="75"/>
      <c r="AR83" s="94"/>
      <c r="AS83" s="95" t="s">
        <v>44</v>
      </c>
    </row>
    <row r="84" s="3" customFormat="1" ht="21.75" customHeight="1">
      <c r="A84" s="85"/>
      <c r="B84" s="85"/>
      <c r="C84" s="85"/>
      <c r="D84" s="96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8"/>
      <c r="AQ84" s="98"/>
      <c r="AR84" s="99"/>
      <c r="AS84" s="100"/>
    </row>
    <row r="85" s="3" customFormat="1" ht="12.75">
      <c r="A85" s="101" t="s">
        <v>69</v>
      </c>
      <c r="B85" s="102"/>
      <c r="C85" s="102"/>
      <c r="D85" s="103"/>
      <c r="E85" s="36"/>
      <c r="I85" s="3" t="s">
        <v>70</v>
      </c>
      <c r="AS85" s="100"/>
    </row>
    <row r="86" s="3" customFormat="1" ht="12.75">
      <c r="A86" s="101" t="s">
        <v>71</v>
      </c>
      <c r="B86" s="102"/>
      <c r="C86" s="102"/>
      <c r="D86" s="103"/>
      <c r="E86" s="36"/>
      <c r="I86" s="3" t="s">
        <v>72</v>
      </c>
      <c r="M86" s="3"/>
      <c r="N86" s="3"/>
      <c r="O86" s="3"/>
      <c r="AS86" s="100"/>
    </row>
    <row r="87" s="3" customFormat="1" ht="12.75">
      <c r="A87" s="101" t="s">
        <v>73</v>
      </c>
      <c r="B87" s="102"/>
      <c r="C87" s="102"/>
      <c r="D87" s="103"/>
      <c r="I87" s="3" t="s">
        <v>74</v>
      </c>
      <c r="M87" s="3"/>
      <c r="N87" s="3"/>
      <c r="O87" s="3"/>
      <c r="AS87" s="100"/>
    </row>
    <row r="88" s="3" customFormat="1" ht="12.75">
      <c r="A88" s="101" t="s">
        <v>74</v>
      </c>
      <c r="B88" s="102"/>
      <c r="C88" s="102"/>
      <c r="D88" s="103"/>
      <c r="I88" s="104"/>
      <c r="J88" s="104"/>
      <c r="K88" s="3"/>
      <c r="L88" s="3" t="s">
        <v>75</v>
      </c>
      <c r="M88" s="3"/>
      <c r="N88" s="3"/>
      <c r="O88" s="3"/>
    </row>
    <row r="89" s="3" customFormat="1" ht="12.75">
      <c r="A89" s="105"/>
      <c r="B89" s="106"/>
      <c r="C89" s="102" t="s">
        <v>76</v>
      </c>
      <c r="D89" s="103"/>
      <c r="E89" s="3"/>
      <c r="I89" s="3"/>
      <c r="J89" s="3"/>
      <c r="K89" s="3"/>
      <c r="M89" s="3"/>
      <c r="N89" s="3"/>
      <c r="O89" s="3"/>
    </row>
    <row r="90" s="3" customFormat="1" ht="12.75">
      <c r="A90" s="101" t="s">
        <v>77</v>
      </c>
      <c r="B90" s="102"/>
      <c r="C90" s="102"/>
      <c r="D90" s="103"/>
      <c r="I90" s="3" t="s">
        <v>78</v>
      </c>
      <c r="M90" s="3"/>
      <c r="N90" s="3"/>
      <c r="O90" s="3"/>
    </row>
    <row r="91" s="3" customFormat="1" ht="12.75">
      <c r="A91" s="101"/>
      <c r="B91" s="102"/>
      <c r="C91" s="102"/>
      <c r="D91" s="103"/>
      <c r="J91" s="102"/>
    </row>
    <row r="92" s="3" customFormat="1" ht="12.75">
      <c r="A92" s="101"/>
      <c r="B92" s="102"/>
      <c r="C92" s="102"/>
      <c r="D92" s="103"/>
    </row>
    <row r="93" s="3" customFormat="1" ht="12.75">
      <c r="A93" s="101" t="s">
        <v>79</v>
      </c>
      <c r="B93" s="102"/>
      <c r="C93" s="102"/>
      <c r="D93" s="103"/>
    </row>
    <row r="94" s="3" customFormat="1" ht="12.75">
      <c r="A94" s="101" t="s">
        <v>80</v>
      </c>
      <c r="B94" s="102"/>
      <c r="C94" s="102"/>
      <c r="D94" s="103"/>
    </row>
    <row r="95" s="3" customFormat="1" ht="12.75">
      <c r="A95" s="101" t="s">
        <v>81</v>
      </c>
      <c r="B95" s="102"/>
      <c r="C95" s="102"/>
      <c r="D95" s="103"/>
    </row>
    <row r="96" s="3" customFormat="1" ht="12.75">
      <c r="A96" s="101" t="s">
        <v>74</v>
      </c>
      <c r="B96" s="102"/>
      <c r="C96" s="102"/>
      <c r="D96" s="103"/>
    </row>
    <row r="97" s="3" customFormat="1" ht="12.75">
      <c r="A97" s="101" t="s">
        <v>82</v>
      </c>
      <c r="B97" s="102"/>
      <c r="C97" s="102"/>
      <c r="D97" s="103"/>
    </row>
    <row r="98" s="3" customFormat="1" ht="12.75">
      <c r="A98" s="101" t="s">
        <v>83</v>
      </c>
      <c r="B98" s="102"/>
      <c r="C98" s="102"/>
      <c r="D98" s="103"/>
    </row>
    <row r="99" s="3" customFormat="1" ht="12.75">
      <c r="A99" s="101" t="s">
        <v>74</v>
      </c>
      <c r="B99" s="102"/>
      <c r="C99" s="102"/>
      <c r="D99" s="103"/>
    </row>
    <row r="100" s="3" customFormat="1" ht="12.75">
      <c r="A100" s="101" t="s">
        <v>84</v>
      </c>
      <c r="B100" s="102"/>
      <c r="C100" s="102"/>
      <c r="D100" s="103"/>
    </row>
    <row r="101" s="3" customFormat="1" ht="12.75">
      <c r="A101" s="101"/>
      <c r="B101" s="102"/>
      <c r="C101" s="102"/>
      <c r="D101" s="103"/>
    </row>
    <row r="102" s="3" customFormat="1" ht="12.75">
      <c r="A102" s="101"/>
      <c r="B102" s="102"/>
      <c r="C102" s="102"/>
    </row>
    <row r="103" s="3" customFormat="1" ht="12.75">
      <c r="A103" s="101"/>
      <c r="B103" s="102"/>
      <c r="C103" s="102"/>
    </row>
    <row r="104" s="3" customFormat="1" ht="12.75">
      <c r="A104" s="101"/>
      <c r="B104" s="102"/>
      <c r="C104" s="102"/>
    </row>
    <row r="105" s="3" customFormat="1" ht="12.75">
      <c r="A105" s="101"/>
      <c r="B105" s="102"/>
      <c r="C105" s="102"/>
    </row>
    <row r="106" s="3" customFormat="1" ht="12.75">
      <c r="A106" s="101"/>
      <c r="B106" s="102"/>
      <c r="C106" s="102"/>
    </row>
    <row r="107" s="3" customFormat="1" ht="12.75">
      <c r="A107" s="101"/>
      <c r="B107" s="102"/>
      <c r="C107" s="102"/>
    </row>
    <row r="108" s="3" customFormat="1" ht="12.75">
      <c r="A108" s="101"/>
      <c r="B108" s="102"/>
      <c r="C108" s="102"/>
    </row>
    <row r="109" s="3" customFormat="1" ht="12.75">
      <c r="A109" s="101"/>
      <c r="B109" s="102"/>
      <c r="C109" s="102"/>
    </row>
    <row r="110" s="3" customFormat="1" ht="12.75">
      <c r="A110" s="101"/>
      <c r="B110" s="102"/>
      <c r="C110" s="102"/>
    </row>
    <row r="111" s="3" customFormat="1" ht="12.75">
      <c r="A111" s="101"/>
      <c r="B111" s="102"/>
      <c r="C111" s="102"/>
    </row>
    <row r="112" s="3" customFormat="1" ht="12.75">
      <c r="A112" s="101"/>
      <c r="B112" s="102"/>
      <c r="C112" s="102"/>
    </row>
    <row r="113" s="3" customFormat="1" ht="12.75">
      <c r="A113" s="101"/>
      <c r="B113" s="102"/>
      <c r="C113" s="102"/>
    </row>
    <row r="114" s="3" customFormat="1" ht="12.75">
      <c r="A114" s="101"/>
      <c r="B114" s="102"/>
      <c r="C114" s="102"/>
    </row>
    <row r="115" s="3" customFormat="1" ht="12.75">
      <c r="A115" s="101"/>
      <c r="B115" s="102"/>
      <c r="C115" s="102"/>
    </row>
    <row r="116" s="3" customFormat="1" ht="12.75">
      <c r="A116" s="101"/>
      <c r="B116" s="102"/>
      <c r="C116" s="102"/>
    </row>
    <row r="117" s="3" customFormat="1" ht="12.75">
      <c r="A117" s="101"/>
      <c r="B117" s="102"/>
      <c r="C117" s="102"/>
    </row>
    <row r="118" s="3" customFormat="1" ht="12.75">
      <c r="A118" s="101"/>
      <c r="B118" s="102"/>
      <c r="C118" s="102"/>
    </row>
    <row r="119" s="3" customFormat="1" ht="12.75">
      <c r="A119" s="101"/>
      <c r="B119" s="102"/>
      <c r="C119" s="102"/>
    </row>
    <row r="120" s="3" customFormat="1" ht="12.75">
      <c r="A120" s="101"/>
      <c r="B120" s="102"/>
      <c r="C120" s="102"/>
    </row>
    <row r="121" s="3" customFormat="1" ht="12.75">
      <c r="A121" s="101"/>
      <c r="B121" s="102"/>
      <c r="C121" s="102"/>
    </row>
    <row r="122" s="3" customFormat="1" ht="12.75">
      <c r="A122" s="101"/>
      <c r="B122" s="102"/>
      <c r="C122" s="102"/>
    </row>
    <row r="123" s="3" customFormat="1" ht="12.75">
      <c r="A123" s="101"/>
      <c r="B123" s="102"/>
      <c r="C123" s="102"/>
    </row>
    <row r="124" s="3" customFormat="1" ht="12.75">
      <c r="A124" s="101"/>
      <c r="B124" s="102"/>
      <c r="C124" s="102"/>
    </row>
    <row r="125" s="3" customFormat="1" ht="12.75">
      <c r="A125" s="101"/>
      <c r="B125" s="102"/>
      <c r="C125" s="102"/>
    </row>
    <row r="126" s="3" customFormat="1" ht="12.75">
      <c r="A126" s="101"/>
      <c r="B126" s="102"/>
      <c r="C126" s="102"/>
    </row>
    <row r="127" s="3" customFormat="1" ht="12.75">
      <c r="A127" s="101"/>
      <c r="B127" s="102"/>
      <c r="C127" s="102"/>
    </row>
    <row r="128" s="3" customFormat="1" ht="12.75">
      <c r="A128" s="101"/>
      <c r="B128" s="102"/>
      <c r="C128" s="102"/>
    </row>
    <row r="129" s="3" customFormat="1" ht="12.75">
      <c r="A129" s="101"/>
      <c r="B129" s="102"/>
      <c r="C129" s="102"/>
    </row>
    <row r="130" s="3" customFormat="1" ht="12.75">
      <c r="A130" s="101"/>
      <c r="B130" s="102"/>
      <c r="C130" s="102"/>
    </row>
    <row r="131" s="3" customFormat="1" ht="12.75">
      <c r="A131" s="101"/>
      <c r="B131" s="102"/>
      <c r="C131" s="102"/>
    </row>
    <row r="132" s="3" customFormat="1" ht="12.75">
      <c r="A132" s="101"/>
      <c r="B132" s="102"/>
      <c r="C132" s="102"/>
    </row>
    <row r="133" s="3" customFormat="1" ht="12.75">
      <c r="A133" s="101"/>
      <c r="B133" s="102"/>
      <c r="C133" s="102"/>
    </row>
    <row r="134" s="3" customFormat="1" ht="12.75">
      <c r="A134" s="101"/>
      <c r="B134" s="102"/>
      <c r="C134" s="102"/>
    </row>
    <row r="135" s="3" customFormat="1" ht="12.75">
      <c r="A135" s="101"/>
      <c r="B135" s="102"/>
      <c r="C135" s="102"/>
    </row>
    <row r="136" s="3" customFormat="1" ht="12.75">
      <c r="A136" s="101"/>
      <c r="B136" s="102"/>
      <c r="C136" s="102"/>
    </row>
    <row r="137" s="3" customFormat="1" ht="12.75">
      <c r="A137" s="101"/>
      <c r="B137" s="102"/>
      <c r="C137" s="102"/>
    </row>
    <row r="138" s="3" customFormat="1" ht="12.75">
      <c r="A138" s="101"/>
      <c r="B138" s="102"/>
      <c r="C138" s="102"/>
    </row>
    <row r="139" s="3" customFormat="1" ht="12.75">
      <c r="A139" s="101"/>
      <c r="B139" s="102"/>
      <c r="C139" s="102"/>
    </row>
    <row r="140" s="3" customFormat="1" ht="12.75">
      <c r="A140" s="101"/>
      <c r="B140" s="102"/>
      <c r="C140" s="102"/>
    </row>
    <row r="141" s="3" customFormat="1" ht="12.75">
      <c r="A141" s="101"/>
      <c r="B141" s="102"/>
      <c r="C141" s="102"/>
    </row>
    <row r="142" s="3" customFormat="1" ht="12.75">
      <c r="A142" s="101"/>
      <c r="B142" s="102"/>
      <c r="C142" s="102"/>
    </row>
    <row r="143" s="3" customFormat="1" ht="12.75">
      <c r="A143" s="101"/>
      <c r="B143" s="102"/>
      <c r="C143" s="102"/>
    </row>
    <row r="144" s="3" customFormat="1" ht="12.75">
      <c r="A144" s="101"/>
      <c r="B144" s="102"/>
      <c r="C144" s="102"/>
    </row>
    <row r="145" s="3" customFormat="1" ht="12.75">
      <c r="A145" s="101"/>
      <c r="B145" s="102"/>
      <c r="C145" s="102"/>
    </row>
    <row r="146" s="3" customFormat="1" ht="12.75">
      <c r="A146" s="101"/>
      <c r="B146" s="102"/>
      <c r="C146" s="102"/>
    </row>
    <row r="147" s="3" customFormat="1" ht="12.75">
      <c r="A147" s="101"/>
      <c r="B147" s="102"/>
      <c r="C147" s="102"/>
    </row>
    <row r="148" s="3" customFormat="1" ht="12.75">
      <c r="A148" s="101"/>
      <c r="B148" s="102"/>
      <c r="C148" s="102"/>
    </row>
    <row r="149" s="3" customFormat="1" ht="12.75">
      <c r="A149" s="101"/>
      <c r="B149" s="102"/>
      <c r="C149" s="102"/>
    </row>
    <row r="150" s="3" customFormat="1" ht="12.75">
      <c r="A150" s="101"/>
      <c r="B150" s="102"/>
      <c r="C150" s="102"/>
    </row>
    <row r="151" s="3" customFormat="1" ht="12.75">
      <c r="A151" s="101"/>
      <c r="B151" s="102"/>
      <c r="C151" s="102"/>
    </row>
    <row r="152" s="3" customFormat="1" ht="12.75">
      <c r="A152" s="101"/>
      <c r="B152" s="102"/>
      <c r="C152" s="102"/>
    </row>
    <row r="153" s="3" customFormat="1" ht="12.75">
      <c r="A153" s="101"/>
      <c r="B153" s="102"/>
      <c r="C153" s="102"/>
    </row>
    <row r="154" s="3" customFormat="1" ht="12.75">
      <c r="A154" s="101"/>
      <c r="B154" s="102"/>
      <c r="C154" s="102"/>
    </row>
    <row r="155" s="3" customFormat="1" ht="12.75">
      <c r="A155" s="101"/>
      <c r="B155" s="102"/>
      <c r="C155" s="102"/>
    </row>
    <row r="156" s="3" customFormat="1" ht="12.75">
      <c r="A156" s="101"/>
      <c r="B156" s="102"/>
      <c r="C156" s="102"/>
    </row>
    <row r="157" s="3" customFormat="1" ht="12.75">
      <c r="A157" s="101"/>
      <c r="B157" s="102"/>
      <c r="C157" s="102"/>
    </row>
    <row r="158" s="3" customFormat="1" ht="12.75">
      <c r="A158" s="101"/>
      <c r="B158" s="102"/>
      <c r="C158" s="102"/>
    </row>
    <row r="159" s="3" customFormat="1" ht="12.75">
      <c r="A159" s="101"/>
      <c r="B159" s="102"/>
      <c r="C159" s="102"/>
    </row>
    <row r="160" s="3" customFormat="1" ht="12.75">
      <c r="A160" s="101"/>
      <c r="B160" s="102"/>
      <c r="C160" s="102"/>
    </row>
    <row r="161" s="3" customFormat="1" ht="12.75">
      <c r="A161" s="101"/>
      <c r="B161" s="102"/>
      <c r="C161" s="102"/>
    </row>
    <row r="162" s="3" customFormat="1" ht="12.75">
      <c r="A162" s="101"/>
      <c r="B162" s="102"/>
      <c r="C162" s="102"/>
    </row>
    <row r="163" s="3" customFormat="1" ht="12.75">
      <c r="A163" s="101"/>
      <c r="B163" s="102"/>
      <c r="C163" s="102"/>
    </row>
    <row r="164" s="3" customFormat="1" ht="12.75">
      <c r="A164" s="101"/>
      <c r="B164" s="102"/>
      <c r="C164" s="102"/>
    </row>
    <row r="165" s="3" customFormat="1" ht="12.75">
      <c r="A165" s="101"/>
      <c r="B165" s="102"/>
      <c r="C165" s="102"/>
    </row>
    <row r="166" s="3" customFormat="1" ht="12.75">
      <c r="A166" s="101"/>
      <c r="B166" s="102"/>
      <c r="C166" s="102"/>
    </row>
    <row r="167" s="3" customFormat="1" ht="12.75">
      <c r="A167" s="101"/>
      <c r="B167" s="102"/>
      <c r="C167" s="102"/>
    </row>
    <row r="168" s="3" customFormat="1" ht="12.75">
      <c r="A168" s="101"/>
      <c r="B168" s="102"/>
      <c r="C168" s="102"/>
    </row>
    <row r="169" s="3" customFormat="1" ht="12.75">
      <c r="A169" s="101"/>
      <c r="B169" s="102"/>
      <c r="C169" s="102"/>
    </row>
    <row r="170" s="3" customFormat="1" ht="12.75">
      <c r="A170" s="101"/>
      <c r="B170" s="102"/>
      <c r="C170" s="102"/>
    </row>
    <row r="171" s="3" customFormat="1" ht="12.75">
      <c r="A171" s="101"/>
      <c r="B171" s="102"/>
      <c r="C171" s="102"/>
    </row>
    <row r="172" s="3" customFormat="1" ht="12.75">
      <c r="A172" s="101"/>
      <c r="B172" s="102"/>
      <c r="C172" s="102"/>
    </row>
    <row r="173" s="3" customFormat="1" ht="12.75">
      <c r="A173" s="101"/>
      <c r="B173" s="102"/>
      <c r="C173" s="102"/>
    </row>
    <row r="174" s="3" customFormat="1" ht="12.75">
      <c r="A174" s="101"/>
      <c r="B174" s="102"/>
      <c r="C174" s="102"/>
    </row>
    <row r="175" s="3" customFormat="1" ht="12.75">
      <c r="A175" s="101"/>
      <c r="B175" s="102"/>
      <c r="C175" s="102"/>
    </row>
    <row r="176" s="3" customFormat="1" ht="12.75">
      <c r="A176" s="101"/>
      <c r="B176" s="102"/>
      <c r="C176" s="102"/>
    </row>
    <row r="177" s="3" customFormat="1" ht="12.75">
      <c r="A177" s="101"/>
      <c r="B177" s="102"/>
      <c r="C177" s="102"/>
    </row>
    <row r="178" s="3" customFormat="1" ht="12.75">
      <c r="A178" s="101"/>
      <c r="B178" s="102"/>
      <c r="C178" s="102"/>
    </row>
    <row r="179" s="3" customFormat="1" ht="12.75">
      <c r="A179" s="101"/>
      <c r="B179" s="102"/>
      <c r="C179" s="102"/>
    </row>
    <row r="180" s="3" customFormat="1" ht="12.75">
      <c r="A180" s="101"/>
      <c r="B180" s="102"/>
      <c r="C180" s="102"/>
    </row>
    <row r="181" s="3" customFormat="1" ht="12.75">
      <c r="A181" s="101"/>
      <c r="B181" s="102"/>
      <c r="C181" s="102"/>
    </row>
    <row r="182" s="3" customFormat="1" ht="12.75">
      <c r="A182" s="101"/>
      <c r="B182" s="102"/>
      <c r="C182" s="102"/>
    </row>
    <row r="183" s="3" customFormat="1" ht="12.75">
      <c r="A183" s="101"/>
      <c r="B183" s="102"/>
      <c r="C183" s="102"/>
    </row>
    <row r="184" s="3" customFormat="1" ht="12.75">
      <c r="A184" s="101"/>
      <c r="B184" s="102"/>
      <c r="C184" s="102"/>
    </row>
    <row r="185" s="3" customFormat="1" ht="12.75">
      <c r="A185" s="101"/>
      <c r="B185" s="102"/>
      <c r="C185" s="102"/>
    </row>
    <row r="186" s="3" customFormat="1" ht="12.75">
      <c r="A186" s="101"/>
      <c r="B186" s="102"/>
      <c r="C186" s="102"/>
    </row>
    <row r="187" s="3" customFormat="1" ht="12.75">
      <c r="A187" s="101"/>
      <c r="B187" s="102"/>
      <c r="C187" s="102"/>
    </row>
    <row r="188" s="3" customFormat="1" ht="12.75">
      <c r="A188" s="101"/>
      <c r="B188" s="102"/>
      <c r="C188" s="102"/>
    </row>
    <row r="189" s="3" customFormat="1" ht="12.75">
      <c r="A189" s="101"/>
      <c r="B189" s="102"/>
      <c r="C189" s="102"/>
    </row>
    <row r="190" s="3" customFormat="1" ht="12.75">
      <c r="A190" s="101"/>
      <c r="B190" s="102"/>
      <c r="C190" s="102"/>
    </row>
    <row r="191" s="3" customFormat="1" ht="12.75">
      <c r="A191" s="101"/>
      <c r="B191" s="102"/>
      <c r="C191" s="102"/>
    </row>
    <row r="192" s="3" customFormat="1" ht="12.75">
      <c r="A192" s="101"/>
      <c r="B192" s="102"/>
      <c r="C192" s="102"/>
    </row>
    <row r="193" s="3" customFormat="1" ht="12.75">
      <c r="A193" s="101"/>
      <c r="B193" s="102"/>
      <c r="C193" s="102"/>
    </row>
    <row r="194" s="3" customFormat="1" ht="12.75">
      <c r="A194" s="101"/>
      <c r="B194" s="102"/>
      <c r="C194" s="102"/>
    </row>
    <row r="195" s="3" customFormat="1" ht="12.75">
      <c r="A195" s="101"/>
      <c r="B195" s="102"/>
      <c r="C195" s="102"/>
    </row>
    <row r="196" s="3" customFormat="1" ht="12.75">
      <c r="A196" s="101"/>
      <c r="B196" s="102"/>
      <c r="C196" s="102"/>
    </row>
    <row r="197" s="3" customFormat="1" ht="12.75">
      <c r="A197" s="101"/>
      <c r="B197" s="102"/>
      <c r="C197" s="102"/>
    </row>
    <row r="198" s="3" customFormat="1" ht="12.75">
      <c r="A198" s="101"/>
      <c r="B198" s="102"/>
      <c r="C198" s="102"/>
    </row>
    <row r="199" s="3" customFormat="1" ht="12.75">
      <c r="A199" s="101"/>
      <c r="B199" s="102"/>
      <c r="C199" s="102"/>
    </row>
    <row r="200" s="3" customFormat="1" ht="12.75">
      <c r="A200" s="101"/>
      <c r="B200" s="102"/>
      <c r="C200" s="102"/>
    </row>
    <row r="201" s="3" customFormat="1" ht="12.75">
      <c r="A201" s="101"/>
      <c r="B201" s="102"/>
      <c r="C201" s="102"/>
    </row>
    <row r="202" s="3" customFormat="1" ht="12.75">
      <c r="A202" s="101"/>
      <c r="B202" s="102"/>
      <c r="C202" s="102"/>
    </row>
    <row r="203" s="3" customFormat="1" ht="12.75">
      <c r="A203" s="101"/>
      <c r="B203" s="102"/>
      <c r="C203" s="102"/>
    </row>
    <row r="204" s="3" customFormat="1" ht="12.75">
      <c r="A204" s="101"/>
      <c r="B204" s="102"/>
      <c r="C204" s="102"/>
    </row>
    <row r="205" s="3" customFormat="1" ht="12.75">
      <c r="A205" s="101"/>
      <c r="B205" s="102"/>
      <c r="C205" s="102"/>
    </row>
    <row r="206" s="3" customFormat="1" ht="12.75">
      <c r="A206" s="101"/>
      <c r="B206" s="102"/>
      <c r="C206" s="102"/>
    </row>
    <row r="207" s="3" customFormat="1" ht="12.75">
      <c r="A207" s="101"/>
      <c r="B207" s="102"/>
      <c r="C207" s="102"/>
    </row>
  </sheetData>
  <mergeCells count="85">
    <mergeCell ref="A1:AS1"/>
    <mergeCell ref="A3:A5"/>
    <mergeCell ref="B3:B5"/>
    <mergeCell ref="C3:C5"/>
    <mergeCell ref="D3:D5"/>
    <mergeCell ref="E3:G4"/>
    <mergeCell ref="H3:AQ3"/>
    <mergeCell ref="AR3:AR5"/>
    <mergeCell ref="AS3:AS5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A7:A11"/>
    <mergeCell ref="B7:B11"/>
    <mergeCell ref="C7:C11"/>
    <mergeCell ref="AR7:AR11"/>
    <mergeCell ref="AS7:AS11"/>
    <mergeCell ref="A12:A16"/>
    <mergeCell ref="B12:B16"/>
    <mergeCell ref="C12:C16"/>
    <mergeCell ref="AR12:AR16"/>
    <mergeCell ref="AS12:AS16"/>
    <mergeCell ref="A17:A21"/>
    <mergeCell ref="B17:B21"/>
    <mergeCell ref="C17:C21"/>
    <mergeCell ref="AR17:AR21"/>
    <mergeCell ref="AS17:AS21"/>
    <mergeCell ref="A22:A26"/>
    <mergeCell ref="B22:B26"/>
    <mergeCell ref="C22:C26"/>
    <mergeCell ref="AR22:AR26"/>
    <mergeCell ref="AS22:AS26"/>
    <mergeCell ref="A27:A31"/>
    <mergeCell ref="B27:B31"/>
    <mergeCell ref="C27:C31"/>
    <mergeCell ref="AR27:AR31"/>
    <mergeCell ref="AS27:AS31"/>
    <mergeCell ref="A32:A36"/>
    <mergeCell ref="B32:B36"/>
    <mergeCell ref="C32:C36"/>
    <mergeCell ref="AR32:AR36"/>
    <mergeCell ref="AS32:AS36"/>
    <mergeCell ref="A37:A41"/>
    <mergeCell ref="B37:B41"/>
    <mergeCell ref="C37:C41"/>
    <mergeCell ref="AR37:AR41"/>
    <mergeCell ref="AS37:AS41"/>
    <mergeCell ref="A42:A46"/>
    <mergeCell ref="B42:B46"/>
    <mergeCell ref="C42:C46"/>
    <mergeCell ref="AR42:AR46"/>
    <mergeCell ref="AS42:AS46"/>
    <mergeCell ref="A47:C51"/>
    <mergeCell ref="AR47:AR51"/>
    <mergeCell ref="AS47:AS51"/>
    <mergeCell ref="A52:C52"/>
    <mergeCell ref="A53:C57"/>
    <mergeCell ref="AR53:AR57"/>
    <mergeCell ref="AS53:AS57"/>
    <mergeCell ref="A58:C62"/>
    <mergeCell ref="AR58:AR62"/>
    <mergeCell ref="AS58:AS62"/>
    <mergeCell ref="A63:C67"/>
    <mergeCell ref="AR63:AR67"/>
    <mergeCell ref="AS63:AS67"/>
    <mergeCell ref="A68:C72"/>
    <mergeCell ref="AR68:AR72"/>
    <mergeCell ref="AS68:AS72"/>
    <mergeCell ref="A73:C77"/>
    <mergeCell ref="AR73:AR77"/>
    <mergeCell ref="AS73:AS77"/>
    <mergeCell ref="A78:C82"/>
    <mergeCell ref="AR78:AR82"/>
    <mergeCell ref="AS78:AS82"/>
    <mergeCell ref="A83:B83"/>
    <mergeCell ref="M90:O90"/>
  </mergeCells>
  <printOptions headings="0" gridLines="0"/>
  <pageMargins left="0.23622047244094491" right="0.11811023622047245" top="0.19685039370078738" bottom="0.27559055118110237" header="0.19685039370078738" footer="0.31496062992125984"/>
  <pageSetup paperSize="8" scale="86" firstPageNumber="4294967295" fitToWidth="1" fitToHeight="4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revision>1</cp:revision>
  <dcterms:created xsi:type="dcterms:W3CDTF">2006-09-28T05:33:49Z</dcterms:created>
  <dcterms:modified xsi:type="dcterms:W3CDTF">2024-04-09T09:36:21Z</dcterms:modified>
</cp:coreProperties>
</file>