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01.04.2024" sheetId="1" state="visible" r:id="rId1"/>
  </sheets>
  <definedNames>
    <definedName name="Print_Titles" localSheetId="0">'01.04.2024'!$3:$5</definedName>
  </definedNames>
  <calcPr refMode="R1C1"/>
</workbook>
</file>

<file path=xl/sharedStrings.xml><?xml version="1.0" encoding="utf-8"?>
<sst xmlns="http://schemas.openxmlformats.org/spreadsheetml/2006/main" count="96" uniqueCount="96">
  <si>
    <t xml:space="preserve">Отчет по комплексному плану (сетевому графику) реализации муниципальной программы "Культура города Урай"  на 01.04.2024 </t>
  </si>
  <si>
    <t>№</t>
  </si>
  <si>
    <t xml:space="preserve">Основные мероприятия муниципальной программы
(их взаимосвязь с целевыми показателями муниципальной программы)
</t>
  </si>
  <si>
    <t xml:space="preserve">Ответственный исполнитель/соисполнитель</t>
  </si>
  <si>
    <t xml:space="preserve">Целевой показатель, №</t>
  </si>
  <si>
    <t xml:space="preserve">Источники финансирования</t>
  </si>
  <si>
    <t xml:space="preserve">Финансовые затраты на реализацию 
(тыс. рублей)
</t>
  </si>
  <si>
    <t xml:space="preserve">в том числе:</t>
  </si>
  <si>
    <t xml:space="preserve">Исполнение мероприятия</t>
  </si>
  <si>
    <t xml:space="preserve">Причины отклонения  фактически исполненных расходных обязательств от запланированных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</si>
  <si>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</si>
  <si>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</si>
  <si>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</si>
  <si>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</si>
  <si>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</si>
  <si>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</si>
  <si>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</si>
  <si>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</si>
  <si>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</si>
  <si>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</si>
  <si>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</si>
  <si>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</si>
  <si>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</si>
  <si>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</si>
  <si>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 xml:space="preserve">Исполнение, %</t>
  </si>
  <si>
    <t>1</t>
  </si>
  <si>
    <t xml:space="preserve">Подпрограмма 1. Усовершенствование организационных, экономических механизмов развития учреждений культуры и организации дополнительного образования в области искусств.</t>
  </si>
  <si>
    <t>всего:</t>
  </si>
  <si>
    <t xml:space="preserve">Федеральный бюджет</t>
  </si>
  <si>
    <t xml:space="preserve">Бюджет ХМАО-Югры</t>
  </si>
  <si>
    <t xml:space="preserve">Бюджет городского округа город Урай</t>
  </si>
  <si>
    <t xml:space="preserve">иные источники финансирования (внебюджетные средства)</t>
  </si>
  <si>
    <t>1.1</t>
  </si>
  <si>
    <t xml:space="preserve">Развитие библиотечного дела  (1)</t>
  </si>
  <si>
    <t xml:space="preserve">Управление по культуре и социальным вопросам администрации города Урай</t>
  </si>
  <si>
    <t xml:space="preserve">1, 2</t>
  </si>
  <si>
    <t xml:space="preserve">Реализация мероприятий в 2024 году не предусмотрено.</t>
  </si>
  <si>
    <t>1.2</t>
  </si>
  <si>
    <t xml:space="preserve">Оказание муниципальных услуг (выполнение работ) учреждениями культуры (3)</t>
  </si>
  <si>
    <t xml:space="preserve">Денежные средства направлены на оказание муниципальных услуг и содержание имущества муниципального автономного учреждения «Культура».</t>
  </si>
  <si>
    <t>1.3</t>
  </si>
  <si>
    <t xml:space="preserve">Оказание муниципальных услуг (выполнение работ) организацией дополнительного образования в области искусств (3)</t>
  </si>
  <si>
    <t xml:space="preserve">
Денежные средства направлены на оказание муниципальных услуг и содержание имущества муниципального бюджетного учреждения дополнительного образования «Детская школа искусств».</t>
  </si>
  <si>
    <t>1.4</t>
  </si>
  <si>
    <t xml:space="preserve">Реализация основного мероприятия  «Региональный проект «Создание условий для реализации творческого потенциала нации («Творческие люди»)» (2)</t>
  </si>
  <si>
    <t xml:space="preserve">Без финансирования</t>
  </si>
  <si>
    <t xml:space="preserve">За  1 квартал 2024 года обучение по программа курсов повышения квалификации на базе Центров непрерывного образования прошли 3 специалиста МАУ "Культура" и МБУ ДО "Детская школа искусств" в  рамках Регионального проекта «Создание условий для реализации творческого потенциала нации («Творческие люди»)».</t>
  </si>
  <si>
    <t>1.5</t>
  </si>
  <si>
    <t xml:space="preserve">Оказание информационно-консультационной поддержки негосударственным (немуниципальным) организациям, в том числе СО НКО и социальным предпринимателям в сфере культуры (3)</t>
  </si>
  <si>
    <t xml:space="preserve">За  1 квартал 2024 года управлением по культуре и социальным вопросам администрации города Урай было оказано 2 информационно-консультативные поддержки некоммерческим организациям, оказывающим услуги в сфере культуры.</t>
  </si>
  <si>
    <t>1.6</t>
  </si>
  <si>
    <t xml:space="preserve">Реализация основного мероприятия "Региональный проект "Обеспечение качественно нового уровня развития инфраструктуры культуры ("Культурная среда") (3)</t>
  </si>
  <si>
    <t>1.7</t>
  </si>
  <si>
    <t xml:space="preserve">Укрепление материально-технической базы учреждений культуры и организаций дополнительного образования в области искусств (3)</t>
  </si>
  <si>
    <t xml:space="preserve">Управление по культуре и социальным вопросам администрации города Урай, МКУ "Управление капительного строительства города Урай"</t>
  </si>
  <si>
    <t xml:space="preserve">Денежные средства были направлены на приобретение генератора пены и пенного концентрата для проведения детских и молодёжных мероприятий, проводимых учреждениями МАУ "Культура". </t>
  </si>
  <si>
    <t xml:space="preserve">Оплата за поставку костюмов для наградной группы в размере 120 000,00 рублей за счет окружного бюджета  будет произведена по факту поставки</t>
  </si>
  <si>
    <t>1.8</t>
  </si>
  <si>
    <t xml:space="preserve">Реализация регионального проекта «Сохранение культурного и исторического наследия"</t>
  </si>
  <si>
    <t xml:space="preserve">Денежные средства были направлены на модернизацию муниципальных  библиотек: подключение к сети Интернет (абонентская плата).</t>
  </si>
  <si>
    <t>2</t>
  </si>
  <si>
    <t xml:space="preserve">Подпрограмма 2. Поддержка творческих и социокультурных гражданских  инициатив, способствующих самореализации населения. Вовлечение граждан в культурную деятельность.</t>
  </si>
  <si>
    <t>2.1</t>
  </si>
  <si>
    <t xml:space="preserve">Стимулирование культурного разнообразия в городе Урай (4)</t>
  </si>
  <si>
    <t xml:space="preserve">Денежные средства были направлены на организацию и проведение общегородских праздничных мероприятий, в т.ч.: Международный женский День, Народные гуляния – проводы зимы (Масленица); а также городских конкурсов и фестивалей: Открытый городской фестиваль-конкурс среди трудовых коллективов «Свежий ветер», Открытый городской фестиваль-конкурс детского и юношеского творчества «Моя Россия»; Открытый городской фестиваль КВН "Серебряная Сури". </t>
  </si>
  <si>
    <t xml:space="preserve">Оплата за поставку товаров для проведения фестиваля «Моя Россия» в размере 140 000,00 рублей за счет окружного бюджета  будет произведена по факту поставки</t>
  </si>
  <si>
    <t>2.2</t>
  </si>
  <si>
    <t xml:space="preserve">Реализация социокультурных проектов (4)</t>
  </si>
  <si>
    <t xml:space="preserve">Реализация мероприятия (Общегородской форум "Урай- наш общий дом") запланировано на 4 квартал 2024 года.</t>
  </si>
  <si>
    <t xml:space="preserve">ВСЕГО по  программе:</t>
  </si>
  <si>
    <t xml:space="preserve">Бюджет автономного округа</t>
  </si>
  <si>
    <t xml:space="preserve">За счет остатков прошлых лет  </t>
  </si>
  <si>
    <t xml:space="preserve">Остатки 2020 года - бюджет городского округа город Урай</t>
  </si>
  <si>
    <t xml:space="preserve">Инвестиции в объекты муниципальной собственности</t>
  </si>
  <si>
    <t xml:space="preserve">Прочие расходы</t>
  </si>
  <si>
    <t xml:space="preserve">В том числе:</t>
  </si>
  <si>
    <t xml:space="preserve">Ответственный исполнитель
(Управление по культуре и социальным вопросам администрации города Урай) 
</t>
  </si>
  <si>
    <t xml:space="preserve">Соисполнитель 
(МКУ «Управление капитального строительства города Урай»)
</t>
  </si>
  <si>
    <t xml:space="preserve">Ответственный исполнитель (соисполнитель)</t>
  </si>
  <si>
    <t>СОГЛАСОВАНО:</t>
  </si>
  <si>
    <t xml:space="preserve">муниципальной программы:</t>
  </si>
  <si>
    <t xml:space="preserve">Начальник управления по культуре и социальной вопросам администрации города Урай</t>
  </si>
  <si>
    <t xml:space="preserve">Председатель Комитета по финансам администрации города Урай</t>
  </si>
  <si>
    <t xml:space="preserve">У.В. Кащеева</t>
  </si>
  <si>
    <t xml:space="preserve">_____________________________________И.В. Хусаинова</t>
  </si>
  <si>
    <t xml:space="preserve">"_______"_______________________ 2024</t>
  </si>
  <si>
    <t>"______"_______________2024</t>
  </si>
  <si>
    <t>Исполнители:</t>
  </si>
  <si>
    <t xml:space="preserve">специалист-эксперт сводно-аналитического отдела</t>
  </si>
  <si>
    <t xml:space="preserve">администрации города Урай</t>
  </si>
  <si>
    <t xml:space="preserve">С.А. Слепова</t>
  </si>
  <si>
    <t xml:space="preserve">Тел.: 8 (34676) 23330</t>
  </si>
  <si>
    <t xml:space="preserve">специалист-эксперт управления по культуре и </t>
  </si>
  <si>
    <t xml:space="preserve">социальным вопросам администрации города Урай</t>
  </si>
  <si>
    <t xml:space="preserve">К.В. Ермакова </t>
  </si>
  <si>
    <t xml:space="preserve">Тел.: 8 (34676) 23348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</si>
</sst>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3">
    <numFmt numFmtId="160" formatCode="_-* #,##0\ _₽_-;\-* #,##0\ _₽_-;_-* &quot;-&quot;\ _₽_-;_-@_-"/>
    <numFmt numFmtId="161" formatCode="#,##0.0"/>
    <numFmt numFmtId="162" formatCode="0.0"/>
  </numFmts>
  <fonts count="13">
    <font>
      <sz val="11.000000"/>
      <color theme="1"/>
      <name val="Calibri"/>
      <scheme val="minor"/>
    </font>
    <font>
      <sz val="11.000000"/>
      <name val="Calibri"/>
      <scheme val="minor"/>
    </font>
    <font>
      <sz val="12.000000"/>
      <name val="Times New Roman"/>
    </font>
    <font>
      <sz val="11.000000"/>
      <name val="Times New Roman"/>
    </font>
    <font>
      <b/>
      <sz val="11.000000"/>
      <name val="Times New Roman"/>
    </font>
    <font>
      <b/>
      <sz val="10.000000"/>
      <name val="Times New Roman"/>
    </font>
    <font>
      <sz val="10.000000"/>
      <name val="Times New Roman"/>
    </font>
    <font>
      <b/>
      <sz val="11.000000"/>
      <name val="Calibri"/>
      <scheme val="minor"/>
    </font>
    <font>
      <b/>
      <sz val="9.000000"/>
      <name val="Times New Roman"/>
    </font>
    <font>
      <b/>
      <sz val="10.000000"/>
      <name val="Calibri"/>
      <scheme val="minor"/>
    </font>
    <font>
      <sz val="10.000000"/>
      <name val="Calibri"/>
      <scheme val="minor"/>
    </font>
    <font>
      <sz val="9.000000"/>
      <name val="Times New Roman"/>
    </font>
    <font>
      <sz val="8.000000"/>
      <name val="Times New Roman"/>
    </font>
  </fonts>
  <fills count="2">
    <fill>
      <patternFill patternType="none"/>
    </fill>
    <fill>
      <patternFill patternType="gray125"/>
    </fill>
  </fills>
  <borders count="18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none"/>
      <bottom style="none"/>
      <diagonal style="none"/>
    </border>
    <border>
      <left style="none"/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 style="none"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 style="none"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</borders>
  <cellStyleXfs count="2">
    <xf fontId="0" fillId="0" borderId="0" numFmtId="0" applyNumberFormat="1" applyFont="1" applyFill="1" applyBorder="1"/>
    <xf fontId="0" fillId="0" borderId="0" numFmtId="160" applyNumberFormat="1" applyFont="1" applyFill="1" applyBorder="1"/>
  </cellStyleXfs>
  <cellXfs count="134">
    <xf fontId="0" fillId="0" borderId="0" numFmtId="0" xfId="0"/>
    <xf fontId="1" fillId="0" borderId="0" numFmtId="49" xfId="0" applyNumberFormat="1" applyFont="1"/>
    <xf fontId="1" fillId="0" borderId="0" numFmtId="0" xfId="0" applyFont="1"/>
    <xf fontId="1" fillId="0" borderId="0" numFmtId="0" xfId="0" applyFont="1" applyAlignment="1">
      <alignment wrapText="1"/>
    </xf>
    <xf fontId="2" fillId="0" borderId="0" numFmtId="0" xfId="0" applyFont="1" applyAlignment="1">
      <alignment horizontal="center"/>
    </xf>
    <xf fontId="2" fillId="0" borderId="1" numFmtId="49" xfId="0" applyNumberFormat="1" applyFont="1" applyBorder="1" applyAlignment="1">
      <alignment horizontal="center"/>
    </xf>
    <xf fontId="3" fillId="0" borderId="2" numFmtId="49" xfId="0" applyNumberFormat="1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4" fillId="0" borderId="2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5" fillId="0" borderId="2" numFmtId="0" xfId="0" applyFont="1" applyBorder="1" applyAlignment="1">
      <alignment horizontal="center" vertical="center" wrapText="1"/>
    </xf>
    <xf fontId="6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7" fillId="0" borderId="0" numFmtId="0" xfId="0" applyFont="1"/>
    <xf fontId="4" fillId="0" borderId="3" numFmtId="49" xfId="0" applyNumberFormat="1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4" fillId="0" borderId="8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 wrapText="1"/>
    </xf>
    <xf fontId="8" fillId="0" borderId="2" numFmtId="0" xfId="0" applyFont="1" applyBorder="1" applyAlignment="1">
      <alignment horizontal="center" vertical="center" wrapText="1"/>
    </xf>
    <xf fontId="5" fillId="0" borderId="2" numFmtId="161" xfId="0" applyNumberFormat="1" applyFont="1" applyBorder="1" applyAlignment="1">
      <alignment horizontal="center" vertical="center"/>
    </xf>
    <xf fontId="4" fillId="0" borderId="2" numFmtId="161" xfId="0" applyNumberFormat="1" applyFont="1" applyBorder="1" applyAlignment="1">
      <alignment horizontal="center" vertical="center"/>
    </xf>
    <xf fontId="4" fillId="0" borderId="4" numFmtId="49" xfId="0" applyNumberFormat="1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 wrapText="1"/>
    </xf>
    <xf fontId="4" fillId="0" borderId="0" numFmtId="0" xfId="0" applyFont="1" applyAlignment="1">
      <alignment horizontal="center" vertical="center" wrapText="1"/>
    </xf>
    <xf fontId="4" fillId="0" borderId="11" numFmtId="0" xfId="0" applyFont="1" applyBorder="1" applyAlignment="1">
      <alignment horizontal="center" vertical="center" wrapText="1"/>
    </xf>
    <xf fontId="8" fillId="0" borderId="2" numFmtId="162" xfId="0" applyNumberFormat="1" applyFont="1" applyBorder="1" applyAlignment="1">
      <alignment horizontal="center" vertical="center" wrapText="1"/>
    </xf>
    <xf fontId="4" fillId="0" borderId="5" numFmtId="49" xfId="0" applyNumberFormat="1" applyFont="1" applyBorder="1" applyAlignment="1">
      <alignment horizontal="center" vertical="center"/>
    </xf>
    <xf fontId="4" fillId="0" borderId="12" numFmtId="0" xfId="0" applyFont="1" applyBorder="1" applyAlignment="1">
      <alignment horizontal="center" vertical="center" wrapText="1"/>
    </xf>
    <xf fontId="4" fillId="0" borderId="1" numFmtId="0" xfId="0" applyFont="1" applyBorder="1" applyAlignment="1">
      <alignment horizontal="center" vertical="center" wrapText="1"/>
    </xf>
    <xf fontId="4" fillId="0" borderId="13" numFmtId="0" xfId="0" applyFont="1" applyBorder="1" applyAlignment="1">
      <alignment horizontal="center" vertical="center" wrapText="1"/>
    </xf>
    <xf fontId="4" fillId="0" borderId="3" numFmtId="161" xfId="0" applyNumberFormat="1" applyFont="1" applyBorder="1" applyAlignment="1">
      <alignment horizontal="center" vertical="center"/>
    </xf>
    <xf fontId="9" fillId="0" borderId="0" numFmtId="0" xfId="0" applyFont="1"/>
    <xf fontId="6" fillId="0" borderId="3" numFmtId="49" xfId="0" applyNumberFormat="1" applyFont="1" applyBorder="1" applyAlignment="1">
      <alignment horizontal="center" vertical="center"/>
    </xf>
    <xf fontId="6" fillId="0" borderId="3" numFmtId="0" xfId="0" applyFont="1" applyBorder="1" applyAlignment="1">
      <alignment horizontal="center" vertical="center" wrapText="1"/>
    </xf>
    <xf fontId="5" fillId="0" borderId="2" numFmtId="161" xfId="0" applyNumberFormat="1" applyFont="1" applyBorder="1" applyAlignment="1" applyProtection="1">
      <alignment horizontal="center" vertical="center" wrapText="1"/>
      <protection locked="0"/>
    </xf>
    <xf fontId="5" fillId="0" borderId="6" numFmtId="161" xfId="0" applyNumberFormat="1" applyFont="1" applyBorder="1" applyAlignment="1" applyProtection="1">
      <alignment horizontal="center" vertical="center" wrapText="1"/>
      <protection locked="0"/>
    </xf>
    <xf fontId="6" fillId="0" borderId="3" numFmtId="161" xfId="0" applyNumberFormat="1" applyFont="1" applyBorder="1" applyAlignment="1">
      <alignment horizontal="center" vertical="center" wrapText="1"/>
    </xf>
    <xf fontId="10" fillId="0" borderId="0" numFmtId="0" xfId="0" applyFont="1"/>
    <xf fontId="6" fillId="0" borderId="4" numFmtId="49" xfId="0" applyNumberFormat="1" applyFont="1" applyBorder="1" applyAlignment="1">
      <alignment horizontal="center" vertical="center"/>
    </xf>
    <xf fontId="6" fillId="0" borderId="4" numFmtId="0" xfId="0" applyFont="1" applyBorder="1" applyAlignment="1">
      <alignment horizontal="center" vertical="center" wrapText="1"/>
    </xf>
    <xf fontId="11" fillId="0" borderId="2" numFmtId="162" xfId="0" applyNumberFormat="1" applyFont="1" applyBorder="1" applyAlignment="1">
      <alignment horizontal="center" vertical="center" wrapText="1"/>
    </xf>
    <xf fontId="6" fillId="0" borderId="2" numFmtId="161" xfId="1" applyNumberFormat="1" applyFont="1" applyBorder="1" applyAlignment="1">
      <alignment horizontal="center" vertical="center" wrapText="1"/>
    </xf>
    <xf fontId="3" fillId="0" borderId="2" numFmtId="161" xfId="0" applyNumberFormat="1" applyFont="1" applyBorder="1" applyAlignment="1">
      <alignment horizontal="center" vertical="center"/>
    </xf>
    <xf fontId="6" fillId="0" borderId="2" numFmtId="161" xfId="0" applyNumberFormat="1" applyFont="1" applyBorder="1" applyAlignment="1">
      <alignment horizontal="center" vertical="center"/>
    </xf>
    <xf fontId="6" fillId="0" borderId="4" numFmtId="161" xfId="0" applyNumberFormat="1" applyFont="1" applyBorder="1" applyAlignment="1">
      <alignment horizontal="center" vertical="center" wrapText="1"/>
    </xf>
    <xf fontId="6" fillId="0" borderId="2" numFmtId="161" xfId="0" applyNumberFormat="1" applyFont="1" applyBorder="1" applyAlignment="1" applyProtection="1">
      <alignment horizontal="center" vertical="center" wrapText="1"/>
      <protection locked="0"/>
    </xf>
    <xf fontId="6" fillId="0" borderId="5" numFmtId="49" xfId="0" applyNumberFormat="1" applyFont="1" applyBorder="1" applyAlignment="1">
      <alignment horizontal="center" vertical="center"/>
    </xf>
    <xf fontId="6" fillId="0" borderId="5" numFmtId="0" xfId="0" applyFont="1" applyBorder="1" applyAlignment="1">
      <alignment horizontal="center" vertical="center" wrapText="1"/>
    </xf>
    <xf fontId="6" fillId="0" borderId="5" numFmtId="161" xfId="0" applyNumberFormat="1" applyFont="1" applyBorder="1" applyAlignment="1">
      <alignment horizontal="center" vertical="center" wrapText="1"/>
    </xf>
    <xf fontId="5" fillId="0" borderId="2" numFmtId="161" xfId="1" applyNumberFormat="1" applyFont="1" applyBorder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6" fillId="0" borderId="3" numFmtId="49" xfId="0" applyNumberFormat="1" applyFont="1" applyBorder="1" applyAlignment="1">
      <alignment horizontal="center" vertical="center" wrapText="1"/>
    </xf>
    <xf fontId="5" fillId="0" borderId="2" numFmtId="162" xfId="0" applyNumberFormat="1" applyFont="1" applyBorder="1" applyAlignment="1">
      <alignment horizontal="center" vertical="center"/>
    </xf>
    <xf fontId="6" fillId="0" borderId="4" numFmtId="49" xfId="0" applyNumberFormat="1" applyFont="1" applyBorder="1" applyAlignment="1">
      <alignment horizontal="center" vertical="center" wrapText="1"/>
    </xf>
    <xf fontId="6" fillId="0" borderId="6" numFmtId="161" xfId="0" applyNumberFormat="1" applyFont="1" applyBorder="1" applyAlignment="1">
      <alignment horizontal="center" vertical="center"/>
    </xf>
    <xf fontId="6" fillId="0" borderId="2" numFmtId="162" xfId="0" applyNumberFormat="1" applyFont="1" applyBorder="1" applyAlignment="1">
      <alignment horizontal="center" vertical="center"/>
    </xf>
    <xf fontId="6" fillId="0" borderId="5" numFmtId="49" xfId="0" applyNumberFormat="1" applyFont="1" applyBorder="1" applyAlignment="1">
      <alignment horizontal="center" vertical="center" wrapText="1"/>
    </xf>
    <xf fontId="6" fillId="0" borderId="3" numFmtId="0" xfId="0" applyFont="1" applyBorder="1" applyAlignment="1" applyProtection="1">
      <alignment horizontal="center" vertical="center" wrapText="1"/>
      <protection locked="0"/>
    </xf>
    <xf fontId="11" fillId="0" borderId="3" numFmtId="0" xfId="0" applyFont="1" applyBorder="1" applyAlignment="1">
      <alignment horizontal="center" vertical="center" wrapText="1"/>
    </xf>
    <xf fontId="5" fillId="0" borderId="6" numFmtId="161" xfId="0" applyNumberFormat="1" applyFont="1" applyBorder="1" applyAlignment="1">
      <alignment horizontal="center" vertical="center"/>
    </xf>
    <xf fontId="12" fillId="0" borderId="3" numFmtId="0" xfId="0" applyFont="1" applyBorder="1" applyAlignment="1">
      <alignment horizontal="center" vertical="center" wrapText="1"/>
    </xf>
    <xf fontId="1" fillId="0" borderId="4" numFmtId="0" xfId="0" applyFont="1" applyBorder="1"/>
    <xf fontId="11" fillId="0" borderId="4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center" vertical="center" wrapText="1"/>
    </xf>
    <xf fontId="1" fillId="0" borderId="5" numFmtId="0" xfId="0" applyFont="1" applyBorder="1"/>
    <xf fontId="11" fillId="0" borderId="5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center" vertical="center" wrapText="1"/>
    </xf>
    <xf fontId="5" fillId="0" borderId="3" numFmtId="0" xfId="0" applyFont="1" applyBorder="1" applyAlignment="1">
      <alignment horizontal="center" vertical="center"/>
    </xf>
    <xf fontId="6" fillId="0" borderId="4" numFmtId="0" xfId="0" applyFont="1" applyBorder="1" applyAlignment="1" applyProtection="1">
      <alignment horizontal="center" vertical="center" wrapText="1"/>
      <protection locked="0"/>
    </xf>
    <xf fontId="5" fillId="0" borderId="4" numFmtId="0" xfId="0" applyFont="1" applyBorder="1" applyAlignment="1">
      <alignment horizontal="center" vertical="center"/>
    </xf>
    <xf fontId="6" fillId="0" borderId="5" numFmtId="0" xfId="0" applyFont="1" applyBorder="1" applyAlignment="1" applyProtection="1">
      <alignment horizontal="center" vertical="center" wrapText="1"/>
      <protection locked="0"/>
    </xf>
    <xf fontId="5" fillId="0" borderId="5" numFmtId="0" xfId="0" applyFont="1" applyBorder="1" applyAlignment="1">
      <alignment horizontal="center" vertical="center"/>
    </xf>
    <xf fontId="6" fillId="0" borderId="2" numFmtId="49" xfId="0" applyNumberFormat="1" applyFont="1" applyBorder="1" applyAlignment="1">
      <alignment horizontal="center" vertical="center" wrapText="1"/>
    </xf>
    <xf fontId="6" fillId="0" borderId="6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 wrapText="1"/>
    </xf>
    <xf fontId="11" fillId="0" borderId="3" numFmtId="162" xfId="0" applyNumberFormat="1" applyFont="1" applyBorder="1" applyAlignment="1">
      <alignment horizontal="center" vertical="center" wrapText="1"/>
    </xf>
    <xf fontId="4" fillId="0" borderId="7" numFmtId="0" xfId="0" applyFont="1" applyBorder="1" applyAlignment="1" applyProtection="1">
      <alignment horizontal="center" vertical="center" wrapText="1"/>
      <protection locked="0"/>
    </xf>
    <xf fontId="4" fillId="0" borderId="8" numFmtId="0" xfId="0" applyFont="1" applyBorder="1" applyAlignment="1" applyProtection="1">
      <alignment horizontal="center" vertical="center" wrapText="1"/>
      <protection locked="0"/>
    </xf>
    <xf fontId="8" fillId="0" borderId="14" numFmtId="0" xfId="0" applyFont="1" applyBorder="1" applyAlignment="1">
      <alignment horizontal="center" vertical="center" wrapText="1"/>
    </xf>
    <xf fontId="4" fillId="0" borderId="10" numFmtId="0" xfId="0" applyFont="1" applyBorder="1" applyAlignment="1" applyProtection="1">
      <alignment horizontal="center" vertical="center" wrapText="1"/>
      <protection locked="0"/>
    </xf>
    <xf fontId="4" fillId="0" borderId="0" numFmtId="0" xfId="0" applyFont="1" applyAlignment="1" applyProtection="1">
      <alignment horizontal="center" vertical="center" wrapText="1"/>
      <protection locked="0"/>
    </xf>
    <xf fontId="8" fillId="0" borderId="15" numFmtId="162" xfId="0" applyNumberFormat="1" applyFont="1" applyBorder="1" applyAlignment="1">
      <alignment horizontal="center" vertical="center" wrapText="1"/>
    </xf>
    <xf fontId="4" fillId="0" borderId="2" numFmtId="0" xfId="0" applyFont="1" applyBorder="1" applyAlignment="1">
      <alignment horizontal="center" vertical="center"/>
    </xf>
    <xf fontId="4" fillId="0" borderId="12" numFmtId="0" xfId="0" applyFont="1" applyBorder="1" applyAlignment="1" applyProtection="1">
      <alignment horizontal="center" vertical="center" wrapText="1"/>
      <protection locked="0"/>
    </xf>
    <xf fontId="4" fillId="0" borderId="1" numFmtId="0" xfId="0" applyFont="1" applyBorder="1" applyAlignment="1" applyProtection="1">
      <alignment horizontal="center" vertical="center" wrapText="1"/>
      <protection locked="0"/>
    </xf>
    <xf fontId="8" fillId="0" borderId="16" numFmtId="162" xfId="0" applyNumberFormat="1" applyFont="1" applyBorder="1" applyAlignment="1">
      <alignment horizontal="center" vertical="center" wrapText="1"/>
    </xf>
    <xf fontId="4" fillId="0" borderId="3" numFmtId="0" xfId="0" applyFont="1" applyBorder="1" applyAlignment="1">
      <alignment horizontal="center" vertical="center"/>
    </xf>
    <xf fontId="8" fillId="0" borderId="5" numFmtId="0" xfId="0" applyFont="1" applyBorder="1" applyAlignment="1">
      <alignment horizontal="center" vertical="center" wrapText="1"/>
    </xf>
    <xf fontId="5" fillId="0" borderId="6" numFmtId="161" xfId="1" applyNumberFormat="1" applyFont="1" applyBorder="1" applyAlignment="1">
      <alignment horizontal="center" vertical="center" wrapText="1"/>
    </xf>
    <xf fontId="6" fillId="0" borderId="6" numFmtId="161" xfId="1" applyNumberFormat="1" applyFont="1" applyBorder="1" applyAlignment="1">
      <alignment horizontal="center" vertical="center" wrapText="1"/>
    </xf>
    <xf fontId="4" fillId="0" borderId="0" numFmtId="0" xfId="0" applyFont="1"/>
    <xf fontId="4" fillId="0" borderId="7" numFmtId="162" xfId="0" applyNumberFormat="1" applyFont="1" applyBorder="1" applyAlignment="1">
      <alignment horizontal="center" vertical="center"/>
    </xf>
    <xf fontId="4" fillId="0" borderId="8" numFmtId="162" xfId="0" applyNumberFormat="1" applyFont="1" applyBorder="1" applyAlignment="1">
      <alignment horizontal="center" vertical="center"/>
    </xf>
    <xf fontId="4" fillId="0" borderId="9" numFmtId="162" xfId="0" applyNumberFormat="1" applyFont="1" applyBorder="1" applyAlignment="1">
      <alignment horizontal="center" vertical="center"/>
    </xf>
    <xf fontId="4" fillId="0" borderId="10" numFmtId="162" xfId="0" applyNumberFormat="1" applyFont="1" applyBorder="1" applyAlignment="1">
      <alignment horizontal="center" vertical="center"/>
    </xf>
    <xf fontId="4" fillId="0" borderId="0" numFmtId="162" xfId="0" applyNumberFormat="1" applyFont="1" applyAlignment="1">
      <alignment horizontal="center" vertical="center"/>
    </xf>
    <xf fontId="4" fillId="0" borderId="11" numFmtId="162" xfId="0" applyNumberFormat="1" applyFont="1" applyBorder="1" applyAlignment="1">
      <alignment horizontal="center" vertical="center"/>
    </xf>
    <xf fontId="4" fillId="0" borderId="12" numFmtId="162" xfId="0" applyNumberFormat="1" applyFont="1" applyBorder="1" applyAlignment="1">
      <alignment horizontal="center" vertical="center"/>
    </xf>
    <xf fontId="4" fillId="0" borderId="1" numFmtId="162" xfId="0" applyNumberFormat="1" applyFont="1" applyBorder="1" applyAlignment="1">
      <alignment horizontal="center" vertical="center"/>
    </xf>
    <xf fontId="4" fillId="0" borderId="13" numFmtId="162" xfId="0" applyNumberFormat="1" applyFont="1" applyBorder="1" applyAlignment="1">
      <alignment horizontal="center" vertical="center"/>
    </xf>
    <xf fontId="6" fillId="0" borderId="0" numFmtId="0" xfId="0" applyFont="1" applyAlignment="1">
      <alignment vertical="center"/>
    </xf>
    <xf fontId="6" fillId="0" borderId="2" numFmtId="49" xfId="0" applyNumberFormat="1" applyFont="1" applyBorder="1" applyAlignment="1">
      <alignment horizontal="center" vertical="center"/>
    </xf>
    <xf fontId="5" fillId="0" borderId="2" numFmtId="162" xfId="0" applyNumberFormat="1" applyFont="1" applyBorder="1" applyAlignment="1">
      <alignment horizontal="center" vertical="center" wrapText="1"/>
    </xf>
    <xf fontId="6" fillId="0" borderId="2" numFmtId="162" xfId="0" applyNumberFormat="1" applyFont="1" applyBorder="1" applyAlignment="1">
      <alignment horizontal="center" vertical="center" wrapText="1"/>
    </xf>
    <xf fontId="6" fillId="0" borderId="2" numFmtId="1" xfId="0" applyNumberFormat="1" applyFont="1" applyBorder="1" applyAlignment="1">
      <alignment horizontal="center" vertical="center"/>
    </xf>
    <xf fontId="6" fillId="0" borderId="7" numFmtId="162" xfId="0" applyNumberFormat="1" applyFont="1" applyBorder="1" applyAlignment="1">
      <alignment horizontal="center" vertical="center" wrapText="1"/>
    </xf>
    <xf fontId="6" fillId="0" borderId="9" numFmtId="162" xfId="0" applyNumberFormat="1" applyFont="1" applyBorder="1" applyAlignment="1">
      <alignment horizontal="center" vertical="center" wrapText="1"/>
    </xf>
    <xf fontId="6" fillId="0" borderId="2" numFmtId="0" xfId="0" applyFont="1" applyBorder="1" applyAlignment="1">
      <alignment horizontal="center" vertical="center"/>
    </xf>
    <xf fontId="12" fillId="0" borderId="2" numFmtId="0" xfId="0" applyFont="1" applyBorder="1" applyAlignment="1">
      <alignment horizontal="center" vertical="center" wrapText="1"/>
    </xf>
    <xf fontId="6" fillId="0" borderId="10" numFmtId="162" xfId="0" applyNumberFormat="1" applyFont="1" applyBorder="1" applyAlignment="1">
      <alignment horizontal="center" vertical="center" wrapText="1"/>
    </xf>
    <xf fontId="6" fillId="0" borderId="11" numFmtId="162" xfId="0" applyNumberFormat="1" applyFont="1" applyBorder="1" applyAlignment="1">
      <alignment horizontal="center" vertical="center" wrapText="1"/>
    </xf>
    <xf fontId="6" fillId="0" borderId="12" numFmtId="162" xfId="0" applyNumberFormat="1" applyFont="1" applyBorder="1" applyAlignment="1">
      <alignment horizontal="center" vertical="center" wrapText="1"/>
    </xf>
    <xf fontId="6" fillId="0" borderId="13" numFmtId="162" xfId="0" applyNumberFormat="1" applyFont="1" applyBorder="1" applyAlignment="1">
      <alignment horizontal="center" vertical="center" wrapText="1"/>
    </xf>
    <xf fontId="6" fillId="0" borderId="17" numFmtId="162" xfId="0" applyNumberFormat="1" applyFont="1" applyBorder="1" applyAlignment="1">
      <alignment horizontal="center" vertical="center" wrapText="1"/>
    </xf>
    <xf fontId="6" fillId="0" borderId="6" numFmtId="162" xfId="0" applyNumberFormat="1" applyFont="1" applyBorder="1" applyAlignment="1">
      <alignment horizontal="center" vertical="center" wrapText="1"/>
    </xf>
    <xf fontId="10" fillId="0" borderId="0" numFmtId="49" xfId="0" applyNumberFormat="1" applyFont="1"/>
    <xf fontId="10" fillId="0" borderId="0" numFmtId="0" xfId="0" applyFont="1" applyAlignment="1">
      <alignment wrapText="1"/>
    </xf>
    <xf fontId="2" fillId="0" borderId="0" numFmtId="49" xfId="0" applyNumberFormat="1" applyFont="1"/>
    <xf fontId="2" fillId="0" borderId="0" numFmtId="0" xfId="0" applyFont="1" applyAlignment="1">
      <alignment horizontal="center" wrapText="1"/>
    </xf>
    <xf fontId="2" fillId="0" borderId="0" numFmtId="0" xfId="0" applyFont="1"/>
    <xf fontId="6" fillId="0" borderId="0" numFmtId="0" xfId="0" applyFont="1" applyAlignment="1">
      <alignment horizontal="center"/>
    </xf>
    <xf fontId="2" fillId="0" borderId="0" numFmtId="0" xfId="0" applyFont="1" applyAlignment="1">
      <alignment horizontal="left" vertical="top" wrapText="1"/>
    </xf>
    <xf fontId="2" fillId="0" borderId="0" numFmtId="49" xfId="0" applyNumberFormat="1" applyFont="1" applyAlignment="1">
      <alignment horizontal="left" vertical="center" wrapText="1"/>
    </xf>
    <xf fontId="2" fillId="0" borderId="0" numFmtId="0" xfId="0" applyFont="1" applyAlignment="1">
      <alignment horizontal="left" vertical="center" wrapText="1"/>
    </xf>
    <xf fontId="2" fillId="0" borderId="0" numFmtId="0" xfId="0" applyFont="1" applyAlignment="1">
      <alignment horizontal="left"/>
    </xf>
    <xf fontId="2" fillId="0" borderId="1" numFmtId="49" xfId="0" applyNumberFormat="1" applyFont="1" applyBorder="1"/>
    <xf fontId="2" fillId="0" borderId="1" numFmtId="0" xfId="0" applyFont="1" applyBorder="1" applyAlignment="1">
      <alignment horizontal="center" wrapText="1"/>
    </xf>
    <xf fontId="2" fillId="0" borderId="0" numFmtId="0" xfId="0" applyFont="1" applyAlignment="1">
      <alignment horizontal="left" wrapText="1"/>
    </xf>
    <xf fontId="6" fillId="0" borderId="0" numFmtId="49" xfId="0" applyNumberFormat="1" applyFont="1" applyAlignment="1">
      <alignment horizontal="center"/>
    </xf>
    <xf fontId="6" fillId="0" borderId="0" numFmtId="0" xfId="0" applyFont="1" applyAlignment="1">
      <alignment horizontal="center" wrapText="1"/>
    </xf>
    <xf fontId="5" fillId="0" borderId="0" numFmtId="49" xfId="0" applyNumberFormat="1" applyFont="1" applyAlignment="1">
      <alignment horizontal="left"/>
    </xf>
    <xf fontId="6" fillId="0" borderId="0" numFmtId="49" xfId="0" applyNumberFormat="1" applyFont="1" applyAlignment="1">
      <alignment horizontal="left"/>
    </xf>
  </cellXfs>
  <cellStyles count="2">
    <cellStyle name="Обычный" xfId="0" builtinId="0"/>
    <cellStyle name="Финансовый 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published="0">
    <tabColor rgb="FFFFC000"/>
    <outlinePr applyStyles="0" summaryBelow="1" summaryRight="1" showOutlineSymbols="1"/>
    <pageSetUpPr autoPageBreaks="1" fitToPage="1"/>
  </sheetPr>
  <sheetViews>
    <sheetView zoomScale="85" workbookViewId="0">
      <pane xSplit="8" ySplit="5" topLeftCell="I6" activePane="bottomRight" state="frozen"/>
      <selection activeCell="E13" activeCellId="0" sqref="E13"/>
    </sheetView>
  </sheetViews>
  <sheetFormatPr defaultRowHeight="15" customHeight="1"/>
  <cols>
    <col customWidth="1" min="1" max="1" style="1" width="8"/>
    <col customWidth="1" min="2" max="2" style="2" width="29.7109375"/>
    <col customWidth="1" min="3" max="3" style="3" width="16.140625"/>
    <col customWidth="1" hidden="1" min="4" max="4" style="2" width="11.28515625"/>
    <col customWidth="1" min="5" max="5" style="2" width="20.42578125"/>
    <col customWidth="1" min="6" max="7" style="2" width="13.140625"/>
    <col customWidth="1" min="8" max="8" style="2" width="10"/>
    <col customWidth="1" min="9" max="9" style="2" width="8.42578125"/>
    <col customWidth="1" min="10" max="10" style="2" width="8.28515625"/>
    <col customWidth="1" min="11" max="11" style="2" width="8.42578125"/>
    <col customWidth="1" min="12" max="12" style="2" width="9.28515625"/>
    <col customWidth="1" min="13" max="13" style="2" width="10.28515625"/>
    <col customWidth="1" min="14" max="14" style="2" width="8.28515625"/>
    <col customWidth="1" min="15" max="15" style="2" width="9.7109375"/>
    <col customWidth="1" min="16" max="16" style="2" width="8.85546875"/>
    <col customWidth="1" min="17" max="17" style="2" width="8.5703125"/>
    <col customWidth="1" min="18" max="18" style="2" width="9.5703125"/>
    <col customWidth="1" hidden="1" min="19" max="19" style="2" width="8.42578125"/>
    <col customWidth="1" hidden="1" min="20" max="20" style="2" width="9"/>
    <col customWidth="1" min="21" max="21" style="2" width="8.85546875"/>
    <col customWidth="1" hidden="1" min="22" max="23" style="2" width="7.85546875"/>
    <col customWidth="1" min="24" max="24" style="2" width="10.28515625"/>
    <col customWidth="1" hidden="1" min="25" max="25" style="2" width="7.85546875"/>
    <col customWidth="1" hidden="1" min="26" max="26" style="2" width="8.42578125"/>
    <col customWidth="1" min="27" max="27" style="2" width="9.28515625"/>
    <col customWidth="1" hidden="1" min="28" max="28" style="2" width="8.5703125"/>
    <col customWidth="1" hidden="1" min="29" max="29" style="2" width="8"/>
    <col customWidth="1" min="30" max="30" style="2" width="10.140625"/>
    <col customWidth="1" hidden="1" min="31" max="31" style="2" width="9.7109375"/>
    <col customWidth="1" hidden="1" min="32" max="32" style="2" width="9"/>
    <col customWidth="1" min="33" max="33" style="2" width="9.5703125"/>
    <col customWidth="1" hidden="1" min="34" max="34" style="2" width="9.28515625"/>
    <col customWidth="1" hidden="1" min="35" max="35" style="2" width="8.7109375"/>
    <col customWidth="1" min="36" max="36" style="2" width="9"/>
    <col customWidth="1" hidden="1" min="37" max="37" style="2" width="8.7109375"/>
    <col customWidth="1" hidden="1" min="38" max="38" style="2" width="8"/>
    <col customWidth="1" min="39" max="39" style="2" width="9"/>
    <col customWidth="1" hidden="1" min="40" max="40" style="2" width="9.140625"/>
    <col customWidth="1" hidden="1" min="41" max="41" style="2" width="6.85546875"/>
    <col customWidth="1" min="42" max="42" style="2" width="8.85546875"/>
    <col customWidth="1" hidden="1" min="43" max="43" style="2" width="8.28515625"/>
    <col customWidth="1" hidden="1" min="44" max="44" style="2" width="9"/>
    <col customWidth="1" min="45" max="45" style="2" width="59.5703125"/>
    <col customWidth="1" min="46" max="46" style="2" width="43.28515625"/>
    <col customWidth="1" min="47" max="257" style="2" width="9.140625"/>
  </cols>
  <sheetData>
    <row r="1" ht="15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32.25" customHeigh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9"/>
      <c r="H3" s="9"/>
      <c r="I3" s="7" t="s">
        <v>7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 t="s">
        <v>8</v>
      </c>
      <c r="AT3" s="7" t="s">
        <v>9</v>
      </c>
    </row>
    <row r="4" ht="39.75" customHeight="1">
      <c r="A4" s="6"/>
      <c r="B4" s="7"/>
      <c r="C4" s="10"/>
      <c r="D4" s="10"/>
      <c r="E4" s="10"/>
      <c r="F4" s="9"/>
      <c r="G4" s="9"/>
      <c r="H4" s="9"/>
      <c r="I4" s="7" t="s">
        <v>10</v>
      </c>
      <c r="J4" s="7"/>
      <c r="K4" s="7"/>
      <c r="L4" s="7" t="s">
        <v>11</v>
      </c>
      <c r="M4" s="7"/>
      <c r="N4" s="7"/>
      <c r="O4" s="7" t="s">
        <v>12</v>
      </c>
      <c r="P4" s="7"/>
      <c r="Q4" s="7"/>
      <c r="R4" s="7" t="s">
        <v>13</v>
      </c>
      <c r="S4" s="7"/>
      <c r="T4" s="7"/>
      <c r="U4" s="7" t="s">
        <v>14</v>
      </c>
      <c r="V4" s="7"/>
      <c r="W4" s="7"/>
      <c r="X4" s="7" t="s">
        <v>15</v>
      </c>
      <c r="Y4" s="7"/>
      <c r="Z4" s="7"/>
      <c r="AA4" s="7" t="s">
        <v>16</v>
      </c>
      <c r="AB4" s="7"/>
      <c r="AC4" s="7"/>
      <c r="AD4" s="7" t="s">
        <v>17</v>
      </c>
      <c r="AE4" s="7"/>
      <c r="AF4" s="7"/>
      <c r="AG4" s="7" t="s">
        <v>18</v>
      </c>
      <c r="AH4" s="7"/>
      <c r="AI4" s="7"/>
      <c r="AJ4" s="7" t="s">
        <v>19</v>
      </c>
      <c r="AK4" s="7"/>
      <c r="AL4" s="7"/>
      <c r="AM4" s="7" t="s">
        <v>20</v>
      </c>
      <c r="AN4" s="7"/>
      <c r="AO4" s="7"/>
      <c r="AP4" s="7" t="s">
        <v>21</v>
      </c>
      <c r="AQ4" s="7"/>
      <c r="AR4" s="7"/>
      <c r="AS4" s="7"/>
      <c r="AT4" s="7"/>
    </row>
    <row r="5" ht="36">
      <c r="A5" s="6"/>
      <c r="B5" s="7"/>
      <c r="C5" s="11"/>
      <c r="D5" s="11"/>
      <c r="E5" s="11"/>
      <c r="F5" s="9" t="s">
        <v>22</v>
      </c>
      <c r="G5" s="9" t="s">
        <v>23</v>
      </c>
      <c r="H5" s="12" t="s">
        <v>24</v>
      </c>
      <c r="I5" s="7" t="s">
        <v>22</v>
      </c>
      <c r="J5" s="7" t="s">
        <v>23</v>
      </c>
      <c r="K5" s="13" t="s">
        <v>24</v>
      </c>
      <c r="L5" s="7" t="s">
        <v>22</v>
      </c>
      <c r="M5" s="7" t="s">
        <v>23</v>
      </c>
      <c r="N5" s="13" t="s">
        <v>24</v>
      </c>
      <c r="O5" s="7" t="s">
        <v>22</v>
      </c>
      <c r="P5" s="7" t="s">
        <v>23</v>
      </c>
      <c r="Q5" s="13" t="s">
        <v>24</v>
      </c>
      <c r="R5" s="14" t="s">
        <v>22</v>
      </c>
      <c r="S5" s="7" t="s">
        <v>23</v>
      </c>
      <c r="T5" s="13" t="s">
        <v>24</v>
      </c>
      <c r="U5" s="7" t="s">
        <v>22</v>
      </c>
      <c r="V5" s="7" t="s">
        <v>23</v>
      </c>
      <c r="W5" s="13" t="s">
        <v>24</v>
      </c>
      <c r="X5" s="7" t="s">
        <v>22</v>
      </c>
      <c r="Y5" s="7" t="s">
        <v>23</v>
      </c>
      <c r="Z5" s="13" t="s">
        <v>24</v>
      </c>
      <c r="AA5" s="7" t="s">
        <v>22</v>
      </c>
      <c r="AB5" s="7" t="s">
        <v>23</v>
      </c>
      <c r="AC5" s="13" t="s">
        <v>24</v>
      </c>
      <c r="AD5" s="7" t="s">
        <v>22</v>
      </c>
      <c r="AE5" s="7" t="s">
        <v>23</v>
      </c>
      <c r="AF5" s="13" t="s">
        <v>24</v>
      </c>
      <c r="AG5" s="7" t="s">
        <v>22</v>
      </c>
      <c r="AH5" s="7" t="s">
        <v>23</v>
      </c>
      <c r="AI5" s="13" t="s">
        <v>24</v>
      </c>
      <c r="AJ5" s="7" t="s">
        <v>22</v>
      </c>
      <c r="AK5" s="7" t="s">
        <v>23</v>
      </c>
      <c r="AL5" s="13" t="s">
        <v>24</v>
      </c>
      <c r="AM5" s="7" t="s">
        <v>22</v>
      </c>
      <c r="AN5" s="7" t="s">
        <v>23</v>
      </c>
      <c r="AO5" s="13" t="s">
        <v>24</v>
      </c>
      <c r="AP5" s="7" t="s">
        <v>22</v>
      </c>
      <c r="AQ5" s="7" t="s">
        <v>23</v>
      </c>
      <c r="AR5" s="13" t="s">
        <v>24</v>
      </c>
      <c r="AS5" s="7"/>
      <c r="AT5" s="7"/>
    </row>
    <row r="6" s="15" customFormat="1" ht="26.100000000000001" customHeight="1">
      <c r="A6" s="16" t="s">
        <v>25</v>
      </c>
      <c r="B6" s="17" t="s">
        <v>26</v>
      </c>
      <c r="C6" s="18"/>
      <c r="D6" s="19"/>
      <c r="E6" s="20" t="s">
        <v>27</v>
      </c>
      <c r="F6" s="21">
        <f t="shared" ref="F6:F9" si="0">I6+L6+O6+R6+U6+X6+AA6+AD6+AG6+AJ6+AM6+AP6</f>
        <v>300027.49999999994</v>
      </c>
      <c r="G6" s="21">
        <f t="shared" ref="G6:G9" si="1">J6+M6+P6+S6+V6+Y6+AB6+AE6+AH6+AK6+AN6+AQ6</f>
        <v>51952.800000000003</v>
      </c>
      <c r="H6" s="21">
        <f>G6/F6*100</f>
        <v>17.316012698835944</v>
      </c>
      <c r="I6" s="22">
        <f t="shared" ref="I6:I10" si="2">I11+I16+I21+I26+I31+I36+I41+I46</f>
        <v>4475</v>
      </c>
      <c r="J6" s="22">
        <f t="shared" ref="J6:AP10" si="3">J11+J16+J21+J26+J31+J36+J41+J46</f>
        <v>4475</v>
      </c>
      <c r="K6" s="22">
        <f>J6/I6*100</f>
        <v>100</v>
      </c>
      <c r="L6" s="22">
        <f t="shared" si="3"/>
        <v>23804.700000000001</v>
      </c>
      <c r="M6" s="22">
        <f t="shared" si="3"/>
        <v>23804.700000000001</v>
      </c>
      <c r="N6" s="22">
        <f>M6/L6*100</f>
        <v>100</v>
      </c>
      <c r="O6" s="22">
        <f t="shared" si="3"/>
        <v>23793.099999999999</v>
      </c>
      <c r="P6" s="22">
        <f t="shared" si="3"/>
        <v>23673.099999999999</v>
      </c>
      <c r="Q6" s="22">
        <f>P6/O6*100</f>
        <v>99.495652100819143</v>
      </c>
      <c r="R6" s="22">
        <f t="shared" si="3"/>
        <v>32048</v>
      </c>
      <c r="S6" s="22">
        <f t="shared" si="3"/>
        <v>0</v>
      </c>
      <c r="T6" s="22">
        <f t="shared" si="3"/>
        <v>0</v>
      </c>
      <c r="U6" s="22">
        <f t="shared" si="3"/>
        <v>32193.700000000001</v>
      </c>
      <c r="V6" s="22">
        <f t="shared" si="3"/>
        <v>0</v>
      </c>
      <c r="W6" s="22">
        <f t="shared" si="3"/>
        <v>0</v>
      </c>
      <c r="X6" s="22">
        <f t="shared" si="3"/>
        <v>30714.200000000001</v>
      </c>
      <c r="Y6" s="22">
        <f t="shared" si="3"/>
        <v>0</v>
      </c>
      <c r="Z6" s="22">
        <f t="shared" si="3"/>
        <v>0</v>
      </c>
      <c r="AA6" s="22">
        <f t="shared" si="3"/>
        <v>26510.200000000001</v>
      </c>
      <c r="AB6" s="22">
        <f t="shared" si="3"/>
        <v>0</v>
      </c>
      <c r="AC6" s="22">
        <f t="shared" si="3"/>
        <v>0</v>
      </c>
      <c r="AD6" s="22">
        <f t="shared" si="3"/>
        <v>13826</v>
      </c>
      <c r="AE6" s="22">
        <f t="shared" si="3"/>
        <v>0</v>
      </c>
      <c r="AF6" s="22">
        <f t="shared" si="3"/>
        <v>0</v>
      </c>
      <c r="AG6" s="22">
        <f t="shared" si="3"/>
        <v>15655</v>
      </c>
      <c r="AH6" s="22">
        <f t="shared" si="3"/>
        <v>0</v>
      </c>
      <c r="AI6" s="22">
        <f t="shared" si="3"/>
        <v>0</v>
      </c>
      <c r="AJ6" s="22">
        <f t="shared" si="3"/>
        <v>27660.200000000001</v>
      </c>
      <c r="AK6" s="22">
        <f t="shared" si="3"/>
        <v>0</v>
      </c>
      <c r="AL6" s="22">
        <f t="shared" si="3"/>
        <v>0</v>
      </c>
      <c r="AM6" s="22">
        <f t="shared" si="3"/>
        <v>20410.200000000001</v>
      </c>
      <c r="AN6" s="22">
        <f t="shared" si="3"/>
        <v>0</v>
      </c>
      <c r="AO6" s="22">
        <f t="shared" si="3"/>
        <v>0</v>
      </c>
      <c r="AP6" s="22">
        <f t="shared" si="3"/>
        <v>48937.199999999895</v>
      </c>
      <c r="AQ6" s="22">
        <f t="shared" ref="AQ6:AQ10" si="4">AQ11+AQ16+AQ21+AQ26+AQ31+AQ36+AQ41</f>
        <v>0</v>
      </c>
      <c r="AR6" s="22">
        <v>0</v>
      </c>
      <c r="AS6" s="22"/>
      <c r="AT6" s="22"/>
    </row>
    <row r="7" s="15" customFormat="1" ht="26.100000000000001" customHeight="1">
      <c r="A7" s="23"/>
      <c r="B7" s="24"/>
      <c r="C7" s="25"/>
      <c r="D7" s="26"/>
      <c r="E7" s="27" t="s">
        <v>28</v>
      </c>
      <c r="F7" s="21">
        <f t="shared" si="0"/>
        <v>61.600000000000001</v>
      </c>
      <c r="G7" s="21">
        <f t="shared" si="1"/>
        <v>0</v>
      </c>
      <c r="H7" s="21">
        <v>0</v>
      </c>
      <c r="I7" s="22">
        <f t="shared" si="2"/>
        <v>0</v>
      </c>
      <c r="J7" s="22">
        <f t="shared" si="3"/>
        <v>0</v>
      </c>
      <c r="K7" s="22">
        <v>0</v>
      </c>
      <c r="L7" s="22">
        <f t="shared" si="3"/>
        <v>0</v>
      </c>
      <c r="M7" s="22">
        <f t="shared" si="3"/>
        <v>0</v>
      </c>
      <c r="N7" s="22">
        <v>0</v>
      </c>
      <c r="O7" s="22">
        <f t="shared" si="3"/>
        <v>0</v>
      </c>
      <c r="P7" s="22">
        <f t="shared" si="3"/>
        <v>0</v>
      </c>
      <c r="Q7" s="22">
        <v>0</v>
      </c>
      <c r="R7" s="22">
        <f t="shared" si="3"/>
        <v>61.600000000000001</v>
      </c>
      <c r="S7" s="22">
        <f t="shared" si="3"/>
        <v>0</v>
      </c>
      <c r="T7" s="22">
        <f t="shared" si="3"/>
        <v>0</v>
      </c>
      <c r="U7" s="22">
        <f t="shared" si="3"/>
        <v>0</v>
      </c>
      <c r="V7" s="22">
        <f t="shared" si="3"/>
        <v>0</v>
      </c>
      <c r="W7" s="22">
        <f t="shared" si="3"/>
        <v>0</v>
      </c>
      <c r="X7" s="22">
        <f t="shared" si="3"/>
        <v>0</v>
      </c>
      <c r="Y7" s="22">
        <f t="shared" si="3"/>
        <v>0</v>
      </c>
      <c r="Z7" s="22">
        <f t="shared" si="3"/>
        <v>0</v>
      </c>
      <c r="AA7" s="22">
        <f t="shared" si="3"/>
        <v>0</v>
      </c>
      <c r="AB7" s="22">
        <f t="shared" si="3"/>
        <v>0</v>
      </c>
      <c r="AC7" s="22">
        <f t="shared" si="3"/>
        <v>0</v>
      </c>
      <c r="AD7" s="22">
        <f t="shared" si="3"/>
        <v>0</v>
      </c>
      <c r="AE7" s="22">
        <f t="shared" si="3"/>
        <v>0</v>
      </c>
      <c r="AF7" s="22">
        <f t="shared" si="3"/>
        <v>0</v>
      </c>
      <c r="AG7" s="22">
        <f t="shared" si="3"/>
        <v>0</v>
      </c>
      <c r="AH7" s="22">
        <f t="shared" si="3"/>
        <v>0</v>
      </c>
      <c r="AI7" s="22">
        <f t="shared" si="3"/>
        <v>0</v>
      </c>
      <c r="AJ7" s="22">
        <f t="shared" si="3"/>
        <v>0</v>
      </c>
      <c r="AK7" s="22">
        <f t="shared" si="3"/>
        <v>0</v>
      </c>
      <c r="AL7" s="22">
        <f t="shared" si="3"/>
        <v>0</v>
      </c>
      <c r="AM7" s="22">
        <f t="shared" si="3"/>
        <v>0</v>
      </c>
      <c r="AN7" s="22">
        <f t="shared" si="3"/>
        <v>0</v>
      </c>
      <c r="AO7" s="22">
        <f t="shared" si="3"/>
        <v>0</v>
      </c>
      <c r="AP7" s="22">
        <f t="shared" si="3"/>
        <v>0</v>
      </c>
      <c r="AQ7" s="22">
        <f t="shared" si="4"/>
        <v>0</v>
      </c>
      <c r="AR7" s="22">
        <v>0</v>
      </c>
      <c r="AS7" s="22"/>
      <c r="AT7" s="22"/>
    </row>
    <row r="8" s="15" customFormat="1" ht="26.100000000000001" customHeight="1">
      <c r="A8" s="23"/>
      <c r="B8" s="24"/>
      <c r="C8" s="25"/>
      <c r="D8" s="26"/>
      <c r="E8" s="27" t="s">
        <v>29</v>
      </c>
      <c r="F8" s="21">
        <f t="shared" si="0"/>
        <v>974.30000000000007</v>
      </c>
      <c r="G8" s="21">
        <f t="shared" si="1"/>
        <v>17.299999999999997</v>
      </c>
      <c r="H8" s="21">
        <f t="shared" ref="H8:H9" si="5">G8/F8*100</f>
        <v>1.7756337883608742</v>
      </c>
      <c r="I8" s="22">
        <f t="shared" si="2"/>
        <v>0</v>
      </c>
      <c r="J8" s="22">
        <f t="shared" si="3"/>
        <v>0</v>
      </c>
      <c r="K8" s="22">
        <v>0</v>
      </c>
      <c r="L8" s="22">
        <f t="shared" si="3"/>
        <v>8.6999999999999993</v>
      </c>
      <c r="M8" s="22">
        <f t="shared" si="3"/>
        <v>8.6999999999999993</v>
      </c>
      <c r="N8" s="22">
        <f>M8/L8*100</f>
        <v>100</v>
      </c>
      <c r="O8" s="22">
        <f t="shared" si="3"/>
        <v>128.59999999999999</v>
      </c>
      <c r="P8" s="22">
        <f t="shared" si="3"/>
        <v>8.5999999999999996</v>
      </c>
      <c r="Q8" s="22">
        <f>P8/O8*100</f>
        <v>6.6874027993779155</v>
      </c>
      <c r="R8" s="22">
        <f t="shared" si="3"/>
        <v>373.69999999999982</v>
      </c>
      <c r="S8" s="22">
        <f t="shared" si="3"/>
        <v>0</v>
      </c>
      <c r="T8" s="22">
        <f t="shared" si="3"/>
        <v>0</v>
      </c>
      <c r="U8" s="22">
        <f t="shared" si="3"/>
        <v>306.10000000000002</v>
      </c>
      <c r="V8" s="22">
        <f t="shared" si="3"/>
        <v>0</v>
      </c>
      <c r="W8" s="22">
        <f t="shared" si="3"/>
        <v>0</v>
      </c>
      <c r="X8" s="22">
        <f t="shared" si="3"/>
        <v>8.6999999999999993</v>
      </c>
      <c r="Y8" s="22">
        <f t="shared" si="3"/>
        <v>0</v>
      </c>
      <c r="Z8" s="22">
        <f t="shared" si="3"/>
        <v>0</v>
      </c>
      <c r="AA8" s="22">
        <f t="shared" si="3"/>
        <v>8.6999999999999993</v>
      </c>
      <c r="AB8" s="22">
        <f t="shared" si="3"/>
        <v>0</v>
      </c>
      <c r="AC8" s="22">
        <f t="shared" si="3"/>
        <v>0</v>
      </c>
      <c r="AD8" s="22">
        <f t="shared" si="3"/>
        <v>8.6999999999999993</v>
      </c>
      <c r="AE8" s="22">
        <f t="shared" si="3"/>
        <v>0</v>
      </c>
      <c r="AF8" s="22">
        <f t="shared" si="3"/>
        <v>0</v>
      </c>
      <c r="AG8" s="22">
        <f t="shared" si="3"/>
        <v>106.7</v>
      </c>
      <c r="AH8" s="22">
        <f t="shared" si="3"/>
        <v>0</v>
      </c>
      <c r="AI8" s="22">
        <f t="shared" si="3"/>
        <v>0</v>
      </c>
      <c r="AJ8" s="22">
        <f t="shared" si="3"/>
        <v>8.6999999999999993</v>
      </c>
      <c r="AK8" s="22">
        <f t="shared" si="3"/>
        <v>0</v>
      </c>
      <c r="AL8" s="22">
        <f t="shared" si="3"/>
        <v>0</v>
      </c>
      <c r="AM8" s="22">
        <f t="shared" si="3"/>
        <v>8.6999999999999993</v>
      </c>
      <c r="AN8" s="22">
        <f t="shared" si="3"/>
        <v>0</v>
      </c>
      <c r="AO8" s="22">
        <f t="shared" si="3"/>
        <v>0</v>
      </c>
      <c r="AP8" s="22">
        <f t="shared" si="3"/>
        <v>7</v>
      </c>
      <c r="AQ8" s="22">
        <f t="shared" si="4"/>
        <v>0</v>
      </c>
      <c r="AR8" s="22">
        <v>0</v>
      </c>
      <c r="AS8" s="22"/>
      <c r="AT8" s="22"/>
    </row>
    <row r="9" s="15" customFormat="1" ht="26.100000000000001" customHeight="1">
      <c r="A9" s="23"/>
      <c r="B9" s="24"/>
      <c r="C9" s="25"/>
      <c r="D9" s="26"/>
      <c r="E9" s="27" t="s">
        <v>30</v>
      </c>
      <c r="F9" s="21">
        <f t="shared" si="0"/>
        <v>298991.59999999986</v>
      </c>
      <c r="G9" s="21">
        <f t="shared" si="1"/>
        <v>51935.5</v>
      </c>
      <c r="H9" s="21">
        <f t="shared" si="5"/>
        <v>17.370220434286455</v>
      </c>
      <c r="I9" s="22">
        <f t="shared" si="2"/>
        <v>4475</v>
      </c>
      <c r="J9" s="22">
        <f t="shared" si="3"/>
        <v>4475</v>
      </c>
      <c r="K9" s="22">
        <f>J9/I9*100</f>
        <v>100</v>
      </c>
      <c r="L9" s="22">
        <f t="shared" si="3"/>
        <v>23796</v>
      </c>
      <c r="M9" s="22">
        <f t="shared" si="3"/>
        <v>23796</v>
      </c>
      <c r="N9" s="22">
        <f>M9/L9*100</f>
        <v>100</v>
      </c>
      <c r="O9" s="22">
        <f t="shared" si="3"/>
        <v>23664.5</v>
      </c>
      <c r="P9" s="22">
        <f t="shared" si="3"/>
        <v>23664.5</v>
      </c>
      <c r="Q9" s="22">
        <f>P9/O9*100</f>
        <v>100</v>
      </c>
      <c r="R9" s="22">
        <f t="shared" si="3"/>
        <v>31612.700000000001</v>
      </c>
      <c r="S9" s="22">
        <f t="shared" si="3"/>
        <v>0</v>
      </c>
      <c r="T9" s="22">
        <f t="shared" si="3"/>
        <v>0</v>
      </c>
      <c r="U9" s="22">
        <f t="shared" si="3"/>
        <v>31887.599999999999</v>
      </c>
      <c r="V9" s="22">
        <f t="shared" si="3"/>
        <v>0</v>
      </c>
      <c r="W9" s="22">
        <f t="shared" si="3"/>
        <v>0</v>
      </c>
      <c r="X9" s="22">
        <f t="shared" si="3"/>
        <v>30705.5</v>
      </c>
      <c r="Y9" s="22">
        <f t="shared" si="3"/>
        <v>0</v>
      </c>
      <c r="Z9" s="22">
        <f t="shared" si="3"/>
        <v>0</v>
      </c>
      <c r="AA9" s="22">
        <f t="shared" si="3"/>
        <v>26501.5</v>
      </c>
      <c r="AB9" s="22">
        <f t="shared" si="3"/>
        <v>0</v>
      </c>
      <c r="AC9" s="22">
        <f t="shared" si="3"/>
        <v>0</v>
      </c>
      <c r="AD9" s="22">
        <f t="shared" si="3"/>
        <v>13817.300000000001</v>
      </c>
      <c r="AE9" s="22">
        <f t="shared" si="3"/>
        <v>0</v>
      </c>
      <c r="AF9" s="22">
        <f t="shared" si="3"/>
        <v>0</v>
      </c>
      <c r="AG9" s="22">
        <f t="shared" si="3"/>
        <v>15548.299999999999</v>
      </c>
      <c r="AH9" s="22">
        <f t="shared" si="3"/>
        <v>0</v>
      </c>
      <c r="AI9" s="22">
        <f t="shared" si="3"/>
        <v>0</v>
      </c>
      <c r="AJ9" s="22">
        <f t="shared" si="3"/>
        <v>27651.5</v>
      </c>
      <c r="AK9" s="22">
        <f t="shared" si="3"/>
        <v>0</v>
      </c>
      <c r="AL9" s="22">
        <f t="shared" si="3"/>
        <v>0</v>
      </c>
      <c r="AM9" s="22">
        <f t="shared" si="3"/>
        <v>20401.5</v>
      </c>
      <c r="AN9" s="22">
        <f t="shared" si="3"/>
        <v>0</v>
      </c>
      <c r="AO9" s="22">
        <f t="shared" si="3"/>
        <v>0</v>
      </c>
      <c r="AP9" s="22">
        <f t="shared" si="3"/>
        <v>48930.199999999895</v>
      </c>
      <c r="AQ9" s="22">
        <f t="shared" si="4"/>
        <v>0</v>
      </c>
      <c r="AR9" s="22">
        <v>0</v>
      </c>
      <c r="AS9" s="22"/>
      <c r="AT9" s="22"/>
    </row>
    <row r="10" s="15" customFormat="1" ht="39" customHeight="1">
      <c r="A10" s="28"/>
      <c r="B10" s="29"/>
      <c r="C10" s="30"/>
      <c r="D10" s="31"/>
      <c r="E10" s="27" t="s">
        <v>31</v>
      </c>
      <c r="F10" s="21">
        <f t="shared" ref="F10:G64" si="6">I10+L10+O10+R10+U10+X10+AA10+AD10+AG10+AJ10+AM10+AP10</f>
        <v>0</v>
      </c>
      <c r="G10" s="21">
        <f t="shared" ref="G10:G14" si="7">J10+M10+P10+S10+V10+Y10+AB10+AE10+AH10+AK10+AN10+AQ10</f>
        <v>0</v>
      </c>
      <c r="H10" s="21">
        <v>0</v>
      </c>
      <c r="I10" s="22">
        <f t="shared" si="2"/>
        <v>0</v>
      </c>
      <c r="J10" s="22">
        <f t="shared" si="3"/>
        <v>0</v>
      </c>
      <c r="K10" s="22">
        <v>0</v>
      </c>
      <c r="L10" s="22">
        <f t="shared" si="3"/>
        <v>0</v>
      </c>
      <c r="M10" s="22">
        <f t="shared" si="3"/>
        <v>0</v>
      </c>
      <c r="N10" s="22">
        <v>0</v>
      </c>
      <c r="O10" s="22">
        <f t="shared" si="3"/>
        <v>0</v>
      </c>
      <c r="P10" s="22">
        <f t="shared" si="3"/>
        <v>0</v>
      </c>
      <c r="Q10" s="22">
        <v>0</v>
      </c>
      <c r="R10" s="22">
        <f t="shared" si="3"/>
        <v>0</v>
      </c>
      <c r="S10" s="22">
        <f t="shared" si="3"/>
        <v>0</v>
      </c>
      <c r="T10" s="22">
        <f t="shared" si="3"/>
        <v>0</v>
      </c>
      <c r="U10" s="22">
        <f t="shared" si="3"/>
        <v>0</v>
      </c>
      <c r="V10" s="22">
        <f t="shared" si="3"/>
        <v>0</v>
      </c>
      <c r="W10" s="22">
        <f t="shared" si="3"/>
        <v>0</v>
      </c>
      <c r="X10" s="22">
        <f t="shared" si="3"/>
        <v>0</v>
      </c>
      <c r="Y10" s="22">
        <f t="shared" si="3"/>
        <v>0</v>
      </c>
      <c r="Z10" s="22">
        <f t="shared" si="3"/>
        <v>0</v>
      </c>
      <c r="AA10" s="22">
        <f t="shared" si="3"/>
        <v>0</v>
      </c>
      <c r="AB10" s="22">
        <f t="shared" si="3"/>
        <v>0</v>
      </c>
      <c r="AC10" s="22">
        <f t="shared" si="3"/>
        <v>0</v>
      </c>
      <c r="AD10" s="22">
        <f t="shared" si="3"/>
        <v>0</v>
      </c>
      <c r="AE10" s="22">
        <f t="shared" si="3"/>
        <v>0</v>
      </c>
      <c r="AF10" s="22">
        <f t="shared" si="3"/>
        <v>0</v>
      </c>
      <c r="AG10" s="22">
        <f t="shared" si="3"/>
        <v>0</v>
      </c>
      <c r="AH10" s="22">
        <f t="shared" si="3"/>
        <v>0</v>
      </c>
      <c r="AI10" s="22">
        <f t="shared" si="3"/>
        <v>0</v>
      </c>
      <c r="AJ10" s="22">
        <f t="shared" si="3"/>
        <v>0</v>
      </c>
      <c r="AK10" s="22">
        <f t="shared" si="3"/>
        <v>0</v>
      </c>
      <c r="AL10" s="22">
        <f t="shared" si="3"/>
        <v>0</v>
      </c>
      <c r="AM10" s="22">
        <f t="shared" si="3"/>
        <v>0</v>
      </c>
      <c r="AN10" s="22">
        <f t="shared" si="3"/>
        <v>0</v>
      </c>
      <c r="AO10" s="22">
        <f t="shared" si="3"/>
        <v>0</v>
      </c>
      <c r="AP10" s="22">
        <f t="shared" si="3"/>
        <v>0</v>
      </c>
      <c r="AQ10" s="22">
        <f t="shared" si="4"/>
        <v>0</v>
      </c>
      <c r="AR10" s="22">
        <v>0</v>
      </c>
      <c r="AS10" s="32"/>
      <c r="AT10" s="32"/>
    </row>
    <row r="11" s="33" customFormat="1" ht="26.100000000000001" customHeight="1">
      <c r="A11" s="34" t="s">
        <v>32</v>
      </c>
      <c r="B11" s="13" t="s">
        <v>33</v>
      </c>
      <c r="C11" s="35" t="s">
        <v>34</v>
      </c>
      <c r="D11" s="13" t="s">
        <v>35</v>
      </c>
      <c r="E11" s="20" t="s">
        <v>27</v>
      </c>
      <c r="F11" s="21">
        <f t="shared" si="6"/>
        <v>0</v>
      </c>
      <c r="G11" s="21">
        <f t="shared" si="7"/>
        <v>0</v>
      </c>
      <c r="H11" s="21">
        <v>0</v>
      </c>
      <c r="I11" s="36">
        <f>I12+I13+I14</f>
        <v>0</v>
      </c>
      <c r="J11" s="36">
        <v>0</v>
      </c>
      <c r="K11" s="22">
        <v>0</v>
      </c>
      <c r="L11" s="36">
        <f t="shared" ref="L11:AQ11" si="8">L12+L13+L14</f>
        <v>0</v>
      </c>
      <c r="M11" s="36">
        <f t="shared" si="8"/>
        <v>0</v>
      </c>
      <c r="N11" s="36">
        <v>0</v>
      </c>
      <c r="O11" s="36">
        <f t="shared" si="8"/>
        <v>0</v>
      </c>
      <c r="P11" s="36">
        <f t="shared" si="8"/>
        <v>0</v>
      </c>
      <c r="Q11" s="36">
        <v>0</v>
      </c>
      <c r="R11" s="37">
        <f t="shared" si="8"/>
        <v>0</v>
      </c>
      <c r="S11" s="36">
        <f t="shared" si="8"/>
        <v>0</v>
      </c>
      <c r="T11" s="36">
        <v>0</v>
      </c>
      <c r="U11" s="36">
        <f t="shared" si="8"/>
        <v>0</v>
      </c>
      <c r="V11" s="36">
        <f t="shared" si="8"/>
        <v>0</v>
      </c>
      <c r="W11" s="36">
        <v>0</v>
      </c>
      <c r="X11" s="36">
        <f t="shared" si="8"/>
        <v>0</v>
      </c>
      <c r="Y11" s="36">
        <f t="shared" si="8"/>
        <v>0</v>
      </c>
      <c r="Z11" s="36">
        <v>0</v>
      </c>
      <c r="AA11" s="36">
        <f t="shared" si="8"/>
        <v>0</v>
      </c>
      <c r="AB11" s="36">
        <f t="shared" si="8"/>
        <v>0</v>
      </c>
      <c r="AC11" s="22">
        <v>0</v>
      </c>
      <c r="AD11" s="36">
        <f t="shared" si="8"/>
        <v>0</v>
      </c>
      <c r="AE11" s="36">
        <f t="shared" si="8"/>
        <v>0</v>
      </c>
      <c r="AF11" s="22">
        <v>0</v>
      </c>
      <c r="AG11" s="36">
        <f t="shared" si="8"/>
        <v>0</v>
      </c>
      <c r="AH11" s="36">
        <f t="shared" si="8"/>
        <v>0</v>
      </c>
      <c r="AI11" s="22">
        <v>0</v>
      </c>
      <c r="AJ11" s="36">
        <f t="shared" si="8"/>
        <v>0</v>
      </c>
      <c r="AK11" s="36">
        <f t="shared" si="8"/>
        <v>0</v>
      </c>
      <c r="AL11" s="36">
        <f t="shared" si="8"/>
        <v>0</v>
      </c>
      <c r="AM11" s="36">
        <f t="shared" si="8"/>
        <v>0</v>
      </c>
      <c r="AN11" s="36">
        <f t="shared" si="8"/>
        <v>0</v>
      </c>
      <c r="AO11" s="36">
        <f t="shared" si="8"/>
        <v>0</v>
      </c>
      <c r="AP11" s="36">
        <f t="shared" si="8"/>
        <v>0</v>
      </c>
      <c r="AQ11" s="36">
        <f t="shared" si="8"/>
        <v>0</v>
      </c>
      <c r="AR11" s="36">
        <v>0</v>
      </c>
      <c r="AS11" s="38" t="s">
        <v>36</v>
      </c>
      <c r="AT11" s="38"/>
    </row>
    <row r="12" s="39" customFormat="1" ht="26.100000000000001" customHeight="1">
      <c r="A12" s="40"/>
      <c r="B12" s="13"/>
      <c r="C12" s="41"/>
      <c r="D12" s="13"/>
      <c r="E12" s="42" t="s">
        <v>28</v>
      </c>
      <c r="F12" s="21">
        <f t="shared" si="6"/>
        <v>0</v>
      </c>
      <c r="G12" s="21">
        <f t="shared" si="7"/>
        <v>0</v>
      </c>
      <c r="H12" s="21">
        <v>0</v>
      </c>
      <c r="I12" s="43">
        <v>0</v>
      </c>
      <c r="J12" s="43">
        <v>0</v>
      </c>
      <c r="K12" s="44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f>0+204.3-204.3</f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43">
        <v>0</v>
      </c>
      <c r="AN12" s="43">
        <v>0</v>
      </c>
      <c r="AO12" s="43">
        <v>0</v>
      </c>
      <c r="AP12" s="43">
        <v>0</v>
      </c>
      <c r="AQ12" s="45">
        <v>0</v>
      </c>
      <c r="AR12" s="45">
        <v>0</v>
      </c>
      <c r="AS12" s="46"/>
      <c r="AT12" s="46"/>
    </row>
    <row r="13" s="39" customFormat="1" ht="26.100000000000001" customHeight="1">
      <c r="A13" s="40"/>
      <c r="B13" s="13"/>
      <c r="C13" s="41"/>
      <c r="D13" s="13"/>
      <c r="E13" s="42" t="s">
        <v>29</v>
      </c>
      <c r="F13" s="21">
        <f t="shared" si="6"/>
        <v>0</v>
      </c>
      <c r="G13" s="21">
        <f t="shared" si="7"/>
        <v>0</v>
      </c>
      <c r="H13" s="21">
        <v>0</v>
      </c>
      <c r="I13" s="43">
        <v>0</v>
      </c>
      <c r="J13" s="43">
        <v>0</v>
      </c>
      <c r="K13" s="44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f>0+319.5-319.5</f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43">
        <v>0</v>
      </c>
      <c r="AP13" s="43">
        <v>0</v>
      </c>
      <c r="AQ13" s="47">
        <v>0</v>
      </c>
      <c r="AR13" s="47">
        <v>0</v>
      </c>
      <c r="AS13" s="46"/>
      <c r="AT13" s="46"/>
    </row>
    <row r="14" s="39" customFormat="1" ht="26.100000000000001" customHeight="1">
      <c r="A14" s="40"/>
      <c r="B14" s="13"/>
      <c r="C14" s="41"/>
      <c r="D14" s="13"/>
      <c r="E14" s="42" t="s">
        <v>30</v>
      </c>
      <c r="F14" s="21">
        <f t="shared" si="6"/>
        <v>0</v>
      </c>
      <c r="G14" s="21">
        <f t="shared" si="7"/>
        <v>0</v>
      </c>
      <c r="H14" s="21">
        <v>0</v>
      </c>
      <c r="I14" s="43">
        <v>0</v>
      </c>
      <c r="J14" s="43">
        <v>0</v>
      </c>
      <c r="K14" s="44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f>1473.8-1473.8</f>
        <v>0</v>
      </c>
      <c r="S14" s="43">
        <v>0</v>
      </c>
      <c r="T14" s="43">
        <v>0</v>
      </c>
      <c r="U14" s="43">
        <f>2100-2100</f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f>4900-4900</f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0</v>
      </c>
      <c r="AP14" s="43">
        <v>0</v>
      </c>
      <c r="AQ14" s="47">
        <v>0</v>
      </c>
      <c r="AR14" s="47">
        <v>0</v>
      </c>
      <c r="AS14" s="46"/>
      <c r="AT14" s="46"/>
    </row>
    <row r="15" s="39" customFormat="1" ht="42.75" customHeight="1">
      <c r="A15" s="48"/>
      <c r="B15" s="13"/>
      <c r="C15" s="49"/>
      <c r="D15" s="13"/>
      <c r="E15" s="42" t="s">
        <v>31</v>
      </c>
      <c r="F15" s="21">
        <v>0</v>
      </c>
      <c r="G15" s="21">
        <v>0</v>
      </c>
      <c r="H15" s="21">
        <v>0</v>
      </c>
      <c r="I15" s="45">
        <v>0</v>
      </c>
      <c r="J15" s="45">
        <v>0</v>
      </c>
      <c r="K15" s="44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7">
        <v>0</v>
      </c>
      <c r="AR15" s="47">
        <v>0</v>
      </c>
      <c r="AS15" s="50"/>
      <c r="AT15" s="50"/>
    </row>
    <row r="16" s="33" customFormat="1" ht="26.100000000000001" customHeight="1">
      <c r="A16" s="34" t="s">
        <v>37</v>
      </c>
      <c r="B16" s="35" t="s">
        <v>38</v>
      </c>
      <c r="C16" s="35" t="s">
        <v>34</v>
      </c>
      <c r="D16" s="13" t="s">
        <v>35</v>
      </c>
      <c r="E16" s="20" t="s">
        <v>27</v>
      </c>
      <c r="F16" s="21">
        <f t="shared" si="6"/>
        <v>194906.09999999989</v>
      </c>
      <c r="G16" s="21">
        <f t="shared" si="6"/>
        <v>33607.5</v>
      </c>
      <c r="H16" s="51">
        <f>G16/F16*100</f>
        <v>17.242918513068613</v>
      </c>
      <c r="I16" s="36">
        <f>I17+I18+I19</f>
        <v>3000</v>
      </c>
      <c r="J16" s="36">
        <f t="shared" ref="J16:AQ46" si="9">J17+J18+J19</f>
        <v>3000</v>
      </c>
      <c r="K16" s="22">
        <f>J16/I16*100</f>
        <v>100</v>
      </c>
      <c r="L16" s="36">
        <f t="shared" si="9"/>
        <v>16830</v>
      </c>
      <c r="M16" s="36">
        <f t="shared" si="9"/>
        <v>16830</v>
      </c>
      <c r="N16" s="36">
        <f>M16/L16*100</f>
        <v>100</v>
      </c>
      <c r="O16" s="36">
        <f t="shared" si="9"/>
        <v>13777.5</v>
      </c>
      <c r="P16" s="36">
        <f t="shared" si="9"/>
        <v>13777.5</v>
      </c>
      <c r="Q16" s="36">
        <f>P16/O16*100</f>
        <v>100</v>
      </c>
      <c r="R16" s="36">
        <f t="shared" si="9"/>
        <v>22820</v>
      </c>
      <c r="S16" s="36">
        <f t="shared" si="9"/>
        <v>0</v>
      </c>
      <c r="T16" s="36">
        <f>S16/R16*100</f>
        <v>0</v>
      </c>
      <c r="U16" s="36">
        <f t="shared" si="9"/>
        <v>12400</v>
      </c>
      <c r="V16" s="36">
        <f t="shared" si="9"/>
        <v>0</v>
      </c>
      <c r="W16" s="36">
        <f>V16/U16*100</f>
        <v>0</v>
      </c>
      <c r="X16" s="36">
        <f t="shared" si="9"/>
        <v>20800</v>
      </c>
      <c r="Y16" s="36">
        <f t="shared" si="9"/>
        <v>0</v>
      </c>
      <c r="Z16" s="36">
        <f>Y16/X16*100</f>
        <v>0</v>
      </c>
      <c r="AA16" s="36">
        <f t="shared" si="9"/>
        <v>22700</v>
      </c>
      <c r="AB16" s="36">
        <f t="shared" si="9"/>
        <v>0</v>
      </c>
      <c r="AC16" s="22">
        <f>AB16/AA16*100</f>
        <v>0</v>
      </c>
      <c r="AD16" s="36">
        <f t="shared" si="9"/>
        <v>11100</v>
      </c>
      <c r="AE16" s="36">
        <f t="shared" si="9"/>
        <v>0</v>
      </c>
      <c r="AF16" s="22">
        <f>AE16/AD16*100</f>
        <v>0</v>
      </c>
      <c r="AG16" s="36">
        <f t="shared" si="9"/>
        <v>10200</v>
      </c>
      <c r="AH16" s="36">
        <f t="shared" si="9"/>
        <v>0</v>
      </c>
      <c r="AI16" s="22">
        <f>AH16/AG16*100</f>
        <v>0</v>
      </c>
      <c r="AJ16" s="36">
        <f t="shared" si="9"/>
        <v>17350</v>
      </c>
      <c r="AK16" s="36">
        <f t="shared" si="9"/>
        <v>0</v>
      </c>
      <c r="AL16" s="36">
        <f t="shared" si="9"/>
        <v>0</v>
      </c>
      <c r="AM16" s="36">
        <f t="shared" si="9"/>
        <v>12200</v>
      </c>
      <c r="AN16" s="36">
        <f t="shared" si="9"/>
        <v>0</v>
      </c>
      <c r="AO16" s="36">
        <f t="shared" si="9"/>
        <v>0</v>
      </c>
      <c r="AP16" s="36">
        <f t="shared" si="9"/>
        <v>31728.599999999893</v>
      </c>
      <c r="AQ16" s="36">
        <f t="shared" si="9"/>
        <v>0</v>
      </c>
      <c r="AR16" s="51">
        <v>0</v>
      </c>
      <c r="AS16" s="52" t="s">
        <v>39</v>
      </c>
      <c r="AT16" s="38"/>
    </row>
    <row r="17" s="33" customFormat="1" ht="26.100000000000001" customHeight="1">
      <c r="A17" s="40"/>
      <c r="B17" s="41"/>
      <c r="C17" s="41"/>
      <c r="D17" s="13"/>
      <c r="E17" s="42" t="s">
        <v>28</v>
      </c>
      <c r="F17" s="21">
        <f t="shared" si="6"/>
        <v>0</v>
      </c>
      <c r="G17" s="21">
        <v>0</v>
      </c>
      <c r="H17" s="51">
        <v>0</v>
      </c>
      <c r="I17" s="43">
        <v>0</v>
      </c>
      <c r="J17" s="43">
        <v>0</v>
      </c>
      <c r="K17" s="44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f>0+204.3-204.3</f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Q17" s="47">
        <v>0</v>
      </c>
      <c r="AR17" s="43">
        <v>0</v>
      </c>
      <c r="AS17" s="52"/>
      <c r="AT17" s="46"/>
    </row>
    <row r="18" s="39" customFormat="1" ht="26.100000000000001" customHeight="1">
      <c r="A18" s="40"/>
      <c r="B18" s="41"/>
      <c r="C18" s="41"/>
      <c r="D18" s="13"/>
      <c r="E18" s="42" t="s">
        <v>29</v>
      </c>
      <c r="F18" s="21">
        <f t="shared" si="6"/>
        <v>0</v>
      </c>
      <c r="G18" s="21">
        <v>0</v>
      </c>
      <c r="H18" s="51">
        <v>0</v>
      </c>
      <c r="I18" s="43">
        <v>0</v>
      </c>
      <c r="J18" s="43">
        <v>0</v>
      </c>
      <c r="K18" s="44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f>0+319.5-319.5</f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Q18" s="47">
        <v>0</v>
      </c>
      <c r="AR18" s="43">
        <v>0</v>
      </c>
      <c r="AS18" s="52"/>
      <c r="AT18" s="46"/>
    </row>
    <row r="19" s="39" customFormat="1" ht="26.100000000000001" customHeight="1">
      <c r="A19" s="40"/>
      <c r="B19" s="41"/>
      <c r="C19" s="41"/>
      <c r="D19" s="13"/>
      <c r="E19" s="42" t="s">
        <v>30</v>
      </c>
      <c r="F19" s="21">
        <f t="shared" si="6"/>
        <v>194906.09999999989</v>
      </c>
      <c r="G19" s="21">
        <f t="shared" si="6"/>
        <v>33607.5</v>
      </c>
      <c r="H19" s="51">
        <f>G19/F19*100</f>
        <v>17.242918513068613</v>
      </c>
      <c r="I19" s="47">
        <v>3000</v>
      </c>
      <c r="J19" s="47">
        <v>3000</v>
      </c>
      <c r="K19" s="44">
        <f>J19/I19*100</f>
        <v>100</v>
      </c>
      <c r="L19" s="47">
        <v>16830</v>
      </c>
      <c r="M19" s="47">
        <v>16830</v>
      </c>
      <c r="N19" s="47">
        <f>M19/L19*100</f>
        <v>100</v>
      </c>
      <c r="O19" s="47">
        <v>13777.5</v>
      </c>
      <c r="P19" s="47">
        <v>13777.5</v>
      </c>
      <c r="Q19" s="47">
        <f>P19/O19*100</f>
        <v>100</v>
      </c>
      <c r="R19" s="47">
        <v>22820</v>
      </c>
      <c r="S19" s="47"/>
      <c r="T19" s="47"/>
      <c r="U19" s="47">
        <v>12400</v>
      </c>
      <c r="V19" s="47"/>
      <c r="W19" s="47"/>
      <c r="X19" s="47">
        <v>20800</v>
      </c>
      <c r="Y19" s="47"/>
      <c r="Z19" s="47"/>
      <c r="AA19" s="47">
        <v>22700</v>
      </c>
      <c r="AB19" s="47"/>
      <c r="AC19" s="47"/>
      <c r="AD19" s="47">
        <v>11100</v>
      </c>
      <c r="AE19" s="47"/>
      <c r="AF19" s="47"/>
      <c r="AG19" s="47">
        <v>10200</v>
      </c>
      <c r="AH19" s="47"/>
      <c r="AI19" s="47"/>
      <c r="AJ19" s="47">
        <v>17350</v>
      </c>
      <c r="AK19" s="47"/>
      <c r="AL19" s="47"/>
      <c r="AM19" s="47">
        <v>12200</v>
      </c>
      <c r="AN19" s="47"/>
      <c r="AO19" s="47"/>
      <c r="AP19" s="47">
        <f>28251.2999999999+3440.59999999999+36.7</f>
        <v>31728.599999999893</v>
      </c>
      <c r="AQ19" s="47">
        <v>0</v>
      </c>
      <c r="AR19" s="43">
        <v>0</v>
      </c>
      <c r="AS19" s="52"/>
      <c r="AT19" s="46"/>
    </row>
    <row r="20" s="39" customFormat="1" ht="42" customHeight="1">
      <c r="A20" s="48"/>
      <c r="B20" s="49"/>
      <c r="C20" s="49"/>
      <c r="D20" s="13"/>
      <c r="E20" s="42" t="s">
        <v>31</v>
      </c>
      <c r="F20" s="21">
        <v>0</v>
      </c>
      <c r="G20" s="21">
        <v>0</v>
      </c>
      <c r="H20" s="21">
        <v>0</v>
      </c>
      <c r="I20" s="43">
        <v>0</v>
      </c>
      <c r="J20" s="43">
        <v>0</v>
      </c>
      <c r="K20" s="44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f>0+319.5-319.5</f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Q20" s="45">
        <v>0</v>
      </c>
      <c r="AR20" s="43">
        <v>0</v>
      </c>
      <c r="AS20" s="52"/>
      <c r="AT20" s="50"/>
    </row>
    <row r="21" s="33" customFormat="1" ht="26.100000000000001" customHeight="1">
      <c r="A21" s="53" t="s">
        <v>40</v>
      </c>
      <c r="B21" s="35" t="s">
        <v>41</v>
      </c>
      <c r="C21" s="35" t="s">
        <v>34</v>
      </c>
      <c r="D21" s="13">
        <v>1</v>
      </c>
      <c r="E21" s="20" t="s">
        <v>27</v>
      </c>
      <c r="F21" s="21">
        <f t="shared" si="6"/>
        <v>102778.7</v>
      </c>
      <c r="G21" s="21">
        <f t="shared" si="6"/>
        <v>18205</v>
      </c>
      <c r="H21" s="21">
        <f>G21/F21*100</f>
        <v>17.712814036371348</v>
      </c>
      <c r="I21" s="36">
        <f>I22+I23+I24</f>
        <v>1475</v>
      </c>
      <c r="J21" s="36">
        <f t="shared" si="9"/>
        <v>1475</v>
      </c>
      <c r="K21" s="22">
        <f>J21/I21*100</f>
        <v>100</v>
      </c>
      <c r="L21" s="36">
        <f t="shared" ref="L21:AQ26" si="10">L22+L23+L24</f>
        <v>6964.5</v>
      </c>
      <c r="M21" s="36">
        <f t="shared" si="10"/>
        <v>6964.5</v>
      </c>
      <c r="N21" s="36">
        <f>M21/L21*100</f>
        <v>100</v>
      </c>
      <c r="O21" s="36">
        <f t="shared" si="10"/>
        <v>9765.5</v>
      </c>
      <c r="P21" s="36">
        <f t="shared" si="10"/>
        <v>9765.5</v>
      </c>
      <c r="Q21" s="36">
        <f>P21/O21*100</f>
        <v>100</v>
      </c>
      <c r="R21" s="37">
        <f t="shared" si="10"/>
        <v>8760</v>
      </c>
      <c r="S21" s="36">
        <f t="shared" si="10"/>
        <v>0</v>
      </c>
      <c r="T21" s="36">
        <f>S21/R21*100</f>
        <v>0</v>
      </c>
      <c r="U21" s="36">
        <f t="shared" si="10"/>
        <v>19460</v>
      </c>
      <c r="V21" s="36">
        <f t="shared" si="10"/>
        <v>0</v>
      </c>
      <c r="W21" s="36">
        <f>V21/U21*100</f>
        <v>0</v>
      </c>
      <c r="X21" s="36">
        <f t="shared" si="10"/>
        <v>9904</v>
      </c>
      <c r="Y21" s="36">
        <f t="shared" si="10"/>
        <v>0</v>
      </c>
      <c r="Z21" s="36">
        <f>Y21/X21*100</f>
        <v>0</v>
      </c>
      <c r="AA21" s="36">
        <f t="shared" si="10"/>
        <v>3800</v>
      </c>
      <c r="AB21" s="36">
        <f t="shared" si="10"/>
        <v>0</v>
      </c>
      <c r="AC21" s="22">
        <f>AB21/AA21*100</f>
        <v>0</v>
      </c>
      <c r="AD21" s="36">
        <f t="shared" si="10"/>
        <v>2715.6999999999998</v>
      </c>
      <c r="AE21" s="36">
        <f t="shared" si="10"/>
        <v>0</v>
      </c>
      <c r="AF21" s="22">
        <f>AE21/AD21*100</f>
        <v>0</v>
      </c>
      <c r="AG21" s="36">
        <f t="shared" si="10"/>
        <v>4233.6999999999998</v>
      </c>
      <c r="AH21" s="36">
        <f t="shared" si="10"/>
        <v>0</v>
      </c>
      <c r="AI21" s="22">
        <f>AH21/AG21*100</f>
        <v>0</v>
      </c>
      <c r="AJ21" s="36">
        <f t="shared" si="10"/>
        <v>10300</v>
      </c>
      <c r="AK21" s="36">
        <f t="shared" si="10"/>
        <v>0</v>
      </c>
      <c r="AL21" s="36">
        <f t="shared" si="10"/>
        <v>0</v>
      </c>
      <c r="AM21" s="36">
        <f t="shared" si="10"/>
        <v>8200</v>
      </c>
      <c r="AN21" s="36">
        <f t="shared" si="10"/>
        <v>0</v>
      </c>
      <c r="AO21" s="36">
        <f t="shared" si="10"/>
        <v>0</v>
      </c>
      <c r="AP21" s="36">
        <f t="shared" si="10"/>
        <v>17200.299999999999</v>
      </c>
      <c r="AQ21" s="36">
        <f t="shared" si="10"/>
        <v>0</v>
      </c>
      <c r="AR21" s="54">
        <v>0</v>
      </c>
      <c r="AS21" s="35" t="s">
        <v>42</v>
      </c>
      <c r="AT21" s="38"/>
    </row>
    <row r="22" s="33" customFormat="1" ht="26.100000000000001" customHeight="1">
      <c r="A22" s="55"/>
      <c r="B22" s="41"/>
      <c r="C22" s="41"/>
      <c r="D22" s="13"/>
      <c r="E22" s="42" t="s">
        <v>28</v>
      </c>
      <c r="F22" s="21">
        <f t="shared" si="6"/>
        <v>0</v>
      </c>
      <c r="G22" s="21">
        <v>0</v>
      </c>
      <c r="H22" s="21">
        <v>0</v>
      </c>
      <c r="I22" s="45">
        <v>0</v>
      </c>
      <c r="J22" s="45">
        <v>0</v>
      </c>
      <c r="K22" s="22">
        <v>0</v>
      </c>
      <c r="L22" s="45">
        <v>0</v>
      </c>
      <c r="M22" s="45">
        <v>0</v>
      </c>
      <c r="N22" s="45">
        <v>0</v>
      </c>
      <c r="O22" s="43">
        <v>0</v>
      </c>
      <c r="P22" s="43">
        <v>0</v>
      </c>
      <c r="Q22" s="45">
        <v>0</v>
      </c>
      <c r="R22" s="56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0</v>
      </c>
      <c r="AN22" s="45">
        <v>0</v>
      </c>
      <c r="AO22" s="45">
        <v>0</v>
      </c>
      <c r="AP22" s="45">
        <v>0</v>
      </c>
      <c r="AQ22" s="57">
        <v>0</v>
      </c>
      <c r="AR22" s="57">
        <v>0</v>
      </c>
      <c r="AS22" s="52"/>
      <c r="AT22" s="46"/>
    </row>
    <row r="23" s="39" customFormat="1" ht="26.100000000000001" customHeight="1">
      <c r="A23" s="55"/>
      <c r="B23" s="41"/>
      <c r="C23" s="41"/>
      <c r="D23" s="13"/>
      <c r="E23" s="42" t="s">
        <v>29</v>
      </c>
      <c r="F23" s="21">
        <f t="shared" si="6"/>
        <v>0</v>
      </c>
      <c r="G23" s="21">
        <v>0</v>
      </c>
      <c r="H23" s="21">
        <v>0</v>
      </c>
      <c r="I23" s="45">
        <v>0</v>
      </c>
      <c r="J23" s="45">
        <v>0</v>
      </c>
      <c r="K23" s="22">
        <v>0</v>
      </c>
      <c r="L23" s="45">
        <v>0</v>
      </c>
      <c r="M23" s="45">
        <v>0</v>
      </c>
      <c r="N23" s="45">
        <v>0</v>
      </c>
      <c r="O23" s="43">
        <v>0</v>
      </c>
      <c r="P23" s="43">
        <v>0</v>
      </c>
      <c r="Q23" s="45">
        <v>0</v>
      </c>
      <c r="R23" s="56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7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45">
        <v>0</v>
      </c>
      <c r="AO23" s="45">
        <v>0</v>
      </c>
      <c r="AP23" s="45">
        <v>0</v>
      </c>
      <c r="AQ23" s="57">
        <v>0</v>
      </c>
      <c r="AR23" s="57">
        <v>0</v>
      </c>
      <c r="AS23" s="52"/>
      <c r="AT23" s="46"/>
    </row>
    <row r="24" s="39" customFormat="1" ht="26.100000000000001" customHeight="1">
      <c r="A24" s="55"/>
      <c r="B24" s="41"/>
      <c r="C24" s="41"/>
      <c r="D24" s="13"/>
      <c r="E24" s="42" t="s">
        <v>30</v>
      </c>
      <c r="F24" s="21">
        <f t="shared" si="6"/>
        <v>102778.7</v>
      </c>
      <c r="G24" s="21">
        <f t="shared" si="6"/>
        <v>18205</v>
      </c>
      <c r="H24" s="21">
        <f>G24/F24*100</f>
        <v>17.712814036371348</v>
      </c>
      <c r="I24" s="47">
        <v>1475</v>
      </c>
      <c r="J24" s="47">
        <v>1475</v>
      </c>
      <c r="K24" s="22">
        <f>J24/I24*100</f>
        <v>100</v>
      </c>
      <c r="L24" s="47">
        <v>6964.5</v>
      </c>
      <c r="M24" s="47">
        <v>6964.5</v>
      </c>
      <c r="N24" s="47">
        <f>M24/L24*100</f>
        <v>100</v>
      </c>
      <c r="O24" s="47">
        <v>9765.5</v>
      </c>
      <c r="P24" s="47">
        <v>9765.5</v>
      </c>
      <c r="Q24" s="47">
        <f>P24/O24*100</f>
        <v>100</v>
      </c>
      <c r="R24" s="47">
        <v>8760</v>
      </c>
      <c r="S24" s="47"/>
      <c r="T24" s="47"/>
      <c r="U24" s="47">
        <v>19460</v>
      </c>
      <c r="V24" s="47"/>
      <c r="W24" s="47"/>
      <c r="X24" s="47">
        <v>9904</v>
      </c>
      <c r="Y24" s="47"/>
      <c r="Z24" s="47"/>
      <c r="AA24" s="47">
        <v>3800</v>
      </c>
      <c r="AB24" s="47"/>
      <c r="AC24" s="47"/>
      <c r="AD24" s="47">
        <v>2715.6999999999998</v>
      </c>
      <c r="AE24" s="47"/>
      <c r="AF24" s="47"/>
      <c r="AG24" s="47">
        <f>4100+101.3+32.5-0.1</f>
        <v>4233.6999999999998</v>
      </c>
      <c r="AH24" s="47"/>
      <c r="AI24" s="47"/>
      <c r="AJ24" s="47">
        <v>10300</v>
      </c>
      <c r="AK24" s="47"/>
      <c r="AL24" s="47"/>
      <c r="AM24" s="47">
        <v>8200</v>
      </c>
      <c r="AN24" s="47"/>
      <c r="AO24" s="47"/>
      <c r="AP24" s="47">
        <f>14221.4+2978.8+0.1</f>
        <v>17200.299999999999</v>
      </c>
      <c r="AQ24" s="45">
        <v>0</v>
      </c>
      <c r="AR24" s="45">
        <v>0</v>
      </c>
      <c r="AS24" s="52"/>
      <c r="AT24" s="46"/>
    </row>
    <row r="25" s="39" customFormat="1" ht="39.75" customHeight="1">
      <c r="A25" s="58"/>
      <c r="B25" s="49"/>
      <c r="C25" s="49"/>
      <c r="D25" s="13"/>
      <c r="E25" s="42" t="s">
        <v>31</v>
      </c>
      <c r="F25" s="21">
        <v>0</v>
      </c>
      <c r="G25" s="21">
        <v>0</v>
      </c>
      <c r="H25" s="21">
        <v>0</v>
      </c>
      <c r="I25" s="45">
        <v>0</v>
      </c>
      <c r="J25" s="45">
        <v>0</v>
      </c>
      <c r="K25" s="22">
        <v>0</v>
      </c>
      <c r="L25" s="45">
        <v>0</v>
      </c>
      <c r="M25" s="45">
        <v>0</v>
      </c>
      <c r="N25" s="45">
        <v>0</v>
      </c>
      <c r="O25" s="43">
        <v>0</v>
      </c>
      <c r="P25" s="43">
        <v>0</v>
      </c>
      <c r="Q25" s="45">
        <v>0</v>
      </c>
      <c r="R25" s="56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52"/>
      <c r="AT25" s="50"/>
    </row>
    <row r="26" s="33" customFormat="1" ht="26.100000000000001" customHeight="1">
      <c r="A26" s="53" t="s">
        <v>43</v>
      </c>
      <c r="B26" s="59" t="s">
        <v>44</v>
      </c>
      <c r="C26" s="60" t="s">
        <v>34</v>
      </c>
      <c r="D26" s="13">
        <v>1</v>
      </c>
      <c r="E26" s="60" t="s">
        <v>45</v>
      </c>
      <c r="F26" s="21">
        <f t="shared" si="6"/>
        <v>0</v>
      </c>
      <c r="G26" s="21">
        <f t="shared" si="6"/>
        <v>0</v>
      </c>
      <c r="H26" s="21">
        <v>0</v>
      </c>
      <c r="I26" s="21">
        <f>I27+I28+I29</f>
        <v>0</v>
      </c>
      <c r="J26" s="21">
        <v>0</v>
      </c>
      <c r="K26" s="22">
        <v>0</v>
      </c>
      <c r="L26" s="21">
        <f t="shared" si="10"/>
        <v>0</v>
      </c>
      <c r="M26" s="21">
        <f t="shared" si="10"/>
        <v>0</v>
      </c>
      <c r="N26" s="21">
        <v>0</v>
      </c>
      <c r="O26" s="21">
        <f t="shared" si="10"/>
        <v>0</v>
      </c>
      <c r="P26" s="21">
        <f t="shared" si="10"/>
        <v>0</v>
      </c>
      <c r="Q26" s="21">
        <v>0</v>
      </c>
      <c r="R26" s="61">
        <f t="shared" si="10"/>
        <v>0</v>
      </c>
      <c r="S26" s="21">
        <f t="shared" si="10"/>
        <v>0</v>
      </c>
      <c r="T26" s="21">
        <v>0</v>
      </c>
      <c r="U26" s="21">
        <f t="shared" si="10"/>
        <v>0</v>
      </c>
      <c r="V26" s="21">
        <f t="shared" si="10"/>
        <v>0</v>
      </c>
      <c r="W26" s="21">
        <v>0</v>
      </c>
      <c r="X26" s="21">
        <f t="shared" si="10"/>
        <v>0</v>
      </c>
      <c r="Y26" s="21">
        <f t="shared" si="10"/>
        <v>0</v>
      </c>
      <c r="Z26" s="21">
        <v>0</v>
      </c>
      <c r="AA26" s="21">
        <f>AA27+AA28+AA29+AA30</f>
        <v>0</v>
      </c>
      <c r="AB26" s="21">
        <f>AB27+AB28+AB29+AB30</f>
        <v>0</v>
      </c>
      <c r="AC26" s="21">
        <v>0</v>
      </c>
      <c r="AD26" s="21">
        <f>AD27+AD28+AD29+AD30</f>
        <v>0</v>
      </c>
      <c r="AE26" s="21">
        <f>AE27+AE28+AE29+AE30</f>
        <v>0</v>
      </c>
      <c r="AF26" s="21">
        <v>0</v>
      </c>
      <c r="AG26" s="21">
        <f>AG27+AG28+AG29+AG30</f>
        <v>0</v>
      </c>
      <c r="AH26" s="21">
        <f>AH27+AH28+AH29+AH30</f>
        <v>0</v>
      </c>
      <c r="AI26" s="21">
        <v>0</v>
      </c>
      <c r="AJ26" s="21">
        <f>AJ27+AJ28+AJ29+AJ30</f>
        <v>0</v>
      </c>
      <c r="AK26" s="21">
        <f t="shared" si="10"/>
        <v>0</v>
      </c>
      <c r="AL26" s="21">
        <f t="shared" si="10"/>
        <v>0</v>
      </c>
      <c r="AM26" s="21">
        <f t="shared" si="10"/>
        <v>0</v>
      </c>
      <c r="AN26" s="21">
        <f t="shared" si="10"/>
        <v>0</v>
      </c>
      <c r="AO26" s="21">
        <f t="shared" si="10"/>
        <v>0</v>
      </c>
      <c r="AP26" s="21">
        <v>0</v>
      </c>
      <c r="AQ26" s="21">
        <v>0</v>
      </c>
      <c r="AR26" s="21">
        <v>0</v>
      </c>
      <c r="AS26" s="35" t="s">
        <v>46</v>
      </c>
      <c r="AT26" s="62"/>
    </row>
    <row r="27" s="33" customFormat="1" ht="26.100000000000001" customHeight="1">
      <c r="A27" s="63"/>
      <c r="B27" s="63"/>
      <c r="C27" s="63"/>
      <c r="D27" s="13"/>
      <c r="E27" s="64"/>
      <c r="F27" s="21">
        <f t="shared" si="6"/>
        <v>0</v>
      </c>
      <c r="G27" s="21">
        <f t="shared" si="6"/>
        <v>0</v>
      </c>
      <c r="H27" s="21">
        <v>0</v>
      </c>
      <c r="I27" s="45">
        <v>0</v>
      </c>
      <c r="J27" s="45">
        <v>0</v>
      </c>
      <c r="K27" s="22">
        <v>0</v>
      </c>
      <c r="L27" s="45">
        <v>0</v>
      </c>
      <c r="M27" s="45">
        <v>0</v>
      </c>
      <c r="N27" s="45">
        <v>0</v>
      </c>
      <c r="O27" s="43">
        <v>0</v>
      </c>
      <c r="P27" s="43">
        <v>0</v>
      </c>
      <c r="Q27" s="45">
        <v>0</v>
      </c>
      <c r="R27" s="56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21">
        <v>0</v>
      </c>
      <c r="AR27" s="21">
        <v>0</v>
      </c>
      <c r="AS27" s="41"/>
      <c r="AT27" s="65"/>
    </row>
    <row r="28" s="39" customFormat="1" ht="26.100000000000001" customHeight="1">
      <c r="A28" s="63"/>
      <c r="B28" s="63"/>
      <c r="C28" s="63"/>
      <c r="D28" s="13"/>
      <c r="E28" s="64"/>
      <c r="F28" s="21">
        <f t="shared" si="6"/>
        <v>0</v>
      </c>
      <c r="G28" s="21">
        <f t="shared" si="6"/>
        <v>0</v>
      </c>
      <c r="H28" s="21">
        <v>0</v>
      </c>
      <c r="I28" s="45">
        <v>0</v>
      </c>
      <c r="J28" s="45">
        <v>0</v>
      </c>
      <c r="K28" s="22">
        <v>0</v>
      </c>
      <c r="L28" s="45">
        <v>0</v>
      </c>
      <c r="M28" s="45">
        <v>0</v>
      </c>
      <c r="N28" s="45">
        <v>0</v>
      </c>
      <c r="O28" s="43">
        <v>0</v>
      </c>
      <c r="P28" s="43">
        <v>0</v>
      </c>
      <c r="Q28" s="45">
        <v>0</v>
      </c>
      <c r="R28" s="56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7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1"/>
      <c r="AT28" s="65"/>
    </row>
    <row r="29" s="39" customFormat="1" ht="26.100000000000001" customHeight="1">
      <c r="A29" s="63"/>
      <c r="B29" s="63"/>
      <c r="C29" s="63"/>
      <c r="D29" s="13"/>
      <c r="E29" s="64"/>
      <c r="F29" s="21">
        <f t="shared" si="6"/>
        <v>0</v>
      </c>
      <c r="G29" s="21">
        <f t="shared" si="6"/>
        <v>0</v>
      </c>
      <c r="H29" s="21">
        <v>0</v>
      </c>
      <c r="I29" s="45">
        <v>0</v>
      </c>
      <c r="J29" s="45">
        <v>0</v>
      </c>
      <c r="K29" s="22">
        <v>0</v>
      </c>
      <c r="L29" s="45">
        <v>0</v>
      </c>
      <c r="M29" s="45">
        <v>0</v>
      </c>
      <c r="N29" s="45">
        <v>0</v>
      </c>
      <c r="O29" s="43">
        <v>0</v>
      </c>
      <c r="P29" s="43">
        <v>0</v>
      </c>
      <c r="Q29" s="45">
        <v>0</v>
      </c>
      <c r="R29" s="56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1"/>
      <c r="AT29" s="65"/>
    </row>
    <row r="30" s="39" customFormat="1" ht="39.75" customHeight="1">
      <c r="A30" s="66"/>
      <c r="B30" s="66"/>
      <c r="C30" s="66"/>
      <c r="D30" s="13"/>
      <c r="E30" s="67"/>
      <c r="F30" s="21">
        <f t="shared" si="6"/>
        <v>0</v>
      </c>
      <c r="G30" s="21">
        <f t="shared" si="6"/>
        <v>0</v>
      </c>
      <c r="H30" s="21">
        <v>0</v>
      </c>
      <c r="I30" s="45">
        <v>0</v>
      </c>
      <c r="J30" s="45">
        <v>0</v>
      </c>
      <c r="K30" s="22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5">
        <v>0</v>
      </c>
      <c r="AQ30" s="45">
        <v>0</v>
      </c>
      <c r="AR30" s="45">
        <v>0</v>
      </c>
      <c r="AS30" s="49"/>
      <c r="AT30" s="68"/>
    </row>
    <row r="31" s="33" customFormat="1" ht="26.100000000000001" customHeight="1">
      <c r="A31" s="53" t="s">
        <v>47</v>
      </c>
      <c r="B31" s="59" t="s">
        <v>48</v>
      </c>
      <c r="C31" s="35" t="s">
        <v>34</v>
      </c>
      <c r="D31" s="13">
        <v>1</v>
      </c>
      <c r="E31" s="60" t="s">
        <v>45</v>
      </c>
      <c r="F31" s="21">
        <f t="shared" si="6"/>
        <v>0</v>
      </c>
      <c r="G31" s="21">
        <v>0</v>
      </c>
      <c r="H31" s="21">
        <v>0</v>
      </c>
      <c r="I31" s="21">
        <f>I32+I33+I34</f>
        <v>0</v>
      </c>
      <c r="J31" s="21">
        <f t="shared" si="9"/>
        <v>0</v>
      </c>
      <c r="K31" s="22">
        <v>0</v>
      </c>
      <c r="L31" s="21">
        <f t="shared" si="9"/>
        <v>0</v>
      </c>
      <c r="M31" s="21">
        <f t="shared" si="9"/>
        <v>0</v>
      </c>
      <c r="N31" s="21">
        <v>0</v>
      </c>
      <c r="O31" s="21">
        <f t="shared" si="9"/>
        <v>0</v>
      </c>
      <c r="P31" s="21">
        <f t="shared" si="9"/>
        <v>0</v>
      </c>
      <c r="Q31" s="21">
        <v>0</v>
      </c>
      <c r="R31" s="61">
        <f t="shared" si="9"/>
        <v>0</v>
      </c>
      <c r="S31" s="21">
        <f t="shared" si="9"/>
        <v>0</v>
      </c>
      <c r="T31" s="21">
        <v>0</v>
      </c>
      <c r="U31" s="21">
        <f t="shared" si="9"/>
        <v>0</v>
      </c>
      <c r="V31" s="21">
        <f t="shared" si="9"/>
        <v>0</v>
      </c>
      <c r="W31" s="21">
        <v>0</v>
      </c>
      <c r="X31" s="21">
        <f t="shared" si="9"/>
        <v>0</v>
      </c>
      <c r="Y31" s="21">
        <f t="shared" si="9"/>
        <v>0</v>
      </c>
      <c r="Z31" s="21">
        <f t="shared" si="9"/>
        <v>0</v>
      </c>
      <c r="AA31" s="21">
        <f t="shared" si="9"/>
        <v>0</v>
      </c>
      <c r="AB31" s="21">
        <f t="shared" si="9"/>
        <v>0</v>
      </c>
      <c r="AC31" s="21">
        <v>0</v>
      </c>
      <c r="AD31" s="21">
        <f t="shared" si="9"/>
        <v>0</v>
      </c>
      <c r="AE31" s="21">
        <f t="shared" si="9"/>
        <v>0</v>
      </c>
      <c r="AF31" s="21">
        <v>0</v>
      </c>
      <c r="AG31" s="21">
        <f t="shared" si="9"/>
        <v>0</v>
      </c>
      <c r="AH31" s="21">
        <f t="shared" si="9"/>
        <v>0</v>
      </c>
      <c r="AI31" s="21">
        <v>0</v>
      </c>
      <c r="AJ31" s="21">
        <f t="shared" si="9"/>
        <v>0</v>
      </c>
      <c r="AK31" s="21">
        <f t="shared" si="9"/>
        <v>0</v>
      </c>
      <c r="AL31" s="21">
        <f t="shared" si="9"/>
        <v>0</v>
      </c>
      <c r="AM31" s="21">
        <f t="shared" si="9"/>
        <v>0</v>
      </c>
      <c r="AN31" s="21">
        <f t="shared" si="9"/>
        <v>0</v>
      </c>
      <c r="AO31" s="21">
        <f t="shared" si="9"/>
        <v>0</v>
      </c>
      <c r="AP31" s="21">
        <v>0</v>
      </c>
      <c r="AQ31" s="21">
        <v>0</v>
      </c>
      <c r="AR31" s="54">
        <v>0</v>
      </c>
      <c r="AS31" s="35" t="s">
        <v>49</v>
      </c>
      <c r="AT31" s="69"/>
    </row>
    <row r="32" s="33" customFormat="1" ht="26.100000000000001" customHeight="1">
      <c r="A32" s="55"/>
      <c r="B32" s="70"/>
      <c r="C32" s="41"/>
      <c r="D32" s="13"/>
      <c r="E32" s="64"/>
      <c r="F32" s="21">
        <f t="shared" si="6"/>
        <v>0</v>
      </c>
      <c r="G32" s="21">
        <v>0</v>
      </c>
      <c r="H32" s="21">
        <v>0</v>
      </c>
      <c r="I32" s="57">
        <v>0</v>
      </c>
      <c r="J32" s="57">
        <v>0</v>
      </c>
      <c r="K32" s="22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0</v>
      </c>
      <c r="AC32" s="57">
        <v>0</v>
      </c>
      <c r="AD32" s="57">
        <v>0</v>
      </c>
      <c r="AE32" s="57">
        <v>0</v>
      </c>
      <c r="AF32" s="57">
        <v>0</v>
      </c>
      <c r="AG32" s="57">
        <v>0</v>
      </c>
      <c r="AH32" s="57">
        <v>0</v>
      </c>
      <c r="AI32" s="57">
        <v>0</v>
      </c>
      <c r="AJ32" s="57">
        <v>0</v>
      </c>
      <c r="AK32" s="57">
        <v>0</v>
      </c>
      <c r="AL32" s="57">
        <v>0</v>
      </c>
      <c r="AM32" s="57">
        <v>0</v>
      </c>
      <c r="AN32" s="57">
        <v>0</v>
      </c>
      <c r="AO32" s="57">
        <v>0</v>
      </c>
      <c r="AP32" s="57">
        <v>0</v>
      </c>
      <c r="AQ32" s="57">
        <v>0</v>
      </c>
      <c r="AR32" s="57">
        <v>0</v>
      </c>
      <c r="AS32" s="41"/>
      <c r="AT32" s="71"/>
    </row>
    <row r="33" s="39" customFormat="1" ht="26.100000000000001" customHeight="1">
      <c r="A33" s="55"/>
      <c r="B33" s="70"/>
      <c r="C33" s="41"/>
      <c r="D33" s="13"/>
      <c r="E33" s="64"/>
      <c r="F33" s="21">
        <f t="shared" si="6"/>
        <v>0</v>
      </c>
      <c r="G33" s="21">
        <v>0</v>
      </c>
      <c r="H33" s="21">
        <v>0</v>
      </c>
      <c r="I33" s="57">
        <v>0</v>
      </c>
      <c r="J33" s="57">
        <v>0</v>
      </c>
      <c r="K33" s="22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>
        <v>0</v>
      </c>
      <c r="Z33" s="57">
        <v>0</v>
      </c>
      <c r="AA33" s="57">
        <v>0</v>
      </c>
      <c r="AB33" s="57">
        <v>0</v>
      </c>
      <c r="AC33" s="57">
        <v>0</v>
      </c>
      <c r="AD33" s="57">
        <v>0</v>
      </c>
      <c r="AE33" s="57">
        <v>0</v>
      </c>
      <c r="AF33" s="57">
        <v>0</v>
      </c>
      <c r="AG33" s="57">
        <v>0</v>
      </c>
      <c r="AH33" s="57">
        <v>0</v>
      </c>
      <c r="AI33" s="57">
        <v>0</v>
      </c>
      <c r="AJ33" s="57">
        <v>0</v>
      </c>
      <c r="AK33" s="57">
        <v>0</v>
      </c>
      <c r="AL33" s="57">
        <v>0</v>
      </c>
      <c r="AM33" s="57">
        <v>0</v>
      </c>
      <c r="AN33" s="57">
        <v>0</v>
      </c>
      <c r="AO33" s="57">
        <v>0</v>
      </c>
      <c r="AP33" s="57">
        <v>0</v>
      </c>
      <c r="AQ33" s="57">
        <v>0</v>
      </c>
      <c r="AR33" s="57">
        <v>0</v>
      </c>
      <c r="AS33" s="41"/>
      <c r="AT33" s="71"/>
    </row>
    <row r="34" s="39" customFormat="1" ht="26.100000000000001" customHeight="1">
      <c r="A34" s="55"/>
      <c r="B34" s="70"/>
      <c r="C34" s="41"/>
      <c r="D34" s="13"/>
      <c r="E34" s="64"/>
      <c r="F34" s="21">
        <f t="shared" si="6"/>
        <v>0</v>
      </c>
      <c r="G34" s="21">
        <v>0</v>
      </c>
      <c r="H34" s="21">
        <v>0</v>
      </c>
      <c r="I34" s="57">
        <v>0</v>
      </c>
      <c r="J34" s="57">
        <v>0</v>
      </c>
      <c r="K34" s="22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0</v>
      </c>
      <c r="AC34" s="57">
        <v>0</v>
      </c>
      <c r="AD34" s="57">
        <v>0</v>
      </c>
      <c r="AE34" s="57">
        <v>0</v>
      </c>
      <c r="AF34" s="57">
        <v>0</v>
      </c>
      <c r="AG34" s="57">
        <v>0</v>
      </c>
      <c r="AH34" s="57">
        <v>0</v>
      </c>
      <c r="AI34" s="57">
        <v>0</v>
      </c>
      <c r="AJ34" s="57">
        <v>0</v>
      </c>
      <c r="AK34" s="57">
        <v>0</v>
      </c>
      <c r="AL34" s="57">
        <v>0</v>
      </c>
      <c r="AM34" s="57">
        <v>0</v>
      </c>
      <c r="AN34" s="57">
        <v>0</v>
      </c>
      <c r="AO34" s="57">
        <v>0</v>
      </c>
      <c r="AP34" s="57">
        <v>0</v>
      </c>
      <c r="AQ34" s="57">
        <v>0</v>
      </c>
      <c r="AR34" s="57">
        <v>0</v>
      </c>
      <c r="AS34" s="41"/>
      <c r="AT34" s="71"/>
    </row>
    <row r="35" s="39" customFormat="1" ht="39" customHeight="1">
      <c r="A35" s="58"/>
      <c r="B35" s="72"/>
      <c r="C35" s="49"/>
      <c r="D35" s="13"/>
      <c r="E35" s="67"/>
      <c r="F35" s="21">
        <v>0</v>
      </c>
      <c r="G35" s="21">
        <v>0</v>
      </c>
      <c r="H35" s="21">
        <v>0</v>
      </c>
      <c r="I35" s="45">
        <v>0</v>
      </c>
      <c r="J35" s="45">
        <v>0</v>
      </c>
      <c r="K35" s="22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5">
        <v>0</v>
      </c>
      <c r="AR35" s="45">
        <v>0</v>
      </c>
      <c r="AS35" s="49"/>
      <c r="AT35" s="73"/>
    </row>
    <row r="36" s="33" customFormat="1" ht="24.75" customHeight="1">
      <c r="A36" s="74" t="s">
        <v>50</v>
      </c>
      <c r="B36" s="35" t="s">
        <v>51</v>
      </c>
      <c r="C36" s="13" t="s">
        <v>34</v>
      </c>
      <c r="D36" s="75" t="s">
        <v>35</v>
      </c>
      <c r="E36" s="20" t="s">
        <v>27</v>
      </c>
      <c r="F36" s="21">
        <f t="shared" si="6"/>
        <v>0</v>
      </c>
      <c r="G36" s="21">
        <f t="shared" si="6"/>
        <v>0</v>
      </c>
      <c r="H36" s="21">
        <v>0</v>
      </c>
      <c r="I36" s="21">
        <f>I37+I38+I39</f>
        <v>0</v>
      </c>
      <c r="J36" s="21">
        <f t="shared" si="9"/>
        <v>0</v>
      </c>
      <c r="K36" s="22">
        <v>0</v>
      </c>
      <c r="L36" s="21">
        <f t="shared" si="9"/>
        <v>0</v>
      </c>
      <c r="M36" s="21">
        <f t="shared" si="9"/>
        <v>0</v>
      </c>
      <c r="N36" s="21">
        <f t="shared" si="9"/>
        <v>0</v>
      </c>
      <c r="O36" s="21">
        <f t="shared" si="9"/>
        <v>0</v>
      </c>
      <c r="P36" s="21">
        <f>P37+P38+P39</f>
        <v>0</v>
      </c>
      <c r="Q36" s="21">
        <v>0</v>
      </c>
      <c r="R36" s="61">
        <f t="shared" si="9"/>
        <v>0</v>
      </c>
      <c r="S36" s="21">
        <f t="shared" si="9"/>
        <v>0</v>
      </c>
      <c r="T36" s="21">
        <f t="shared" si="9"/>
        <v>0</v>
      </c>
      <c r="U36" s="21">
        <f>U37+U38+U39</f>
        <v>0</v>
      </c>
      <c r="V36" s="21">
        <f t="shared" si="9"/>
        <v>0</v>
      </c>
      <c r="W36" s="21">
        <v>0</v>
      </c>
      <c r="X36" s="21">
        <f t="shared" si="9"/>
        <v>0</v>
      </c>
      <c r="Y36" s="21">
        <f t="shared" si="9"/>
        <v>0</v>
      </c>
      <c r="Z36" s="36">
        <v>0</v>
      </c>
      <c r="AA36" s="21">
        <f t="shared" si="9"/>
        <v>0</v>
      </c>
      <c r="AB36" s="21">
        <f t="shared" si="9"/>
        <v>0</v>
      </c>
      <c r="AC36" s="51">
        <v>0</v>
      </c>
      <c r="AD36" s="21">
        <f t="shared" si="9"/>
        <v>0</v>
      </c>
      <c r="AE36" s="21">
        <f t="shared" si="9"/>
        <v>0</v>
      </c>
      <c r="AF36" s="21">
        <f t="shared" si="9"/>
        <v>0</v>
      </c>
      <c r="AG36" s="21">
        <f t="shared" si="9"/>
        <v>0</v>
      </c>
      <c r="AH36" s="21">
        <f t="shared" si="9"/>
        <v>0</v>
      </c>
      <c r="AI36" s="21">
        <v>0</v>
      </c>
      <c r="AJ36" s="21">
        <f t="shared" si="9"/>
        <v>0</v>
      </c>
      <c r="AK36" s="21">
        <f t="shared" si="9"/>
        <v>0</v>
      </c>
      <c r="AL36" s="21">
        <f t="shared" si="9"/>
        <v>0</v>
      </c>
      <c r="AM36" s="21">
        <f t="shared" si="9"/>
        <v>0</v>
      </c>
      <c r="AN36" s="21">
        <f t="shared" si="9"/>
        <v>0</v>
      </c>
      <c r="AO36" s="21">
        <f t="shared" si="9"/>
        <v>0</v>
      </c>
      <c r="AP36" s="21">
        <v>0</v>
      </c>
      <c r="AQ36" s="21">
        <v>0</v>
      </c>
      <c r="AR36" s="21">
        <v>0</v>
      </c>
      <c r="AS36" s="35" t="s">
        <v>36</v>
      </c>
      <c r="AT36" s="38"/>
    </row>
    <row r="37" s="33" customFormat="1" ht="30" customHeight="1">
      <c r="A37" s="74"/>
      <c r="B37" s="41"/>
      <c r="C37" s="13"/>
      <c r="D37" s="75"/>
      <c r="E37" s="42" t="s">
        <v>28</v>
      </c>
      <c r="F37" s="21">
        <f t="shared" si="6"/>
        <v>0</v>
      </c>
      <c r="G37" s="21">
        <f t="shared" si="6"/>
        <v>0</v>
      </c>
      <c r="H37" s="21">
        <v>0</v>
      </c>
      <c r="I37" s="43">
        <v>0</v>
      </c>
      <c r="J37" s="43">
        <v>0</v>
      </c>
      <c r="K37" s="22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0</v>
      </c>
      <c r="AN37" s="43">
        <v>0</v>
      </c>
      <c r="AO37" s="43">
        <v>0</v>
      </c>
      <c r="AP37" s="43">
        <v>0</v>
      </c>
      <c r="AQ37" s="43">
        <v>0</v>
      </c>
      <c r="AR37" s="45">
        <v>0</v>
      </c>
      <c r="AS37" s="41"/>
      <c r="AT37" s="46"/>
    </row>
    <row r="38" s="39" customFormat="1" ht="34.5" customHeight="1">
      <c r="A38" s="74"/>
      <c r="B38" s="41"/>
      <c r="C38" s="13"/>
      <c r="D38" s="75"/>
      <c r="E38" s="42" t="s">
        <v>29</v>
      </c>
      <c r="F38" s="21">
        <f t="shared" si="6"/>
        <v>0</v>
      </c>
      <c r="G38" s="21">
        <f t="shared" ref="G38:G41" si="11">J38+M38+P38+S38+V38+Y38+AB38+AE38+AH38+AK38+AN38+AQ38</f>
        <v>0</v>
      </c>
      <c r="H38" s="21">
        <v>0</v>
      </c>
      <c r="I38" s="43">
        <v>0</v>
      </c>
      <c r="J38" s="43">
        <v>0</v>
      </c>
      <c r="K38" s="22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  <c r="AM38" s="43">
        <v>0</v>
      </c>
      <c r="AN38" s="43">
        <v>0</v>
      </c>
      <c r="AO38" s="43">
        <v>0</v>
      </c>
      <c r="AP38" s="43">
        <v>0</v>
      </c>
      <c r="AQ38" s="43">
        <v>0</v>
      </c>
      <c r="AR38" s="45">
        <v>0</v>
      </c>
      <c r="AS38" s="41"/>
      <c r="AT38" s="46"/>
    </row>
    <row r="39" s="39" customFormat="1" ht="37.5" customHeight="1">
      <c r="A39" s="74"/>
      <c r="B39" s="41"/>
      <c r="C39" s="13"/>
      <c r="D39" s="75"/>
      <c r="E39" s="42" t="s">
        <v>30</v>
      </c>
      <c r="F39" s="21">
        <f t="shared" si="6"/>
        <v>0</v>
      </c>
      <c r="G39" s="21">
        <f t="shared" si="11"/>
        <v>0</v>
      </c>
      <c r="H39" s="21">
        <v>0</v>
      </c>
      <c r="I39" s="43">
        <v>0</v>
      </c>
      <c r="J39" s="43">
        <v>0</v>
      </c>
      <c r="K39" s="22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43">
        <v>0</v>
      </c>
      <c r="AK39" s="43">
        <v>0</v>
      </c>
      <c r="AL39" s="43">
        <v>0</v>
      </c>
      <c r="AM39" s="43">
        <v>0</v>
      </c>
      <c r="AN39" s="43">
        <v>0</v>
      </c>
      <c r="AO39" s="43">
        <v>0</v>
      </c>
      <c r="AP39" s="43">
        <v>0</v>
      </c>
      <c r="AQ39" s="43">
        <v>0</v>
      </c>
      <c r="AR39" s="45">
        <v>0</v>
      </c>
      <c r="AS39" s="41"/>
      <c r="AT39" s="46"/>
    </row>
    <row r="40" s="39" customFormat="1" ht="37.5" customHeight="1">
      <c r="A40" s="74"/>
      <c r="B40" s="49"/>
      <c r="C40" s="13"/>
      <c r="D40" s="76"/>
      <c r="E40" s="42" t="s">
        <v>31</v>
      </c>
      <c r="F40" s="21">
        <v>0</v>
      </c>
      <c r="G40" s="21">
        <v>0</v>
      </c>
      <c r="H40" s="21">
        <v>0</v>
      </c>
      <c r="I40" s="45">
        <v>0</v>
      </c>
      <c r="J40" s="45">
        <v>0</v>
      </c>
      <c r="K40" s="22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45">
        <v>0</v>
      </c>
      <c r="AK40" s="45">
        <v>0</v>
      </c>
      <c r="AL40" s="45">
        <v>0</v>
      </c>
      <c r="AM40" s="45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9"/>
      <c r="AT40" s="50"/>
    </row>
    <row r="41" s="39" customFormat="1" ht="25.5" customHeight="1">
      <c r="A41" s="74" t="s">
        <v>52</v>
      </c>
      <c r="B41" s="35" t="s">
        <v>53</v>
      </c>
      <c r="C41" s="13" t="s">
        <v>54</v>
      </c>
      <c r="D41" s="76"/>
      <c r="E41" s="20" t="s">
        <v>27</v>
      </c>
      <c r="F41" s="21">
        <f t="shared" si="6"/>
        <v>1735.8</v>
      </c>
      <c r="G41" s="21">
        <f t="shared" si="11"/>
        <v>120</v>
      </c>
      <c r="H41" s="21">
        <f>G41/F41*100</f>
        <v>6.9132388524023511</v>
      </c>
      <c r="I41" s="21">
        <f>I42+I43+I44</f>
        <v>0</v>
      </c>
      <c r="J41" s="21">
        <f t="shared" si="9"/>
        <v>0</v>
      </c>
      <c r="K41" s="22">
        <v>0</v>
      </c>
      <c r="L41" s="21">
        <f t="shared" si="9"/>
        <v>0</v>
      </c>
      <c r="M41" s="21">
        <f t="shared" si="9"/>
        <v>0</v>
      </c>
      <c r="N41" s="21">
        <f t="shared" si="9"/>
        <v>0</v>
      </c>
      <c r="O41" s="21">
        <f t="shared" si="9"/>
        <v>240</v>
      </c>
      <c r="P41" s="21">
        <f>P42+P43+P44</f>
        <v>120</v>
      </c>
      <c r="Q41" s="21">
        <f>P41/O41*100</f>
        <v>50</v>
      </c>
      <c r="R41" s="61">
        <f t="shared" si="9"/>
        <v>250</v>
      </c>
      <c r="S41" s="21">
        <f t="shared" si="9"/>
        <v>0</v>
      </c>
      <c r="T41" s="21">
        <v>0</v>
      </c>
      <c r="U41" s="21">
        <f>U42+U43+U44</f>
        <v>150</v>
      </c>
      <c r="V41" s="21">
        <f t="shared" si="9"/>
        <v>0</v>
      </c>
      <c r="W41" s="21">
        <v>0</v>
      </c>
      <c r="X41" s="21">
        <f t="shared" si="9"/>
        <v>0</v>
      </c>
      <c r="Y41" s="21">
        <f t="shared" si="9"/>
        <v>0</v>
      </c>
      <c r="Z41" s="36">
        <v>0</v>
      </c>
      <c r="AA41" s="21">
        <f t="shared" si="9"/>
        <v>0</v>
      </c>
      <c r="AB41" s="21">
        <f t="shared" si="9"/>
        <v>0</v>
      </c>
      <c r="AC41" s="51">
        <v>0</v>
      </c>
      <c r="AD41" s="21">
        <f t="shared" si="9"/>
        <v>0</v>
      </c>
      <c r="AE41" s="21">
        <f t="shared" si="9"/>
        <v>0</v>
      </c>
      <c r="AF41" s="21">
        <f t="shared" si="9"/>
        <v>0</v>
      </c>
      <c r="AG41" s="21">
        <f t="shared" si="9"/>
        <v>1095.8</v>
      </c>
      <c r="AH41" s="21">
        <f t="shared" si="9"/>
        <v>0</v>
      </c>
      <c r="AI41" s="21">
        <f>AH41/AG41*100</f>
        <v>0</v>
      </c>
      <c r="AJ41" s="21">
        <f t="shared" si="9"/>
        <v>0</v>
      </c>
      <c r="AK41" s="21">
        <f t="shared" si="9"/>
        <v>0</v>
      </c>
      <c r="AL41" s="21">
        <f t="shared" si="9"/>
        <v>0</v>
      </c>
      <c r="AM41" s="21">
        <f t="shared" si="9"/>
        <v>0</v>
      </c>
      <c r="AN41" s="21">
        <f t="shared" si="9"/>
        <v>0</v>
      </c>
      <c r="AO41" s="21">
        <f t="shared" si="9"/>
        <v>0</v>
      </c>
      <c r="AP41" s="21">
        <v>0</v>
      </c>
      <c r="AQ41" s="21">
        <v>0</v>
      </c>
      <c r="AR41" s="21">
        <v>0</v>
      </c>
      <c r="AS41" s="35" t="s">
        <v>55</v>
      </c>
      <c r="AT41" s="38" t="s">
        <v>56</v>
      </c>
    </row>
    <row r="42" s="39" customFormat="1" ht="27.75" customHeight="1">
      <c r="A42" s="74"/>
      <c r="B42" s="41"/>
      <c r="C42" s="13"/>
      <c r="D42" s="76"/>
      <c r="E42" s="42" t="s">
        <v>28</v>
      </c>
      <c r="F42" s="21">
        <f t="shared" si="6"/>
        <v>0</v>
      </c>
      <c r="G42" s="21">
        <f t="shared" si="6"/>
        <v>0</v>
      </c>
      <c r="H42" s="21">
        <v>0</v>
      </c>
      <c r="I42" s="43">
        <v>0</v>
      </c>
      <c r="J42" s="43">
        <v>0</v>
      </c>
      <c r="K42" s="22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f>0+204.3-204.3</f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3">
        <v>0</v>
      </c>
      <c r="AH42" s="43">
        <v>0</v>
      </c>
      <c r="AI42" s="43">
        <v>0</v>
      </c>
      <c r="AJ42" s="43">
        <v>0</v>
      </c>
      <c r="AK42" s="43">
        <v>0</v>
      </c>
      <c r="AL42" s="43">
        <v>0</v>
      </c>
      <c r="AM42" s="43">
        <v>0</v>
      </c>
      <c r="AN42" s="43">
        <v>0</v>
      </c>
      <c r="AO42" s="43">
        <v>0</v>
      </c>
      <c r="AP42" s="43">
        <v>0</v>
      </c>
      <c r="AQ42" s="43">
        <v>0</v>
      </c>
      <c r="AR42" s="45">
        <v>0</v>
      </c>
      <c r="AS42" s="41"/>
      <c r="AT42" s="46"/>
    </row>
    <row r="43" s="39" customFormat="1" ht="27" customHeight="1">
      <c r="A43" s="74"/>
      <c r="B43" s="41"/>
      <c r="C43" s="13"/>
      <c r="D43" s="76"/>
      <c r="E43" s="42" t="s">
        <v>29</v>
      </c>
      <c r="F43" s="21">
        <f t="shared" si="6"/>
        <v>520</v>
      </c>
      <c r="G43" s="21">
        <f t="shared" si="6"/>
        <v>0</v>
      </c>
      <c r="H43" s="21">
        <f t="shared" ref="H43:H71" si="12">G43/F43*100</f>
        <v>0</v>
      </c>
      <c r="I43" s="43">
        <v>0</v>
      </c>
      <c r="J43" s="43">
        <v>0</v>
      </c>
      <c r="K43" s="22">
        <v>0</v>
      </c>
      <c r="L43" s="43">
        <v>0</v>
      </c>
      <c r="M43" s="43">
        <v>0</v>
      </c>
      <c r="N43" s="43">
        <v>0</v>
      </c>
      <c r="O43" s="43">
        <v>120</v>
      </c>
      <c r="P43" s="43">
        <v>0</v>
      </c>
      <c r="Q43" s="43">
        <v>0</v>
      </c>
      <c r="R43" s="43">
        <v>250</v>
      </c>
      <c r="S43" s="43">
        <v>0</v>
      </c>
      <c r="T43" s="43">
        <v>0</v>
      </c>
      <c r="U43" s="43">
        <v>150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3">
        <v>0</v>
      </c>
      <c r="AI43" s="43">
        <v>0</v>
      </c>
      <c r="AJ43" s="43">
        <v>0</v>
      </c>
      <c r="AK43" s="43">
        <v>0</v>
      </c>
      <c r="AL43" s="43">
        <v>0</v>
      </c>
      <c r="AM43" s="43">
        <v>0</v>
      </c>
      <c r="AN43" s="43">
        <v>0</v>
      </c>
      <c r="AO43" s="43">
        <v>0</v>
      </c>
      <c r="AP43" s="43">
        <v>0</v>
      </c>
      <c r="AQ43" s="43">
        <v>0</v>
      </c>
      <c r="AR43" s="45">
        <v>0</v>
      </c>
      <c r="AS43" s="41"/>
      <c r="AT43" s="46"/>
    </row>
    <row r="44" s="39" customFormat="1" ht="37.5" customHeight="1">
      <c r="A44" s="74"/>
      <c r="B44" s="41"/>
      <c r="C44" s="13"/>
      <c r="D44" s="76"/>
      <c r="E44" s="42" t="s">
        <v>30</v>
      </c>
      <c r="F44" s="21">
        <f t="shared" si="6"/>
        <v>1215.8</v>
      </c>
      <c r="G44" s="21">
        <f t="shared" si="6"/>
        <v>120</v>
      </c>
      <c r="H44" s="21">
        <f t="shared" si="12"/>
        <v>9.8700444151998692</v>
      </c>
      <c r="I44" s="43">
        <v>0</v>
      </c>
      <c r="J44" s="43">
        <v>0</v>
      </c>
      <c r="K44" s="22">
        <v>0</v>
      </c>
      <c r="L44" s="43">
        <v>0</v>
      </c>
      <c r="M44" s="43">
        <v>0</v>
      </c>
      <c r="N44" s="43">
        <v>0</v>
      </c>
      <c r="O44" s="43">
        <v>120</v>
      </c>
      <c r="P44" s="43">
        <v>120</v>
      </c>
      <c r="Q44" s="43">
        <f>P44/O44*100</f>
        <v>100</v>
      </c>
      <c r="R44" s="43">
        <f>1473.8-1473.8</f>
        <v>0</v>
      </c>
      <c r="S44" s="43">
        <v>0</v>
      </c>
      <c r="T44" s="43">
        <v>0</v>
      </c>
      <c r="U44" s="43">
        <f>2100-2100</f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f>4900-4900</f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1095.8</v>
      </c>
      <c r="AH44" s="43">
        <v>0</v>
      </c>
      <c r="AI44" s="43">
        <f>AH44/AG44*100</f>
        <v>0</v>
      </c>
      <c r="AJ44" s="43">
        <v>0</v>
      </c>
      <c r="AK44" s="43">
        <v>0</v>
      </c>
      <c r="AL44" s="43">
        <v>0</v>
      </c>
      <c r="AM44" s="43">
        <v>0</v>
      </c>
      <c r="AN44" s="43">
        <v>0</v>
      </c>
      <c r="AO44" s="43">
        <v>0</v>
      </c>
      <c r="AP44" s="43">
        <v>0</v>
      </c>
      <c r="AQ44" s="43">
        <v>0</v>
      </c>
      <c r="AR44" s="45">
        <v>0</v>
      </c>
      <c r="AS44" s="41"/>
      <c r="AT44" s="46"/>
    </row>
    <row r="45" s="39" customFormat="1" ht="37.5" customHeight="1">
      <c r="A45" s="74"/>
      <c r="B45" s="49"/>
      <c r="C45" s="13"/>
      <c r="D45" s="76"/>
      <c r="E45" s="42" t="s">
        <v>31</v>
      </c>
      <c r="F45" s="21">
        <v>0</v>
      </c>
      <c r="G45" s="21">
        <v>0</v>
      </c>
      <c r="H45" s="21">
        <v>0</v>
      </c>
      <c r="I45" s="45">
        <v>0</v>
      </c>
      <c r="J45" s="45">
        <v>0</v>
      </c>
      <c r="K45" s="22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9"/>
      <c r="AT45" s="50"/>
    </row>
    <row r="46" s="39" customFormat="1" ht="22.5" customHeight="1">
      <c r="A46" s="53" t="s">
        <v>57</v>
      </c>
      <c r="B46" s="13" t="s">
        <v>58</v>
      </c>
      <c r="C46" s="35" t="s">
        <v>34</v>
      </c>
      <c r="D46" s="76"/>
      <c r="E46" s="20" t="s">
        <v>27</v>
      </c>
      <c r="F46" s="21">
        <f t="shared" si="6"/>
        <v>606.89999999999964</v>
      </c>
      <c r="G46" s="21">
        <f>J46+M46+P46+S46+V46+Y46+AB46+AE46+AH46+AK46+AN46+AQ46</f>
        <v>20.299999999999997</v>
      </c>
      <c r="H46" s="21">
        <f t="shared" si="12"/>
        <v>3.344867358708191</v>
      </c>
      <c r="I46" s="21">
        <f>I47+I48+I49</f>
        <v>0</v>
      </c>
      <c r="J46" s="21">
        <f t="shared" si="9"/>
        <v>0</v>
      </c>
      <c r="K46" s="22">
        <v>0</v>
      </c>
      <c r="L46" s="21">
        <f t="shared" si="9"/>
        <v>10.199999999999999</v>
      </c>
      <c r="M46" s="21">
        <f t="shared" si="9"/>
        <v>10.199999999999999</v>
      </c>
      <c r="N46" s="21">
        <f>M46/L46*100</f>
        <v>100</v>
      </c>
      <c r="O46" s="21">
        <f t="shared" si="9"/>
        <v>10.1</v>
      </c>
      <c r="P46" s="21">
        <f>P47+P48+P49</f>
        <v>10.1</v>
      </c>
      <c r="Q46" s="21">
        <f>P46/O46*100</f>
        <v>100</v>
      </c>
      <c r="R46" s="61">
        <f t="shared" si="9"/>
        <v>217.99999999999969</v>
      </c>
      <c r="S46" s="21">
        <f t="shared" si="9"/>
        <v>0</v>
      </c>
      <c r="T46" s="21">
        <v>0</v>
      </c>
      <c r="U46" s="21">
        <f>U47+U48+U49</f>
        <v>183.69999999999999</v>
      </c>
      <c r="V46" s="21">
        <f t="shared" si="9"/>
        <v>0</v>
      </c>
      <c r="W46" s="21">
        <v>0</v>
      </c>
      <c r="X46" s="21">
        <f t="shared" si="9"/>
        <v>10.199999999999999</v>
      </c>
      <c r="Y46" s="21">
        <f t="shared" si="9"/>
        <v>0</v>
      </c>
      <c r="Z46" s="36">
        <v>0</v>
      </c>
      <c r="AA46" s="21">
        <f t="shared" si="9"/>
        <v>10.199999999999999</v>
      </c>
      <c r="AB46" s="21">
        <f t="shared" si="9"/>
        <v>0</v>
      </c>
      <c r="AC46" s="51">
        <v>0</v>
      </c>
      <c r="AD46" s="21">
        <f t="shared" si="9"/>
        <v>10.299999999999999</v>
      </c>
      <c r="AE46" s="21">
        <f t="shared" si="9"/>
        <v>0</v>
      </c>
      <c r="AF46" s="21">
        <f t="shared" si="9"/>
        <v>0</v>
      </c>
      <c r="AG46" s="21">
        <f t="shared" si="9"/>
        <v>125.5</v>
      </c>
      <c r="AH46" s="21">
        <f t="shared" si="9"/>
        <v>0</v>
      </c>
      <c r="AI46" s="21">
        <f>AH46/AG46*100</f>
        <v>0</v>
      </c>
      <c r="AJ46" s="21">
        <f t="shared" si="9"/>
        <v>10.199999999999999</v>
      </c>
      <c r="AK46" s="21">
        <f t="shared" si="9"/>
        <v>0</v>
      </c>
      <c r="AL46" s="21">
        <f t="shared" si="9"/>
        <v>0</v>
      </c>
      <c r="AM46" s="21">
        <f t="shared" si="9"/>
        <v>10.199999999999999</v>
      </c>
      <c r="AN46" s="21">
        <f t="shared" si="9"/>
        <v>0</v>
      </c>
      <c r="AO46" s="21">
        <f t="shared" si="9"/>
        <v>0</v>
      </c>
      <c r="AP46" s="21">
        <f t="shared" si="9"/>
        <v>8.3000000000000007</v>
      </c>
      <c r="AQ46" s="45"/>
      <c r="AR46" s="45"/>
      <c r="AS46" s="41" t="s">
        <v>59</v>
      </c>
      <c r="AT46" s="46"/>
    </row>
    <row r="47" s="39" customFormat="1" ht="27" customHeight="1">
      <c r="A47" s="55"/>
      <c r="B47" s="13"/>
      <c r="C47" s="13"/>
      <c r="D47" s="76"/>
      <c r="E47" s="42" t="s">
        <v>28</v>
      </c>
      <c r="F47" s="21">
        <f t="shared" si="6"/>
        <v>61.600000000000001</v>
      </c>
      <c r="G47" s="21">
        <f t="shared" si="6"/>
        <v>0</v>
      </c>
      <c r="H47" s="21">
        <v>0</v>
      </c>
      <c r="I47" s="45">
        <v>0</v>
      </c>
      <c r="J47" s="45">
        <v>0</v>
      </c>
      <c r="K47" s="44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56">
        <v>61.600000000000001</v>
      </c>
      <c r="S47" s="45"/>
      <c r="T47" s="45"/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5">
        <v>0</v>
      </c>
      <c r="AI47" s="45">
        <v>0</v>
      </c>
      <c r="AJ47" s="45">
        <v>0</v>
      </c>
      <c r="AK47" s="45">
        <v>0</v>
      </c>
      <c r="AL47" s="45">
        <v>0</v>
      </c>
      <c r="AM47" s="45">
        <v>0</v>
      </c>
      <c r="AN47" s="45">
        <v>0</v>
      </c>
      <c r="AO47" s="45">
        <v>0</v>
      </c>
      <c r="AP47" s="45">
        <v>0</v>
      </c>
      <c r="AQ47" s="45"/>
      <c r="AR47" s="45"/>
      <c r="AS47" s="41"/>
      <c r="AT47" s="46"/>
    </row>
    <row r="48" s="39" customFormat="1" ht="29.25" customHeight="1">
      <c r="A48" s="55"/>
      <c r="B48" s="13"/>
      <c r="C48" s="13"/>
      <c r="D48" s="76"/>
      <c r="E48" s="42" t="s">
        <v>29</v>
      </c>
      <c r="F48" s="21">
        <f t="shared" si="6"/>
        <v>454.29999999999973</v>
      </c>
      <c r="G48" s="21">
        <f t="shared" ref="G48:G64" si="13">J48+M48+P48+S48+V48+Y48+AB48+AE48+AH48+AK48+AN48+AQ48</f>
        <v>17.299999999999997</v>
      </c>
      <c r="H48" s="21">
        <f t="shared" si="12"/>
        <v>3.8080563504292333</v>
      </c>
      <c r="I48" s="45">
        <v>0</v>
      </c>
      <c r="J48" s="45">
        <v>0</v>
      </c>
      <c r="K48" s="44">
        <v>0</v>
      </c>
      <c r="L48" s="45">
        <v>8.6999999999999993</v>
      </c>
      <c r="M48" s="45">
        <v>8.6999999999999993</v>
      </c>
      <c r="N48" s="45">
        <f t="shared" ref="N48:N69" si="14">M48/L48*100</f>
        <v>100</v>
      </c>
      <c r="O48" s="45">
        <v>8.5999999999999996</v>
      </c>
      <c r="P48" s="45">
        <v>8.5999999999999996</v>
      </c>
      <c r="Q48" s="45">
        <f t="shared" ref="Q48:Q69" si="15">P48/O48*100</f>
        <v>100</v>
      </c>
      <c r="R48" s="56">
        <f>48.3999999999999+75.2999999999999</f>
        <v>123.69999999999979</v>
      </c>
      <c r="S48" s="45"/>
      <c r="T48" s="45"/>
      <c r="U48" s="45">
        <v>156.09999999999999</v>
      </c>
      <c r="V48" s="45"/>
      <c r="W48" s="45"/>
      <c r="X48" s="45">
        <v>8.6999999999999993</v>
      </c>
      <c r="Y48" s="45"/>
      <c r="Z48" s="45"/>
      <c r="AA48" s="45">
        <v>8.6999999999999993</v>
      </c>
      <c r="AB48" s="45"/>
      <c r="AC48" s="45"/>
      <c r="AD48" s="45">
        <v>8.6999999999999993</v>
      </c>
      <c r="AE48" s="45"/>
      <c r="AF48" s="45"/>
      <c r="AG48" s="45">
        <v>106.7</v>
      </c>
      <c r="AH48" s="45"/>
      <c r="AI48" s="45"/>
      <c r="AJ48" s="45">
        <v>8.6999999999999993</v>
      </c>
      <c r="AK48" s="45"/>
      <c r="AL48" s="45"/>
      <c r="AM48" s="45">
        <v>8.6999999999999993</v>
      </c>
      <c r="AN48" s="45"/>
      <c r="AO48" s="45"/>
      <c r="AP48" s="45">
        <v>7</v>
      </c>
      <c r="AQ48" s="45"/>
      <c r="AR48" s="45"/>
      <c r="AS48" s="41"/>
      <c r="AT48" s="46"/>
    </row>
    <row r="49" s="39" customFormat="1" ht="37.5" customHeight="1">
      <c r="A49" s="55"/>
      <c r="B49" s="13"/>
      <c r="C49" s="13"/>
      <c r="D49" s="76"/>
      <c r="E49" s="42" t="s">
        <v>30</v>
      </c>
      <c r="F49" s="21">
        <f t="shared" si="6"/>
        <v>90.999999999999886</v>
      </c>
      <c r="G49" s="21">
        <f t="shared" si="13"/>
        <v>3</v>
      </c>
      <c r="H49" s="21">
        <f t="shared" si="12"/>
        <v>3.296703296703301</v>
      </c>
      <c r="I49" s="45">
        <v>0</v>
      </c>
      <c r="J49" s="45">
        <v>0</v>
      </c>
      <c r="K49" s="44">
        <v>0</v>
      </c>
      <c r="L49" s="45">
        <v>1.5</v>
      </c>
      <c r="M49" s="45">
        <v>1.5</v>
      </c>
      <c r="N49" s="45">
        <f t="shared" si="14"/>
        <v>100</v>
      </c>
      <c r="O49" s="45">
        <v>1.5</v>
      </c>
      <c r="P49" s="45">
        <v>1.5</v>
      </c>
      <c r="Q49" s="45">
        <f t="shared" si="15"/>
        <v>100</v>
      </c>
      <c r="R49" s="56">
        <f>8.5+24.1999999999999</f>
        <v>32.699999999999903</v>
      </c>
      <c r="S49" s="45"/>
      <c r="T49" s="45"/>
      <c r="U49" s="45">
        <v>27.600000000000001</v>
      </c>
      <c r="V49" s="45"/>
      <c r="W49" s="45"/>
      <c r="X49" s="45">
        <v>1.5</v>
      </c>
      <c r="Y49" s="45"/>
      <c r="Z49" s="45"/>
      <c r="AA49" s="45">
        <v>1.5</v>
      </c>
      <c r="AB49" s="45"/>
      <c r="AC49" s="45"/>
      <c r="AD49" s="45">
        <v>1.6000000000000001</v>
      </c>
      <c r="AE49" s="45"/>
      <c r="AF49" s="45"/>
      <c r="AG49" s="45">
        <v>18.800000000000001</v>
      </c>
      <c r="AH49" s="45"/>
      <c r="AI49" s="45"/>
      <c r="AJ49" s="45">
        <v>1.5</v>
      </c>
      <c r="AK49" s="45"/>
      <c r="AL49" s="45"/>
      <c r="AM49" s="45">
        <v>1.5</v>
      </c>
      <c r="AN49" s="45"/>
      <c r="AO49" s="45"/>
      <c r="AP49" s="45">
        <v>1.3</v>
      </c>
      <c r="AQ49" s="45"/>
      <c r="AR49" s="45"/>
      <c r="AS49" s="41"/>
      <c r="AT49" s="46"/>
    </row>
    <row r="50" s="39" customFormat="1" ht="37.5" customHeight="1">
      <c r="A50" s="58"/>
      <c r="B50" s="13"/>
      <c r="C50" s="13"/>
      <c r="D50" s="76"/>
      <c r="E50" s="77" t="s">
        <v>31</v>
      </c>
      <c r="F50" s="21">
        <v>0</v>
      </c>
      <c r="G50" s="21">
        <v>0</v>
      </c>
      <c r="H50" s="21">
        <v>0</v>
      </c>
      <c r="I50" s="45">
        <v>0</v>
      </c>
      <c r="J50" s="45">
        <v>0</v>
      </c>
      <c r="K50" s="44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56">
        <v>0</v>
      </c>
      <c r="S50" s="45"/>
      <c r="T50" s="45"/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5">
        <v>0</v>
      </c>
      <c r="AI50" s="45">
        <v>0</v>
      </c>
      <c r="AJ50" s="45">
        <v>0</v>
      </c>
      <c r="AK50" s="45">
        <v>0</v>
      </c>
      <c r="AL50" s="45">
        <v>0</v>
      </c>
      <c r="AM50" s="45">
        <v>0</v>
      </c>
      <c r="AN50" s="45">
        <v>0</v>
      </c>
      <c r="AO50" s="45">
        <v>0</v>
      </c>
      <c r="AP50" s="45">
        <v>0</v>
      </c>
      <c r="AQ50" s="45"/>
      <c r="AR50" s="45"/>
      <c r="AS50" s="49"/>
      <c r="AT50" s="50"/>
    </row>
    <row r="51" s="15" customFormat="1" ht="26.100000000000001" customHeight="1">
      <c r="A51" s="16" t="s">
        <v>60</v>
      </c>
      <c r="B51" s="78" t="s">
        <v>61</v>
      </c>
      <c r="C51" s="79"/>
      <c r="D51" s="79"/>
      <c r="E51" s="80" t="s">
        <v>27</v>
      </c>
      <c r="F51" s="61">
        <f t="shared" si="6"/>
        <v>4644.4999999999982</v>
      </c>
      <c r="G51" s="21">
        <f t="shared" si="13"/>
        <v>887.59999999999991</v>
      </c>
      <c r="H51" s="22">
        <f t="shared" si="12"/>
        <v>19.110776186887723</v>
      </c>
      <c r="I51" s="21">
        <f t="shared" ref="I51:P54" si="16">I56+I61</f>
        <v>322.19999999999999</v>
      </c>
      <c r="J51" s="21">
        <f t="shared" si="16"/>
        <v>322.19999999999999</v>
      </c>
      <c r="K51" s="22">
        <f>J51/I51*100</f>
        <v>100</v>
      </c>
      <c r="L51" s="21">
        <f t="shared" si="16"/>
        <v>180</v>
      </c>
      <c r="M51" s="21">
        <f t="shared" si="16"/>
        <v>180</v>
      </c>
      <c r="N51" s="22">
        <f t="shared" si="14"/>
        <v>100</v>
      </c>
      <c r="O51" s="21">
        <f t="shared" si="16"/>
        <v>525.39999999999998</v>
      </c>
      <c r="P51" s="21">
        <f t="shared" si="16"/>
        <v>385.39999999999998</v>
      </c>
      <c r="Q51" s="22">
        <f t="shared" si="15"/>
        <v>73.353635325466314</v>
      </c>
      <c r="R51" s="61">
        <f t="shared" ref="R51:S54" si="17">R56+R61</f>
        <v>526.59999999999889</v>
      </c>
      <c r="S51" s="21">
        <f t="shared" si="17"/>
        <v>0</v>
      </c>
      <c r="T51" s="22">
        <f>S51/R51*100</f>
        <v>0</v>
      </c>
      <c r="U51" s="21">
        <f t="shared" ref="U51:V54" si="18">U56+U61</f>
        <v>241.099999999999</v>
      </c>
      <c r="V51" s="21">
        <f t="shared" si="18"/>
        <v>0</v>
      </c>
      <c r="W51" s="22">
        <f>V51/U51*100</f>
        <v>0</v>
      </c>
      <c r="X51" s="21">
        <f t="shared" ref="X51:Y54" si="19">X56+X61</f>
        <v>585.89999999999998</v>
      </c>
      <c r="Y51" s="21">
        <f t="shared" si="19"/>
        <v>0</v>
      </c>
      <c r="Z51" s="22">
        <f>Y51/X51*100</f>
        <v>0</v>
      </c>
      <c r="AA51" s="21">
        <f t="shared" ref="AA51:AB54" si="20">AA56+AA61</f>
        <v>0</v>
      </c>
      <c r="AB51" s="21">
        <f t="shared" si="20"/>
        <v>0</v>
      </c>
      <c r="AC51" s="51">
        <v>0</v>
      </c>
      <c r="AD51" s="21">
        <f t="shared" ref="AD51:AE54" si="21">AD56+AD61</f>
        <v>0</v>
      </c>
      <c r="AE51" s="21">
        <f t="shared" si="21"/>
        <v>0</v>
      </c>
      <c r="AF51" s="22" t="e">
        <f>AE51/AD51*100</f>
        <v>#DIV/0!</v>
      </c>
      <c r="AG51" s="21">
        <f t="shared" ref="AG51:AH54" si="22">AG56+AG61</f>
        <v>1000</v>
      </c>
      <c r="AH51" s="21">
        <f t="shared" si="22"/>
        <v>0</v>
      </c>
      <c r="AI51" s="51">
        <v>0</v>
      </c>
      <c r="AJ51" s="21">
        <f t="shared" ref="AJ51:AP54" si="23">AJ56+AJ61</f>
        <v>67.599999999999994</v>
      </c>
      <c r="AK51" s="21">
        <f t="shared" si="23"/>
        <v>0</v>
      </c>
      <c r="AL51" s="21">
        <f t="shared" si="23"/>
        <v>0</v>
      </c>
      <c r="AM51" s="21">
        <f t="shared" si="23"/>
        <v>166.59999999999999</v>
      </c>
      <c r="AN51" s="21">
        <f t="shared" si="23"/>
        <v>0</v>
      </c>
      <c r="AO51" s="21">
        <f t="shared" si="23"/>
        <v>0</v>
      </c>
      <c r="AP51" s="21">
        <f t="shared" si="23"/>
        <v>1029.0999999999999</v>
      </c>
      <c r="AQ51" s="21">
        <f t="shared" ref="AQ51:AQ54" si="24">AQ56+AQ61</f>
        <v>0</v>
      </c>
      <c r="AR51" s="22">
        <v>0</v>
      </c>
      <c r="AS51" s="21"/>
      <c r="AT51" s="21"/>
    </row>
    <row r="52" s="15" customFormat="1" ht="26.100000000000001" customHeight="1">
      <c r="A52" s="23"/>
      <c r="B52" s="81"/>
      <c r="C52" s="82"/>
      <c r="D52" s="82"/>
      <c r="E52" s="83" t="s">
        <v>28</v>
      </c>
      <c r="F52" s="61">
        <f t="shared" si="6"/>
        <v>0</v>
      </c>
      <c r="G52" s="21">
        <f t="shared" si="13"/>
        <v>0</v>
      </c>
      <c r="H52" s="22">
        <v>0</v>
      </c>
      <c r="I52" s="21">
        <f t="shared" si="16"/>
        <v>0</v>
      </c>
      <c r="J52" s="21">
        <f t="shared" si="16"/>
        <v>0</v>
      </c>
      <c r="K52" s="22">
        <v>0</v>
      </c>
      <c r="L52" s="21">
        <f t="shared" ref="L52:M54" si="25">L57+L62</f>
        <v>0</v>
      </c>
      <c r="M52" s="21">
        <f t="shared" si="25"/>
        <v>0</v>
      </c>
      <c r="N52" s="22">
        <v>0</v>
      </c>
      <c r="O52" s="21">
        <f t="shared" ref="O52:P54" si="26">O57+O62</f>
        <v>0</v>
      </c>
      <c r="P52" s="21">
        <f t="shared" si="26"/>
        <v>0</v>
      </c>
      <c r="Q52" s="22">
        <v>0</v>
      </c>
      <c r="R52" s="61">
        <f t="shared" si="17"/>
        <v>0</v>
      </c>
      <c r="S52" s="21">
        <f t="shared" si="17"/>
        <v>0</v>
      </c>
      <c r="T52" s="22">
        <v>0</v>
      </c>
      <c r="U52" s="21">
        <f t="shared" si="18"/>
        <v>0</v>
      </c>
      <c r="V52" s="21">
        <f t="shared" si="18"/>
        <v>0</v>
      </c>
      <c r="W52" s="22">
        <v>0</v>
      </c>
      <c r="X52" s="21">
        <f t="shared" si="19"/>
        <v>0</v>
      </c>
      <c r="Y52" s="21">
        <f t="shared" si="19"/>
        <v>0</v>
      </c>
      <c r="Z52" s="22">
        <v>0</v>
      </c>
      <c r="AA52" s="21">
        <f t="shared" si="20"/>
        <v>0</v>
      </c>
      <c r="AB52" s="21">
        <f t="shared" si="20"/>
        <v>0</v>
      </c>
      <c r="AC52" s="21">
        <v>0</v>
      </c>
      <c r="AD52" s="21">
        <f t="shared" si="21"/>
        <v>0</v>
      </c>
      <c r="AE52" s="21">
        <f t="shared" si="21"/>
        <v>0</v>
      </c>
      <c r="AF52" s="22">
        <v>0</v>
      </c>
      <c r="AG52" s="21">
        <f t="shared" si="22"/>
        <v>0</v>
      </c>
      <c r="AH52" s="21">
        <f t="shared" si="22"/>
        <v>0</v>
      </c>
      <c r="AI52" s="21">
        <v>0</v>
      </c>
      <c r="AJ52" s="21">
        <f t="shared" si="23"/>
        <v>0</v>
      </c>
      <c r="AK52" s="21">
        <f t="shared" si="23"/>
        <v>0</v>
      </c>
      <c r="AL52" s="21">
        <f t="shared" si="23"/>
        <v>0</v>
      </c>
      <c r="AM52" s="21">
        <f t="shared" si="23"/>
        <v>0</v>
      </c>
      <c r="AN52" s="21">
        <f t="shared" si="23"/>
        <v>0</v>
      </c>
      <c r="AO52" s="21">
        <f t="shared" si="23"/>
        <v>0</v>
      </c>
      <c r="AP52" s="21">
        <f t="shared" si="23"/>
        <v>0</v>
      </c>
      <c r="AQ52" s="21">
        <f t="shared" si="24"/>
        <v>0</v>
      </c>
      <c r="AR52" s="22">
        <v>0</v>
      </c>
      <c r="AS52" s="84"/>
      <c r="AT52" s="84"/>
    </row>
    <row r="53" s="15" customFormat="1" ht="26.100000000000001" customHeight="1">
      <c r="A53" s="23"/>
      <c r="B53" s="81"/>
      <c r="C53" s="82"/>
      <c r="D53" s="82"/>
      <c r="E53" s="83" t="s">
        <v>29</v>
      </c>
      <c r="F53" s="61">
        <f t="shared" si="6"/>
        <v>290</v>
      </c>
      <c r="G53" s="21">
        <f t="shared" si="13"/>
        <v>150</v>
      </c>
      <c r="H53" s="22">
        <f t="shared" si="12"/>
        <v>51.724137931034484</v>
      </c>
      <c r="I53" s="21">
        <f t="shared" si="16"/>
        <v>0</v>
      </c>
      <c r="J53" s="21">
        <f t="shared" si="16"/>
        <v>0</v>
      </c>
      <c r="K53" s="22">
        <v>0</v>
      </c>
      <c r="L53" s="21">
        <f t="shared" si="25"/>
        <v>0</v>
      </c>
      <c r="M53" s="21">
        <f t="shared" si="25"/>
        <v>0</v>
      </c>
      <c r="N53" s="22">
        <v>0</v>
      </c>
      <c r="O53" s="21">
        <f t="shared" si="26"/>
        <v>290</v>
      </c>
      <c r="P53" s="21">
        <f t="shared" si="26"/>
        <v>150</v>
      </c>
      <c r="Q53" s="22">
        <f t="shared" si="15"/>
        <v>51.724137931034484</v>
      </c>
      <c r="R53" s="61">
        <f t="shared" si="17"/>
        <v>0</v>
      </c>
      <c r="S53" s="21">
        <f t="shared" si="17"/>
        <v>0</v>
      </c>
      <c r="T53" s="22">
        <v>0</v>
      </c>
      <c r="U53" s="21">
        <f t="shared" si="18"/>
        <v>0</v>
      </c>
      <c r="V53" s="21">
        <f t="shared" si="18"/>
        <v>0</v>
      </c>
      <c r="W53" s="22">
        <v>0</v>
      </c>
      <c r="X53" s="21">
        <f t="shared" si="19"/>
        <v>0</v>
      </c>
      <c r="Y53" s="21">
        <f t="shared" si="19"/>
        <v>0</v>
      </c>
      <c r="Z53" s="22" t="e">
        <f t="shared" ref="Z53:Z56" si="27">Y53/X53*100</f>
        <v>#DIV/0!</v>
      </c>
      <c r="AA53" s="21">
        <f t="shared" si="20"/>
        <v>0</v>
      </c>
      <c r="AB53" s="21">
        <f t="shared" si="20"/>
        <v>0</v>
      </c>
      <c r="AC53" s="21">
        <v>0</v>
      </c>
      <c r="AD53" s="21">
        <f t="shared" si="21"/>
        <v>0</v>
      </c>
      <c r="AE53" s="21">
        <f t="shared" si="21"/>
        <v>0</v>
      </c>
      <c r="AF53" s="22">
        <v>0</v>
      </c>
      <c r="AG53" s="21">
        <f t="shared" si="22"/>
        <v>0</v>
      </c>
      <c r="AH53" s="21">
        <f t="shared" si="22"/>
        <v>0</v>
      </c>
      <c r="AI53" s="21">
        <v>0</v>
      </c>
      <c r="AJ53" s="21">
        <f t="shared" si="23"/>
        <v>0</v>
      </c>
      <c r="AK53" s="21">
        <f t="shared" si="23"/>
        <v>0</v>
      </c>
      <c r="AL53" s="21">
        <f t="shared" si="23"/>
        <v>0</v>
      </c>
      <c r="AM53" s="21">
        <f t="shared" si="23"/>
        <v>0</v>
      </c>
      <c r="AN53" s="21">
        <f t="shared" si="23"/>
        <v>0</v>
      </c>
      <c r="AO53" s="21">
        <f t="shared" si="23"/>
        <v>0</v>
      </c>
      <c r="AP53" s="21">
        <f t="shared" si="23"/>
        <v>0</v>
      </c>
      <c r="AQ53" s="21">
        <f t="shared" si="24"/>
        <v>0</v>
      </c>
      <c r="AR53" s="22">
        <v>0</v>
      </c>
      <c r="AS53" s="84"/>
      <c r="AT53" s="84"/>
    </row>
    <row r="54" s="15" customFormat="1" ht="26.100000000000001" customHeight="1">
      <c r="A54" s="23"/>
      <c r="B54" s="81"/>
      <c r="C54" s="82"/>
      <c r="D54" s="82"/>
      <c r="E54" s="83" t="s">
        <v>30</v>
      </c>
      <c r="F54" s="61">
        <f t="shared" si="6"/>
        <v>4354.4999999999982</v>
      </c>
      <c r="G54" s="21">
        <f t="shared" si="13"/>
        <v>737.60000000000002</v>
      </c>
      <c r="H54" s="22">
        <f t="shared" si="12"/>
        <v>16.938798943621549</v>
      </c>
      <c r="I54" s="21">
        <f t="shared" si="16"/>
        <v>322.19999999999999</v>
      </c>
      <c r="J54" s="21">
        <f t="shared" si="16"/>
        <v>322.19999999999999</v>
      </c>
      <c r="K54" s="22">
        <f>J54/I54*100</f>
        <v>100</v>
      </c>
      <c r="L54" s="21">
        <f t="shared" si="25"/>
        <v>180</v>
      </c>
      <c r="M54" s="21">
        <f t="shared" si="25"/>
        <v>180</v>
      </c>
      <c r="N54" s="22">
        <f t="shared" si="14"/>
        <v>100</v>
      </c>
      <c r="O54" s="21">
        <f t="shared" si="26"/>
        <v>235.40000000000001</v>
      </c>
      <c r="P54" s="21">
        <f t="shared" si="26"/>
        <v>235.40000000000001</v>
      </c>
      <c r="Q54" s="22">
        <f t="shared" si="15"/>
        <v>100</v>
      </c>
      <c r="R54" s="61">
        <f t="shared" si="17"/>
        <v>526.59999999999889</v>
      </c>
      <c r="S54" s="21">
        <f t="shared" si="17"/>
        <v>0</v>
      </c>
      <c r="T54" s="22">
        <f>S54/R54*100</f>
        <v>0</v>
      </c>
      <c r="U54" s="21">
        <f t="shared" si="18"/>
        <v>241.099999999999</v>
      </c>
      <c r="V54" s="21">
        <f t="shared" si="18"/>
        <v>0</v>
      </c>
      <c r="W54" s="22">
        <f>V54/U54*100</f>
        <v>0</v>
      </c>
      <c r="X54" s="21">
        <f t="shared" si="19"/>
        <v>585.89999999999998</v>
      </c>
      <c r="Y54" s="21">
        <f t="shared" si="19"/>
        <v>0</v>
      </c>
      <c r="Z54" s="22">
        <f t="shared" si="27"/>
        <v>0</v>
      </c>
      <c r="AA54" s="21">
        <f t="shared" si="20"/>
        <v>0</v>
      </c>
      <c r="AB54" s="21">
        <f t="shared" si="20"/>
        <v>0</v>
      </c>
      <c r="AC54" s="21">
        <v>0</v>
      </c>
      <c r="AD54" s="21">
        <f t="shared" si="21"/>
        <v>0</v>
      </c>
      <c r="AE54" s="21">
        <f t="shared" si="21"/>
        <v>0</v>
      </c>
      <c r="AF54" s="22" t="e">
        <f>AE54/AD54*100</f>
        <v>#DIV/0!</v>
      </c>
      <c r="AG54" s="21">
        <f t="shared" si="22"/>
        <v>1000</v>
      </c>
      <c r="AH54" s="21">
        <f t="shared" si="22"/>
        <v>0</v>
      </c>
      <c r="AI54" s="51">
        <v>0</v>
      </c>
      <c r="AJ54" s="21">
        <f t="shared" si="23"/>
        <v>67.599999999999994</v>
      </c>
      <c r="AK54" s="21">
        <f t="shared" si="23"/>
        <v>0</v>
      </c>
      <c r="AL54" s="21">
        <f t="shared" si="23"/>
        <v>0</v>
      </c>
      <c r="AM54" s="21">
        <f t="shared" si="23"/>
        <v>166.59999999999999</v>
      </c>
      <c r="AN54" s="21">
        <f t="shared" si="23"/>
        <v>0</v>
      </c>
      <c r="AO54" s="21">
        <f t="shared" si="23"/>
        <v>0</v>
      </c>
      <c r="AP54" s="21">
        <f t="shared" si="23"/>
        <v>1029.0999999999999</v>
      </c>
      <c r="AQ54" s="21">
        <f t="shared" si="24"/>
        <v>0</v>
      </c>
      <c r="AR54" s="22">
        <v>0</v>
      </c>
      <c r="AS54" s="84"/>
      <c r="AT54" s="84"/>
    </row>
    <row r="55" s="15" customFormat="1" ht="44.25" customHeight="1">
      <c r="A55" s="28"/>
      <c r="B55" s="85"/>
      <c r="C55" s="86"/>
      <c r="D55" s="86"/>
      <c r="E55" s="87" t="s">
        <v>31</v>
      </c>
      <c r="F55" s="61">
        <v>0</v>
      </c>
      <c r="G55" s="21">
        <v>0</v>
      </c>
      <c r="H55" s="22">
        <v>0</v>
      </c>
      <c r="I55" s="21">
        <v>0</v>
      </c>
      <c r="J55" s="21">
        <v>0</v>
      </c>
      <c r="K55" s="22">
        <v>0</v>
      </c>
      <c r="L55" s="21">
        <v>0</v>
      </c>
      <c r="M55" s="21">
        <v>0</v>
      </c>
      <c r="N55" s="22">
        <v>0</v>
      </c>
      <c r="O55" s="21">
        <v>0</v>
      </c>
      <c r="P55" s="21">
        <v>0</v>
      </c>
      <c r="Q55" s="22">
        <v>0</v>
      </c>
      <c r="R55" s="21">
        <v>0</v>
      </c>
      <c r="S55" s="21">
        <v>0</v>
      </c>
      <c r="T55" s="22">
        <v>0</v>
      </c>
      <c r="U55" s="21">
        <v>0</v>
      </c>
      <c r="V55" s="21">
        <v>0</v>
      </c>
      <c r="W55" s="22">
        <v>0</v>
      </c>
      <c r="X55" s="21">
        <v>0</v>
      </c>
      <c r="Y55" s="21">
        <v>0</v>
      </c>
      <c r="Z55" s="22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2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  <c r="AL55" s="21">
        <v>0</v>
      </c>
      <c r="AM55" s="21">
        <v>0</v>
      </c>
      <c r="AN55" s="21">
        <v>0</v>
      </c>
      <c r="AO55" s="21">
        <v>0</v>
      </c>
      <c r="AP55" s="21">
        <v>0</v>
      </c>
      <c r="AQ55" s="21">
        <v>1</v>
      </c>
      <c r="AR55" s="22">
        <v>0</v>
      </c>
      <c r="AS55" s="88"/>
      <c r="AT55" s="88"/>
    </row>
    <row r="56" s="33" customFormat="1" ht="29.25" customHeight="1">
      <c r="A56" s="53" t="s">
        <v>62</v>
      </c>
      <c r="B56" s="35" t="s">
        <v>63</v>
      </c>
      <c r="C56" s="35" t="s">
        <v>34</v>
      </c>
      <c r="D56" s="13">
        <v>3</v>
      </c>
      <c r="E56" s="89" t="s">
        <v>27</v>
      </c>
      <c r="F56" s="21">
        <f t="shared" si="6"/>
        <v>4528.4999999999982</v>
      </c>
      <c r="G56" s="21">
        <f t="shared" si="13"/>
        <v>887.59999999999991</v>
      </c>
      <c r="H56" s="54">
        <f t="shared" si="12"/>
        <v>19.600309153141225</v>
      </c>
      <c r="I56" s="51">
        <f>I57+I58+I59</f>
        <v>322.19999999999999</v>
      </c>
      <c r="J56" s="51">
        <f>J57+J58+J59</f>
        <v>322.19999999999999</v>
      </c>
      <c r="K56" s="22">
        <f>J56/I56*100</f>
        <v>100</v>
      </c>
      <c r="L56" s="51">
        <f>L57+L58+L59</f>
        <v>180</v>
      </c>
      <c r="M56" s="51">
        <f>M57+M58+M59</f>
        <v>180</v>
      </c>
      <c r="N56" s="51">
        <f t="shared" si="14"/>
        <v>100</v>
      </c>
      <c r="O56" s="51">
        <f>O57+O58+O59</f>
        <v>525.39999999999998</v>
      </c>
      <c r="P56" s="51">
        <f t="shared" ref="P56:AQ56" si="28">P57+P58+P59</f>
        <v>385.39999999999998</v>
      </c>
      <c r="Q56" s="51">
        <f t="shared" si="15"/>
        <v>73.353635325466314</v>
      </c>
      <c r="R56" s="90">
        <f t="shared" si="28"/>
        <v>526.59999999999889</v>
      </c>
      <c r="S56" s="51">
        <f t="shared" si="28"/>
        <v>0</v>
      </c>
      <c r="T56" s="51">
        <f>S56/R56*100</f>
        <v>0</v>
      </c>
      <c r="U56" s="51">
        <f t="shared" si="28"/>
        <v>241.099999999999</v>
      </c>
      <c r="V56" s="51">
        <f t="shared" si="28"/>
        <v>0</v>
      </c>
      <c r="W56" s="51">
        <f>V56/U56*100</f>
        <v>0</v>
      </c>
      <c r="X56" s="51">
        <f t="shared" si="28"/>
        <v>585.89999999999998</v>
      </c>
      <c r="Y56" s="51">
        <f t="shared" si="28"/>
        <v>0</v>
      </c>
      <c r="Z56" s="51">
        <f t="shared" si="27"/>
        <v>0</v>
      </c>
      <c r="AA56" s="51">
        <f t="shared" si="28"/>
        <v>0</v>
      </c>
      <c r="AB56" s="51">
        <f t="shared" si="28"/>
        <v>0</v>
      </c>
      <c r="AC56" s="51">
        <v>0</v>
      </c>
      <c r="AD56" s="51">
        <f t="shared" si="28"/>
        <v>0</v>
      </c>
      <c r="AE56" s="51">
        <f t="shared" si="28"/>
        <v>0</v>
      </c>
      <c r="AF56" s="51" t="e">
        <f>AE56/AD56*100</f>
        <v>#DIV/0!</v>
      </c>
      <c r="AG56" s="51">
        <f t="shared" si="28"/>
        <v>1000</v>
      </c>
      <c r="AH56" s="51">
        <f t="shared" si="28"/>
        <v>0</v>
      </c>
      <c r="AI56" s="51">
        <v>0</v>
      </c>
      <c r="AJ56" s="51">
        <f t="shared" si="28"/>
        <v>67.599999999999994</v>
      </c>
      <c r="AK56" s="51">
        <f t="shared" si="28"/>
        <v>0</v>
      </c>
      <c r="AL56" s="51">
        <f t="shared" si="28"/>
        <v>0</v>
      </c>
      <c r="AM56" s="51">
        <f t="shared" si="28"/>
        <v>50.600000000000001</v>
      </c>
      <c r="AN56" s="51">
        <f t="shared" si="28"/>
        <v>0</v>
      </c>
      <c r="AO56" s="51">
        <f t="shared" si="28"/>
        <v>0</v>
      </c>
      <c r="AP56" s="51">
        <f t="shared" si="28"/>
        <v>1029.0999999999999</v>
      </c>
      <c r="AQ56" s="51">
        <f t="shared" si="28"/>
        <v>0</v>
      </c>
      <c r="AR56" s="51">
        <v>0</v>
      </c>
      <c r="AS56" s="35" t="s">
        <v>64</v>
      </c>
      <c r="AT56" s="38" t="s">
        <v>65</v>
      </c>
    </row>
    <row r="57" s="33" customFormat="1" ht="28.5" customHeight="1">
      <c r="A57" s="55"/>
      <c r="B57" s="41"/>
      <c r="C57" s="41"/>
      <c r="D57" s="13"/>
      <c r="E57" s="42" t="s">
        <v>28</v>
      </c>
      <c r="F57" s="21">
        <f t="shared" si="6"/>
        <v>0</v>
      </c>
      <c r="G57" s="21">
        <f t="shared" si="13"/>
        <v>0</v>
      </c>
      <c r="H57" s="54">
        <v>0</v>
      </c>
      <c r="I57" s="43">
        <v>0</v>
      </c>
      <c r="J57" s="43">
        <v>0</v>
      </c>
      <c r="K57" s="44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f t="shared" ref="R57:R58" si="29">0+204.3-204.3</f>
        <v>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43">
        <v>0</v>
      </c>
      <c r="AI57" s="43">
        <v>0</v>
      </c>
      <c r="AJ57" s="43">
        <v>0</v>
      </c>
      <c r="AK57" s="43">
        <v>0</v>
      </c>
      <c r="AL57" s="43">
        <v>0</v>
      </c>
      <c r="AM57" s="43">
        <v>0</v>
      </c>
      <c r="AN57" s="43">
        <v>0</v>
      </c>
      <c r="AO57" s="43">
        <v>0</v>
      </c>
      <c r="AP57" s="43">
        <v>0</v>
      </c>
      <c r="AQ57" s="43">
        <v>0</v>
      </c>
      <c r="AR57" s="43">
        <v>0</v>
      </c>
      <c r="AS57" s="41"/>
      <c r="AT57" s="46"/>
    </row>
    <row r="58" s="39" customFormat="1" ht="27.75" customHeight="1">
      <c r="A58" s="55"/>
      <c r="B58" s="41"/>
      <c r="C58" s="41"/>
      <c r="D58" s="13"/>
      <c r="E58" s="42" t="s">
        <v>29</v>
      </c>
      <c r="F58" s="21">
        <f t="shared" si="6"/>
        <v>290</v>
      </c>
      <c r="G58" s="21">
        <f t="shared" si="13"/>
        <v>150</v>
      </c>
      <c r="H58" s="54">
        <f t="shared" si="12"/>
        <v>51.724137931034484</v>
      </c>
      <c r="I58" s="45">
        <v>0</v>
      </c>
      <c r="J58" s="45">
        <v>0</v>
      </c>
      <c r="K58" s="44">
        <v>0</v>
      </c>
      <c r="L58" s="45">
        <v>0</v>
      </c>
      <c r="M58" s="45">
        <v>0</v>
      </c>
      <c r="N58" s="45">
        <v>0</v>
      </c>
      <c r="O58" s="43">
        <f>290</f>
        <v>290</v>
      </c>
      <c r="P58" s="43">
        <v>150</v>
      </c>
      <c r="Q58" s="43">
        <f t="shared" si="15"/>
        <v>51.724137931034484</v>
      </c>
      <c r="R58" s="43">
        <f t="shared" si="29"/>
        <v>0</v>
      </c>
      <c r="S58" s="43">
        <v>0</v>
      </c>
      <c r="T58" s="43">
        <v>0</v>
      </c>
      <c r="U58" s="43">
        <v>0</v>
      </c>
      <c r="V58" s="43">
        <v>0</v>
      </c>
      <c r="W58" s="43">
        <v>0</v>
      </c>
      <c r="X58" s="43">
        <v>0</v>
      </c>
      <c r="Y58" s="43">
        <v>0</v>
      </c>
      <c r="Z58" s="43">
        <v>0</v>
      </c>
      <c r="AA58" s="43">
        <v>0</v>
      </c>
      <c r="AB58" s="43">
        <v>0</v>
      </c>
      <c r="AC58" s="43">
        <v>0</v>
      </c>
      <c r="AD58" s="43">
        <v>0</v>
      </c>
      <c r="AE58" s="43">
        <v>0</v>
      </c>
      <c r="AF58" s="43">
        <v>0</v>
      </c>
      <c r="AG58" s="43">
        <v>0</v>
      </c>
      <c r="AH58" s="43">
        <v>0</v>
      </c>
      <c r="AI58" s="43">
        <v>0</v>
      </c>
      <c r="AJ58" s="43">
        <v>0</v>
      </c>
      <c r="AK58" s="43">
        <v>0</v>
      </c>
      <c r="AL58" s="43">
        <v>0</v>
      </c>
      <c r="AM58" s="43">
        <v>0</v>
      </c>
      <c r="AN58" s="43">
        <v>0</v>
      </c>
      <c r="AO58" s="43">
        <v>0</v>
      </c>
      <c r="AP58" s="43">
        <v>0</v>
      </c>
      <c r="AQ58" s="43">
        <v>0</v>
      </c>
      <c r="AR58" s="43">
        <v>0</v>
      </c>
      <c r="AS58" s="41"/>
      <c r="AT58" s="46"/>
    </row>
    <row r="59" s="39" customFormat="1" ht="39.75" customHeight="1">
      <c r="A59" s="55"/>
      <c r="B59" s="41"/>
      <c r="C59" s="41"/>
      <c r="D59" s="13"/>
      <c r="E59" s="42" t="s">
        <v>30</v>
      </c>
      <c r="F59" s="21">
        <f t="shared" si="6"/>
        <v>4238.4999999999982</v>
      </c>
      <c r="G59" s="21">
        <f t="shared" si="13"/>
        <v>737.60000000000002</v>
      </c>
      <c r="H59" s="54">
        <f t="shared" si="12"/>
        <v>17.402382918485319</v>
      </c>
      <c r="I59" s="43">
        <v>322.19999999999999</v>
      </c>
      <c r="J59" s="43">
        <v>322.19999999999999</v>
      </c>
      <c r="K59" s="44">
        <f>J59/I59*100</f>
        <v>100</v>
      </c>
      <c r="L59" s="43">
        <f>180</f>
        <v>180</v>
      </c>
      <c r="M59" s="43">
        <v>180</v>
      </c>
      <c r="N59" s="43">
        <f t="shared" si="14"/>
        <v>100</v>
      </c>
      <c r="O59" s="43">
        <f>155.4+80</f>
        <v>235.40000000000001</v>
      </c>
      <c r="P59" s="43">
        <v>235.40000000000001</v>
      </c>
      <c r="Q59" s="43">
        <f t="shared" si="15"/>
        <v>100</v>
      </c>
      <c r="R59" s="91">
        <f>39.8999999999999+486.699999999999</f>
        <v>526.59999999999889</v>
      </c>
      <c r="S59" s="43"/>
      <c r="T59" s="43"/>
      <c r="U59" s="43">
        <f>191.099999999999+50</f>
        <v>241.099999999999</v>
      </c>
      <c r="V59" s="43"/>
      <c r="W59" s="43"/>
      <c r="X59" s="43">
        <v>585.89999999999998</v>
      </c>
      <c r="Y59" s="43"/>
      <c r="Z59" s="43"/>
      <c r="AA59" s="43">
        <v>0</v>
      </c>
      <c r="AB59" s="43"/>
      <c r="AC59" s="43"/>
      <c r="AD59" s="43">
        <v>0</v>
      </c>
      <c r="AE59" s="43"/>
      <c r="AF59" s="43"/>
      <c r="AG59" s="43">
        <v>1000</v>
      </c>
      <c r="AH59" s="43"/>
      <c r="AI59" s="43"/>
      <c r="AJ59" s="43">
        <v>67.599999999999994</v>
      </c>
      <c r="AK59" s="43"/>
      <c r="AL59" s="43"/>
      <c r="AM59" s="43">
        <v>50.600000000000001</v>
      </c>
      <c r="AN59" s="43"/>
      <c r="AO59" s="43"/>
      <c r="AP59" s="43">
        <v>1029.0999999999999</v>
      </c>
      <c r="AQ59" s="43">
        <v>0</v>
      </c>
      <c r="AR59" s="43">
        <v>0</v>
      </c>
      <c r="AS59" s="41"/>
      <c r="AT59" s="46"/>
    </row>
    <row r="60" s="39" customFormat="1" ht="46.5" customHeight="1">
      <c r="A60" s="58"/>
      <c r="B60" s="49"/>
      <c r="C60" s="49"/>
      <c r="D60" s="13"/>
      <c r="E60" s="42" t="s">
        <v>31</v>
      </c>
      <c r="F60" s="21">
        <v>0</v>
      </c>
      <c r="G60" s="21">
        <v>0</v>
      </c>
      <c r="H60" s="21">
        <v>0</v>
      </c>
      <c r="I60" s="43">
        <v>0</v>
      </c>
      <c r="J60" s="43">
        <v>0</v>
      </c>
      <c r="K60" s="44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f>0+204.3-204.3</f>
        <v>0</v>
      </c>
      <c r="S60" s="43">
        <v>0</v>
      </c>
      <c r="T60" s="43">
        <v>0</v>
      </c>
      <c r="U60" s="43">
        <v>0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0</v>
      </c>
      <c r="AF60" s="43">
        <v>0</v>
      </c>
      <c r="AG60" s="43">
        <v>0</v>
      </c>
      <c r="AH60" s="43">
        <v>0</v>
      </c>
      <c r="AI60" s="43">
        <v>0</v>
      </c>
      <c r="AJ60" s="43">
        <v>0</v>
      </c>
      <c r="AK60" s="43">
        <v>0</v>
      </c>
      <c r="AL60" s="43">
        <v>0</v>
      </c>
      <c r="AM60" s="43">
        <v>0</v>
      </c>
      <c r="AN60" s="43">
        <v>0</v>
      </c>
      <c r="AO60" s="43">
        <v>0</v>
      </c>
      <c r="AP60" s="43">
        <v>0</v>
      </c>
      <c r="AQ60" s="43">
        <v>0</v>
      </c>
      <c r="AR60" s="43">
        <v>0</v>
      </c>
      <c r="AS60" s="49"/>
      <c r="AT60" s="50"/>
    </row>
    <row r="61" s="33" customFormat="1" ht="26.100000000000001" customHeight="1">
      <c r="A61" s="74" t="s">
        <v>66</v>
      </c>
      <c r="B61" s="35" t="s">
        <v>67</v>
      </c>
      <c r="C61" s="13" t="s">
        <v>34</v>
      </c>
      <c r="D61" s="13">
        <v>3</v>
      </c>
      <c r="E61" s="20" t="s">
        <v>27</v>
      </c>
      <c r="F61" s="21">
        <f t="shared" si="6"/>
        <v>116</v>
      </c>
      <c r="G61" s="21">
        <f t="shared" si="13"/>
        <v>0</v>
      </c>
      <c r="H61" s="54">
        <f t="shared" si="12"/>
        <v>0</v>
      </c>
      <c r="I61" s="51">
        <f t="shared" ref="I61:AQ61" si="30">I62+I63+I64</f>
        <v>0</v>
      </c>
      <c r="J61" s="51">
        <f t="shared" si="30"/>
        <v>0</v>
      </c>
      <c r="K61" s="22">
        <v>0</v>
      </c>
      <c r="L61" s="51">
        <f t="shared" si="30"/>
        <v>0</v>
      </c>
      <c r="M61" s="51">
        <f t="shared" si="30"/>
        <v>0</v>
      </c>
      <c r="N61" s="51">
        <v>0</v>
      </c>
      <c r="O61" s="51">
        <f t="shared" si="30"/>
        <v>0</v>
      </c>
      <c r="P61" s="51">
        <f t="shared" si="30"/>
        <v>0</v>
      </c>
      <c r="Q61" s="51">
        <v>0</v>
      </c>
      <c r="R61" s="90">
        <f t="shared" si="30"/>
        <v>0</v>
      </c>
      <c r="S61" s="51">
        <f t="shared" si="30"/>
        <v>0</v>
      </c>
      <c r="T61" s="51">
        <v>0</v>
      </c>
      <c r="U61" s="51">
        <f t="shared" si="30"/>
        <v>0</v>
      </c>
      <c r="V61" s="51">
        <f t="shared" si="30"/>
        <v>0</v>
      </c>
      <c r="W61" s="51">
        <v>0</v>
      </c>
      <c r="X61" s="51">
        <f t="shared" si="30"/>
        <v>0</v>
      </c>
      <c r="Y61" s="51">
        <f t="shared" si="30"/>
        <v>0</v>
      </c>
      <c r="Z61" s="51">
        <v>0</v>
      </c>
      <c r="AA61" s="51">
        <f t="shared" si="30"/>
        <v>0</v>
      </c>
      <c r="AB61" s="51">
        <f t="shared" si="30"/>
        <v>0</v>
      </c>
      <c r="AC61" s="51">
        <v>0</v>
      </c>
      <c r="AD61" s="51">
        <f t="shared" si="30"/>
        <v>0</v>
      </c>
      <c r="AE61" s="51">
        <f t="shared" si="30"/>
        <v>0</v>
      </c>
      <c r="AF61" s="51">
        <v>0</v>
      </c>
      <c r="AG61" s="51">
        <f t="shared" si="30"/>
        <v>0</v>
      </c>
      <c r="AH61" s="51">
        <f t="shared" si="30"/>
        <v>0</v>
      </c>
      <c r="AI61" s="51">
        <v>0</v>
      </c>
      <c r="AJ61" s="51">
        <f t="shared" si="30"/>
        <v>0</v>
      </c>
      <c r="AK61" s="51">
        <f t="shared" si="30"/>
        <v>0</v>
      </c>
      <c r="AL61" s="51">
        <f t="shared" si="30"/>
        <v>0</v>
      </c>
      <c r="AM61" s="51">
        <f t="shared" si="30"/>
        <v>116</v>
      </c>
      <c r="AN61" s="51">
        <f t="shared" si="30"/>
        <v>0</v>
      </c>
      <c r="AO61" s="51">
        <f t="shared" si="30"/>
        <v>0</v>
      </c>
      <c r="AP61" s="51">
        <f t="shared" si="30"/>
        <v>0</v>
      </c>
      <c r="AQ61" s="51">
        <f t="shared" si="30"/>
        <v>0</v>
      </c>
      <c r="AR61" s="51">
        <v>0</v>
      </c>
      <c r="AS61" s="35" t="s">
        <v>68</v>
      </c>
      <c r="AT61" s="38"/>
    </row>
    <row r="62" s="33" customFormat="1" ht="26.100000000000001" customHeight="1">
      <c r="A62" s="74"/>
      <c r="B62" s="41"/>
      <c r="C62" s="13"/>
      <c r="D62" s="13"/>
      <c r="E62" s="42" t="s">
        <v>28</v>
      </c>
      <c r="F62" s="21">
        <f t="shared" si="6"/>
        <v>0</v>
      </c>
      <c r="G62" s="21">
        <f t="shared" si="13"/>
        <v>0</v>
      </c>
      <c r="H62" s="54">
        <v>0</v>
      </c>
      <c r="I62" s="43">
        <v>0</v>
      </c>
      <c r="J62" s="43">
        <v>0</v>
      </c>
      <c r="K62" s="44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f t="shared" ref="R62:R65" si="31">0+204.3-204.3</f>
        <v>0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3">
        <v>0</v>
      </c>
      <c r="Z62" s="43">
        <v>0</v>
      </c>
      <c r="AA62" s="43">
        <v>0</v>
      </c>
      <c r="AB62" s="43">
        <v>0</v>
      </c>
      <c r="AC62" s="43">
        <v>0</v>
      </c>
      <c r="AD62" s="43">
        <v>0</v>
      </c>
      <c r="AE62" s="43">
        <v>0</v>
      </c>
      <c r="AF62" s="43">
        <v>0</v>
      </c>
      <c r="AG62" s="43">
        <v>0</v>
      </c>
      <c r="AH62" s="43">
        <v>0</v>
      </c>
      <c r="AI62" s="43">
        <v>0</v>
      </c>
      <c r="AJ62" s="43">
        <v>0</v>
      </c>
      <c r="AK62" s="43">
        <v>0</v>
      </c>
      <c r="AL62" s="43">
        <v>0</v>
      </c>
      <c r="AM62" s="43">
        <v>0</v>
      </c>
      <c r="AN62" s="43">
        <v>0</v>
      </c>
      <c r="AO62" s="43">
        <v>0</v>
      </c>
      <c r="AP62" s="43">
        <v>0</v>
      </c>
      <c r="AQ62" s="43">
        <v>0</v>
      </c>
      <c r="AR62" s="43">
        <v>0</v>
      </c>
      <c r="AS62" s="41"/>
      <c r="AT62" s="46"/>
    </row>
    <row r="63" s="39" customFormat="1" ht="26.100000000000001" customHeight="1">
      <c r="A63" s="74"/>
      <c r="B63" s="41"/>
      <c r="C63" s="13"/>
      <c r="D63" s="13"/>
      <c r="E63" s="42" t="s">
        <v>29</v>
      </c>
      <c r="F63" s="21">
        <f t="shared" si="6"/>
        <v>0</v>
      </c>
      <c r="G63" s="21">
        <f t="shared" si="13"/>
        <v>0</v>
      </c>
      <c r="H63" s="54">
        <v>0</v>
      </c>
      <c r="I63" s="43">
        <v>0</v>
      </c>
      <c r="J63" s="43">
        <v>0</v>
      </c>
      <c r="K63" s="44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f t="shared" si="31"/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  <c r="AG63" s="43">
        <v>0</v>
      </c>
      <c r="AH63" s="43">
        <v>0</v>
      </c>
      <c r="AI63" s="43">
        <v>0</v>
      </c>
      <c r="AJ63" s="43">
        <v>0</v>
      </c>
      <c r="AK63" s="43">
        <v>0</v>
      </c>
      <c r="AL63" s="43">
        <v>0</v>
      </c>
      <c r="AM63" s="43">
        <v>0</v>
      </c>
      <c r="AN63" s="43">
        <v>0</v>
      </c>
      <c r="AO63" s="43">
        <v>0</v>
      </c>
      <c r="AP63" s="43">
        <v>0</v>
      </c>
      <c r="AQ63" s="43">
        <v>0</v>
      </c>
      <c r="AR63" s="43">
        <v>0</v>
      </c>
      <c r="AS63" s="41"/>
      <c r="AT63" s="46"/>
    </row>
    <row r="64" s="39" customFormat="1" ht="26.100000000000001" customHeight="1">
      <c r="A64" s="74"/>
      <c r="B64" s="41"/>
      <c r="C64" s="13"/>
      <c r="D64" s="13"/>
      <c r="E64" s="42" t="s">
        <v>30</v>
      </c>
      <c r="F64" s="21">
        <f t="shared" si="6"/>
        <v>116</v>
      </c>
      <c r="G64" s="21">
        <f t="shared" si="13"/>
        <v>0</v>
      </c>
      <c r="H64" s="54">
        <v>0</v>
      </c>
      <c r="I64" s="43">
        <v>0</v>
      </c>
      <c r="J64" s="43">
        <v>0</v>
      </c>
      <c r="K64" s="44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f t="shared" si="31"/>
        <v>0</v>
      </c>
      <c r="S64" s="43">
        <v>0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43">
        <v>0</v>
      </c>
      <c r="AK64" s="43">
        <v>0</v>
      </c>
      <c r="AL64" s="43">
        <v>0</v>
      </c>
      <c r="AM64" s="43">
        <v>116</v>
      </c>
      <c r="AN64" s="43">
        <v>0</v>
      </c>
      <c r="AO64" s="43">
        <v>0</v>
      </c>
      <c r="AP64" s="43">
        <v>0</v>
      </c>
      <c r="AQ64" s="43">
        <v>0</v>
      </c>
      <c r="AR64" s="43">
        <v>0</v>
      </c>
      <c r="AS64" s="41"/>
      <c r="AT64" s="46"/>
    </row>
    <row r="65" s="39" customFormat="1" ht="42" customHeight="1">
      <c r="A65" s="74"/>
      <c r="B65" s="49"/>
      <c r="C65" s="13"/>
      <c r="D65" s="13"/>
      <c r="E65" s="42" t="s">
        <v>31</v>
      </c>
      <c r="F65" s="21">
        <v>0</v>
      </c>
      <c r="G65" s="21">
        <v>0</v>
      </c>
      <c r="H65" s="21">
        <v>0</v>
      </c>
      <c r="I65" s="43">
        <v>0</v>
      </c>
      <c r="J65" s="43">
        <v>0</v>
      </c>
      <c r="K65" s="44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f t="shared" si="31"/>
        <v>0</v>
      </c>
      <c r="S65" s="43">
        <v>0</v>
      </c>
      <c r="T65" s="43">
        <v>0</v>
      </c>
      <c r="U65" s="43">
        <v>0</v>
      </c>
      <c r="V65" s="43">
        <v>0</v>
      </c>
      <c r="W65" s="43">
        <v>0</v>
      </c>
      <c r="X65" s="43">
        <v>0</v>
      </c>
      <c r="Y65" s="43">
        <v>0</v>
      </c>
      <c r="Z65" s="43">
        <v>0</v>
      </c>
      <c r="AA65" s="43">
        <v>0</v>
      </c>
      <c r="AB65" s="43">
        <v>0</v>
      </c>
      <c r="AC65" s="43">
        <v>0</v>
      </c>
      <c r="AD65" s="43">
        <v>0</v>
      </c>
      <c r="AE65" s="43">
        <v>0</v>
      </c>
      <c r="AF65" s="43">
        <v>0</v>
      </c>
      <c r="AG65" s="43">
        <v>0</v>
      </c>
      <c r="AH65" s="43">
        <v>0</v>
      </c>
      <c r="AI65" s="43">
        <v>0</v>
      </c>
      <c r="AJ65" s="43">
        <v>0</v>
      </c>
      <c r="AK65" s="43">
        <v>0</v>
      </c>
      <c r="AL65" s="43">
        <v>0</v>
      </c>
      <c r="AM65" s="43">
        <v>0</v>
      </c>
      <c r="AN65" s="43">
        <v>0</v>
      </c>
      <c r="AO65" s="43">
        <v>0</v>
      </c>
      <c r="AP65" s="43">
        <v>0</v>
      </c>
      <c r="AQ65" s="45">
        <v>0</v>
      </c>
      <c r="AR65" s="45">
        <v>0</v>
      </c>
      <c r="AS65" s="49"/>
      <c r="AT65" s="50"/>
    </row>
    <row r="66" s="92" customFormat="1" ht="30" customHeight="1">
      <c r="A66" s="93" t="s">
        <v>69</v>
      </c>
      <c r="B66" s="94"/>
      <c r="C66" s="94"/>
      <c r="D66" s="95"/>
      <c r="E66" s="20" t="s">
        <v>27</v>
      </c>
      <c r="F66" s="22">
        <f t="shared" ref="F66:F69" si="32">F6+F51</f>
        <v>304671.99999999994</v>
      </c>
      <c r="G66" s="22">
        <f t="shared" ref="G66:G69" si="33">G6+G51</f>
        <v>52840.400000000001</v>
      </c>
      <c r="H66" s="22">
        <f t="shared" si="12"/>
        <v>17.343372544900753</v>
      </c>
      <c r="I66" s="22">
        <f t="shared" ref="I66:I69" si="34">I6+I51</f>
        <v>4797.1999999999998</v>
      </c>
      <c r="J66" s="22">
        <f t="shared" ref="J66:J69" si="35">J6+J51</f>
        <v>4797.1999999999998</v>
      </c>
      <c r="K66" s="22">
        <f>J66/I66*100</f>
        <v>100</v>
      </c>
      <c r="L66" s="22">
        <f t="shared" ref="L66:L69" si="36">L6+L51</f>
        <v>23984.700000000001</v>
      </c>
      <c r="M66" s="22">
        <f t="shared" ref="M66:M69" si="37">M6+M51</f>
        <v>23984.700000000001</v>
      </c>
      <c r="N66" s="22">
        <f t="shared" si="14"/>
        <v>100</v>
      </c>
      <c r="O66" s="22">
        <f t="shared" ref="O66:O69" si="38">O6+O51</f>
        <v>24318.5</v>
      </c>
      <c r="P66" s="22">
        <f t="shared" ref="P66:P69" si="39">P6+P51</f>
        <v>24058.5</v>
      </c>
      <c r="Q66" s="22">
        <f t="shared" si="15"/>
        <v>98.930855110306965</v>
      </c>
      <c r="R66" s="22">
        <f t="shared" ref="R66:AP69" si="40">R6+R51</f>
        <v>32574.599999999999</v>
      </c>
      <c r="S66" s="22">
        <f t="shared" si="40"/>
        <v>0</v>
      </c>
      <c r="T66" s="22">
        <f t="shared" si="40"/>
        <v>0</v>
      </c>
      <c r="U66" s="22">
        <f t="shared" si="40"/>
        <v>32434.799999999999</v>
      </c>
      <c r="V66" s="22">
        <f t="shared" si="40"/>
        <v>0</v>
      </c>
      <c r="W66" s="22">
        <f t="shared" si="40"/>
        <v>0</v>
      </c>
      <c r="X66" s="22">
        <f t="shared" si="40"/>
        <v>31300.100000000002</v>
      </c>
      <c r="Y66" s="22">
        <f t="shared" si="40"/>
        <v>0</v>
      </c>
      <c r="Z66" s="22">
        <f t="shared" si="40"/>
        <v>0</v>
      </c>
      <c r="AA66" s="22">
        <f t="shared" si="40"/>
        <v>26510.200000000001</v>
      </c>
      <c r="AB66" s="22">
        <f t="shared" si="40"/>
        <v>0</v>
      </c>
      <c r="AC66" s="22">
        <f t="shared" si="40"/>
        <v>0</v>
      </c>
      <c r="AD66" s="22">
        <f t="shared" si="40"/>
        <v>13826</v>
      </c>
      <c r="AE66" s="22">
        <f t="shared" si="40"/>
        <v>0</v>
      </c>
      <c r="AF66" s="22">
        <v>0</v>
      </c>
      <c r="AG66" s="22">
        <f t="shared" si="40"/>
        <v>16655</v>
      </c>
      <c r="AH66" s="22">
        <f t="shared" si="40"/>
        <v>0</v>
      </c>
      <c r="AI66" s="22">
        <f t="shared" si="40"/>
        <v>0</v>
      </c>
      <c r="AJ66" s="22">
        <f t="shared" si="40"/>
        <v>27727.799999999999</v>
      </c>
      <c r="AK66" s="22">
        <f t="shared" si="40"/>
        <v>0</v>
      </c>
      <c r="AL66" s="22">
        <f t="shared" si="40"/>
        <v>0</v>
      </c>
      <c r="AM66" s="22">
        <f t="shared" si="40"/>
        <v>20576.799999999999</v>
      </c>
      <c r="AN66" s="22">
        <f t="shared" si="40"/>
        <v>0</v>
      </c>
      <c r="AO66" s="22">
        <f t="shared" si="40"/>
        <v>0</v>
      </c>
      <c r="AP66" s="22">
        <f t="shared" si="40"/>
        <v>49966.299999999894</v>
      </c>
      <c r="AQ66" s="22">
        <f t="shared" ref="AQ66:AQ69" si="41">AQ6+AQ51</f>
        <v>0</v>
      </c>
      <c r="AR66" s="22">
        <v>0</v>
      </c>
      <c r="AS66" s="84"/>
      <c r="AT66" s="84"/>
    </row>
    <row r="67" s="92" customFormat="1" ht="30" customHeight="1">
      <c r="A67" s="96"/>
      <c r="B67" s="97"/>
      <c r="C67" s="97"/>
      <c r="D67" s="98"/>
      <c r="E67" s="27" t="s">
        <v>28</v>
      </c>
      <c r="F67" s="22">
        <f t="shared" si="32"/>
        <v>61.600000000000001</v>
      </c>
      <c r="G67" s="22">
        <f t="shared" si="33"/>
        <v>0</v>
      </c>
      <c r="H67" s="22">
        <f t="shared" si="12"/>
        <v>0</v>
      </c>
      <c r="I67" s="22">
        <f t="shared" si="34"/>
        <v>0</v>
      </c>
      <c r="J67" s="22">
        <f t="shared" si="35"/>
        <v>0</v>
      </c>
      <c r="K67" s="22">
        <v>0</v>
      </c>
      <c r="L67" s="22">
        <f t="shared" si="36"/>
        <v>0</v>
      </c>
      <c r="M67" s="22">
        <f t="shared" si="37"/>
        <v>0</v>
      </c>
      <c r="N67" s="22">
        <v>0</v>
      </c>
      <c r="O67" s="22">
        <f t="shared" si="38"/>
        <v>0</v>
      </c>
      <c r="P67" s="22">
        <f t="shared" si="39"/>
        <v>0</v>
      </c>
      <c r="Q67" s="22">
        <v>0</v>
      </c>
      <c r="R67" s="22">
        <f t="shared" si="40"/>
        <v>61.600000000000001</v>
      </c>
      <c r="S67" s="22">
        <f t="shared" si="40"/>
        <v>0</v>
      </c>
      <c r="T67" s="22">
        <f t="shared" si="40"/>
        <v>0</v>
      </c>
      <c r="U67" s="22">
        <f t="shared" si="40"/>
        <v>0</v>
      </c>
      <c r="V67" s="22">
        <f t="shared" si="40"/>
        <v>0</v>
      </c>
      <c r="W67" s="22">
        <f t="shared" si="40"/>
        <v>0</v>
      </c>
      <c r="X67" s="22">
        <f t="shared" si="40"/>
        <v>0</v>
      </c>
      <c r="Y67" s="22">
        <f t="shared" si="40"/>
        <v>0</v>
      </c>
      <c r="Z67" s="22">
        <f t="shared" si="40"/>
        <v>0</v>
      </c>
      <c r="AA67" s="22">
        <f t="shared" si="40"/>
        <v>0</v>
      </c>
      <c r="AB67" s="22">
        <f t="shared" si="40"/>
        <v>0</v>
      </c>
      <c r="AC67" s="22">
        <f t="shared" si="40"/>
        <v>0</v>
      </c>
      <c r="AD67" s="22">
        <f t="shared" si="40"/>
        <v>0</v>
      </c>
      <c r="AE67" s="22">
        <f t="shared" si="40"/>
        <v>0</v>
      </c>
      <c r="AF67" s="22">
        <f t="shared" si="40"/>
        <v>0</v>
      </c>
      <c r="AG67" s="22">
        <f t="shared" si="40"/>
        <v>0</v>
      </c>
      <c r="AH67" s="22">
        <f t="shared" si="40"/>
        <v>0</v>
      </c>
      <c r="AI67" s="22">
        <f t="shared" si="40"/>
        <v>0</v>
      </c>
      <c r="AJ67" s="22">
        <f t="shared" si="40"/>
        <v>0</v>
      </c>
      <c r="AK67" s="22">
        <f t="shared" si="40"/>
        <v>0</v>
      </c>
      <c r="AL67" s="22">
        <f t="shared" si="40"/>
        <v>0</v>
      </c>
      <c r="AM67" s="22">
        <f t="shared" si="40"/>
        <v>0</v>
      </c>
      <c r="AN67" s="22">
        <f t="shared" si="40"/>
        <v>0</v>
      </c>
      <c r="AO67" s="22">
        <f t="shared" si="40"/>
        <v>0</v>
      </c>
      <c r="AP67" s="22">
        <f t="shared" si="40"/>
        <v>0</v>
      </c>
      <c r="AQ67" s="22">
        <f t="shared" si="41"/>
        <v>0</v>
      </c>
      <c r="AR67" s="22">
        <v>0</v>
      </c>
      <c r="AS67" s="84"/>
      <c r="AT67" s="84"/>
    </row>
    <row r="68" s="92" customFormat="1" ht="30" customHeight="1">
      <c r="A68" s="96"/>
      <c r="B68" s="97"/>
      <c r="C68" s="97"/>
      <c r="D68" s="98"/>
      <c r="E68" s="27" t="s">
        <v>70</v>
      </c>
      <c r="F68" s="22">
        <f t="shared" si="32"/>
        <v>1264.3000000000002</v>
      </c>
      <c r="G68" s="22">
        <f t="shared" si="33"/>
        <v>167.30000000000001</v>
      </c>
      <c r="H68" s="22">
        <f t="shared" si="12"/>
        <v>13.232618840465079</v>
      </c>
      <c r="I68" s="22">
        <f t="shared" si="34"/>
        <v>0</v>
      </c>
      <c r="J68" s="22">
        <f t="shared" si="35"/>
        <v>0</v>
      </c>
      <c r="K68" s="22">
        <v>0</v>
      </c>
      <c r="L68" s="22">
        <f t="shared" si="36"/>
        <v>8.6999999999999993</v>
      </c>
      <c r="M68" s="22">
        <f t="shared" si="37"/>
        <v>8.6999999999999993</v>
      </c>
      <c r="N68" s="22">
        <f t="shared" si="14"/>
        <v>100</v>
      </c>
      <c r="O68" s="22">
        <f t="shared" si="38"/>
        <v>418.60000000000002</v>
      </c>
      <c r="P68" s="22">
        <f t="shared" si="39"/>
        <v>158.59999999999999</v>
      </c>
      <c r="Q68" s="22">
        <f t="shared" si="15"/>
        <v>37.888198757763973</v>
      </c>
      <c r="R68" s="22">
        <f t="shared" si="40"/>
        <v>373.69999999999982</v>
      </c>
      <c r="S68" s="22">
        <f t="shared" si="40"/>
        <v>0</v>
      </c>
      <c r="T68" s="22">
        <f t="shared" si="40"/>
        <v>0</v>
      </c>
      <c r="U68" s="22">
        <f t="shared" si="40"/>
        <v>306.10000000000002</v>
      </c>
      <c r="V68" s="22">
        <f t="shared" si="40"/>
        <v>0</v>
      </c>
      <c r="W68" s="22">
        <f t="shared" si="40"/>
        <v>0</v>
      </c>
      <c r="X68" s="22">
        <f t="shared" si="40"/>
        <v>8.6999999999999993</v>
      </c>
      <c r="Y68" s="22">
        <f t="shared" si="40"/>
        <v>0</v>
      </c>
      <c r="Z68" s="22">
        <v>0</v>
      </c>
      <c r="AA68" s="22">
        <f t="shared" si="40"/>
        <v>8.6999999999999993</v>
      </c>
      <c r="AB68" s="22">
        <f t="shared" si="40"/>
        <v>0</v>
      </c>
      <c r="AC68" s="22">
        <f t="shared" si="40"/>
        <v>0</v>
      </c>
      <c r="AD68" s="22">
        <f t="shared" si="40"/>
        <v>8.6999999999999993</v>
      </c>
      <c r="AE68" s="22">
        <f t="shared" si="40"/>
        <v>0</v>
      </c>
      <c r="AF68" s="22">
        <f t="shared" si="40"/>
        <v>0</v>
      </c>
      <c r="AG68" s="22">
        <f t="shared" si="40"/>
        <v>106.7</v>
      </c>
      <c r="AH68" s="22">
        <f t="shared" si="40"/>
        <v>0</v>
      </c>
      <c r="AI68" s="22">
        <f t="shared" si="40"/>
        <v>0</v>
      </c>
      <c r="AJ68" s="22">
        <f t="shared" si="40"/>
        <v>8.6999999999999993</v>
      </c>
      <c r="AK68" s="22">
        <f t="shared" si="40"/>
        <v>0</v>
      </c>
      <c r="AL68" s="22">
        <f t="shared" si="40"/>
        <v>0</v>
      </c>
      <c r="AM68" s="22">
        <f t="shared" si="40"/>
        <v>8.6999999999999993</v>
      </c>
      <c r="AN68" s="22">
        <f t="shared" si="40"/>
        <v>0</v>
      </c>
      <c r="AO68" s="22">
        <f t="shared" si="40"/>
        <v>0</v>
      </c>
      <c r="AP68" s="22">
        <f t="shared" si="40"/>
        <v>7</v>
      </c>
      <c r="AQ68" s="22">
        <f t="shared" si="41"/>
        <v>0</v>
      </c>
      <c r="AR68" s="22">
        <v>0</v>
      </c>
      <c r="AS68" s="84"/>
      <c r="AT68" s="84"/>
    </row>
    <row r="69" s="92" customFormat="1" ht="30" customHeight="1">
      <c r="A69" s="96"/>
      <c r="B69" s="97"/>
      <c r="C69" s="97"/>
      <c r="D69" s="98"/>
      <c r="E69" s="27" t="s">
        <v>30</v>
      </c>
      <c r="F69" s="22">
        <f t="shared" si="32"/>
        <v>303346.09999999986</v>
      </c>
      <c r="G69" s="22">
        <f t="shared" si="33"/>
        <v>52673.099999999999</v>
      </c>
      <c r="H69" s="22">
        <f t="shared" si="12"/>
        <v>17.364027426098446</v>
      </c>
      <c r="I69" s="22">
        <f t="shared" si="34"/>
        <v>4797.1999999999998</v>
      </c>
      <c r="J69" s="22">
        <f t="shared" si="35"/>
        <v>4797.1999999999998</v>
      </c>
      <c r="K69" s="22">
        <f>J69/I69*100</f>
        <v>100</v>
      </c>
      <c r="L69" s="22">
        <f t="shared" si="36"/>
        <v>23976</v>
      </c>
      <c r="M69" s="22">
        <f t="shared" si="37"/>
        <v>23976</v>
      </c>
      <c r="N69" s="22">
        <f t="shared" si="14"/>
        <v>100</v>
      </c>
      <c r="O69" s="22">
        <f t="shared" si="38"/>
        <v>23899.900000000001</v>
      </c>
      <c r="P69" s="22">
        <f t="shared" si="39"/>
        <v>23899.900000000001</v>
      </c>
      <c r="Q69" s="22">
        <f t="shared" si="15"/>
        <v>100</v>
      </c>
      <c r="R69" s="22">
        <f t="shared" si="40"/>
        <v>32139.299999999999</v>
      </c>
      <c r="S69" s="22">
        <f t="shared" si="40"/>
        <v>0</v>
      </c>
      <c r="T69" s="22">
        <f t="shared" si="40"/>
        <v>0</v>
      </c>
      <c r="U69" s="22">
        <f t="shared" si="40"/>
        <v>32128.699999999997</v>
      </c>
      <c r="V69" s="22">
        <f t="shared" si="40"/>
        <v>0</v>
      </c>
      <c r="W69" s="22">
        <f t="shared" si="40"/>
        <v>0</v>
      </c>
      <c r="X69" s="22">
        <f t="shared" si="40"/>
        <v>31291.400000000001</v>
      </c>
      <c r="Y69" s="22">
        <f t="shared" si="40"/>
        <v>0</v>
      </c>
      <c r="Z69" s="22">
        <f t="shared" si="40"/>
        <v>0</v>
      </c>
      <c r="AA69" s="22">
        <f t="shared" si="40"/>
        <v>26501.5</v>
      </c>
      <c r="AB69" s="22">
        <f t="shared" si="40"/>
        <v>0</v>
      </c>
      <c r="AC69" s="22">
        <f t="shared" si="40"/>
        <v>0</v>
      </c>
      <c r="AD69" s="22">
        <f t="shared" si="40"/>
        <v>13817.300000000001</v>
      </c>
      <c r="AE69" s="22">
        <f t="shared" si="40"/>
        <v>0</v>
      </c>
      <c r="AF69" s="22">
        <v>0</v>
      </c>
      <c r="AG69" s="22">
        <f t="shared" si="40"/>
        <v>16548.299999999999</v>
      </c>
      <c r="AH69" s="22">
        <f t="shared" si="40"/>
        <v>0</v>
      </c>
      <c r="AI69" s="22">
        <f t="shared" si="40"/>
        <v>0</v>
      </c>
      <c r="AJ69" s="22">
        <f t="shared" si="40"/>
        <v>27719.099999999999</v>
      </c>
      <c r="AK69" s="22">
        <f t="shared" si="40"/>
        <v>0</v>
      </c>
      <c r="AL69" s="22">
        <f t="shared" si="40"/>
        <v>0</v>
      </c>
      <c r="AM69" s="22">
        <f t="shared" si="40"/>
        <v>20568.099999999999</v>
      </c>
      <c r="AN69" s="22">
        <f t="shared" si="40"/>
        <v>0</v>
      </c>
      <c r="AO69" s="22">
        <f t="shared" si="40"/>
        <v>0</v>
      </c>
      <c r="AP69" s="22">
        <f t="shared" si="40"/>
        <v>49959.299999999894</v>
      </c>
      <c r="AQ69" s="22">
        <f t="shared" si="41"/>
        <v>0</v>
      </c>
      <c r="AR69" s="22">
        <v>0</v>
      </c>
      <c r="AS69" s="84"/>
      <c r="AT69" s="84"/>
    </row>
    <row r="70" s="92" customFormat="1" ht="41.25" customHeight="1">
      <c r="A70" s="99"/>
      <c r="B70" s="100"/>
      <c r="C70" s="100"/>
      <c r="D70" s="101"/>
      <c r="E70" s="27" t="s">
        <v>31</v>
      </c>
      <c r="F70" s="22">
        <f>F10+F55</f>
        <v>0</v>
      </c>
      <c r="G70" s="22">
        <f>G10+G55</f>
        <v>0</v>
      </c>
      <c r="H70" s="22">
        <v>0</v>
      </c>
      <c r="I70" s="22">
        <f>I10+I55</f>
        <v>0</v>
      </c>
      <c r="J70" s="22">
        <f>J10+J55</f>
        <v>0</v>
      </c>
      <c r="K70" s="22">
        <v>0</v>
      </c>
      <c r="L70" s="22">
        <f>L10+L55</f>
        <v>0</v>
      </c>
      <c r="M70" s="22">
        <f>M10+M55</f>
        <v>0</v>
      </c>
      <c r="N70" s="22">
        <v>0</v>
      </c>
      <c r="O70" s="22">
        <f>O10+O55</f>
        <v>0</v>
      </c>
      <c r="P70" s="22">
        <f>P10+P55</f>
        <v>0</v>
      </c>
      <c r="Q70" s="22">
        <v>0</v>
      </c>
      <c r="R70" s="22">
        <f t="shared" ref="R70:AP70" si="42">R10+R55</f>
        <v>0</v>
      </c>
      <c r="S70" s="22">
        <f t="shared" si="42"/>
        <v>0</v>
      </c>
      <c r="T70" s="22">
        <f t="shared" si="42"/>
        <v>0</v>
      </c>
      <c r="U70" s="22">
        <f t="shared" si="42"/>
        <v>0</v>
      </c>
      <c r="V70" s="22">
        <f t="shared" si="42"/>
        <v>0</v>
      </c>
      <c r="W70" s="22">
        <f t="shared" si="42"/>
        <v>0</v>
      </c>
      <c r="X70" s="22">
        <f t="shared" si="42"/>
        <v>0</v>
      </c>
      <c r="Y70" s="22">
        <f t="shared" si="42"/>
        <v>0</v>
      </c>
      <c r="Z70" s="22">
        <f t="shared" si="42"/>
        <v>0</v>
      </c>
      <c r="AA70" s="22">
        <f t="shared" si="42"/>
        <v>0</v>
      </c>
      <c r="AB70" s="22">
        <f t="shared" si="42"/>
        <v>0</v>
      </c>
      <c r="AC70" s="22">
        <f t="shared" si="42"/>
        <v>0</v>
      </c>
      <c r="AD70" s="22">
        <f t="shared" si="42"/>
        <v>0</v>
      </c>
      <c r="AE70" s="22">
        <f t="shared" si="42"/>
        <v>0</v>
      </c>
      <c r="AF70" s="22">
        <f t="shared" si="42"/>
        <v>0</v>
      </c>
      <c r="AG70" s="22">
        <f t="shared" si="42"/>
        <v>0</v>
      </c>
      <c r="AH70" s="22">
        <f t="shared" si="42"/>
        <v>0</v>
      </c>
      <c r="AI70" s="22">
        <f t="shared" si="42"/>
        <v>0</v>
      </c>
      <c r="AJ70" s="22">
        <f t="shared" si="42"/>
        <v>0</v>
      </c>
      <c r="AK70" s="22">
        <f t="shared" si="42"/>
        <v>0</v>
      </c>
      <c r="AL70" s="22">
        <f t="shared" si="42"/>
        <v>0</v>
      </c>
      <c r="AM70" s="22">
        <f t="shared" si="42"/>
        <v>0</v>
      </c>
      <c r="AN70" s="22">
        <f t="shared" si="42"/>
        <v>0</v>
      </c>
      <c r="AO70" s="22">
        <f t="shared" si="42"/>
        <v>0</v>
      </c>
      <c r="AP70" s="22">
        <f t="shared" si="42"/>
        <v>0</v>
      </c>
      <c r="AQ70" s="22">
        <f>AQ10+AQ55</f>
        <v>1</v>
      </c>
      <c r="AR70" s="22">
        <v>0</v>
      </c>
      <c r="AS70" s="84"/>
      <c r="AT70" s="84"/>
    </row>
    <row r="71" s="102" customFormat="1" ht="169.5" hidden="1" customHeight="1">
      <c r="A71" s="103"/>
      <c r="B71" s="104" t="s">
        <v>71</v>
      </c>
      <c r="C71" s="105" t="s">
        <v>34</v>
      </c>
      <c r="D71" s="106">
        <v>1</v>
      </c>
      <c r="E71" s="105" t="s">
        <v>72</v>
      </c>
      <c r="F71" s="21">
        <f>I71+L71+O71+R71+U71+X71+AA71+AD71+AG71+AJ71+AM71+AP71</f>
        <v>0</v>
      </c>
      <c r="G71" s="21">
        <f>J71+M71+P71+S71+V71+Y71+AB71+AE71+AH71+AK71+AN71+AQ71</f>
        <v>0</v>
      </c>
      <c r="H71" s="22" t="e">
        <f t="shared" si="12"/>
        <v>#DIV/0!</v>
      </c>
      <c r="I71" s="45">
        <v>0</v>
      </c>
      <c r="J71" s="45">
        <v>0</v>
      </c>
      <c r="K71" s="22" t="e">
        <f>J71/I71*100</f>
        <v>#DIV/0!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56">
        <v>0</v>
      </c>
      <c r="S71" s="45">
        <v>0</v>
      </c>
      <c r="T71" s="45">
        <v>0</v>
      </c>
      <c r="U71" s="45">
        <v>0</v>
      </c>
      <c r="V71" s="45">
        <v>0</v>
      </c>
      <c r="W71" s="45">
        <v>0</v>
      </c>
      <c r="X71" s="45">
        <v>0</v>
      </c>
      <c r="Y71" s="45">
        <v>0</v>
      </c>
      <c r="Z71" s="45">
        <v>0</v>
      </c>
      <c r="AA71" s="45">
        <v>0</v>
      </c>
      <c r="AB71" s="45">
        <v>0</v>
      </c>
      <c r="AC71" s="45">
        <v>0</v>
      </c>
      <c r="AD71" s="45">
        <v>0</v>
      </c>
      <c r="AE71" s="45">
        <v>0</v>
      </c>
      <c r="AF71" s="45">
        <v>0</v>
      </c>
      <c r="AG71" s="45">
        <v>0</v>
      </c>
      <c r="AH71" s="45">
        <v>0</v>
      </c>
      <c r="AI71" s="45">
        <v>0</v>
      </c>
      <c r="AJ71" s="45">
        <v>0</v>
      </c>
      <c r="AK71" s="45"/>
      <c r="AL71" s="45"/>
      <c r="AM71" s="45">
        <v>0</v>
      </c>
      <c r="AN71" s="45"/>
      <c r="AO71" s="45"/>
      <c r="AP71" s="45">
        <v>0</v>
      </c>
      <c r="AQ71" s="43"/>
      <c r="AR71" s="43"/>
      <c r="AS71" s="13"/>
      <c r="AT71" s="13"/>
    </row>
    <row r="72" s="102" customFormat="1" ht="28.5" customHeight="1">
      <c r="A72" s="34"/>
      <c r="B72" s="107" t="s">
        <v>73</v>
      </c>
      <c r="C72" s="108"/>
      <c r="D72" s="106"/>
      <c r="E72" s="20" t="s">
        <v>27</v>
      </c>
      <c r="F72" s="21">
        <v>0</v>
      </c>
      <c r="G72" s="21">
        <v>0</v>
      </c>
      <c r="H72" s="21">
        <v>0</v>
      </c>
      <c r="I72" s="45">
        <v>0</v>
      </c>
      <c r="J72" s="45">
        <v>0</v>
      </c>
      <c r="K72" s="22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5">
        <v>0</v>
      </c>
      <c r="Z72" s="45">
        <v>0</v>
      </c>
      <c r="AA72" s="45">
        <v>0</v>
      </c>
      <c r="AB72" s="45">
        <v>0</v>
      </c>
      <c r="AC72" s="45">
        <v>0</v>
      </c>
      <c r="AD72" s="45">
        <v>0</v>
      </c>
      <c r="AE72" s="45">
        <v>0</v>
      </c>
      <c r="AF72" s="45">
        <v>0</v>
      </c>
      <c r="AG72" s="45">
        <v>0</v>
      </c>
      <c r="AH72" s="45">
        <v>0</v>
      </c>
      <c r="AI72" s="45">
        <v>0</v>
      </c>
      <c r="AJ72" s="45">
        <v>0</v>
      </c>
      <c r="AK72" s="45">
        <v>0</v>
      </c>
      <c r="AL72" s="45">
        <v>0</v>
      </c>
      <c r="AM72" s="45">
        <v>0</v>
      </c>
      <c r="AN72" s="45">
        <v>0</v>
      </c>
      <c r="AO72" s="45">
        <v>0</v>
      </c>
      <c r="AP72" s="45">
        <v>0</v>
      </c>
      <c r="AQ72" s="43"/>
      <c r="AR72" s="43"/>
      <c r="AS72" s="109"/>
      <c r="AT72" s="110"/>
    </row>
    <row r="73" s="102" customFormat="1" ht="28.5" customHeight="1">
      <c r="A73" s="40"/>
      <c r="B73" s="111"/>
      <c r="C73" s="112"/>
      <c r="D73" s="106"/>
      <c r="E73" s="42" t="s">
        <v>28</v>
      </c>
      <c r="F73" s="21">
        <v>0</v>
      </c>
      <c r="G73" s="21">
        <v>0</v>
      </c>
      <c r="H73" s="21">
        <v>0</v>
      </c>
      <c r="I73" s="45">
        <v>0</v>
      </c>
      <c r="J73" s="45">
        <v>0</v>
      </c>
      <c r="K73" s="22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3"/>
      <c r="AR73" s="43"/>
      <c r="AS73" s="109"/>
      <c r="AT73" s="110"/>
    </row>
    <row r="74" s="102" customFormat="1" ht="28.5" customHeight="1">
      <c r="A74" s="40"/>
      <c r="B74" s="111"/>
      <c r="C74" s="112"/>
      <c r="D74" s="106"/>
      <c r="E74" s="42" t="s">
        <v>29</v>
      </c>
      <c r="F74" s="21">
        <v>0</v>
      </c>
      <c r="G74" s="21">
        <v>0</v>
      </c>
      <c r="H74" s="21">
        <v>0</v>
      </c>
      <c r="I74" s="45">
        <v>0</v>
      </c>
      <c r="J74" s="45">
        <v>0</v>
      </c>
      <c r="K74" s="22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5">
        <v>0</v>
      </c>
      <c r="U74" s="45">
        <v>0</v>
      </c>
      <c r="V74" s="45">
        <v>0</v>
      </c>
      <c r="W74" s="45">
        <v>0</v>
      </c>
      <c r="X74" s="45">
        <v>0</v>
      </c>
      <c r="Y74" s="45">
        <v>0</v>
      </c>
      <c r="Z74" s="45">
        <v>0</v>
      </c>
      <c r="AA74" s="45">
        <v>0</v>
      </c>
      <c r="AB74" s="45">
        <v>0</v>
      </c>
      <c r="AC74" s="45">
        <v>0</v>
      </c>
      <c r="AD74" s="45">
        <v>0</v>
      </c>
      <c r="AE74" s="45">
        <v>0</v>
      </c>
      <c r="AF74" s="45">
        <v>0</v>
      </c>
      <c r="AG74" s="45">
        <v>0</v>
      </c>
      <c r="AH74" s="45">
        <v>0</v>
      </c>
      <c r="AI74" s="45">
        <v>0</v>
      </c>
      <c r="AJ74" s="45">
        <v>0</v>
      </c>
      <c r="AK74" s="45">
        <v>0</v>
      </c>
      <c r="AL74" s="45">
        <v>0</v>
      </c>
      <c r="AM74" s="45">
        <v>0</v>
      </c>
      <c r="AN74" s="45">
        <v>0</v>
      </c>
      <c r="AO74" s="45">
        <v>0</v>
      </c>
      <c r="AP74" s="45">
        <v>0</v>
      </c>
      <c r="AQ74" s="43"/>
      <c r="AR74" s="43"/>
      <c r="AS74" s="109"/>
      <c r="AT74" s="110"/>
    </row>
    <row r="75" s="102" customFormat="1" ht="28.5" customHeight="1">
      <c r="A75" s="48"/>
      <c r="B75" s="113"/>
      <c r="C75" s="114"/>
      <c r="D75" s="106"/>
      <c r="E75" s="42" t="s">
        <v>30</v>
      </c>
      <c r="F75" s="21">
        <v>0</v>
      </c>
      <c r="G75" s="21">
        <v>0</v>
      </c>
      <c r="H75" s="21">
        <v>0</v>
      </c>
      <c r="I75" s="45">
        <v>0</v>
      </c>
      <c r="J75" s="45">
        <v>0</v>
      </c>
      <c r="K75" s="22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>
        <v>0</v>
      </c>
      <c r="U75" s="45">
        <v>0</v>
      </c>
      <c r="V75" s="45">
        <v>0</v>
      </c>
      <c r="W75" s="45">
        <v>0</v>
      </c>
      <c r="X75" s="45">
        <v>0</v>
      </c>
      <c r="Y75" s="45">
        <v>0</v>
      </c>
      <c r="Z75" s="45">
        <v>0</v>
      </c>
      <c r="AA75" s="45">
        <v>0</v>
      </c>
      <c r="AB75" s="45">
        <v>0</v>
      </c>
      <c r="AC75" s="45">
        <v>0</v>
      </c>
      <c r="AD75" s="45">
        <v>0</v>
      </c>
      <c r="AE75" s="45">
        <v>0</v>
      </c>
      <c r="AF75" s="45">
        <v>0</v>
      </c>
      <c r="AG75" s="45">
        <v>0</v>
      </c>
      <c r="AH75" s="45">
        <v>0</v>
      </c>
      <c r="AI75" s="45">
        <v>0</v>
      </c>
      <c r="AJ75" s="45">
        <v>0</v>
      </c>
      <c r="AK75" s="45">
        <v>0</v>
      </c>
      <c r="AL75" s="45">
        <v>0</v>
      </c>
      <c r="AM75" s="45">
        <v>0</v>
      </c>
      <c r="AN75" s="45">
        <v>0</v>
      </c>
      <c r="AO75" s="45">
        <v>0</v>
      </c>
      <c r="AP75" s="45">
        <v>0</v>
      </c>
      <c r="AQ75" s="43"/>
      <c r="AR75" s="43"/>
      <c r="AS75" s="109"/>
      <c r="AT75" s="110"/>
    </row>
    <row r="76" s="102" customFormat="1" ht="28.5" customHeight="1">
      <c r="A76" s="34"/>
      <c r="B76" s="107" t="s">
        <v>74</v>
      </c>
      <c r="C76" s="108"/>
      <c r="D76" s="106"/>
      <c r="E76" s="20" t="s">
        <v>27</v>
      </c>
      <c r="F76" s="21">
        <f t="shared" ref="F76:AR80" si="43">F66</f>
        <v>304671.99999999994</v>
      </c>
      <c r="G76" s="21">
        <f t="shared" si="43"/>
        <v>52840.400000000001</v>
      </c>
      <c r="H76" s="21">
        <f>H66</f>
        <v>17.343372544900753</v>
      </c>
      <c r="I76" s="21">
        <f t="shared" si="43"/>
        <v>4797.1999999999998</v>
      </c>
      <c r="J76" s="21">
        <f t="shared" si="43"/>
        <v>4797.1999999999998</v>
      </c>
      <c r="K76" s="22">
        <f t="shared" si="43"/>
        <v>100</v>
      </c>
      <c r="L76" s="21">
        <f t="shared" si="43"/>
        <v>23984.700000000001</v>
      </c>
      <c r="M76" s="21">
        <f t="shared" si="43"/>
        <v>23984.700000000001</v>
      </c>
      <c r="N76" s="21">
        <f t="shared" si="43"/>
        <v>100</v>
      </c>
      <c r="O76" s="21">
        <f t="shared" si="43"/>
        <v>24318.5</v>
      </c>
      <c r="P76" s="21">
        <f t="shared" si="43"/>
        <v>24058.5</v>
      </c>
      <c r="Q76" s="21">
        <f t="shared" si="43"/>
        <v>98.930855110306965</v>
      </c>
      <c r="R76" s="61">
        <f t="shared" si="43"/>
        <v>32574.599999999999</v>
      </c>
      <c r="S76" s="21">
        <f t="shared" si="43"/>
        <v>0</v>
      </c>
      <c r="T76" s="21">
        <f t="shared" si="43"/>
        <v>0</v>
      </c>
      <c r="U76" s="21">
        <f t="shared" si="43"/>
        <v>32434.799999999999</v>
      </c>
      <c r="V76" s="21">
        <f t="shared" si="43"/>
        <v>0</v>
      </c>
      <c r="W76" s="21">
        <f>V76/U76*100</f>
        <v>0</v>
      </c>
      <c r="X76" s="21">
        <f t="shared" si="43"/>
        <v>31300.100000000002</v>
      </c>
      <c r="Y76" s="21">
        <f t="shared" si="43"/>
        <v>0</v>
      </c>
      <c r="Z76" s="21">
        <f t="shared" si="43"/>
        <v>0</v>
      </c>
      <c r="AA76" s="21">
        <f t="shared" si="43"/>
        <v>26510.200000000001</v>
      </c>
      <c r="AB76" s="21">
        <f t="shared" si="43"/>
        <v>0</v>
      </c>
      <c r="AC76" s="21">
        <f t="shared" si="43"/>
        <v>0</v>
      </c>
      <c r="AD76" s="21">
        <f t="shared" si="43"/>
        <v>13826</v>
      </c>
      <c r="AE76" s="21">
        <f t="shared" si="43"/>
        <v>0</v>
      </c>
      <c r="AF76" s="21">
        <f t="shared" si="43"/>
        <v>0</v>
      </c>
      <c r="AG76" s="21">
        <f t="shared" si="43"/>
        <v>16655</v>
      </c>
      <c r="AH76" s="21">
        <f t="shared" si="43"/>
        <v>0</v>
      </c>
      <c r="AI76" s="21">
        <f t="shared" si="43"/>
        <v>0</v>
      </c>
      <c r="AJ76" s="21">
        <f t="shared" si="43"/>
        <v>27727.799999999999</v>
      </c>
      <c r="AK76" s="21">
        <f t="shared" si="43"/>
        <v>0</v>
      </c>
      <c r="AL76" s="21">
        <f t="shared" si="43"/>
        <v>0</v>
      </c>
      <c r="AM76" s="21">
        <f t="shared" si="43"/>
        <v>20576.799999999999</v>
      </c>
      <c r="AN76" s="21">
        <f t="shared" si="43"/>
        <v>0</v>
      </c>
      <c r="AO76" s="21">
        <f t="shared" si="43"/>
        <v>0</v>
      </c>
      <c r="AP76" s="21">
        <f t="shared" si="43"/>
        <v>49966.299999999894</v>
      </c>
      <c r="AQ76" s="21">
        <f t="shared" si="43"/>
        <v>0</v>
      </c>
      <c r="AR76" s="21">
        <f t="shared" si="43"/>
        <v>0</v>
      </c>
      <c r="AS76" s="109"/>
      <c r="AT76" s="110"/>
    </row>
    <row r="77" s="102" customFormat="1" ht="28.5" customHeight="1">
      <c r="A77" s="40"/>
      <c r="B77" s="111"/>
      <c r="C77" s="112"/>
      <c r="D77" s="106"/>
      <c r="E77" s="42" t="s">
        <v>28</v>
      </c>
      <c r="F77" s="21">
        <f t="shared" si="43"/>
        <v>61.600000000000001</v>
      </c>
      <c r="G77" s="21">
        <f t="shared" si="43"/>
        <v>0</v>
      </c>
      <c r="H77" s="21">
        <f t="shared" si="43"/>
        <v>0</v>
      </c>
      <c r="I77" s="21">
        <f t="shared" si="43"/>
        <v>0</v>
      </c>
      <c r="J77" s="21">
        <f t="shared" si="43"/>
        <v>0</v>
      </c>
      <c r="K77" s="22">
        <v>0</v>
      </c>
      <c r="L77" s="21">
        <f t="shared" si="43"/>
        <v>0</v>
      </c>
      <c r="M77" s="21">
        <f t="shared" si="43"/>
        <v>0</v>
      </c>
      <c r="N77" s="21">
        <f t="shared" si="43"/>
        <v>0</v>
      </c>
      <c r="O77" s="21">
        <f t="shared" si="43"/>
        <v>0</v>
      </c>
      <c r="P77" s="21">
        <f t="shared" si="43"/>
        <v>0</v>
      </c>
      <c r="Q77" s="21">
        <f t="shared" si="43"/>
        <v>0</v>
      </c>
      <c r="R77" s="61">
        <f t="shared" si="43"/>
        <v>61.600000000000001</v>
      </c>
      <c r="S77" s="21">
        <f t="shared" si="43"/>
        <v>0</v>
      </c>
      <c r="T77" s="21">
        <f t="shared" si="43"/>
        <v>0</v>
      </c>
      <c r="U77" s="21">
        <f t="shared" si="43"/>
        <v>0</v>
      </c>
      <c r="V77" s="21">
        <f t="shared" si="43"/>
        <v>0</v>
      </c>
      <c r="W77" s="21">
        <f t="shared" si="43"/>
        <v>0</v>
      </c>
      <c r="X77" s="21">
        <f t="shared" si="43"/>
        <v>0</v>
      </c>
      <c r="Y77" s="21">
        <f t="shared" si="43"/>
        <v>0</v>
      </c>
      <c r="Z77" s="21">
        <v>0</v>
      </c>
      <c r="AA77" s="21">
        <f t="shared" si="43"/>
        <v>0</v>
      </c>
      <c r="AB77" s="21">
        <f t="shared" si="43"/>
        <v>0</v>
      </c>
      <c r="AC77" s="21">
        <f t="shared" si="43"/>
        <v>0</v>
      </c>
      <c r="AD77" s="21">
        <f t="shared" si="43"/>
        <v>0</v>
      </c>
      <c r="AE77" s="21">
        <f t="shared" si="43"/>
        <v>0</v>
      </c>
      <c r="AF77" s="21">
        <f t="shared" si="43"/>
        <v>0</v>
      </c>
      <c r="AG77" s="21">
        <f t="shared" si="43"/>
        <v>0</v>
      </c>
      <c r="AH77" s="21">
        <f t="shared" si="43"/>
        <v>0</v>
      </c>
      <c r="AI77" s="21">
        <f t="shared" si="43"/>
        <v>0</v>
      </c>
      <c r="AJ77" s="21">
        <f t="shared" si="43"/>
        <v>0</v>
      </c>
      <c r="AK77" s="21">
        <f t="shared" si="43"/>
        <v>0</v>
      </c>
      <c r="AL77" s="21">
        <f t="shared" si="43"/>
        <v>0</v>
      </c>
      <c r="AM77" s="21">
        <f t="shared" si="43"/>
        <v>0</v>
      </c>
      <c r="AN77" s="21">
        <f t="shared" si="43"/>
        <v>0</v>
      </c>
      <c r="AO77" s="21">
        <f t="shared" si="43"/>
        <v>0</v>
      </c>
      <c r="AP77" s="21">
        <f t="shared" si="43"/>
        <v>0</v>
      </c>
      <c r="AQ77" s="21">
        <f t="shared" si="43"/>
        <v>0</v>
      </c>
      <c r="AR77" s="21">
        <f t="shared" si="43"/>
        <v>0</v>
      </c>
      <c r="AS77" s="109"/>
      <c r="AT77" s="110"/>
    </row>
    <row r="78" s="102" customFormat="1" ht="28.5" customHeight="1">
      <c r="A78" s="40"/>
      <c r="B78" s="111"/>
      <c r="C78" s="112"/>
      <c r="D78" s="106"/>
      <c r="E78" s="42" t="s">
        <v>29</v>
      </c>
      <c r="F78" s="21">
        <f t="shared" si="43"/>
        <v>1264.3000000000002</v>
      </c>
      <c r="G78" s="21">
        <f t="shared" si="43"/>
        <v>167.30000000000001</v>
      </c>
      <c r="H78" s="21">
        <f t="shared" si="43"/>
        <v>13.232618840465079</v>
      </c>
      <c r="I78" s="21">
        <f t="shared" si="43"/>
        <v>0</v>
      </c>
      <c r="J78" s="21">
        <f t="shared" si="43"/>
        <v>0</v>
      </c>
      <c r="K78" s="22">
        <v>0</v>
      </c>
      <c r="L78" s="21">
        <f t="shared" si="43"/>
        <v>8.6999999999999993</v>
      </c>
      <c r="M78" s="21">
        <f t="shared" si="43"/>
        <v>8.6999999999999993</v>
      </c>
      <c r="N78" s="21">
        <f t="shared" si="43"/>
        <v>100</v>
      </c>
      <c r="O78" s="21">
        <f t="shared" si="43"/>
        <v>418.60000000000002</v>
      </c>
      <c r="P78" s="21">
        <f t="shared" si="43"/>
        <v>158.59999999999999</v>
      </c>
      <c r="Q78" s="21">
        <f t="shared" si="43"/>
        <v>37.888198757763973</v>
      </c>
      <c r="R78" s="61">
        <f t="shared" si="43"/>
        <v>373.69999999999982</v>
      </c>
      <c r="S78" s="21">
        <f t="shared" si="43"/>
        <v>0</v>
      </c>
      <c r="T78" s="21">
        <f t="shared" si="43"/>
        <v>0</v>
      </c>
      <c r="U78" s="21">
        <f t="shared" si="43"/>
        <v>306.10000000000002</v>
      </c>
      <c r="V78" s="21">
        <f t="shared" si="43"/>
        <v>0</v>
      </c>
      <c r="W78" s="21">
        <f t="shared" ref="W78:W79" si="44">V78/U78*100</f>
        <v>0</v>
      </c>
      <c r="X78" s="21">
        <f t="shared" si="43"/>
        <v>8.6999999999999993</v>
      </c>
      <c r="Y78" s="21">
        <f t="shared" si="43"/>
        <v>0</v>
      </c>
      <c r="Z78" s="21">
        <f t="shared" si="43"/>
        <v>0</v>
      </c>
      <c r="AA78" s="21">
        <f t="shared" si="43"/>
        <v>8.6999999999999993</v>
      </c>
      <c r="AB78" s="21">
        <f t="shared" si="43"/>
        <v>0</v>
      </c>
      <c r="AC78" s="21">
        <f t="shared" si="43"/>
        <v>0</v>
      </c>
      <c r="AD78" s="21">
        <f t="shared" si="43"/>
        <v>8.6999999999999993</v>
      </c>
      <c r="AE78" s="21">
        <f t="shared" si="43"/>
        <v>0</v>
      </c>
      <c r="AF78" s="21">
        <f t="shared" si="43"/>
        <v>0</v>
      </c>
      <c r="AG78" s="21">
        <f t="shared" si="43"/>
        <v>106.7</v>
      </c>
      <c r="AH78" s="21">
        <f t="shared" si="43"/>
        <v>0</v>
      </c>
      <c r="AI78" s="21">
        <f t="shared" si="43"/>
        <v>0</v>
      </c>
      <c r="AJ78" s="21">
        <f t="shared" si="43"/>
        <v>8.6999999999999993</v>
      </c>
      <c r="AK78" s="21">
        <f t="shared" si="43"/>
        <v>0</v>
      </c>
      <c r="AL78" s="21">
        <f t="shared" si="43"/>
        <v>0</v>
      </c>
      <c r="AM78" s="21">
        <f t="shared" si="43"/>
        <v>8.6999999999999993</v>
      </c>
      <c r="AN78" s="21">
        <f t="shared" si="43"/>
        <v>0</v>
      </c>
      <c r="AO78" s="21">
        <f t="shared" si="43"/>
        <v>0</v>
      </c>
      <c r="AP78" s="21">
        <f t="shared" si="43"/>
        <v>7</v>
      </c>
      <c r="AQ78" s="21">
        <f t="shared" si="43"/>
        <v>0</v>
      </c>
      <c r="AR78" s="21">
        <f t="shared" si="43"/>
        <v>0</v>
      </c>
      <c r="AS78" s="109"/>
      <c r="AT78" s="110"/>
    </row>
    <row r="79" s="102" customFormat="1" ht="28.5" customHeight="1">
      <c r="A79" s="40"/>
      <c r="B79" s="111"/>
      <c r="C79" s="112"/>
      <c r="D79" s="106"/>
      <c r="E79" s="42" t="s">
        <v>30</v>
      </c>
      <c r="F79" s="21">
        <f t="shared" si="43"/>
        <v>303346.09999999986</v>
      </c>
      <c r="G79" s="21">
        <f t="shared" ref="G79:AR80" si="45">G69</f>
        <v>52673.099999999999</v>
      </c>
      <c r="H79" s="21">
        <f t="shared" si="45"/>
        <v>17.364027426098446</v>
      </c>
      <c r="I79" s="21">
        <f t="shared" si="45"/>
        <v>4797.1999999999998</v>
      </c>
      <c r="J79" s="21">
        <f t="shared" si="45"/>
        <v>4797.1999999999998</v>
      </c>
      <c r="K79" s="22">
        <f t="shared" si="45"/>
        <v>100</v>
      </c>
      <c r="L79" s="21">
        <f t="shared" si="45"/>
        <v>23976</v>
      </c>
      <c r="M79" s="21">
        <f t="shared" si="45"/>
        <v>23976</v>
      </c>
      <c r="N79" s="21">
        <f t="shared" si="45"/>
        <v>100</v>
      </c>
      <c r="O79" s="21">
        <f t="shared" si="45"/>
        <v>23899.900000000001</v>
      </c>
      <c r="P79" s="21">
        <f t="shared" si="45"/>
        <v>23899.900000000001</v>
      </c>
      <c r="Q79" s="21">
        <f t="shared" si="45"/>
        <v>100</v>
      </c>
      <c r="R79" s="61">
        <f t="shared" si="45"/>
        <v>32139.299999999999</v>
      </c>
      <c r="S79" s="21">
        <f t="shared" si="45"/>
        <v>0</v>
      </c>
      <c r="T79" s="21">
        <f t="shared" si="45"/>
        <v>0</v>
      </c>
      <c r="U79" s="21">
        <f t="shared" si="45"/>
        <v>32128.699999999997</v>
      </c>
      <c r="V79" s="21">
        <f t="shared" si="45"/>
        <v>0</v>
      </c>
      <c r="W79" s="21">
        <f t="shared" si="44"/>
        <v>0</v>
      </c>
      <c r="X79" s="21">
        <f t="shared" si="45"/>
        <v>31291.400000000001</v>
      </c>
      <c r="Y79" s="21">
        <f t="shared" si="45"/>
        <v>0</v>
      </c>
      <c r="Z79" s="21">
        <f t="shared" si="45"/>
        <v>0</v>
      </c>
      <c r="AA79" s="21">
        <f t="shared" si="45"/>
        <v>26501.5</v>
      </c>
      <c r="AB79" s="21">
        <f t="shared" si="45"/>
        <v>0</v>
      </c>
      <c r="AC79" s="21">
        <f t="shared" si="45"/>
        <v>0</v>
      </c>
      <c r="AD79" s="21">
        <f t="shared" si="45"/>
        <v>13817.300000000001</v>
      </c>
      <c r="AE79" s="21">
        <f t="shared" si="45"/>
        <v>0</v>
      </c>
      <c r="AF79" s="21">
        <f t="shared" si="45"/>
        <v>0</v>
      </c>
      <c r="AG79" s="21">
        <f t="shared" si="45"/>
        <v>16548.299999999999</v>
      </c>
      <c r="AH79" s="21">
        <f t="shared" si="45"/>
        <v>0</v>
      </c>
      <c r="AI79" s="21">
        <f t="shared" si="45"/>
        <v>0</v>
      </c>
      <c r="AJ79" s="21">
        <f t="shared" si="45"/>
        <v>27719.099999999999</v>
      </c>
      <c r="AK79" s="21">
        <f t="shared" si="45"/>
        <v>0</v>
      </c>
      <c r="AL79" s="21">
        <f t="shared" si="45"/>
        <v>0</v>
      </c>
      <c r="AM79" s="21">
        <f t="shared" si="45"/>
        <v>20568.099999999999</v>
      </c>
      <c r="AN79" s="21">
        <f t="shared" si="45"/>
        <v>0</v>
      </c>
      <c r="AO79" s="21">
        <f t="shared" si="45"/>
        <v>0</v>
      </c>
      <c r="AP79" s="21">
        <f t="shared" si="45"/>
        <v>49959.299999999894</v>
      </c>
      <c r="AQ79" s="21">
        <f t="shared" si="45"/>
        <v>0</v>
      </c>
      <c r="AR79" s="21">
        <f t="shared" si="45"/>
        <v>0</v>
      </c>
      <c r="AS79" s="109"/>
      <c r="AT79" s="110"/>
    </row>
    <row r="80" s="102" customFormat="1" ht="42" customHeight="1">
      <c r="A80" s="48"/>
      <c r="B80" s="113"/>
      <c r="C80" s="114"/>
      <c r="D80" s="106"/>
      <c r="E80" s="42" t="s">
        <v>31</v>
      </c>
      <c r="F80" s="21">
        <f t="shared" si="43"/>
        <v>0</v>
      </c>
      <c r="G80" s="21">
        <f t="shared" si="45"/>
        <v>0</v>
      </c>
      <c r="H80" s="21">
        <f t="shared" si="45"/>
        <v>0</v>
      </c>
      <c r="I80" s="21">
        <f t="shared" si="45"/>
        <v>0</v>
      </c>
      <c r="J80" s="21">
        <f t="shared" si="45"/>
        <v>0</v>
      </c>
      <c r="K80" s="22">
        <v>0</v>
      </c>
      <c r="L80" s="21">
        <f t="shared" si="45"/>
        <v>0</v>
      </c>
      <c r="M80" s="21">
        <f t="shared" si="45"/>
        <v>0</v>
      </c>
      <c r="N80" s="21">
        <v>0</v>
      </c>
      <c r="O80" s="21">
        <f t="shared" si="45"/>
        <v>0</v>
      </c>
      <c r="P80" s="21">
        <f t="shared" si="45"/>
        <v>0</v>
      </c>
      <c r="Q80" s="21">
        <v>0</v>
      </c>
      <c r="R80" s="61">
        <f t="shared" si="45"/>
        <v>0</v>
      </c>
      <c r="S80" s="21">
        <f t="shared" si="45"/>
        <v>0</v>
      </c>
      <c r="T80" s="21">
        <v>0</v>
      </c>
      <c r="U80" s="21">
        <f t="shared" si="45"/>
        <v>0</v>
      </c>
      <c r="V80" s="21">
        <f t="shared" si="45"/>
        <v>0</v>
      </c>
      <c r="W80" s="21">
        <v>0</v>
      </c>
      <c r="X80" s="21">
        <f t="shared" si="45"/>
        <v>0</v>
      </c>
      <c r="Y80" s="21">
        <f t="shared" si="45"/>
        <v>0</v>
      </c>
      <c r="Z80" s="21">
        <v>0</v>
      </c>
      <c r="AA80" s="21">
        <f t="shared" si="45"/>
        <v>0</v>
      </c>
      <c r="AB80" s="21">
        <f t="shared" si="45"/>
        <v>0</v>
      </c>
      <c r="AC80" s="21">
        <f t="shared" si="45"/>
        <v>0</v>
      </c>
      <c r="AD80" s="21">
        <f t="shared" si="45"/>
        <v>0</v>
      </c>
      <c r="AE80" s="21">
        <f t="shared" si="45"/>
        <v>0</v>
      </c>
      <c r="AF80" s="21">
        <f t="shared" si="45"/>
        <v>0</v>
      </c>
      <c r="AG80" s="21">
        <f t="shared" si="45"/>
        <v>0</v>
      </c>
      <c r="AH80" s="21">
        <f t="shared" si="45"/>
        <v>0</v>
      </c>
      <c r="AI80" s="21">
        <f t="shared" si="45"/>
        <v>0</v>
      </c>
      <c r="AJ80" s="21">
        <f t="shared" si="45"/>
        <v>0</v>
      </c>
      <c r="AK80" s="21">
        <f t="shared" si="45"/>
        <v>0</v>
      </c>
      <c r="AL80" s="21">
        <f t="shared" si="45"/>
        <v>0</v>
      </c>
      <c r="AM80" s="21">
        <f t="shared" si="45"/>
        <v>0</v>
      </c>
      <c r="AN80" s="21">
        <f t="shared" si="45"/>
        <v>0</v>
      </c>
      <c r="AO80" s="21">
        <f t="shared" si="45"/>
        <v>0</v>
      </c>
      <c r="AP80" s="21">
        <f t="shared" si="45"/>
        <v>0</v>
      </c>
      <c r="AQ80" s="21"/>
      <c r="AR80" s="21"/>
      <c r="AS80" s="109"/>
      <c r="AT80" s="110"/>
    </row>
    <row r="81" s="102" customFormat="1" ht="28.5" customHeight="1">
      <c r="A81" s="103"/>
      <c r="B81" s="115" t="s">
        <v>75</v>
      </c>
      <c r="C81" s="116"/>
      <c r="D81" s="106"/>
      <c r="E81" s="105"/>
      <c r="F81" s="21"/>
      <c r="G81" s="21"/>
      <c r="H81" s="21"/>
      <c r="I81" s="45"/>
      <c r="J81" s="45"/>
      <c r="K81" s="22"/>
      <c r="L81" s="45"/>
      <c r="M81" s="45"/>
      <c r="N81" s="45"/>
      <c r="O81" s="45"/>
      <c r="P81" s="45"/>
      <c r="Q81" s="45"/>
      <c r="R81" s="56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3"/>
      <c r="AR81" s="43"/>
      <c r="AS81" s="109"/>
      <c r="AT81" s="110"/>
    </row>
    <row r="82" s="102" customFormat="1" ht="29.25" customHeight="1">
      <c r="A82" s="103"/>
      <c r="B82" s="107" t="s">
        <v>76</v>
      </c>
      <c r="C82" s="108"/>
      <c r="D82" s="106"/>
      <c r="E82" s="20" t="s">
        <v>27</v>
      </c>
      <c r="F82" s="21">
        <f t="shared" ref="F82:F90" si="46">I82+L82+O82+R82+U82+X82+AA82+AD82+AG82+AJ82+AM82+AP82</f>
        <v>303576.1999999999</v>
      </c>
      <c r="G82" s="21">
        <f t="shared" ref="G82:G90" si="47">J82+M82+P82+S82+V82+Y82+AB82+AE82+AH82+AK82+AN82+AQ82</f>
        <v>52840.400000000001</v>
      </c>
      <c r="H82" s="54">
        <f>G82/F82*100</f>
        <v>17.405975830779891</v>
      </c>
      <c r="I82" s="21">
        <f t="shared" ref="I82:J85" si="48">I66-I87</f>
        <v>4797.1999999999998</v>
      </c>
      <c r="J82" s="21">
        <f>J66-J87</f>
        <v>4797.1999999999998</v>
      </c>
      <c r="K82" s="22">
        <f>J82/I82*100</f>
        <v>100</v>
      </c>
      <c r="L82" s="21">
        <f t="shared" ref="L82:L85" si="49">L66-L87</f>
        <v>23984.700000000001</v>
      </c>
      <c r="M82" s="21">
        <f t="shared" ref="M82:M85" si="50">M66-M87</f>
        <v>23984.700000000001</v>
      </c>
      <c r="N82" s="21">
        <f>M82/L82*100</f>
        <v>100</v>
      </c>
      <c r="O82" s="21">
        <f t="shared" ref="O82:O85" si="51">O66-O87</f>
        <v>24318.5</v>
      </c>
      <c r="P82" s="21">
        <f t="shared" ref="P82:P85" si="52">P66-P87</f>
        <v>24058.5</v>
      </c>
      <c r="Q82" s="21">
        <f>P82/O82*100</f>
        <v>98.930855110306965</v>
      </c>
      <c r="R82" s="21">
        <f t="shared" ref="R82:AP86" si="53">R66-R87</f>
        <v>32574.599999999999</v>
      </c>
      <c r="S82" s="21">
        <f t="shared" si="53"/>
        <v>0</v>
      </c>
      <c r="T82" s="21">
        <f t="shared" si="53"/>
        <v>0</v>
      </c>
      <c r="U82" s="21">
        <f t="shared" si="53"/>
        <v>32434.799999999999</v>
      </c>
      <c r="V82" s="21">
        <f t="shared" si="53"/>
        <v>0</v>
      </c>
      <c r="W82" s="21">
        <f t="shared" si="53"/>
        <v>0</v>
      </c>
      <c r="X82" s="21">
        <f t="shared" si="53"/>
        <v>31300.100000000002</v>
      </c>
      <c r="Y82" s="21">
        <f t="shared" si="53"/>
        <v>0</v>
      </c>
      <c r="Z82" s="21">
        <f t="shared" si="53"/>
        <v>0</v>
      </c>
      <c r="AA82" s="21">
        <f t="shared" si="53"/>
        <v>26510.200000000001</v>
      </c>
      <c r="AB82" s="21">
        <f t="shared" si="53"/>
        <v>0</v>
      </c>
      <c r="AC82" s="21">
        <f t="shared" si="53"/>
        <v>0</v>
      </c>
      <c r="AD82" s="21">
        <f t="shared" si="53"/>
        <v>13826</v>
      </c>
      <c r="AE82" s="21">
        <f t="shared" si="53"/>
        <v>0</v>
      </c>
      <c r="AF82" s="21">
        <f t="shared" si="53"/>
        <v>0</v>
      </c>
      <c r="AG82" s="21">
        <f>AG66-AG87</f>
        <v>15559.200000000001</v>
      </c>
      <c r="AH82" s="21">
        <f t="shared" si="53"/>
        <v>0</v>
      </c>
      <c r="AI82" s="21">
        <f t="shared" si="53"/>
        <v>0</v>
      </c>
      <c r="AJ82" s="21">
        <f t="shared" si="53"/>
        <v>27727.799999999999</v>
      </c>
      <c r="AK82" s="21">
        <f t="shared" si="53"/>
        <v>0</v>
      </c>
      <c r="AL82" s="21">
        <f t="shared" si="53"/>
        <v>0</v>
      </c>
      <c r="AM82" s="21">
        <f t="shared" si="53"/>
        <v>20576.799999999999</v>
      </c>
      <c r="AN82" s="21">
        <f t="shared" si="53"/>
        <v>0</v>
      </c>
      <c r="AO82" s="21">
        <f t="shared" si="53"/>
        <v>0</v>
      </c>
      <c r="AP82" s="21">
        <f t="shared" si="53"/>
        <v>49966.299999999894</v>
      </c>
      <c r="AQ82" s="21">
        <f t="shared" ref="I82:AR86" si="54">AQ66</f>
        <v>0</v>
      </c>
      <c r="AR82" s="21">
        <f t="shared" si="54"/>
        <v>0</v>
      </c>
      <c r="AS82" s="109"/>
      <c r="AT82" s="110"/>
    </row>
    <row r="83" s="102" customFormat="1" ht="29.25" customHeight="1">
      <c r="A83" s="103"/>
      <c r="B83" s="111"/>
      <c r="C83" s="112"/>
      <c r="D83" s="106"/>
      <c r="E83" s="42" t="s">
        <v>28</v>
      </c>
      <c r="F83" s="21">
        <f t="shared" si="46"/>
        <v>61.600000000000001</v>
      </c>
      <c r="G83" s="21">
        <f t="shared" si="47"/>
        <v>0</v>
      </c>
      <c r="H83" s="54">
        <v>0</v>
      </c>
      <c r="I83" s="21">
        <f t="shared" si="48"/>
        <v>0</v>
      </c>
      <c r="J83" s="21">
        <f t="shared" si="48"/>
        <v>0</v>
      </c>
      <c r="K83" s="22">
        <v>0</v>
      </c>
      <c r="L83" s="21">
        <f t="shared" si="49"/>
        <v>0</v>
      </c>
      <c r="M83" s="21">
        <f t="shared" si="50"/>
        <v>0</v>
      </c>
      <c r="N83" s="21">
        <v>0</v>
      </c>
      <c r="O83" s="21">
        <f t="shared" si="51"/>
        <v>0</v>
      </c>
      <c r="P83" s="21">
        <f t="shared" si="52"/>
        <v>0</v>
      </c>
      <c r="Q83" s="21">
        <v>0</v>
      </c>
      <c r="R83" s="21">
        <f t="shared" si="53"/>
        <v>61.600000000000001</v>
      </c>
      <c r="S83" s="21">
        <f t="shared" si="53"/>
        <v>0</v>
      </c>
      <c r="T83" s="21">
        <f t="shared" si="53"/>
        <v>0</v>
      </c>
      <c r="U83" s="21">
        <f t="shared" si="53"/>
        <v>0</v>
      </c>
      <c r="V83" s="21">
        <f t="shared" si="53"/>
        <v>0</v>
      </c>
      <c r="W83" s="21">
        <f t="shared" si="53"/>
        <v>0</v>
      </c>
      <c r="X83" s="21">
        <f t="shared" si="53"/>
        <v>0</v>
      </c>
      <c r="Y83" s="21">
        <f t="shared" si="53"/>
        <v>0</v>
      </c>
      <c r="Z83" s="21">
        <f t="shared" si="53"/>
        <v>0</v>
      </c>
      <c r="AA83" s="21">
        <f t="shared" si="53"/>
        <v>0</v>
      </c>
      <c r="AB83" s="21">
        <f t="shared" si="53"/>
        <v>0</v>
      </c>
      <c r="AC83" s="21">
        <f t="shared" si="53"/>
        <v>0</v>
      </c>
      <c r="AD83" s="21">
        <f t="shared" si="53"/>
        <v>0</v>
      </c>
      <c r="AE83" s="21">
        <f t="shared" si="53"/>
        <v>0</v>
      </c>
      <c r="AF83" s="21">
        <f t="shared" si="53"/>
        <v>0</v>
      </c>
      <c r="AG83" s="21">
        <f t="shared" si="53"/>
        <v>0</v>
      </c>
      <c r="AH83" s="21">
        <f t="shared" si="53"/>
        <v>0</v>
      </c>
      <c r="AI83" s="21">
        <f t="shared" si="53"/>
        <v>0</v>
      </c>
      <c r="AJ83" s="21">
        <f t="shared" si="53"/>
        <v>0</v>
      </c>
      <c r="AK83" s="21">
        <f t="shared" si="53"/>
        <v>0</v>
      </c>
      <c r="AL83" s="21">
        <f t="shared" si="53"/>
        <v>0</v>
      </c>
      <c r="AM83" s="21">
        <f t="shared" si="53"/>
        <v>0</v>
      </c>
      <c r="AN83" s="21">
        <f t="shared" si="53"/>
        <v>0</v>
      </c>
      <c r="AO83" s="21">
        <f t="shared" si="53"/>
        <v>0</v>
      </c>
      <c r="AP83" s="21">
        <f t="shared" si="53"/>
        <v>0</v>
      </c>
      <c r="AQ83" s="21">
        <f t="shared" si="54"/>
        <v>0</v>
      </c>
      <c r="AR83" s="21">
        <f t="shared" si="54"/>
        <v>0</v>
      </c>
      <c r="AS83" s="109"/>
      <c r="AT83" s="110"/>
    </row>
    <row r="84" s="102" customFormat="1" ht="29.25" customHeight="1">
      <c r="A84" s="103"/>
      <c r="B84" s="111"/>
      <c r="C84" s="112"/>
      <c r="D84" s="106"/>
      <c r="E84" s="42" t="s">
        <v>29</v>
      </c>
      <c r="F84" s="21">
        <f t="shared" si="46"/>
        <v>1264.3000000000002</v>
      </c>
      <c r="G84" s="21">
        <f t="shared" si="47"/>
        <v>167.29999999999998</v>
      </c>
      <c r="H84" s="54">
        <f t="shared" ref="H84:H85" si="55">G84/F84*100</f>
        <v>13.232618840465078</v>
      </c>
      <c r="I84" s="21">
        <f t="shared" si="48"/>
        <v>0</v>
      </c>
      <c r="J84" s="21">
        <f t="shared" si="48"/>
        <v>0</v>
      </c>
      <c r="K84" s="22">
        <v>0</v>
      </c>
      <c r="L84" s="21">
        <f t="shared" si="49"/>
        <v>8.6999999999999993</v>
      </c>
      <c r="M84" s="21">
        <f t="shared" si="50"/>
        <v>8.6999999999999993</v>
      </c>
      <c r="N84" s="21">
        <f t="shared" ref="N84:N85" si="56">M84/L84*100</f>
        <v>100</v>
      </c>
      <c r="O84" s="21">
        <f t="shared" si="51"/>
        <v>418.60000000000002</v>
      </c>
      <c r="P84" s="21">
        <f t="shared" si="52"/>
        <v>158.59999999999999</v>
      </c>
      <c r="Q84" s="21">
        <f t="shared" ref="Q84:Q85" si="57">P84/O84*100</f>
        <v>37.888198757763973</v>
      </c>
      <c r="R84" s="21">
        <f t="shared" si="53"/>
        <v>373.69999999999982</v>
      </c>
      <c r="S84" s="21">
        <f t="shared" si="53"/>
        <v>0</v>
      </c>
      <c r="T84" s="21">
        <f t="shared" si="53"/>
        <v>0</v>
      </c>
      <c r="U84" s="21">
        <f t="shared" si="53"/>
        <v>306.10000000000002</v>
      </c>
      <c r="V84" s="21">
        <f t="shared" si="53"/>
        <v>0</v>
      </c>
      <c r="W84" s="21">
        <f t="shared" si="53"/>
        <v>0</v>
      </c>
      <c r="X84" s="21">
        <f t="shared" si="53"/>
        <v>8.6999999999999993</v>
      </c>
      <c r="Y84" s="21">
        <f t="shared" si="53"/>
        <v>0</v>
      </c>
      <c r="Z84" s="21">
        <f t="shared" si="53"/>
        <v>0</v>
      </c>
      <c r="AA84" s="21">
        <f t="shared" si="53"/>
        <v>8.6999999999999993</v>
      </c>
      <c r="AB84" s="21">
        <f t="shared" si="53"/>
        <v>0</v>
      </c>
      <c r="AC84" s="21">
        <f t="shared" si="53"/>
        <v>0</v>
      </c>
      <c r="AD84" s="21">
        <f t="shared" si="53"/>
        <v>8.6999999999999993</v>
      </c>
      <c r="AE84" s="21">
        <f t="shared" si="53"/>
        <v>0</v>
      </c>
      <c r="AF84" s="21">
        <f t="shared" si="53"/>
        <v>0</v>
      </c>
      <c r="AG84" s="21">
        <f t="shared" si="53"/>
        <v>106.7</v>
      </c>
      <c r="AH84" s="21">
        <f t="shared" si="53"/>
        <v>0</v>
      </c>
      <c r="AI84" s="21">
        <f t="shared" si="53"/>
        <v>0</v>
      </c>
      <c r="AJ84" s="21">
        <f t="shared" si="53"/>
        <v>8.6999999999999993</v>
      </c>
      <c r="AK84" s="21">
        <f t="shared" si="53"/>
        <v>0</v>
      </c>
      <c r="AL84" s="21">
        <f t="shared" si="53"/>
        <v>0</v>
      </c>
      <c r="AM84" s="21">
        <f t="shared" si="53"/>
        <v>8.6999999999999993</v>
      </c>
      <c r="AN84" s="21">
        <f t="shared" si="53"/>
        <v>0</v>
      </c>
      <c r="AO84" s="21">
        <f t="shared" si="53"/>
        <v>0</v>
      </c>
      <c r="AP84" s="21">
        <f t="shared" si="53"/>
        <v>7</v>
      </c>
      <c r="AQ84" s="21">
        <f t="shared" si="54"/>
        <v>0</v>
      </c>
      <c r="AR84" s="21">
        <f t="shared" si="54"/>
        <v>0</v>
      </c>
      <c r="AS84" s="109"/>
      <c r="AT84" s="110"/>
    </row>
    <row r="85" s="102" customFormat="1" ht="29.25" customHeight="1">
      <c r="A85" s="103"/>
      <c r="B85" s="111"/>
      <c r="C85" s="112"/>
      <c r="D85" s="106"/>
      <c r="E85" s="42" t="s">
        <v>30</v>
      </c>
      <c r="F85" s="21">
        <f t="shared" si="46"/>
        <v>302250.29999999987</v>
      </c>
      <c r="G85" s="21">
        <f t="shared" si="47"/>
        <v>52673.100000000006</v>
      </c>
      <c r="H85" s="54">
        <f t="shared" si="55"/>
        <v>17.426980221359592</v>
      </c>
      <c r="I85" s="21">
        <f t="shared" si="48"/>
        <v>4797.1999999999998</v>
      </c>
      <c r="J85" s="21">
        <f t="shared" si="48"/>
        <v>4797.1999999999998</v>
      </c>
      <c r="K85" s="22">
        <f>J85/I85*100</f>
        <v>100</v>
      </c>
      <c r="L85" s="21">
        <f t="shared" si="49"/>
        <v>23976</v>
      </c>
      <c r="M85" s="21">
        <f t="shared" si="50"/>
        <v>23976</v>
      </c>
      <c r="N85" s="21">
        <f t="shared" si="56"/>
        <v>100</v>
      </c>
      <c r="O85" s="21">
        <f t="shared" si="51"/>
        <v>23899.900000000001</v>
      </c>
      <c r="P85" s="21">
        <f t="shared" si="52"/>
        <v>23899.900000000001</v>
      </c>
      <c r="Q85" s="21">
        <f t="shared" si="57"/>
        <v>100</v>
      </c>
      <c r="R85" s="21">
        <f t="shared" si="53"/>
        <v>32139.299999999999</v>
      </c>
      <c r="S85" s="21">
        <f t="shared" si="53"/>
        <v>0</v>
      </c>
      <c r="T85" s="21">
        <f t="shared" si="53"/>
        <v>0</v>
      </c>
      <c r="U85" s="21">
        <f t="shared" si="53"/>
        <v>32128.699999999997</v>
      </c>
      <c r="V85" s="21">
        <f t="shared" si="53"/>
        <v>0</v>
      </c>
      <c r="W85" s="21">
        <f t="shared" si="53"/>
        <v>0</v>
      </c>
      <c r="X85" s="21">
        <f t="shared" si="53"/>
        <v>31291.400000000001</v>
      </c>
      <c r="Y85" s="21">
        <f t="shared" si="53"/>
        <v>0</v>
      </c>
      <c r="Z85" s="21">
        <f t="shared" si="53"/>
        <v>0</v>
      </c>
      <c r="AA85" s="21">
        <f t="shared" si="53"/>
        <v>26501.5</v>
      </c>
      <c r="AB85" s="21">
        <f t="shared" si="53"/>
        <v>0</v>
      </c>
      <c r="AC85" s="21">
        <f t="shared" si="53"/>
        <v>0</v>
      </c>
      <c r="AD85" s="21">
        <f t="shared" si="53"/>
        <v>13817.300000000001</v>
      </c>
      <c r="AE85" s="21">
        <f t="shared" si="53"/>
        <v>0</v>
      </c>
      <c r="AF85" s="21">
        <f t="shared" si="53"/>
        <v>0</v>
      </c>
      <c r="AG85" s="21">
        <f t="shared" si="53"/>
        <v>15452.5</v>
      </c>
      <c r="AH85" s="21">
        <f t="shared" si="53"/>
        <v>0</v>
      </c>
      <c r="AI85" s="21">
        <f t="shared" si="53"/>
        <v>0</v>
      </c>
      <c r="AJ85" s="21">
        <f t="shared" si="53"/>
        <v>27719.099999999999</v>
      </c>
      <c r="AK85" s="21">
        <f t="shared" si="53"/>
        <v>0</v>
      </c>
      <c r="AL85" s="21">
        <f t="shared" si="53"/>
        <v>0</v>
      </c>
      <c r="AM85" s="21">
        <f t="shared" si="53"/>
        <v>20568.099999999999</v>
      </c>
      <c r="AN85" s="21">
        <f t="shared" si="53"/>
        <v>0</v>
      </c>
      <c r="AO85" s="21">
        <f t="shared" si="53"/>
        <v>0</v>
      </c>
      <c r="AP85" s="21">
        <f t="shared" si="53"/>
        <v>49959.299999999894</v>
      </c>
      <c r="AQ85" s="21">
        <f t="shared" si="54"/>
        <v>0</v>
      </c>
      <c r="AR85" s="21">
        <f t="shared" si="54"/>
        <v>0</v>
      </c>
      <c r="AS85" s="109"/>
      <c r="AT85" s="110"/>
    </row>
    <row r="86" s="102" customFormat="1" ht="39.75" customHeight="1">
      <c r="A86" s="103"/>
      <c r="B86" s="113"/>
      <c r="C86" s="114"/>
      <c r="D86" s="106"/>
      <c r="E86" s="42" t="s">
        <v>31</v>
      </c>
      <c r="F86" s="21">
        <v>0</v>
      </c>
      <c r="G86" s="21">
        <v>0</v>
      </c>
      <c r="H86" s="21">
        <v>0</v>
      </c>
      <c r="I86" s="21">
        <f t="shared" si="54"/>
        <v>0</v>
      </c>
      <c r="J86" s="21">
        <f t="shared" si="54"/>
        <v>0</v>
      </c>
      <c r="K86" s="22">
        <v>0</v>
      </c>
      <c r="L86" s="21">
        <f t="shared" si="54"/>
        <v>0</v>
      </c>
      <c r="M86" s="21">
        <f t="shared" si="54"/>
        <v>0</v>
      </c>
      <c r="N86" s="21">
        <f t="shared" si="54"/>
        <v>0</v>
      </c>
      <c r="O86" s="21">
        <f t="shared" si="54"/>
        <v>0</v>
      </c>
      <c r="P86" s="21">
        <f t="shared" si="54"/>
        <v>0</v>
      </c>
      <c r="Q86" s="21">
        <f t="shared" si="54"/>
        <v>0</v>
      </c>
      <c r="R86" s="21">
        <f t="shared" si="53"/>
        <v>0</v>
      </c>
      <c r="S86" s="21">
        <f t="shared" si="53"/>
        <v>0</v>
      </c>
      <c r="T86" s="21">
        <f t="shared" si="53"/>
        <v>0</v>
      </c>
      <c r="U86" s="21">
        <f t="shared" si="53"/>
        <v>0</v>
      </c>
      <c r="V86" s="21">
        <f t="shared" si="53"/>
        <v>0</v>
      </c>
      <c r="W86" s="21">
        <f t="shared" si="53"/>
        <v>0</v>
      </c>
      <c r="X86" s="21">
        <f t="shared" si="53"/>
        <v>0</v>
      </c>
      <c r="Y86" s="21">
        <f t="shared" si="53"/>
        <v>0</v>
      </c>
      <c r="Z86" s="21">
        <f t="shared" si="53"/>
        <v>0</v>
      </c>
      <c r="AA86" s="21">
        <f t="shared" si="53"/>
        <v>0</v>
      </c>
      <c r="AB86" s="21">
        <f t="shared" si="53"/>
        <v>0</v>
      </c>
      <c r="AC86" s="21">
        <f t="shared" si="53"/>
        <v>0</v>
      </c>
      <c r="AD86" s="21">
        <f t="shared" si="53"/>
        <v>0</v>
      </c>
      <c r="AE86" s="21">
        <f t="shared" si="53"/>
        <v>0</v>
      </c>
      <c r="AF86" s="21">
        <f t="shared" si="53"/>
        <v>0</v>
      </c>
      <c r="AG86" s="21">
        <f t="shared" si="53"/>
        <v>0</v>
      </c>
      <c r="AH86" s="21">
        <f t="shared" si="53"/>
        <v>0</v>
      </c>
      <c r="AI86" s="21">
        <f t="shared" si="53"/>
        <v>0</v>
      </c>
      <c r="AJ86" s="21">
        <f t="shared" si="53"/>
        <v>0</v>
      </c>
      <c r="AK86" s="21">
        <f t="shared" si="53"/>
        <v>0</v>
      </c>
      <c r="AL86" s="21">
        <f t="shared" si="53"/>
        <v>0</v>
      </c>
      <c r="AM86" s="21">
        <f t="shared" si="53"/>
        <v>0</v>
      </c>
      <c r="AN86" s="21">
        <f t="shared" si="53"/>
        <v>0</v>
      </c>
      <c r="AO86" s="21">
        <f t="shared" si="53"/>
        <v>0</v>
      </c>
      <c r="AP86" s="21">
        <f t="shared" si="53"/>
        <v>0</v>
      </c>
      <c r="AQ86" s="21"/>
      <c r="AR86" s="21"/>
      <c r="AS86" s="109"/>
      <c r="AT86" s="110"/>
    </row>
    <row r="87" s="102" customFormat="1" ht="29.25" customHeight="1">
      <c r="A87" s="103"/>
      <c r="B87" s="107" t="s">
        <v>77</v>
      </c>
      <c r="C87" s="108"/>
      <c r="D87" s="106"/>
      <c r="E87" s="20" t="s">
        <v>27</v>
      </c>
      <c r="F87" s="21">
        <f t="shared" si="46"/>
        <v>1095.8</v>
      </c>
      <c r="G87" s="21">
        <f t="shared" si="47"/>
        <v>0</v>
      </c>
      <c r="H87" s="21">
        <v>0</v>
      </c>
      <c r="I87" s="51">
        <f t="shared" ref="I87:AP87" si="58">I88+I89+I90</f>
        <v>0</v>
      </c>
      <c r="J87" s="51">
        <f t="shared" si="58"/>
        <v>0</v>
      </c>
      <c r="K87" s="22">
        <v>0</v>
      </c>
      <c r="L87" s="51">
        <f t="shared" si="58"/>
        <v>0</v>
      </c>
      <c r="M87" s="51">
        <f t="shared" si="58"/>
        <v>0</v>
      </c>
      <c r="N87" s="51">
        <v>0</v>
      </c>
      <c r="O87" s="51">
        <f t="shared" si="58"/>
        <v>0</v>
      </c>
      <c r="P87" s="51">
        <f t="shared" si="58"/>
        <v>0</v>
      </c>
      <c r="Q87" s="51">
        <v>0</v>
      </c>
      <c r="R87" s="90">
        <f t="shared" si="58"/>
        <v>0</v>
      </c>
      <c r="S87" s="51">
        <f t="shared" si="58"/>
        <v>0</v>
      </c>
      <c r="T87" s="51">
        <v>0</v>
      </c>
      <c r="U87" s="51">
        <f t="shared" si="58"/>
        <v>0</v>
      </c>
      <c r="V87" s="51">
        <f t="shared" si="58"/>
        <v>0</v>
      </c>
      <c r="W87" s="51">
        <v>0</v>
      </c>
      <c r="X87" s="51">
        <f t="shared" si="58"/>
        <v>0</v>
      </c>
      <c r="Y87" s="51">
        <f t="shared" si="58"/>
        <v>0</v>
      </c>
      <c r="Z87" s="51">
        <v>0</v>
      </c>
      <c r="AA87" s="51">
        <f t="shared" si="58"/>
        <v>0</v>
      </c>
      <c r="AB87" s="51">
        <f t="shared" si="58"/>
        <v>0</v>
      </c>
      <c r="AC87" s="51">
        <v>0</v>
      </c>
      <c r="AD87" s="51">
        <f t="shared" si="58"/>
        <v>0</v>
      </c>
      <c r="AE87" s="51">
        <f t="shared" si="58"/>
        <v>0</v>
      </c>
      <c r="AF87" s="51">
        <v>0</v>
      </c>
      <c r="AG87" s="51">
        <f t="shared" si="58"/>
        <v>1095.8</v>
      </c>
      <c r="AH87" s="51">
        <f t="shared" si="58"/>
        <v>0</v>
      </c>
      <c r="AI87" s="51">
        <v>0</v>
      </c>
      <c r="AJ87" s="51">
        <f t="shared" si="58"/>
        <v>0</v>
      </c>
      <c r="AK87" s="51">
        <f t="shared" si="58"/>
        <v>0</v>
      </c>
      <c r="AL87" s="51">
        <f t="shared" si="58"/>
        <v>0</v>
      </c>
      <c r="AM87" s="51">
        <f t="shared" si="58"/>
        <v>0</v>
      </c>
      <c r="AN87" s="51">
        <f t="shared" si="58"/>
        <v>0</v>
      </c>
      <c r="AO87" s="51">
        <f t="shared" si="58"/>
        <v>0</v>
      </c>
      <c r="AP87" s="51">
        <f t="shared" si="58"/>
        <v>0</v>
      </c>
      <c r="AQ87" s="21"/>
      <c r="AR87" s="21"/>
      <c r="AS87" s="109"/>
      <c r="AT87" s="110"/>
    </row>
    <row r="88" s="102" customFormat="1" ht="29.25" customHeight="1">
      <c r="A88" s="103"/>
      <c r="B88" s="111"/>
      <c r="C88" s="112"/>
      <c r="D88" s="106"/>
      <c r="E88" s="42" t="s">
        <v>28</v>
      </c>
      <c r="F88" s="21">
        <f t="shared" si="46"/>
        <v>0</v>
      </c>
      <c r="G88" s="21">
        <f t="shared" si="47"/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  <c r="AB88" s="21">
        <v>0</v>
      </c>
      <c r="AC88" s="21">
        <v>0</v>
      </c>
      <c r="AD88" s="21">
        <v>0</v>
      </c>
      <c r="AE88" s="21">
        <v>0</v>
      </c>
      <c r="AF88" s="21">
        <v>0</v>
      </c>
      <c r="AG88" s="21">
        <v>0</v>
      </c>
      <c r="AH88" s="21">
        <v>0</v>
      </c>
      <c r="AI88" s="21">
        <v>0</v>
      </c>
      <c r="AJ88" s="21">
        <v>0</v>
      </c>
      <c r="AK88" s="21">
        <v>0</v>
      </c>
      <c r="AL88" s="21">
        <v>0</v>
      </c>
      <c r="AM88" s="21">
        <v>0</v>
      </c>
      <c r="AN88" s="21">
        <v>0</v>
      </c>
      <c r="AO88" s="21">
        <v>0</v>
      </c>
      <c r="AP88" s="21">
        <v>0</v>
      </c>
      <c r="AQ88" s="21"/>
      <c r="AR88" s="21"/>
      <c r="AS88" s="109"/>
      <c r="AT88" s="110"/>
    </row>
    <row r="89" s="102" customFormat="1" ht="29.25" customHeight="1">
      <c r="A89" s="103"/>
      <c r="B89" s="111"/>
      <c r="C89" s="112"/>
      <c r="D89" s="106"/>
      <c r="E89" s="42" t="s">
        <v>29</v>
      </c>
      <c r="F89" s="21">
        <f t="shared" si="46"/>
        <v>0</v>
      </c>
      <c r="G89" s="21">
        <f t="shared" si="47"/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21">
        <v>0</v>
      </c>
      <c r="AH89" s="21">
        <v>0</v>
      </c>
      <c r="AI89" s="21">
        <v>0</v>
      </c>
      <c r="AJ89" s="21">
        <v>0</v>
      </c>
      <c r="AK89" s="21">
        <v>0</v>
      </c>
      <c r="AL89" s="21">
        <v>0</v>
      </c>
      <c r="AM89" s="21">
        <v>0</v>
      </c>
      <c r="AN89" s="21">
        <v>0</v>
      </c>
      <c r="AO89" s="21">
        <v>0</v>
      </c>
      <c r="AP89" s="21">
        <v>0</v>
      </c>
      <c r="AQ89" s="21"/>
      <c r="AR89" s="21"/>
      <c r="AS89" s="109"/>
      <c r="AT89" s="110"/>
    </row>
    <row r="90" s="102" customFormat="1" ht="43.5" customHeight="1">
      <c r="A90" s="103"/>
      <c r="B90" s="111"/>
      <c r="C90" s="112"/>
      <c r="D90" s="106"/>
      <c r="E90" s="42" t="s">
        <v>30</v>
      </c>
      <c r="F90" s="21">
        <f t="shared" si="46"/>
        <v>1095.8</v>
      </c>
      <c r="G90" s="21">
        <f t="shared" si="47"/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0</v>
      </c>
      <c r="AG90" s="21">
        <v>1095.8</v>
      </c>
      <c r="AH90" s="21">
        <v>0</v>
      </c>
      <c r="AI90" s="21">
        <v>0</v>
      </c>
      <c r="AJ90" s="21">
        <v>0</v>
      </c>
      <c r="AK90" s="21">
        <v>0</v>
      </c>
      <c r="AL90" s="21">
        <v>0</v>
      </c>
      <c r="AM90" s="21">
        <v>0</v>
      </c>
      <c r="AN90" s="21">
        <v>0</v>
      </c>
      <c r="AO90" s="21">
        <v>0</v>
      </c>
      <c r="AP90" s="21">
        <v>0</v>
      </c>
      <c r="AQ90" s="43"/>
      <c r="AR90" s="43"/>
      <c r="AS90" s="109"/>
      <c r="AT90" s="110"/>
    </row>
    <row r="91" s="102" customFormat="1" ht="43.5" customHeight="1">
      <c r="A91" s="103"/>
      <c r="B91" s="113"/>
      <c r="C91" s="114"/>
      <c r="D91" s="106"/>
      <c r="E91" s="42" t="s">
        <v>31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21">
        <v>0</v>
      </c>
      <c r="AE91" s="21">
        <v>0</v>
      </c>
      <c r="AF91" s="21">
        <v>0</v>
      </c>
      <c r="AG91" s="21">
        <v>0</v>
      </c>
      <c r="AH91" s="21">
        <v>0</v>
      </c>
      <c r="AI91" s="21">
        <v>0</v>
      </c>
      <c r="AJ91" s="21">
        <v>0</v>
      </c>
      <c r="AK91" s="21">
        <v>0</v>
      </c>
      <c r="AL91" s="21">
        <v>0</v>
      </c>
      <c r="AM91" s="21">
        <v>0</v>
      </c>
      <c r="AN91" s="21">
        <v>0</v>
      </c>
      <c r="AO91" s="21">
        <v>0</v>
      </c>
      <c r="AP91" s="21">
        <v>0</v>
      </c>
      <c r="AQ91" s="43"/>
      <c r="AR91" s="43"/>
      <c r="AS91" s="109"/>
      <c r="AT91" s="110"/>
    </row>
    <row r="93" s="39" customFormat="1" ht="12.75">
      <c r="A93" s="117"/>
      <c r="B93" s="118"/>
      <c r="C93" s="118"/>
      <c r="D93" s="118"/>
    </row>
    <row r="94" s="39" customFormat="1" ht="15.75">
      <c r="A94" s="119" t="s">
        <v>78</v>
      </c>
      <c r="B94" s="120"/>
      <c r="C94" s="120"/>
      <c r="D94" s="120"/>
      <c r="E94" s="121"/>
      <c r="F94" s="121"/>
      <c r="G94" s="121"/>
      <c r="H94" s="121"/>
      <c r="I94" s="121" t="s">
        <v>79</v>
      </c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</row>
    <row r="95" s="39" customFormat="1" ht="15.75">
      <c r="A95" s="119" t="s">
        <v>80</v>
      </c>
      <c r="B95" s="120"/>
      <c r="C95" s="120"/>
      <c r="D95" s="120"/>
      <c r="E95" s="123"/>
      <c r="F95" s="123"/>
      <c r="G95" s="123"/>
      <c r="H95" s="123"/>
      <c r="I95" s="121"/>
      <c r="J95" s="4"/>
      <c r="K95" s="4"/>
      <c r="L95" s="4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</row>
    <row r="96" s="39" customFormat="1" ht="29.25" customHeight="1">
      <c r="A96" s="124" t="s">
        <v>81</v>
      </c>
      <c r="B96" s="124"/>
      <c r="C96" s="124"/>
      <c r="D96" s="120"/>
      <c r="E96" s="123"/>
      <c r="F96" s="123"/>
      <c r="G96" s="123"/>
      <c r="H96" s="123"/>
      <c r="I96" s="125" t="s">
        <v>82</v>
      </c>
      <c r="J96" s="125"/>
      <c r="K96" s="125"/>
      <c r="L96" s="125"/>
      <c r="M96" s="125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</row>
    <row r="97" s="39" customFormat="1" ht="27.75" customHeight="1">
      <c r="A97" s="124"/>
      <c r="B97" s="124"/>
      <c r="C97" s="124"/>
      <c r="D97" s="120"/>
      <c r="E97" s="123"/>
      <c r="F97" s="123"/>
      <c r="G97" s="123"/>
      <c r="H97" s="123"/>
      <c r="I97" s="125"/>
      <c r="J97" s="125"/>
      <c r="K97" s="125"/>
      <c r="L97" s="125"/>
      <c r="M97" s="125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</row>
    <row r="98" s="39" customFormat="1" ht="15.75">
      <c r="B98" s="120"/>
      <c r="C98" s="120"/>
      <c r="D98" s="120"/>
      <c r="E98" s="4"/>
      <c r="F98" s="4"/>
      <c r="G98" s="4"/>
      <c r="H98" s="126"/>
      <c r="I98" s="121"/>
      <c r="J98" s="4"/>
      <c r="K98" s="4"/>
      <c r="L98" s="4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</row>
    <row r="99" s="39" customFormat="1" ht="15.75">
      <c r="A99" s="127"/>
      <c r="B99" s="128"/>
      <c r="C99" s="129" t="s">
        <v>83</v>
      </c>
      <c r="D99" s="120"/>
      <c r="E99" s="126"/>
      <c r="F99" s="126"/>
      <c r="G99" s="126"/>
      <c r="H99" s="126"/>
      <c r="I99" s="121" t="s">
        <v>84</v>
      </c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</row>
    <row r="100" s="39" customFormat="1" ht="15.75">
      <c r="A100" s="119" t="s">
        <v>85</v>
      </c>
      <c r="B100" s="120"/>
      <c r="C100" s="120"/>
      <c r="D100" s="120"/>
      <c r="E100" s="121"/>
      <c r="F100" s="121"/>
      <c r="G100" s="121"/>
      <c r="H100" s="121"/>
      <c r="I100" s="121" t="s">
        <v>86</v>
      </c>
      <c r="J100" s="4"/>
      <c r="K100" s="4"/>
      <c r="L100" s="4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</row>
    <row r="101" s="39" customFormat="1" ht="12.75">
      <c r="A101" s="130"/>
      <c r="B101" s="131"/>
      <c r="C101" s="131"/>
      <c r="D101" s="131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</row>
    <row r="102" s="39" customFormat="1" ht="12.75">
      <c r="A102" s="130"/>
      <c r="B102" s="131"/>
      <c r="C102" s="131"/>
      <c r="D102" s="131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</row>
    <row r="103" s="39" customFormat="1" ht="12.75">
      <c r="A103" s="132" t="s">
        <v>87</v>
      </c>
      <c r="B103" s="131"/>
      <c r="C103" s="131"/>
      <c r="D103" s="131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</row>
    <row r="104" s="39" customFormat="1" ht="12.75">
      <c r="A104" s="133" t="s">
        <v>88</v>
      </c>
      <c r="B104" s="131"/>
      <c r="C104" s="131"/>
      <c r="D104" s="131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</row>
    <row r="105" s="39" customFormat="1" ht="12.75">
      <c r="A105" s="133" t="s">
        <v>89</v>
      </c>
      <c r="B105" s="131"/>
      <c r="C105" s="131"/>
      <c r="D105" s="131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</row>
    <row r="106" s="39" customFormat="1" ht="12.75">
      <c r="A106" s="133" t="s">
        <v>90</v>
      </c>
      <c r="B106" s="131"/>
      <c r="C106" s="131"/>
      <c r="D106" s="131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</row>
    <row r="107" s="39" customFormat="1" ht="12.75">
      <c r="A107" s="133" t="s">
        <v>91</v>
      </c>
      <c r="B107" s="131"/>
      <c r="C107" s="131"/>
      <c r="D107" s="131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</row>
    <row r="108" s="39" customFormat="1" ht="12.75">
      <c r="A108" s="133" t="s">
        <v>92</v>
      </c>
      <c r="B108" s="131"/>
      <c r="C108" s="131"/>
      <c r="D108" s="131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</row>
    <row r="109" s="39" customFormat="1" ht="12.75">
      <c r="A109" s="133" t="s">
        <v>93</v>
      </c>
      <c r="B109" s="131"/>
      <c r="C109" s="131"/>
      <c r="D109" s="131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</row>
    <row r="110" s="39" customFormat="1" ht="12.75">
      <c r="A110" s="133" t="s">
        <v>94</v>
      </c>
      <c r="B110" s="131"/>
      <c r="C110" s="131"/>
      <c r="D110" s="131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</row>
    <row r="111" s="39" customFormat="1" ht="12.75">
      <c r="A111" s="133" t="s">
        <v>95</v>
      </c>
      <c r="B111" s="131"/>
      <c r="C111" s="131"/>
      <c r="D111" s="131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</row>
    <row r="112" s="39" customFormat="1" ht="12.75">
      <c r="A112" s="130"/>
      <c r="B112" s="131"/>
      <c r="C112" s="131"/>
      <c r="D112" s="131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</row>
    <row r="113" s="39" customFormat="1" ht="12.75">
      <c r="A113" s="117"/>
      <c r="B113" s="118"/>
      <c r="C113" s="118"/>
      <c r="D113" s="118"/>
    </row>
    <row r="114" s="39" customFormat="1" ht="12.75">
      <c r="A114" s="117"/>
      <c r="B114" s="118"/>
      <c r="C114" s="118"/>
      <c r="D114" s="118"/>
    </row>
    <row r="115" s="39" customFormat="1" ht="12.75">
      <c r="A115" s="117"/>
      <c r="B115" s="118"/>
      <c r="C115" s="118"/>
      <c r="D115" s="118"/>
    </row>
    <row r="116" s="39" customFormat="1" ht="12.75">
      <c r="A116" s="117"/>
      <c r="B116" s="118"/>
      <c r="C116" s="118"/>
      <c r="D116" s="118"/>
    </row>
    <row r="117" s="39" customFormat="1" ht="12.75">
      <c r="A117" s="117"/>
      <c r="B117" s="118"/>
      <c r="C117" s="118"/>
      <c r="D117" s="118"/>
    </row>
    <row r="118" s="39" customFormat="1" ht="12.75">
      <c r="A118" s="117"/>
      <c r="B118" s="118"/>
      <c r="C118" s="118"/>
      <c r="D118" s="118"/>
    </row>
    <row r="119" s="39" customFormat="1" ht="12.75">
      <c r="A119" s="117"/>
      <c r="B119" s="118"/>
      <c r="C119" s="118"/>
      <c r="D119" s="118"/>
    </row>
  </sheetData>
  <mergeCells count="99">
    <mergeCell ref="A1:AP1"/>
    <mergeCell ref="A2:L2"/>
    <mergeCell ref="A3:A5"/>
    <mergeCell ref="B3:B5"/>
    <mergeCell ref="C3:C5"/>
    <mergeCell ref="D3:D5"/>
    <mergeCell ref="E3:E5"/>
    <mergeCell ref="F3:H4"/>
    <mergeCell ref="I3:AR3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A6:A10"/>
    <mergeCell ref="B6:D10"/>
    <mergeCell ref="A11:A15"/>
    <mergeCell ref="B11:B15"/>
    <mergeCell ref="C11:C15"/>
    <mergeCell ref="D11:D14"/>
    <mergeCell ref="AS11:AS15"/>
    <mergeCell ref="AT11:AT15"/>
    <mergeCell ref="A16:A20"/>
    <mergeCell ref="B16:B20"/>
    <mergeCell ref="C16:C20"/>
    <mergeCell ref="D16:D19"/>
    <mergeCell ref="AS16:AS20"/>
    <mergeCell ref="AT16:AT20"/>
    <mergeCell ref="A21:A25"/>
    <mergeCell ref="B21:B25"/>
    <mergeCell ref="C21:C25"/>
    <mergeCell ref="D21:D24"/>
    <mergeCell ref="AS21:AS25"/>
    <mergeCell ref="AT21:AT25"/>
    <mergeCell ref="A26:A30"/>
    <mergeCell ref="B26:B30"/>
    <mergeCell ref="C26:C30"/>
    <mergeCell ref="D26:D29"/>
    <mergeCell ref="E26:E30"/>
    <mergeCell ref="AS26:AS30"/>
    <mergeCell ref="AT26:AT30"/>
    <mergeCell ref="A31:A35"/>
    <mergeCell ref="B31:B35"/>
    <mergeCell ref="C31:C35"/>
    <mergeCell ref="D31:D34"/>
    <mergeCell ref="E31:E35"/>
    <mergeCell ref="AS31:AS35"/>
    <mergeCell ref="AT31:AT35"/>
    <mergeCell ref="A36:A40"/>
    <mergeCell ref="B36:B40"/>
    <mergeCell ref="C36:C40"/>
    <mergeCell ref="D36:D39"/>
    <mergeCell ref="AS36:AS40"/>
    <mergeCell ref="AT36:AT40"/>
    <mergeCell ref="A41:A45"/>
    <mergeCell ref="B41:B45"/>
    <mergeCell ref="C41:C45"/>
    <mergeCell ref="AS41:AS45"/>
    <mergeCell ref="AT41:AT45"/>
    <mergeCell ref="A46:A50"/>
    <mergeCell ref="B46:B50"/>
    <mergeCell ref="C46:C50"/>
    <mergeCell ref="AS46:AS50"/>
    <mergeCell ref="AT46:AT50"/>
    <mergeCell ref="A51:A55"/>
    <mergeCell ref="B51:D55"/>
    <mergeCell ref="A56:A60"/>
    <mergeCell ref="B56:B60"/>
    <mergeCell ref="C56:C60"/>
    <mergeCell ref="D56:D59"/>
    <mergeCell ref="AS56:AS60"/>
    <mergeCell ref="AT56:AT60"/>
    <mergeCell ref="A61:A65"/>
    <mergeCell ref="B61:B65"/>
    <mergeCell ref="C61:C65"/>
    <mergeCell ref="D61:D64"/>
    <mergeCell ref="AS61:AS65"/>
    <mergeCell ref="AT61:AT65"/>
    <mergeCell ref="A66:D70"/>
    <mergeCell ref="A72:A75"/>
    <mergeCell ref="B72:C75"/>
    <mergeCell ref="A76:A80"/>
    <mergeCell ref="B76:C80"/>
    <mergeCell ref="B81:C81"/>
    <mergeCell ref="A82:A86"/>
    <mergeCell ref="B82:C86"/>
    <mergeCell ref="A87:A91"/>
    <mergeCell ref="B87:C91"/>
    <mergeCell ref="E95:H97"/>
    <mergeCell ref="A96:C97"/>
    <mergeCell ref="I96:M97"/>
    <mergeCell ref="E99:H99"/>
  </mergeCells>
  <printOptions headings="0" gridLines="0"/>
  <pageMargins left="0" right="0" top="0" bottom="0" header="0.31496062992125984" footer="0.31496062992125984"/>
  <pageSetup paperSize="9" scale="38" fitToWidth="1" fitToHeight="3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Р7-Офис/7.4.0.351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3</cp:revision>
  <dcterms:created xsi:type="dcterms:W3CDTF">2006-09-28T05:33:00Z</dcterms:created>
  <dcterms:modified xsi:type="dcterms:W3CDTF">2024-04-15T07:15:00Z</dcterms:modified>
  <cp:version>786432</cp:version>
</cp:coreProperties>
</file>