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750" windowWidth="20730" windowHeight="11580"/>
  </bookViews>
  <sheets>
    <sheet name="ФиС" sheetId="12" r:id="rId1"/>
    <sheet name="Туризм" sheetId="13" r:id="rId2"/>
  </sheets>
  <calcPr calcId="125725"/>
</workbook>
</file>

<file path=xl/calcChain.xml><?xml version="1.0" encoding="utf-8"?>
<calcChain xmlns="http://schemas.openxmlformats.org/spreadsheetml/2006/main">
  <c r="F20" i="12"/>
  <c r="G20"/>
  <c r="H20"/>
  <c r="E20"/>
  <c r="D20"/>
  <c r="O24" i="13" l="1"/>
  <c r="N24"/>
  <c r="P24" l="1"/>
  <c r="P23"/>
  <c r="P22"/>
  <c r="P21"/>
  <c r="P20"/>
  <c r="O11"/>
  <c r="N11"/>
  <c r="P11" s="1"/>
  <c r="P10"/>
  <c r="P9"/>
  <c r="P8"/>
  <c r="P7"/>
  <c r="P27" l="1"/>
  <c r="I5" i="12"/>
  <c r="I15"/>
  <c r="I7" s="1"/>
  <c r="I17"/>
  <c r="I23"/>
  <c r="I26"/>
  <c r="I31"/>
  <c r="I29" s="1"/>
  <c r="H31"/>
  <c r="H29" s="1"/>
  <c r="G31"/>
  <c r="G29" s="1"/>
  <c r="F31"/>
  <c r="F29" s="1"/>
  <c r="E31"/>
  <c r="D31"/>
  <c r="D29" s="1"/>
  <c r="E29"/>
  <c r="H26"/>
  <c r="G26"/>
  <c r="F26"/>
  <c r="E26"/>
  <c r="D26"/>
  <c r="H23"/>
  <c r="F23"/>
  <c r="E23"/>
  <c r="H17"/>
  <c r="G17"/>
  <c r="F17"/>
  <c r="E17"/>
  <c r="D17"/>
  <c r="G16"/>
  <c r="H16" s="1"/>
  <c r="I16" s="1"/>
  <c r="I8" s="1"/>
  <c r="G15"/>
  <c r="H15" s="1"/>
  <c r="G14"/>
  <c r="H14" s="1"/>
  <c r="I14" s="1"/>
  <c r="I6" s="1"/>
  <c r="F8"/>
  <c r="E8"/>
  <c r="F7"/>
  <c r="E7"/>
  <c r="F6"/>
  <c r="E6"/>
  <c r="H5"/>
  <c r="G5"/>
  <c r="F5"/>
  <c r="E5"/>
  <c r="G8" l="1"/>
  <c r="G7"/>
  <c r="H6"/>
  <c r="H7"/>
  <c r="H8"/>
  <c r="G25"/>
  <c r="G23" s="1"/>
  <c r="G6"/>
</calcChain>
</file>

<file path=xl/sharedStrings.xml><?xml version="1.0" encoding="utf-8"?>
<sst xmlns="http://schemas.openxmlformats.org/spreadsheetml/2006/main" count="170" uniqueCount="101">
  <si>
    <t>Наименование показателей</t>
  </si>
  <si>
    <t>Единицы измерения</t>
  </si>
  <si>
    <t>Прогноз</t>
  </si>
  <si>
    <t>Примечание</t>
  </si>
  <si>
    <t>Человек</t>
  </si>
  <si>
    <t>Процент</t>
  </si>
  <si>
    <t>Численность лиц, систематически занимающихся физической культурой и спортом</t>
  </si>
  <si>
    <t>Численность населения в возрасте 3-79 лет на 1 января отчетного года</t>
  </si>
  <si>
    <t>Доля обучающихся, систематически занимающихся физической культурой и спортом, в общей численности обучающихся</t>
  </si>
  <si>
    <t>Численность обучающихся, занимающихся физической культурой и спортом</t>
  </si>
  <si>
    <r>
      <t xml:space="preserve">Доля детей и молодежи (возраст 3 - 29 лет), систематически занимающихся физической культурой и спортом, в общей численности детей и молодежи </t>
    </r>
    <r>
      <rPr>
        <sz val="12"/>
        <color rgb="FF000000"/>
        <rFont val="Times New Roman"/>
        <family val="1"/>
        <charset val="204"/>
      </rPr>
      <t xml:space="preserve">
</t>
    </r>
  </si>
  <si>
    <t>Доля граждан среднего возраста (женщины: 30 - 54 года; мужчины: 30 - 59 лет), систематически занимающихся физической культурой и спортом, в общей численности граждан среднего возраста</t>
  </si>
  <si>
    <t>Доля граждан старшего возраста (женщины: 55 - 79 лет; мужчины: 60 - 79 лет), систематически занимающихся физической культурой и спортом, в общей численности граждан старшего возраста</t>
  </si>
  <si>
    <t>численность населения муниципального образования в возрасте 3-29 лет, занимающегося физической культурой и спортом в муниципальном образовании</t>
  </si>
  <si>
    <t>численность населения муниципального образования в возрасте 30-54 лет (для женщин) и 30-59 лет (для мужчин), занимающегося физической культурой и спортом</t>
  </si>
  <si>
    <t>численность населения в муниципальном образовании в возрасте 55-79 лет (для женщин) и 60-79 лет (для мужчин), занимающегося физической культурой и спортом</t>
  </si>
  <si>
    <t xml:space="preserve">численность населения муниципального образования в возрасте 3-29 лет </t>
  </si>
  <si>
    <t>численность населения муниципального образования в возрасте 30-54 лет (для женщин) и 30-59 лет (для мужчин)</t>
  </si>
  <si>
    <t xml:space="preserve">численность населения муниципального образования в возрасте 55-79 лет (для женщин) и 60-79 лет (для мужчин) </t>
  </si>
  <si>
    <t>—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</si>
  <si>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</si>
  <si>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 xml:space="preserve">
Доля граждан, систематически занимающегося физической культурой и спортом, в общей численности населения</t>
  </si>
  <si>
    <t>численность населения муниципального образования, занимающегося физической культурой и спортом по месту работы</t>
  </si>
  <si>
    <t>численность населения муниципального образования, занятого в экономике</t>
  </si>
  <si>
    <t xml:space="preserve">Процент 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</si>
  <si>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</si>
  <si>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численность лиц с инвалидностью муниципального образования, занимающихся физической культурой и спортом</t>
  </si>
  <si>
    <t>среднегодовая численность данной категории населения муниципального образования</t>
  </si>
  <si>
    <t xml:space="preserve">Уровень обеспеченности граждан спортивными сооружениями исходя из единовременной пропускной способности объектов спорта </t>
  </si>
  <si>
    <t>единовременная пропускная способность имеющихся спортивных сооружений муниципального образования</t>
  </si>
  <si>
    <t>необходимая нормативная единовременная пропускная способность спортивных сооружений муниципального образования (рассчитывается в соответствии с приказом Министерства спорта Российской Федерации от 21.03.2018 №244 «Об утверждении Методических рекомендаций о применении нормативов и норм при определении потребности субъектов Российской Федерации в объектах физической культуры и спорта»).</t>
  </si>
  <si>
    <t>Обоснование изменения значений целевых показателей</t>
  </si>
  <si>
    <t>Прогнозные значения с 2026-2030 гг.</t>
  </si>
  <si>
    <t>Факт</t>
  </si>
  <si>
    <t>данные для расчета показателя</t>
  </si>
  <si>
    <t xml:space="preserve">В связи с достигнутым уровнем значения показателя за 2022 год в размере 53,4% по сравнению с установленным плановым значением - 37,1 %, предлагается внести изменения в сторону увеличения прогнозных значений показателя, с учетом роста численности населения , занимающегося физической культурой и спортом по месту работы и численности населения, занятого в экономике.
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</si>
  <si>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г.-58,0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г.-58,1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г.-58,2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-58,3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г.-58,4</t>
    </r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</si>
  <si>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г.-34,1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г.-34,2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г.-34,3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-34,4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г.-34,5</t>
    </r>
  </si>
  <si>
    <t>В связи с достигнутым уровнем значения показателя за 2022 год в размере 53,4% по сравнению с установленным плановым значением - 37,1 %, предлагается внести изменения в сторону увеличения прогнозных значений показателя, с учетом роста численность лиц с инвалидностью муниципального образования, занимающихся физической культурой и спортом.</t>
  </si>
  <si>
    <t>В свзяи со снижением среднегодовой численности лиц с инвалидностью в 2022 году по сравнению с 2021 годом. Прогнозная среднегодовая численность на 2023-2025 год установлена на уровне 2022 года.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</si>
  <si>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г.-62,9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г.-63,0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г.-63,1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-63,2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г.-63,3</t>
    </r>
  </si>
  <si>
    <t>В связи с достигнутым уровнем значения показателя за 2022 год в размере 59,8% по сравнению с установленным плановым значением - 59,0 %, предлагается внести изменения в сторону увеличения прогнозных значений показателя (2023-2030), с учетом роста единовременной пропускной способности  спортивных сооружений.</t>
  </si>
  <si>
    <t>При определении нормативной потребности субъектов Российской Федерации в объектах физической культуры и спорта, кроме городов федерального значения, рекомендуется использовать усредненный норматив ЕПС (ЕПСнорм) - 122 человека на 1000 населения. В связи с этим необходимая нормативная единовременная пропускная способность спортивных сооружений определена на 2023 год в размере - 4745 чел. (122*38890/1000),  на 2024 год - 4749 чел.(122*38929/1000), на 2025 год - 4754 чел. (122*38968/1000).</t>
  </si>
  <si>
    <t xml:space="preserve">На базе плавательного бассейна ДС «Старт» на основании соглашения между МАУ СШ «Старт» и МБОУ СОШ №5  проводятся занятия дайвингом, в планах проведение занятий парадайвингом (среди людей с ограниченными возможностями здоровья). В связи с этим численность лиц с инвалидностью, занимающихся физической культурой и спортом увеличена 2023 году на 4 человека по отношению к предыдущему году, в 2024 году - на 5 человек по отношению к предыдущему году, в 2025 году на 6 человек по отношению к предыдущему году. </t>
  </si>
  <si>
    <t>Прогнозные значения единовременной пропускной способности  спортивных сооружений определены с учетом установки тренажеров в период с 2023-2025 гг. в рамках заключенного соглашения на предоставление субсидии по развитию сети спортивных объектов шаговой доступности. Объем выделенных бюджетных ассигнований на 2023 год составил -1006,3 тыс. руб, на 2024 год - 2587,8 тыс. руб., на 2025 год - 2587,8 тыс.руб. Кроме того в 2023 году будут установлены 2 уличные площадки круглогодичного использования для занятия хоккеем, футболом, баскетболом и воркаутом. В связи с этим численность каждого прогнозного года увеличена на 50 человек по отношению к предыдущему году.</t>
  </si>
  <si>
    <t>Прогнозная численность населения, занимающегося физической культурой и спортом по месту работы определена с учетом более активного участия граждан данной категории  в городских спартакиадах среди предприятий города. Численность  2023 года увеличена на 3,7 % по отношению к предыдущему году, в 2024 году на 3,9% по отношению к предыдущему году, в 2025 году на 3,7%.</t>
  </si>
  <si>
    <t>Приложение 1</t>
  </si>
  <si>
    <t>Прогнозная численность населения, занятого в экономике (2023-2025 гг.) предоставлена Управлением экономического развития администрации города Урай.</t>
  </si>
  <si>
    <t>Численность населения в  в возрасте 3-18 лет</t>
  </si>
  <si>
    <r>
      <rPr>
        <b/>
        <sz val="11"/>
        <color rgb="FF000000"/>
        <rFont val="Times New Roman"/>
        <family val="1"/>
        <charset val="204"/>
      </rPr>
      <t>2026 г. -</t>
    </r>
    <r>
      <rPr>
        <sz val="11"/>
        <color rgb="FF000000"/>
        <rFont val="Times New Roman"/>
        <family val="1"/>
        <charset val="204"/>
      </rPr>
      <t xml:space="preserve"> 74,1</t>
    </r>
    <r>
      <rPr>
        <b/>
        <sz val="11"/>
        <color rgb="FF000000"/>
        <rFont val="Times New Roman"/>
        <family val="1"/>
        <charset val="204"/>
      </rPr>
      <t xml:space="preserve"> 2027 </t>
    </r>
    <r>
      <rPr>
        <sz val="11"/>
        <color rgb="FF000000"/>
        <rFont val="Times New Roman"/>
        <family val="1"/>
        <charset val="204"/>
      </rPr>
      <t xml:space="preserve">г.-74,2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г.-74,3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-74,4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г.-74,5</t>
    </r>
  </si>
  <si>
    <r>
      <rPr>
        <b/>
        <sz val="11"/>
        <color rgb="FF000000"/>
        <rFont val="Times New Roman"/>
        <family val="1"/>
        <charset val="204"/>
      </rPr>
      <t xml:space="preserve">2026 г. - </t>
    </r>
    <r>
      <rPr>
        <sz val="11"/>
        <color rgb="FF000000"/>
        <rFont val="Times New Roman"/>
        <family val="1"/>
        <charset val="204"/>
      </rPr>
      <t>97,6</t>
    </r>
    <r>
      <rPr>
        <b/>
        <sz val="11"/>
        <color rgb="FF000000"/>
        <rFont val="Times New Roman"/>
        <family val="1"/>
        <charset val="204"/>
      </rPr>
      <t xml:space="preserve"> 2027</t>
    </r>
    <r>
      <rPr>
        <sz val="11"/>
        <color rgb="FF000000"/>
        <rFont val="Times New Roman"/>
        <family val="1"/>
        <charset val="204"/>
      </rPr>
      <t xml:space="preserve"> г.-97,7      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г.-97,8 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 -97,9      </t>
    </r>
    <r>
      <rPr>
        <b/>
        <sz val="11"/>
        <color rgb="FF000000"/>
        <rFont val="Times New Roman"/>
        <family val="1"/>
        <charset val="204"/>
      </rPr>
      <t>2030</t>
    </r>
    <r>
      <rPr>
        <sz val="11"/>
        <color rgb="FF000000"/>
        <rFont val="Times New Roman"/>
        <family val="1"/>
        <charset val="204"/>
      </rPr>
      <t xml:space="preserve"> г.-98,0</t>
    </r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</si>
  <si>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г.-96,7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г.-96,8 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г.-96,9  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-97,0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г.-97,1</t>
    </r>
  </si>
  <si>
    <t>Прогнозная численность населения в возрасте 3-79 лет (2024-2025 гг.) предоставлена Управлением экономического развития администрации города Урай. На основании этих данных определена прогнозная численность населения: в возрасте 3-29 лет, в возрасте 30-54 лет (для женщин) и 30-59 лет (для мужчин),  в возрасте 55-79 лет (для женщин) и 60-79 лет (для мужчин), планируемая доля которых в общей численности населения в возрасте 3-79 лет установлена на уровне достигаемой доли в 2023 году.</t>
  </si>
  <si>
    <t xml:space="preserve"> 
С учетом роста численности обучающихся, занимающихся физической культурой  и спортом в возрасте 3-18 лет , предлагается внести изменения в сторону увеличения прогнозных значений показателя (2023-2030).</t>
  </si>
  <si>
    <t>Численность туристов, размещенных в коллективных средствах размещения</t>
  </si>
  <si>
    <t>Чел.</t>
  </si>
  <si>
    <r>
      <rPr>
        <b/>
        <sz val="11"/>
        <color rgb="FF000000"/>
        <rFont val="Times New Roman"/>
        <family val="1"/>
        <charset val="204"/>
      </rPr>
      <t xml:space="preserve">2026 </t>
    </r>
    <r>
      <rPr>
        <sz val="11"/>
        <color rgb="FF000000"/>
        <rFont val="Times New Roman"/>
        <family val="1"/>
        <charset val="204"/>
      </rPr>
      <t xml:space="preserve">г.-6588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г.-6590       </t>
    </r>
    <r>
      <rPr>
        <b/>
        <sz val="11"/>
        <color rgb="FF000000"/>
        <rFont val="Times New Roman"/>
        <family val="1"/>
        <charset val="204"/>
      </rPr>
      <t xml:space="preserve">2028 </t>
    </r>
    <r>
      <rPr>
        <sz val="11"/>
        <color rgb="FF000000"/>
        <rFont val="Times New Roman"/>
        <family val="1"/>
        <charset val="204"/>
      </rPr>
      <t xml:space="preserve">г.-6592   </t>
    </r>
    <r>
      <rPr>
        <b/>
        <sz val="11"/>
        <color rgb="FF000000"/>
        <rFont val="Times New Roman"/>
        <family val="1"/>
        <charset val="204"/>
      </rPr>
      <t xml:space="preserve">2029 </t>
    </r>
    <r>
      <rPr>
        <sz val="11"/>
        <color rgb="FF000000"/>
        <rFont val="Times New Roman"/>
        <family val="1"/>
        <charset val="204"/>
      </rPr>
      <t xml:space="preserve">г. -6593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г.-6595</t>
    </r>
  </si>
  <si>
    <t>На основании достигнутого значения показателя за 9 месяцев 2023 года в количестве 6 993 чел. и мониторинга данных размещения туристов в гостиницах города и этнопарке "Силава" за 4 квартал  2019 - 2022 гг. (усредненное значение), предлагается установить на 2023 год значение показателя в количестве - 8630 чел. (вкладка "туризм"). Данные на 2024-2030 гг. предлагается оставить без изменений в связи со сложностью прогнозирования потока туристов.</t>
  </si>
  <si>
    <t>Анализ турпотоков Силава</t>
  </si>
  <si>
    <t>год/мес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</si>
  <si>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</si>
  <si>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</si>
  <si>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</si>
  <si>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</si>
  <si>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</si>
  <si>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</si>
  <si>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</si>
  <si>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</si>
  <si>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</si>
  <si>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</si>
  <si>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</t>
  </si>
  <si>
    <t>дек</t>
  </si>
  <si>
    <t>Итого</t>
  </si>
  <si>
    <t>факт 2023 год</t>
  </si>
  <si>
    <t>прогноз 2023 год</t>
  </si>
  <si>
    <t>Анализ турпотоков по гостиницам</t>
  </si>
  <si>
    <t>Итого турпотоков 2023 год:</t>
  </si>
  <si>
    <t>Мониторинг турпотоков за 2019-2023 гг.</t>
  </si>
  <si>
    <t xml:space="preserve">В связи с ростом численности обучающихся систематически занимающихся физической культурой и спортом (3-18лет), доля  детей и молодежи (возраст 3 - 29 лет), систематически занимающихся физической культурой и спортом, в общей численности детей и молодежи в 2023 году достигнет уровня 95,4 %, на 2024-2030 годы уровень показателя предлагается оставить без изменений. </t>
  </si>
  <si>
    <t>В связи с открытием в 2023 году местного отделения Общероссийского общественно-государственного движения детей и молодежи "Движение первых", в рамках которого регулярно проводятся мероприятия физкультурно-спортивной направленности, что приведет к  увеличению количества обучающихся, занимающихся физической культурой и спортом, в 2023 году на 705 чел., по сравнению с предыдущим годом, в 2024 году на 101 чел. по сравнению с предыдущим годом, в 2025 году на 167 чел. по сравнению с предыдущим годом.</t>
  </si>
  <si>
    <t>Прогнозная численность населения в возрасте 3-18 лет (2024-2025 гг.) определена на уровне достигнутой доли населения в возрасте 3-18 лет в общей численности населения в возрасте 3-29 лет в 2023 году.</t>
  </si>
  <si>
    <t>Общая численность лиц, систематически занимающихся физической культурой и спортом на 2023-2025 гг. определена с учетом роста численности детей и молодежи, граждан среднего и старшего возраста систематически занимающихся физической культурой и спортом.</t>
  </si>
  <si>
    <t>Рост численности населения  в возрасте 3-29 лет, занимающихся физической культурой и спортом в общей численности населения муниципального образования в возрасте 3-29 лет в 2023 - 2025 гг. обусловлен ростом численности обучающихся, занимающихся физической культурой и спортом, что в свою очередь повлияло на увеличение уровня показателя "Доля обучающихся, систематически занимающихся физической культурой и спортом, в общей численности обучающихся"</t>
  </si>
  <si>
    <r>
      <rPr>
        <b/>
        <sz val="11"/>
        <color rgb="FF000000"/>
        <rFont val="Times New Roman"/>
        <family val="1"/>
        <charset val="204"/>
      </rPr>
      <t xml:space="preserve">2026 г.- </t>
    </r>
    <r>
      <rPr>
        <sz val="11"/>
        <color rgb="FF000000"/>
        <rFont val="Times New Roman"/>
        <family val="1"/>
        <charset val="204"/>
      </rPr>
      <t>67,9</t>
    </r>
    <r>
      <rPr>
        <b/>
        <sz val="11"/>
        <color rgb="FF000000"/>
        <rFont val="Times New Roman"/>
        <family val="1"/>
        <charset val="204"/>
      </rPr>
      <t xml:space="preserve"> 2027</t>
    </r>
    <r>
      <rPr>
        <sz val="11"/>
        <color rgb="FF000000"/>
        <rFont val="Times New Roman"/>
        <family val="1"/>
        <charset val="204"/>
      </rPr>
      <t xml:space="preserve"> г.-68,0   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г.-68,1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 -68,2      </t>
    </r>
    <r>
      <rPr>
        <b/>
        <sz val="11"/>
        <color rgb="FF000000"/>
        <rFont val="Times New Roman"/>
        <family val="1"/>
        <charset val="204"/>
      </rPr>
      <t xml:space="preserve">2030 </t>
    </r>
    <r>
      <rPr>
        <sz val="11"/>
        <color rgb="FF000000"/>
        <rFont val="Times New Roman"/>
        <family val="1"/>
        <charset val="204"/>
      </rPr>
      <t>г.-68,3</t>
    </r>
  </si>
  <si>
    <t>В связи с  ростом численности населения  в возрасте 30-54 лет (для женщин) и 30-59 лет (для мужчин), занимающегося физической культурой и спортом, доля граждан среднего возраста в 2023 году достигнет уровня 57,6 %, на 2024-2030 годы уровень показателя предлагается оставить без изменений.</t>
  </si>
  <si>
    <r>
      <rPr>
        <b/>
        <sz val="11"/>
        <color rgb="FF000000"/>
        <rFont val="Times New Roman"/>
        <family val="1"/>
        <charset val="204"/>
      </rPr>
      <t xml:space="preserve">2026 г. - </t>
    </r>
    <r>
      <rPr>
        <sz val="11"/>
        <color rgb="FF000000"/>
        <rFont val="Times New Roman"/>
        <family val="1"/>
        <charset val="204"/>
      </rPr>
      <t xml:space="preserve">47,2 </t>
    </r>
    <r>
      <rPr>
        <b/>
        <sz val="11"/>
        <color rgb="FF000000"/>
        <rFont val="Times New Roman"/>
        <family val="1"/>
        <charset val="204"/>
      </rPr>
      <t>2027</t>
    </r>
    <r>
      <rPr>
        <sz val="11"/>
        <color rgb="FF000000"/>
        <rFont val="Times New Roman"/>
        <family val="1"/>
        <charset val="204"/>
      </rPr>
      <t xml:space="preserve"> г.-47,3     </t>
    </r>
    <r>
      <rPr>
        <b/>
        <sz val="11"/>
        <color rgb="FF000000"/>
        <rFont val="Times New Roman"/>
        <family val="1"/>
        <charset val="204"/>
      </rPr>
      <t>2028</t>
    </r>
    <r>
      <rPr>
        <sz val="11"/>
        <color rgb="FF000000"/>
        <rFont val="Times New Roman"/>
        <family val="1"/>
        <charset val="204"/>
      </rPr>
      <t xml:space="preserve"> г.-47,4        </t>
    </r>
    <r>
      <rPr>
        <b/>
        <sz val="11"/>
        <color rgb="FF000000"/>
        <rFont val="Times New Roman"/>
        <family val="1"/>
        <charset val="204"/>
      </rPr>
      <t>2029</t>
    </r>
    <r>
      <rPr>
        <sz val="11"/>
        <color rgb="FF000000"/>
        <rFont val="Times New Roman"/>
        <family val="1"/>
        <charset val="204"/>
      </rPr>
      <t xml:space="preserve"> г.-47,5     </t>
    </r>
    <r>
      <rPr>
        <b/>
        <sz val="11"/>
        <color rgb="FF000000"/>
        <rFont val="Times New Roman"/>
        <family val="1"/>
        <charset val="204"/>
      </rPr>
      <t>2030</t>
    </r>
    <r>
      <rPr>
        <sz val="11"/>
        <color rgb="FF000000"/>
        <rFont val="Times New Roman"/>
        <family val="1"/>
        <charset val="204"/>
      </rPr>
      <t xml:space="preserve"> г. -47,6      </t>
    </r>
    <r>
      <rPr>
        <b/>
        <sz val="11"/>
        <color rgb="FF000000"/>
        <rFont val="Times New Roman"/>
        <family val="1"/>
        <charset val="204"/>
      </rPr>
      <t/>
    </r>
  </si>
  <si>
    <t xml:space="preserve">Рост численности населения  в возрасте 55-79 лет (для женщин) и 60-79 лет (для мужчин), занимающегося физической культурой и спортом в общей численности населения муниципального образования в возрасте 55-79 лет (для женщин) и 60-79 лет (для мужчин) обусловлен увеличением количества граждан старшего возраста, принимающих участие в мероприятиях программы «Активное долголетие» в 2023 году, прогнозиреумый рост численности в 2024 году на 96 чел., по сравнению с предыдущим годом, в 2025 году на 509 чел. по сравнению с предыдущим годом. </t>
  </si>
  <si>
    <t>№ п/п показателя в МП</t>
  </si>
  <si>
    <t>Данные для расчета 1 показателя</t>
  </si>
  <si>
    <t>Данные для расчета 2 показателя</t>
  </si>
  <si>
    <t>Данные для расчета 3 показателя</t>
  </si>
  <si>
    <t>Данные для расчета 4 показателя</t>
  </si>
  <si>
    <t>данные для расчета 6 показателя</t>
  </si>
  <si>
    <t xml:space="preserve">Рост численности населения  в возрасте 30-54 лет (для женщин) и 30-59 лет (для мужчин), занимающегося физической культурой и спортом в общей численности населения муниципального образования в возрасте 30-54 лет (для женщин) и 30-59 лет (для мужчин) обусловлен увеличением количества граждан среднего возраста, принимающих участие в городских спартакиадах "За здоровый образ жизни", "Бодрость и здоровье", а также в спортивно-массовых мероприятиях, проводимых для всех желающих, прогнозиреумый рост численности в 2024 году на 201 чел., по сравнению с предыдущим годом, в 2025 году на 1 407 чел. по сравнению с предыдущим годом. </t>
  </si>
  <si>
    <t>данные для расчета 5 показателя</t>
  </si>
  <si>
    <r>
      <rPr>
        <b/>
        <sz val="11"/>
        <color rgb="FF000000"/>
        <rFont val="Times New Roman"/>
        <family val="1"/>
        <charset val="204"/>
      </rPr>
      <t>2026 г</t>
    </r>
    <r>
      <rPr>
        <sz val="11"/>
        <color rgb="FF000000"/>
        <rFont val="Times New Roman"/>
        <family val="1"/>
        <charset val="204"/>
      </rPr>
      <t xml:space="preserve">.-62,0      </t>
    </r>
    <r>
      <rPr>
        <b/>
        <sz val="11"/>
        <color rgb="FF000000"/>
        <rFont val="Times New Roman"/>
        <family val="1"/>
        <charset val="204"/>
      </rPr>
      <t xml:space="preserve">2027 </t>
    </r>
    <r>
      <rPr>
        <sz val="11"/>
        <color rgb="FF000000"/>
        <rFont val="Times New Roman"/>
        <family val="1"/>
        <charset val="204"/>
      </rPr>
      <t xml:space="preserve">г.-62,1        </t>
    </r>
    <r>
      <rPr>
        <b/>
        <sz val="11"/>
        <color rgb="FF000000"/>
        <rFont val="Times New Roman"/>
        <family val="1"/>
        <charset val="204"/>
      </rPr>
      <t>2028 г</t>
    </r>
    <r>
      <rPr>
        <sz val="11"/>
        <color rgb="FF000000"/>
        <rFont val="Times New Roman"/>
        <family val="1"/>
        <charset val="204"/>
      </rPr>
      <t xml:space="preserve">.-62,2     </t>
    </r>
    <r>
      <rPr>
        <b/>
        <sz val="11"/>
        <color rgb="FF000000"/>
        <rFont val="Times New Roman"/>
        <family val="1"/>
        <charset val="204"/>
      </rPr>
      <t xml:space="preserve">2029 г. </t>
    </r>
    <r>
      <rPr>
        <sz val="11"/>
        <color rgb="FF000000"/>
        <rFont val="Times New Roman"/>
        <family val="1"/>
        <charset val="204"/>
      </rPr>
      <t xml:space="preserve">-62,3      </t>
    </r>
    <r>
      <rPr>
        <b/>
        <sz val="11"/>
        <color rgb="FF000000"/>
        <rFont val="Times New Roman"/>
        <family val="1"/>
        <charset val="204"/>
      </rPr>
      <t>2030 г.</t>
    </r>
    <r>
      <rPr>
        <sz val="11"/>
        <color rgb="FF000000"/>
        <rFont val="Times New Roman"/>
        <family val="1"/>
        <charset val="204"/>
      </rPr>
      <t>-62,4</t>
    </r>
  </si>
  <si>
    <t>Предлагается внести изменения в сторону увеличения прогнозных значений показателя (2023-2030 гг.), с учетом роста численности населения, занимающегося физической культурой и спортом по месту работы.</t>
  </si>
  <si>
    <t>Предлагается внести изменения в сторону увеличения прогнозных значений показателя (2023-2030 гг.), с учетом роста численности населения  в возрасте 55-79 лет (для женщин) и 60-79 лет (для мужчин), занимающегося физической культурой и спортом в общей численности населения муниципального образования в возрасте 55-79 лет (для женщин) и 60-79 лет (для мужчин).</t>
  </si>
  <si>
    <t>Численность населения муниципального образования предоставлена Управлением экономического развития администрации города Урай</t>
  </si>
  <si>
    <t>Рост чиленности граждан, занимающихся по месту работы обусловлен активным участием граждан данной категории  в городских спартакиадах среди предприятий города  Прогнозная численность населения, занимающегося физической культурой и спортом по месту работы определена с учетом дальнейшего роста участников  спартакиад среди работающего неселения. Численность  2024 года увеличена на  2,2% по отношению к предыдущему году, в 2025 году на 8,5%.</t>
  </si>
  <si>
    <t>В связи с ростом численности детей и молодежи, граждан среднего и старшего возраста систематически занимающихся физической культурой и спортом, в общей численности населения от 3 до 79 лет, уровень данного показателя достигнет 68%, на 2024-2030 годы уровень показателя предлагается оставить без изменений, в соответствии со значениями показателя, устанвленными для муниципального образования государственной программой Ханты-Мансийского автономного округа - Югры "Развитие физической культуры и спорта"на 2024-2025гг.</t>
  </si>
</sst>
</file>

<file path=xl/styles.xml><?xml version="1.0" encoding="utf-8"?>
<styleSheet xmlns="http://schemas.openxmlformats.org/spreadsheetml/2006/main">
  <numFmts count="4">
    <numFmt numFmtId="164" formatCode="###\ ###\ ###\ ###\ ##0.0;\-###\ ###\ ###\ ###\ ##0.0;0"/>
    <numFmt numFmtId="165" formatCode="0_ ;\-0\ "/>
    <numFmt numFmtId="166" formatCode="#,##0_ ;\-#,##0\ "/>
    <numFmt numFmtId="167" formatCode="0.0"/>
  </numFmts>
  <fonts count="9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6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0" fillId="8" borderId="1" xfId="0" applyFill="1" applyBorder="1"/>
    <xf numFmtId="0" fontId="0" fillId="9" borderId="1" xfId="0" applyFill="1" applyBorder="1"/>
    <xf numFmtId="1" fontId="0" fillId="8" borderId="1" xfId="0" applyNumberFormat="1" applyFill="1" applyBorder="1"/>
    <xf numFmtId="1" fontId="0" fillId="0" borderId="1" xfId="0" applyNumberFormat="1" applyBorder="1"/>
    <xf numFmtId="0" fontId="7" fillId="0" borderId="0" xfId="0" applyFont="1"/>
    <xf numFmtId="0" fontId="0" fillId="5" borderId="1" xfId="0" applyFont="1" applyFill="1" applyBorder="1" applyAlignment="1">
      <alignment horizontal="right"/>
    </xf>
    <xf numFmtId="0" fontId="0" fillId="10" borderId="1" xfId="0" applyFill="1" applyBorder="1"/>
    <xf numFmtId="0" fontId="0" fillId="0" borderId="0" xfId="0" applyBorder="1" applyAlignment="1">
      <alignment horizontal="center"/>
    </xf>
    <xf numFmtId="1" fontId="7" fillId="0" borderId="0" xfId="0" applyNumberFormat="1" applyFont="1"/>
    <xf numFmtId="0" fontId="7" fillId="0" borderId="2" xfId="0" applyFont="1" applyBorder="1" applyAlignment="1">
      <alignment horizontal="left"/>
    </xf>
    <xf numFmtId="0" fontId="0" fillId="8" borderId="7" xfId="0" applyFill="1" applyBorder="1"/>
    <xf numFmtId="0" fontId="0" fillId="0" borderId="7" xfId="0" applyBorder="1"/>
    <xf numFmtId="1" fontId="0" fillId="8" borderId="12" xfId="0" applyNumberFormat="1" applyFill="1" applyBorder="1"/>
    <xf numFmtId="1" fontId="0" fillId="0" borderId="13" xfId="0" applyNumberFormat="1" applyBorder="1"/>
    <xf numFmtId="0" fontId="0" fillId="9" borderId="17" xfId="0" applyFill="1" applyBorder="1"/>
    <xf numFmtId="0" fontId="0" fillId="9" borderId="18" xfId="0" applyFill="1" applyBorder="1"/>
    <xf numFmtId="0" fontId="0" fillId="9" borderId="21" xfId="0" applyFill="1" applyBorder="1"/>
    <xf numFmtId="1" fontId="0" fillId="8" borderId="11" xfId="0" applyNumberFormat="1" applyFill="1" applyBorder="1"/>
    <xf numFmtId="0" fontId="6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75" zoomScaleNormal="75" workbookViewId="0">
      <pane xSplit="3" ySplit="4" topLeftCell="D5" activePane="bottomRight" state="frozen"/>
      <selection pane="topRight"/>
      <selection pane="bottomLeft"/>
      <selection pane="bottomRight" activeCell="F25" sqref="F25"/>
    </sheetView>
  </sheetViews>
  <sheetFormatPr defaultRowHeight="15"/>
  <cols>
    <col min="1" max="1" width="19.140625" customWidth="1"/>
    <col min="2" max="2" width="55" customWidth="1"/>
    <col min="3" max="8" width="14" customWidth="1"/>
    <col min="9" max="9" width="14" hidden="1" customWidth="1"/>
    <col min="10" max="10" width="14" customWidth="1"/>
    <col min="11" max="11" width="80.42578125" customWidth="1"/>
    <col min="12" max="12" width="11.42578125" bestFit="1" customWidth="1"/>
  </cols>
  <sheetData>
    <row r="1" spans="1:34" ht="15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34">
      <c r="A2" s="69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34" ht="15.75">
      <c r="A3" s="71" t="s">
        <v>87</v>
      </c>
      <c r="B3" s="71" t="s">
        <v>0</v>
      </c>
      <c r="C3" s="71" t="s">
        <v>1</v>
      </c>
      <c r="D3" s="71" t="s">
        <v>33</v>
      </c>
      <c r="E3" s="71"/>
      <c r="F3" s="72" t="s">
        <v>2</v>
      </c>
      <c r="G3" s="73"/>
      <c r="H3" s="73"/>
      <c r="I3" s="74"/>
      <c r="J3" s="75" t="s">
        <v>32</v>
      </c>
      <c r="K3" s="71" t="s">
        <v>3</v>
      </c>
    </row>
    <row r="4" spans="1:34" ht="42.75" customHeight="1">
      <c r="A4" s="71"/>
      <c r="B4" s="71"/>
      <c r="C4" s="71"/>
      <c r="D4" s="27">
        <v>2021</v>
      </c>
      <c r="E4" s="19">
        <v>2022</v>
      </c>
      <c r="F4" s="19">
        <v>2023</v>
      </c>
      <c r="G4" s="19">
        <v>2024</v>
      </c>
      <c r="H4" s="19">
        <v>2025</v>
      </c>
      <c r="I4" s="19">
        <v>2026</v>
      </c>
      <c r="J4" s="76"/>
      <c r="K4" s="71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s="18" customFormat="1" ht="122.25" customHeight="1">
      <c r="A5" s="19">
        <v>1</v>
      </c>
      <c r="B5" s="4" t="s">
        <v>21</v>
      </c>
      <c r="C5" s="5" t="s">
        <v>5</v>
      </c>
      <c r="D5" s="1">
        <v>54.5</v>
      </c>
      <c r="E5" s="1">
        <f t="shared" ref="E5:H8" si="0">E9/E13*100</f>
        <v>64.000926617075493</v>
      </c>
      <c r="F5" s="1">
        <f>F9/F13*100</f>
        <v>67.999693361271525</v>
      </c>
      <c r="G5" s="1">
        <f t="shared" si="0"/>
        <v>69.001194803874213</v>
      </c>
      <c r="H5" s="1">
        <f t="shared" si="0"/>
        <v>74.001011633788565</v>
      </c>
      <c r="I5" s="1">
        <f t="shared" ref="I5" si="1">I9/I13*100</f>
        <v>74.001011633788565</v>
      </c>
      <c r="J5" s="14" t="s">
        <v>49</v>
      </c>
      <c r="K5" s="57" t="s">
        <v>100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96" customHeight="1">
      <c r="A6" s="19">
        <v>2</v>
      </c>
      <c r="B6" s="4" t="s">
        <v>10</v>
      </c>
      <c r="C6" s="5" t="s">
        <v>5</v>
      </c>
      <c r="D6" s="1">
        <v>84.7</v>
      </c>
      <c r="E6" s="1">
        <f t="shared" si="0"/>
        <v>93.030132357082508</v>
      </c>
      <c r="F6" s="1">
        <f t="shared" si="0"/>
        <v>95.415513448300331</v>
      </c>
      <c r="G6" s="1">
        <f>G10/G14*100</f>
        <v>96.582243056779802</v>
      </c>
      <c r="H6" s="1">
        <f t="shared" si="0"/>
        <v>97.498181396039556</v>
      </c>
      <c r="I6" s="1">
        <f>I10/I14*100</f>
        <v>97.498181396039556</v>
      </c>
      <c r="J6" s="14" t="s">
        <v>50</v>
      </c>
      <c r="K6" s="57" t="s">
        <v>78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18" customFormat="1" ht="114" customHeight="1">
      <c r="A7" s="19">
        <v>3</v>
      </c>
      <c r="B7" s="4" t="s">
        <v>11</v>
      </c>
      <c r="C7" s="5" t="s">
        <v>5</v>
      </c>
      <c r="D7" s="1">
        <v>39.799999999999997</v>
      </c>
      <c r="E7" s="1">
        <f t="shared" si="0"/>
        <v>52.550896752302464</v>
      </c>
      <c r="F7" s="1">
        <f t="shared" si="0"/>
        <v>58.796547769931792</v>
      </c>
      <c r="G7" s="1">
        <f t="shared" si="0"/>
        <v>59.699974601501637</v>
      </c>
      <c r="H7" s="1">
        <f t="shared" si="0"/>
        <v>67.798040065619119</v>
      </c>
      <c r="I7" s="1">
        <f t="shared" ref="I7" si="2">I11/I15*100</f>
        <v>67.798040065619119</v>
      </c>
      <c r="J7" s="14" t="s">
        <v>83</v>
      </c>
      <c r="K7" s="59" t="s">
        <v>84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10.25" customHeight="1">
      <c r="A8" s="19">
        <v>4</v>
      </c>
      <c r="B8" s="4" t="s">
        <v>12</v>
      </c>
      <c r="C8" s="5" t="s">
        <v>5</v>
      </c>
      <c r="D8" s="1">
        <v>32.799999999999997</v>
      </c>
      <c r="E8" s="1">
        <f>E12/E16*100</f>
        <v>36.571288223013632</v>
      </c>
      <c r="F8" s="1">
        <f t="shared" si="0"/>
        <v>40.405947604437102</v>
      </c>
      <c r="G8" s="1">
        <f t="shared" si="0"/>
        <v>41.324462045014002</v>
      </c>
      <c r="H8" s="1">
        <f t="shared" si="0"/>
        <v>47.057232638405146</v>
      </c>
      <c r="I8" s="1">
        <f t="shared" ref="I8" si="3">I12/I16*100</f>
        <v>47.057232638405146</v>
      </c>
      <c r="J8" s="14" t="s">
        <v>85</v>
      </c>
      <c r="K8" s="2" t="s">
        <v>97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18" customFormat="1" ht="69" customHeight="1">
      <c r="A9" s="19" t="s">
        <v>88</v>
      </c>
      <c r="B9" s="4" t="s">
        <v>6</v>
      </c>
      <c r="C9" s="5" t="s">
        <v>4</v>
      </c>
      <c r="D9" s="1">
        <v>21107</v>
      </c>
      <c r="E9" s="1">
        <v>24865</v>
      </c>
      <c r="F9" s="1">
        <v>26611</v>
      </c>
      <c r="G9" s="26">
        <v>27143</v>
      </c>
      <c r="H9" s="26">
        <v>29260</v>
      </c>
      <c r="I9" s="26">
        <v>29260</v>
      </c>
      <c r="J9" s="15" t="s">
        <v>19</v>
      </c>
      <c r="K9" s="61" t="s">
        <v>81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90.75" customHeight="1">
      <c r="A10" s="19" t="s">
        <v>89</v>
      </c>
      <c r="B10" s="4" t="s">
        <v>13</v>
      </c>
      <c r="C10" s="5" t="s">
        <v>4</v>
      </c>
      <c r="D10" s="1">
        <v>11796</v>
      </c>
      <c r="E10" s="1">
        <v>13214</v>
      </c>
      <c r="F10" s="63">
        <v>13445</v>
      </c>
      <c r="G10" s="26">
        <v>13680</v>
      </c>
      <c r="H10" s="26">
        <v>13881</v>
      </c>
      <c r="I10" s="26">
        <v>13881</v>
      </c>
      <c r="J10" s="15" t="s">
        <v>19</v>
      </c>
      <c r="K10" s="61" t="s">
        <v>82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8" customFormat="1" ht="141" customHeight="1">
      <c r="A11" s="19" t="s">
        <v>90</v>
      </c>
      <c r="B11" s="4" t="s">
        <v>14</v>
      </c>
      <c r="C11" s="5" t="s">
        <v>4</v>
      </c>
      <c r="D11" s="1">
        <v>6692</v>
      </c>
      <c r="E11" s="1">
        <v>8673</v>
      </c>
      <c r="F11" s="63">
        <v>9742</v>
      </c>
      <c r="G11" s="26">
        <v>9943</v>
      </c>
      <c r="H11" s="26">
        <v>11350</v>
      </c>
      <c r="I11" s="26">
        <v>11350</v>
      </c>
      <c r="J11" s="15" t="s">
        <v>19</v>
      </c>
      <c r="K11" s="60" t="s">
        <v>93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8" customFormat="1" ht="235.5" customHeight="1">
      <c r="A12" s="19" t="s">
        <v>91</v>
      </c>
      <c r="B12" s="4" t="s">
        <v>15</v>
      </c>
      <c r="C12" s="5" t="s">
        <v>4</v>
      </c>
      <c r="D12" s="1">
        <v>2618</v>
      </c>
      <c r="E12" s="1">
        <v>2978</v>
      </c>
      <c r="F12" s="63">
        <v>3424</v>
      </c>
      <c r="G12" s="26">
        <v>3520</v>
      </c>
      <c r="H12" s="26">
        <v>4029</v>
      </c>
      <c r="I12" s="26">
        <v>4029</v>
      </c>
      <c r="J12" s="15" t="s">
        <v>19</v>
      </c>
      <c r="K12" s="28" t="s">
        <v>86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61.5" customHeight="1">
      <c r="A13" s="19" t="s">
        <v>88</v>
      </c>
      <c r="B13" s="4" t="s">
        <v>7</v>
      </c>
      <c r="C13" s="5" t="s">
        <v>4</v>
      </c>
      <c r="D13" s="1">
        <v>38728</v>
      </c>
      <c r="E13" s="6">
        <v>38851</v>
      </c>
      <c r="F13" s="1">
        <v>39134</v>
      </c>
      <c r="G13" s="1">
        <v>39337</v>
      </c>
      <c r="H13" s="1">
        <v>39540</v>
      </c>
      <c r="I13" s="1">
        <v>39540</v>
      </c>
      <c r="J13" s="15" t="s">
        <v>19</v>
      </c>
      <c r="K13" s="77" t="s">
        <v>52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60" customHeight="1">
      <c r="A14" s="19" t="s">
        <v>89</v>
      </c>
      <c r="B14" s="4" t="s">
        <v>16</v>
      </c>
      <c r="C14" s="5" t="s">
        <v>4</v>
      </c>
      <c r="D14" s="15" t="s">
        <v>19</v>
      </c>
      <c r="E14" s="6">
        <v>14204</v>
      </c>
      <c r="F14" s="64">
        <v>14091</v>
      </c>
      <c r="G14" s="24">
        <f>(F14/F13*100%)*G13</f>
        <v>14164.094316962233</v>
      </c>
      <c r="H14" s="24">
        <f>(G14/G13*100%)*H13</f>
        <v>14237.188633924465</v>
      </c>
      <c r="I14" s="24">
        <f>(H14/H13*100%)*I13</f>
        <v>14237.188633924465</v>
      </c>
      <c r="J14" s="15" t="s">
        <v>19</v>
      </c>
      <c r="K14" s="7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63" customHeight="1">
      <c r="A15" s="19" t="s">
        <v>90</v>
      </c>
      <c r="B15" s="4" t="s">
        <v>17</v>
      </c>
      <c r="C15" s="5" t="s">
        <v>4</v>
      </c>
      <c r="D15" s="15" t="s">
        <v>19</v>
      </c>
      <c r="E15" s="6">
        <v>16504</v>
      </c>
      <c r="F15" s="64">
        <v>16569</v>
      </c>
      <c r="G15" s="24">
        <f>(F15/F13*100%)*G13</f>
        <v>16654.948459140389</v>
      </c>
      <c r="H15" s="24">
        <f t="shared" ref="H15:I15" si="4">(G15/G13*100%)*H13</f>
        <v>16740.896918280778</v>
      </c>
      <c r="I15" s="24">
        <f t="shared" si="4"/>
        <v>16740.896918280778</v>
      </c>
      <c r="J15" s="15" t="s">
        <v>19</v>
      </c>
      <c r="K15" s="7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68.25" customHeight="1">
      <c r="A16" s="19" t="s">
        <v>91</v>
      </c>
      <c r="B16" s="4" t="s">
        <v>18</v>
      </c>
      <c r="C16" s="5" t="s">
        <v>4</v>
      </c>
      <c r="D16" s="15" t="s">
        <v>19</v>
      </c>
      <c r="E16" s="6">
        <v>8143</v>
      </c>
      <c r="F16" s="64">
        <v>8474</v>
      </c>
      <c r="G16" s="24">
        <f t="shared" ref="G16:I16" si="5">(F16/F13*100%)*G13</f>
        <v>8517.9572238973778</v>
      </c>
      <c r="H16" s="24">
        <f t="shared" si="5"/>
        <v>8561.9144477947557</v>
      </c>
      <c r="I16" s="24">
        <f t="shared" si="5"/>
        <v>8561.9144477947557</v>
      </c>
      <c r="J16" s="15" t="s">
        <v>19</v>
      </c>
      <c r="K16" s="7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75" hidden="1" customHeight="1">
      <c r="A17" s="19">
        <v>5</v>
      </c>
      <c r="B17" s="4" t="s">
        <v>20</v>
      </c>
      <c r="C17" s="5" t="s">
        <v>24</v>
      </c>
      <c r="D17" s="1">
        <f>D18/D19*100</f>
        <v>37.099542334096107</v>
      </c>
      <c r="E17" s="6">
        <f>E18/E19*100</f>
        <v>53.441429516876241</v>
      </c>
      <c r="F17" s="6">
        <f>F18/F19*100</f>
        <v>54.897920958981082</v>
      </c>
      <c r="G17" s="24">
        <f t="shared" ref="G17:H17" si="6">G18/G19*100</f>
        <v>56.397906729032556</v>
      </c>
      <c r="H17" s="24">
        <f t="shared" si="6"/>
        <v>57.895702426271612</v>
      </c>
      <c r="I17" s="24">
        <f t="shared" ref="I17" si="7">I18/I19*100</f>
        <v>57.895702426271612</v>
      </c>
      <c r="J17" s="14" t="s">
        <v>36</v>
      </c>
      <c r="K17" s="2" t="s">
        <v>35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77.25" hidden="1" customHeight="1">
      <c r="A18" s="66" t="s">
        <v>34</v>
      </c>
      <c r="B18" s="4" t="s">
        <v>22</v>
      </c>
      <c r="C18" s="5" t="s">
        <v>4</v>
      </c>
      <c r="D18" s="1">
        <v>7782</v>
      </c>
      <c r="E18" s="6">
        <v>11305</v>
      </c>
      <c r="F18" s="7">
        <v>11724</v>
      </c>
      <c r="G18" s="25">
        <v>12178</v>
      </c>
      <c r="H18" s="25">
        <v>12623</v>
      </c>
      <c r="I18" s="25">
        <v>12623</v>
      </c>
      <c r="J18" s="15" t="s">
        <v>19</v>
      </c>
      <c r="K18" s="2" t="s">
        <v>45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66.75" hidden="1" customHeight="1">
      <c r="A19" s="67"/>
      <c r="B19" s="4" t="s">
        <v>23</v>
      </c>
      <c r="C19" s="5" t="s">
        <v>4</v>
      </c>
      <c r="D19" s="1">
        <v>20976</v>
      </c>
      <c r="E19" s="6">
        <v>21154</v>
      </c>
      <c r="F19" s="20">
        <v>21356</v>
      </c>
      <c r="G19" s="26">
        <v>21593</v>
      </c>
      <c r="H19" s="26">
        <v>21803</v>
      </c>
      <c r="I19" s="26">
        <v>21803</v>
      </c>
      <c r="J19" s="15" t="s">
        <v>19</v>
      </c>
      <c r="K19" s="2" t="s">
        <v>47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91.5" customHeight="1">
      <c r="A20" s="19">
        <v>5</v>
      </c>
      <c r="B20" s="4" t="s">
        <v>20</v>
      </c>
      <c r="C20" s="5" t="s">
        <v>24</v>
      </c>
      <c r="D20" s="1">
        <f>D21/D22*100</f>
        <v>37.099542334096107</v>
      </c>
      <c r="E20" s="6">
        <f>E21/E22*100</f>
        <v>53.441429516876241</v>
      </c>
      <c r="F20" s="6">
        <f t="shared" ref="F20:H20" si="8">F21/F22*100</f>
        <v>56.713062610608887</v>
      </c>
      <c r="G20" s="6">
        <f t="shared" si="8"/>
        <v>57.599809885931563</v>
      </c>
      <c r="H20" s="6">
        <f t="shared" si="8"/>
        <v>61.899604445281597</v>
      </c>
      <c r="I20" s="26"/>
      <c r="J20" s="14" t="s">
        <v>95</v>
      </c>
      <c r="K20" s="2" t="s">
        <v>96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02.75" customHeight="1">
      <c r="A21" s="66" t="s">
        <v>94</v>
      </c>
      <c r="B21" s="4" t="s">
        <v>22</v>
      </c>
      <c r="C21" s="5" t="s">
        <v>4</v>
      </c>
      <c r="D21" s="1">
        <v>7782</v>
      </c>
      <c r="E21" s="6">
        <v>11305</v>
      </c>
      <c r="F21" s="20">
        <v>11857</v>
      </c>
      <c r="G21" s="26">
        <v>12119</v>
      </c>
      <c r="H21" s="26">
        <v>13145</v>
      </c>
      <c r="I21" s="26"/>
      <c r="J21" s="15" t="s">
        <v>19</v>
      </c>
      <c r="K21" s="2" t="s">
        <v>99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66.75" customHeight="1">
      <c r="A22" s="67"/>
      <c r="B22" s="4" t="s">
        <v>23</v>
      </c>
      <c r="C22" s="5" t="s">
        <v>4</v>
      </c>
      <c r="D22" s="1">
        <v>20976</v>
      </c>
      <c r="E22" s="6">
        <v>21154</v>
      </c>
      <c r="F22" s="20">
        <v>20907</v>
      </c>
      <c r="G22" s="26">
        <v>21040</v>
      </c>
      <c r="H22" s="26">
        <v>21236</v>
      </c>
      <c r="I22" s="26"/>
      <c r="J22" s="15" t="s">
        <v>19</v>
      </c>
      <c r="K22" s="2" t="s">
        <v>98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188.25" customHeight="1">
      <c r="A23" s="19">
        <v>6</v>
      </c>
      <c r="B23" s="4" t="s">
        <v>8</v>
      </c>
      <c r="C23" s="5" t="s">
        <v>5</v>
      </c>
      <c r="D23" s="1">
        <v>88.5</v>
      </c>
      <c r="E23" s="1">
        <f>E24/E25*100</f>
        <v>92.11575825749054</v>
      </c>
      <c r="F23" s="1">
        <f>F24/F25*100</f>
        <v>95.001956181533643</v>
      </c>
      <c r="G23" s="1">
        <f>G24/G25*100</f>
        <v>95.494468905043178</v>
      </c>
      <c r="H23" s="1">
        <f>H24/H25*100</f>
        <v>96.565402476780179</v>
      </c>
      <c r="I23" s="1">
        <f>I24/I25*100</f>
        <v>96.565402476780179</v>
      </c>
      <c r="J23" s="14" t="s">
        <v>51</v>
      </c>
      <c r="K23" s="2" t="s">
        <v>53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111.75" customHeight="1">
      <c r="A24" s="66" t="s">
        <v>92</v>
      </c>
      <c r="B24" s="4" t="s">
        <v>9</v>
      </c>
      <c r="C24" s="5" t="s">
        <v>4</v>
      </c>
      <c r="D24" s="1">
        <v>8687</v>
      </c>
      <c r="E24" s="1">
        <v>9008</v>
      </c>
      <c r="F24" s="1">
        <v>9713</v>
      </c>
      <c r="G24" s="1">
        <v>9814</v>
      </c>
      <c r="H24" s="1">
        <v>9981</v>
      </c>
      <c r="I24" s="1">
        <v>9981</v>
      </c>
      <c r="J24" s="15" t="s">
        <v>19</v>
      </c>
      <c r="K24" s="2" t="s">
        <v>79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45">
      <c r="A25" s="67"/>
      <c r="B25" s="4" t="s">
        <v>48</v>
      </c>
      <c r="C25" s="5" t="s">
        <v>4</v>
      </c>
      <c r="D25" s="1">
        <v>9815</v>
      </c>
      <c r="E25" s="6">
        <v>9779</v>
      </c>
      <c r="F25" s="1">
        <v>10224</v>
      </c>
      <c r="G25" s="65">
        <f>(F25/F14)*G14</f>
        <v>10277.0350079215</v>
      </c>
      <c r="H25" s="65">
        <v>10336</v>
      </c>
      <c r="I25" s="65">
        <v>10336</v>
      </c>
      <c r="J25" s="15" t="s">
        <v>19</v>
      </c>
      <c r="K25" s="2" t="s">
        <v>80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78" hidden="1" customHeight="1">
      <c r="A26" s="21">
        <v>7</v>
      </c>
      <c r="B26" s="12" t="s">
        <v>25</v>
      </c>
      <c r="C26" s="8" t="s">
        <v>5</v>
      </c>
      <c r="D26" s="9">
        <f>D27/D28*100</f>
        <v>28.320802005012531</v>
      </c>
      <c r="E26" s="9">
        <f>E27/E28*100</f>
        <v>32.602478551000949</v>
      </c>
      <c r="F26" s="9">
        <f>F27/F28*100</f>
        <v>32.966023875114786</v>
      </c>
      <c r="G26" s="9">
        <f t="shared" ref="G26:H26" si="9">G27/G28*100</f>
        <v>33.477508650519034</v>
      </c>
      <c r="H26" s="9">
        <f t="shared" si="9"/>
        <v>33.996539792387544</v>
      </c>
      <c r="I26" s="9">
        <f t="shared" ref="I26" si="10">I27/I28*100</f>
        <v>33.996539792387544</v>
      </c>
      <c r="J26" s="14" t="s">
        <v>37</v>
      </c>
      <c r="K26" s="13" t="s">
        <v>38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05.75" hidden="1" customHeight="1">
      <c r="A27" s="66" t="s">
        <v>34</v>
      </c>
      <c r="B27" s="10" t="s">
        <v>26</v>
      </c>
      <c r="C27" s="8" t="s">
        <v>4</v>
      </c>
      <c r="D27" s="11">
        <v>339</v>
      </c>
      <c r="E27" s="11">
        <v>342</v>
      </c>
      <c r="F27" s="11">
        <v>359</v>
      </c>
      <c r="G27" s="11">
        <v>387</v>
      </c>
      <c r="H27" s="11">
        <v>393</v>
      </c>
      <c r="I27" s="11">
        <v>393</v>
      </c>
      <c r="J27" s="15" t="s">
        <v>19</v>
      </c>
      <c r="K27" s="13" t="s">
        <v>43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45" hidden="1" customHeight="1">
      <c r="A28" s="67"/>
      <c r="B28" s="12" t="s">
        <v>27</v>
      </c>
      <c r="C28" s="8" t="s">
        <v>4</v>
      </c>
      <c r="D28" s="11">
        <v>1197</v>
      </c>
      <c r="E28" s="11">
        <v>1049</v>
      </c>
      <c r="F28" s="11">
        <v>1089</v>
      </c>
      <c r="G28" s="11">
        <v>1156</v>
      </c>
      <c r="H28" s="11">
        <v>1156</v>
      </c>
      <c r="I28" s="11">
        <v>1156</v>
      </c>
      <c r="J28" s="15" t="s">
        <v>19</v>
      </c>
      <c r="K28" s="13" t="s">
        <v>39</v>
      </c>
    </row>
    <row r="29" spans="1:34" ht="75.75" hidden="1" customHeight="1">
      <c r="A29" s="21">
        <v>8</v>
      </c>
      <c r="B29" s="12" t="s">
        <v>28</v>
      </c>
      <c r="C29" s="8" t="s">
        <v>5</v>
      </c>
      <c r="D29" s="9">
        <f>D30/D31*100</f>
        <v>58.859434949424482</v>
      </c>
      <c r="E29" s="9">
        <f t="shared" ref="E29:H29" si="11">E30/E31*100</f>
        <v>59.833470539610978</v>
      </c>
      <c r="F29" s="9">
        <f t="shared" si="11"/>
        <v>60.804113985825914</v>
      </c>
      <c r="G29" s="9">
        <f t="shared" si="11"/>
        <v>61.803074484165208</v>
      </c>
      <c r="H29" s="9">
        <f t="shared" si="11"/>
        <v>62.812507773825224</v>
      </c>
      <c r="I29" s="9">
        <f t="shared" ref="I29" si="12">I30/I31*100</f>
        <v>62.812507773825224</v>
      </c>
      <c r="J29" s="14" t="s">
        <v>40</v>
      </c>
      <c r="K29" s="16" t="s">
        <v>41</v>
      </c>
    </row>
    <row r="30" spans="1:34" ht="135" hidden="1">
      <c r="A30" s="66" t="s">
        <v>34</v>
      </c>
      <c r="B30" s="22" t="s">
        <v>29</v>
      </c>
      <c r="C30" s="8" t="s">
        <v>4</v>
      </c>
      <c r="D30" s="11">
        <v>2781</v>
      </c>
      <c r="E30" s="11">
        <v>2836</v>
      </c>
      <c r="F30" s="11">
        <v>2903</v>
      </c>
      <c r="G30" s="11">
        <v>2966</v>
      </c>
      <c r="H30" s="11">
        <v>3030</v>
      </c>
      <c r="I30" s="11">
        <v>3030</v>
      </c>
      <c r="J30" s="15" t="s">
        <v>19</v>
      </c>
      <c r="K30" s="16" t="s">
        <v>44</v>
      </c>
      <c r="L30" s="17">
        <v>51</v>
      </c>
    </row>
    <row r="31" spans="1:34" ht="141.75" hidden="1">
      <c r="A31" s="67"/>
      <c r="B31" s="12" t="s">
        <v>30</v>
      </c>
      <c r="C31" s="8" t="s">
        <v>4</v>
      </c>
      <c r="D31" s="23">
        <f>(122*D13)/1000</f>
        <v>4724.8159999999998</v>
      </c>
      <c r="E31" s="23">
        <f>(122*E13)/1000</f>
        <v>4739.8220000000001</v>
      </c>
      <c r="F31" s="23">
        <f>(122*F13)/1000</f>
        <v>4774.348</v>
      </c>
      <c r="G31" s="23">
        <f t="shared" ref="G31:H31" si="13">(122*G13)/1000</f>
        <v>4799.1139999999996</v>
      </c>
      <c r="H31" s="23">
        <f t="shared" si="13"/>
        <v>4823.88</v>
      </c>
      <c r="I31" s="23">
        <f t="shared" ref="I31" si="14">(122*I13)/1000</f>
        <v>4823.88</v>
      </c>
      <c r="J31" s="15" t="s">
        <v>19</v>
      </c>
      <c r="K31" s="16" t="s">
        <v>42</v>
      </c>
    </row>
    <row r="32" spans="1:34" ht="90">
      <c r="A32" s="21">
        <v>11</v>
      </c>
      <c r="B32" s="5" t="s">
        <v>54</v>
      </c>
      <c r="C32" s="8" t="s">
        <v>55</v>
      </c>
      <c r="D32" s="11">
        <v>6611</v>
      </c>
      <c r="E32" s="11">
        <v>6573</v>
      </c>
      <c r="F32" s="11">
        <v>8630</v>
      </c>
      <c r="G32" s="11">
        <v>6582</v>
      </c>
      <c r="H32" s="11">
        <v>6585</v>
      </c>
      <c r="I32" s="11">
        <v>10</v>
      </c>
      <c r="J32" s="14" t="s">
        <v>56</v>
      </c>
      <c r="K32" s="62" t="s">
        <v>57</v>
      </c>
    </row>
    <row r="37" spans="2:2" ht="105.75" customHeight="1">
      <c r="B37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27:A28"/>
    <mergeCell ref="A30:A31"/>
    <mergeCell ref="A1:K1"/>
    <mergeCell ref="A2:K2"/>
    <mergeCell ref="A3:A4"/>
    <mergeCell ref="B3:B4"/>
    <mergeCell ref="C3:C4"/>
    <mergeCell ref="D3:E3"/>
    <mergeCell ref="F3:I3"/>
    <mergeCell ref="J3:J4"/>
    <mergeCell ref="K3:K4"/>
    <mergeCell ref="K13:K16"/>
    <mergeCell ref="A18:A19"/>
    <mergeCell ref="A24:A25"/>
    <mergeCell ref="A21:A22"/>
  </mergeCells>
  <pageMargins left="0.23622047244094491" right="0.23622047244094491" top="0.23622047244094491" bottom="0.2362204724409449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7"/>
  <sheetViews>
    <sheetView workbookViewId="0">
      <selection activeCell="J33" sqref="J33"/>
    </sheetView>
  </sheetViews>
  <sheetFormatPr defaultRowHeight="15"/>
  <cols>
    <col min="1" max="16" width="9.140625" style="30"/>
    <col min="17" max="17" width="9.140625" style="30" customWidth="1"/>
    <col min="18" max="16384" width="9.140625" style="30"/>
  </cols>
  <sheetData>
    <row r="2" spans="2:16">
      <c r="C2" s="80" t="s">
        <v>77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4" spans="2:16">
      <c r="B4" s="56" t="s">
        <v>58</v>
      </c>
      <c r="C4" s="56"/>
      <c r="D4" s="56"/>
    </row>
    <row r="6" spans="2:16">
      <c r="C6" s="31" t="s">
        <v>59</v>
      </c>
      <c r="D6" s="32" t="s">
        <v>60</v>
      </c>
      <c r="E6" s="32" t="s">
        <v>61</v>
      </c>
      <c r="F6" s="32" t="s">
        <v>62</v>
      </c>
      <c r="G6" s="32" t="s">
        <v>63</v>
      </c>
      <c r="H6" s="32" t="s">
        <v>64</v>
      </c>
      <c r="I6" s="32" t="s">
        <v>65</v>
      </c>
      <c r="J6" s="32" t="s">
        <v>66</v>
      </c>
      <c r="K6" s="32" t="s">
        <v>67</v>
      </c>
      <c r="L6" s="32" t="s">
        <v>68</v>
      </c>
      <c r="M6" s="32" t="s">
        <v>69</v>
      </c>
      <c r="N6" s="32" t="s">
        <v>70</v>
      </c>
      <c r="O6" s="32" t="s">
        <v>71</v>
      </c>
      <c r="P6" s="33" t="s">
        <v>72</v>
      </c>
    </row>
    <row r="7" spans="2:16" ht="15" customHeight="1">
      <c r="C7" s="34">
        <v>2019</v>
      </c>
      <c r="D7" s="35">
        <v>122</v>
      </c>
      <c r="E7" s="35">
        <v>92</v>
      </c>
      <c r="F7" s="35">
        <v>146</v>
      </c>
      <c r="G7" s="35">
        <v>39</v>
      </c>
      <c r="H7" s="35">
        <v>218</v>
      </c>
      <c r="I7" s="35">
        <v>258</v>
      </c>
      <c r="J7" s="35">
        <v>118</v>
      </c>
      <c r="K7" s="35">
        <v>125</v>
      </c>
      <c r="L7" s="35">
        <v>121</v>
      </c>
      <c r="M7" s="35">
        <v>110</v>
      </c>
      <c r="N7" s="35">
        <v>43</v>
      </c>
      <c r="O7" s="35">
        <v>88</v>
      </c>
      <c r="P7" s="31">
        <f>SUM(D7:O7)</f>
        <v>1480</v>
      </c>
    </row>
    <row r="8" spans="2:16">
      <c r="C8" s="34">
        <v>2020</v>
      </c>
      <c r="D8" s="36">
        <v>97</v>
      </c>
      <c r="E8" s="36">
        <v>25</v>
      </c>
      <c r="F8" s="36">
        <v>166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15</v>
      </c>
      <c r="M8" s="36">
        <v>20</v>
      </c>
      <c r="N8" s="36">
        <v>28</v>
      </c>
      <c r="O8" s="36">
        <v>56</v>
      </c>
      <c r="P8" s="31">
        <f>SUM(D8:O8)</f>
        <v>407</v>
      </c>
    </row>
    <row r="9" spans="2:16">
      <c r="C9" s="34">
        <v>2021</v>
      </c>
      <c r="D9" s="37">
        <v>34</v>
      </c>
      <c r="E9" s="37">
        <v>33</v>
      </c>
      <c r="F9" s="37">
        <v>120</v>
      </c>
      <c r="G9" s="37">
        <v>62</v>
      </c>
      <c r="H9" s="37">
        <v>305</v>
      </c>
      <c r="I9" s="37">
        <v>298</v>
      </c>
      <c r="J9" s="37">
        <v>132</v>
      </c>
      <c r="K9" s="37">
        <v>164</v>
      </c>
      <c r="L9" s="37">
        <v>146</v>
      </c>
      <c r="M9" s="37">
        <v>259</v>
      </c>
      <c r="N9" s="37">
        <v>44</v>
      </c>
      <c r="O9" s="37">
        <v>286</v>
      </c>
      <c r="P9" s="31">
        <f>SUM(D9:O9)</f>
        <v>1883</v>
      </c>
    </row>
    <row r="10" spans="2:16" ht="15.75" thickBot="1">
      <c r="C10" s="34">
        <v>2022</v>
      </c>
      <c r="D10" s="48">
        <v>8</v>
      </c>
      <c r="E10" s="48">
        <v>63</v>
      </c>
      <c r="F10" s="48">
        <v>72</v>
      </c>
      <c r="G10" s="48">
        <v>82</v>
      </c>
      <c r="H10" s="48">
        <v>316</v>
      </c>
      <c r="I10" s="48">
        <v>266</v>
      </c>
      <c r="J10" s="48">
        <v>206</v>
      </c>
      <c r="K10" s="48">
        <v>61</v>
      </c>
      <c r="L10" s="48">
        <v>130</v>
      </c>
      <c r="M10" s="48">
        <v>113</v>
      </c>
      <c r="N10" s="48">
        <v>75</v>
      </c>
      <c r="O10" s="48">
        <v>201</v>
      </c>
      <c r="P10" s="49">
        <f>SUM(D10:O10)</f>
        <v>1593</v>
      </c>
    </row>
    <row r="11" spans="2:16" ht="15.75" customHeight="1" thickBot="1">
      <c r="C11" s="47">
        <v>2023</v>
      </c>
      <c r="D11" s="52">
        <v>192</v>
      </c>
      <c r="E11" s="53">
        <v>450</v>
      </c>
      <c r="F11" s="53">
        <v>317</v>
      </c>
      <c r="G11" s="53">
        <v>91</v>
      </c>
      <c r="H11" s="53">
        <v>464</v>
      </c>
      <c r="I11" s="53">
        <v>294</v>
      </c>
      <c r="J11" s="53">
        <v>244</v>
      </c>
      <c r="K11" s="53">
        <v>306</v>
      </c>
      <c r="L11" s="53">
        <v>359</v>
      </c>
      <c r="M11" s="54">
        <v>234</v>
      </c>
      <c r="N11" s="55">
        <f>(N7+N8+N9+N10)/4</f>
        <v>47.5</v>
      </c>
      <c r="O11" s="50">
        <f>(O7+O8+O9+O10)/4</f>
        <v>157.75</v>
      </c>
      <c r="P11" s="51">
        <f>SUM(D11:O11)</f>
        <v>3156.25</v>
      </c>
    </row>
    <row r="12" spans="2:16" ht="15.75" thickBot="1">
      <c r="D12" s="81" t="s">
        <v>73</v>
      </c>
      <c r="E12" s="82"/>
      <c r="F12" s="82"/>
      <c r="G12" s="82"/>
      <c r="H12" s="82"/>
      <c r="I12" s="82"/>
      <c r="J12" s="82"/>
      <c r="K12" s="82"/>
      <c r="L12" s="82"/>
      <c r="M12" s="82"/>
      <c r="N12" s="86" t="s">
        <v>74</v>
      </c>
      <c r="O12" s="87"/>
      <c r="P12" s="88"/>
    </row>
    <row r="17" spans="2:19">
      <c r="B17" s="56" t="s">
        <v>75</v>
      </c>
      <c r="C17" s="56"/>
      <c r="D17" s="56"/>
      <c r="E17" s="56"/>
      <c r="S17" s="42"/>
    </row>
    <row r="19" spans="2:19">
      <c r="C19" s="31" t="s">
        <v>59</v>
      </c>
      <c r="D19" s="32" t="s">
        <v>60</v>
      </c>
      <c r="E19" s="32" t="s">
        <v>61</v>
      </c>
      <c r="F19" s="32" t="s">
        <v>62</v>
      </c>
      <c r="G19" s="32" t="s">
        <v>63</v>
      </c>
      <c r="H19" s="32" t="s">
        <v>64</v>
      </c>
      <c r="I19" s="32" t="s">
        <v>65</v>
      </c>
      <c r="J19" s="32" t="s">
        <v>66</v>
      </c>
      <c r="K19" s="32" t="s">
        <v>67</v>
      </c>
      <c r="L19" s="32" t="s">
        <v>68</v>
      </c>
      <c r="M19" s="32" t="s">
        <v>69</v>
      </c>
      <c r="N19" s="32" t="s">
        <v>70</v>
      </c>
      <c r="O19" s="32" t="s">
        <v>71</v>
      </c>
      <c r="P19" s="33" t="s">
        <v>72</v>
      </c>
      <c r="R19" s="58"/>
    </row>
    <row r="20" spans="2:19">
      <c r="C20" s="34">
        <v>2019</v>
      </c>
      <c r="D20" s="35">
        <v>300</v>
      </c>
      <c r="E20" s="35">
        <v>266</v>
      </c>
      <c r="F20" s="35">
        <v>238</v>
      </c>
      <c r="G20" s="35">
        <v>237</v>
      </c>
      <c r="H20" s="35">
        <v>153</v>
      </c>
      <c r="I20" s="35">
        <v>380</v>
      </c>
      <c r="J20" s="35">
        <v>178</v>
      </c>
      <c r="K20" s="35">
        <v>210</v>
      </c>
      <c r="L20" s="35">
        <v>285</v>
      </c>
      <c r="M20" s="35">
        <v>273</v>
      </c>
      <c r="N20" s="35">
        <v>290</v>
      </c>
      <c r="O20" s="35">
        <v>279</v>
      </c>
      <c r="P20" s="31">
        <f>SUM(D20:O20)</f>
        <v>3089</v>
      </c>
      <c r="R20" s="58"/>
    </row>
    <row r="21" spans="2:19">
      <c r="C21" s="34">
        <v>2020</v>
      </c>
      <c r="D21" s="36">
        <v>162</v>
      </c>
      <c r="E21" s="36">
        <v>326</v>
      </c>
      <c r="F21" s="36">
        <v>248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395</v>
      </c>
      <c r="M21" s="36">
        <v>239</v>
      </c>
      <c r="N21" s="36">
        <v>198</v>
      </c>
      <c r="O21" s="36">
        <v>665</v>
      </c>
      <c r="P21" s="31">
        <f>SUM(D21:O21)</f>
        <v>2233</v>
      </c>
      <c r="R21" s="58"/>
    </row>
    <row r="22" spans="2:19">
      <c r="C22" s="34">
        <v>2021</v>
      </c>
      <c r="D22" s="43">
        <v>192</v>
      </c>
      <c r="E22" s="43">
        <v>372</v>
      </c>
      <c r="F22" s="43">
        <v>659</v>
      </c>
      <c r="G22" s="43">
        <v>279</v>
      </c>
      <c r="H22" s="43">
        <v>360</v>
      </c>
      <c r="I22" s="43">
        <v>380</v>
      </c>
      <c r="J22" s="43">
        <v>321</v>
      </c>
      <c r="K22" s="43">
        <v>359</v>
      </c>
      <c r="L22" s="43">
        <v>490</v>
      </c>
      <c r="M22" s="43">
        <v>542</v>
      </c>
      <c r="N22" s="43">
        <v>362</v>
      </c>
      <c r="O22" s="43">
        <v>379</v>
      </c>
      <c r="P22" s="31">
        <f>SUM(D22:O22)</f>
        <v>4695</v>
      </c>
    </row>
    <row r="23" spans="2:19">
      <c r="C23" s="34">
        <v>2022</v>
      </c>
      <c r="D23" s="38">
        <v>219</v>
      </c>
      <c r="E23" s="38">
        <v>275</v>
      </c>
      <c r="F23" s="38">
        <v>419</v>
      </c>
      <c r="G23" s="38">
        <v>472</v>
      </c>
      <c r="H23" s="38">
        <v>331</v>
      </c>
      <c r="I23" s="38">
        <v>365</v>
      </c>
      <c r="J23" s="38">
        <v>374</v>
      </c>
      <c r="K23" s="38">
        <v>438</v>
      </c>
      <c r="L23" s="38">
        <v>402</v>
      </c>
      <c r="M23" s="38">
        <v>438</v>
      </c>
      <c r="N23" s="38">
        <v>452</v>
      </c>
      <c r="O23" s="38">
        <v>795</v>
      </c>
      <c r="P23" s="31">
        <f>SUM(D23:O23)</f>
        <v>4980</v>
      </c>
    </row>
    <row r="24" spans="2:19">
      <c r="C24" s="34">
        <v>2023</v>
      </c>
      <c r="D24" s="39">
        <v>349</v>
      </c>
      <c r="E24" s="39">
        <v>470</v>
      </c>
      <c r="F24" s="39">
        <v>467</v>
      </c>
      <c r="G24" s="39">
        <v>469</v>
      </c>
      <c r="H24" s="39">
        <v>484</v>
      </c>
      <c r="I24" s="39">
        <v>523</v>
      </c>
      <c r="J24" s="39">
        <v>596</v>
      </c>
      <c r="K24" s="39">
        <v>467</v>
      </c>
      <c r="L24" s="39">
        <v>391</v>
      </c>
      <c r="M24" s="44">
        <v>404</v>
      </c>
      <c r="N24" s="40">
        <f>(N20+N21+N22+N23)/4-1</f>
        <v>324.5</v>
      </c>
      <c r="O24" s="40">
        <f>(O20+O21+O22+O23)/4</f>
        <v>529.5</v>
      </c>
      <c r="P24" s="41">
        <f>SUM(D24:O24)</f>
        <v>5474</v>
      </c>
    </row>
    <row r="25" spans="2:19">
      <c r="D25" s="83" t="s">
        <v>73</v>
      </c>
      <c r="E25" s="84"/>
      <c r="F25" s="84"/>
      <c r="G25" s="84"/>
      <c r="H25" s="84"/>
      <c r="I25" s="84"/>
      <c r="J25" s="84"/>
      <c r="K25" s="84"/>
      <c r="L25" s="84"/>
      <c r="M25" s="85"/>
      <c r="N25" s="89" t="s">
        <v>74</v>
      </c>
      <c r="O25" s="89"/>
      <c r="P25" s="89"/>
    </row>
    <row r="26" spans="2:19"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2:19">
      <c r="B27" s="56" t="s">
        <v>76</v>
      </c>
      <c r="C27" s="56"/>
      <c r="D27" s="56"/>
      <c r="P27" s="46">
        <f>P11+P24</f>
        <v>8630.25</v>
      </c>
    </row>
  </sheetData>
  <mergeCells count="5">
    <mergeCell ref="C2:P2"/>
    <mergeCell ref="D12:M12"/>
    <mergeCell ref="D25:M25"/>
    <mergeCell ref="N12:P12"/>
    <mergeCell ref="N25:P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ФиС</vt:lpstr>
      <vt:lpstr>Туризм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Ввод_данных_ОМСУ__г.Урай__2019г</dc:title>
  <dc:subject>Spreadsheet export</dc:subject>
  <dc:creator>Maatwebsite</dc:creator>
  <cp:keywords>maatwebsite, excel, export</cp:keywords>
  <dc:description>Default spreadsheet export</dc:description>
  <cp:lastModifiedBy>Аюгова</cp:lastModifiedBy>
  <cp:lastPrinted>2023-04-05T10:15:35Z</cp:lastPrinted>
  <dcterms:created xsi:type="dcterms:W3CDTF">2020-05-12T05:32:09Z</dcterms:created>
  <dcterms:modified xsi:type="dcterms:W3CDTF">2023-12-14T03:32:02Z</dcterms:modified>
  <cp:category>Excel</cp:category>
</cp:coreProperties>
</file>