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135" windowWidth="20490" windowHeight="7500"/>
  </bookViews>
  <sheets>
    <sheet name="Сетевой график за 1 полуг 2023" sheetId="4" r:id="rId1"/>
  </sheets>
  <definedNames>
    <definedName name="_xlnm._FilterDatabase" localSheetId="0" hidden="1">'Сетевой график за 1 полуг 2023'!$A$9:$AV$224</definedName>
    <definedName name="_xlnm.Print_Titles" localSheetId="0">'Сетевой график за 1 полуг 2023'!$6:$8</definedName>
  </definedNames>
  <calcPr calcId="125725"/>
</workbook>
</file>

<file path=xl/calcChain.xml><?xml version="1.0" encoding="utf-8"?>
<calcChain xmlns="http://schemas.openxmlformats.org/spreadsheetml/2006/main">
  <c r="AO265" i="4"/>
  <c r="AN265"/>
  <c r="AM265"/>
  <c r="AL265"/>
  <c r="AK265"/>
  <c r="AJ265"/>
  <c r="AI265"/>
  <c r="AH265"/>
  <c r="AG265"/>
  <c r="AF265"/>
  <c r="AE265"/>
  <c r="AD265"/>
  <c r="AC265"/>
  <c r="AB265"/>
  <c r="AA265"/>
  <c r="Z265"/>
  <c r="AO264"/>
  <c r="AN264"/>
  <c r="AM264"/>
  <c r="AL264"/>
  <c r="AL262" s="1"/>
  <c r="AK264"/>
  <c r="AJ264"/>
  <c r="AI264"/>
  <c r="AH264"/>
  <c r="AG264"/>
  <c r="AF264"/>
  <c r="AF262" s="1"/>
  <c r="AE264"/>
  <c r="AD264"/>
  <c r="F264" s="1"/>
  <c r="AC264"/>
  <c r="AB264"/>
  <c r="AA264"/>
  <c r="Z264"/>
  <c r="Z262" s="1"/>
  <c r="X265"/>
  <c r="W265"/>
  <c r="X264"/>
  <c r="W264"/>
  <c r="W262" s="1"/>
  <c r="U265"/>
  <c r="T265"/>
  <c r="U264"/>
  <c r="U262" s="1"/>
  <c r="T264"/>
  <c r="R265"/>
  <c r="Q265"/>
  <c r="R264"/>
  <c r="Q264"/>
  <c r="Q262" s="1"/>
  <c r="O265"/>
  <c r="N265"/>
  <c r="O264"/>
  <c r="N264"/>
  <c r="N262" s="1"/>
  <c r="L265"/>
  <c r="K265"/>
  <c r="E265" s="1"/>
  <c r="L264"/>
  <c r="K264"/>
  <c r="E264" s="1"/>
  <c r="E262" s="1"/>
  <c r="H265"/>
  <c r="I265"/>
  <c r="I264"/>
  <c r="H264"/>
  <c r="F263"/>
  <c r="E263"/>
  <c r="AP262"/>
  <c r="AO262"/>
  <c r="AM262"/>
  <c r="AJ262"/>
  <c r="AI262"/>
  <c r="AG262"/>
  <c r="AD262"/>
  <c r="AC262"/>
  <c r="AA262"/>
  <c r="X262"/>
  <c r="T262"/>
  <c r="R262"/>
  <c r="O262"/>
  <c r="L262"/>
  <c r="H262"/>
  <c r="Y249"/>
  <c r="Y246"/>
  <c r="E254"/>
  <c r="M238"/>
  <c r="M236"/>
  <c r="J238"/>
  <c r="J236"/>
  <c r="T17"/>
  <c r="W17"/>
  <c r="Q17"/>
  <c r="AF17"/>
  <c r="S74"/>
  <c r="S71"/>
  <c r="S76"/>
  <c r="S79"/>
  <c r="AI52"/>
  <c r="AL52"/>
  <c r="Z52"/>
  <c r="T52"/>
  <c r="Q23"/>
  <c r="T23"/>
  <c r="AF23"/>
  <c r="AO23"/>
  <c r="AL27"/>
  <c r="AC27"/>
  <c r="AF27"/>
  <c r="T27"/>
  <c r="Q27"/>
  <c r="V191"/>
  <c r="V194"/>
  <c r="V159"/>
  <c r="V162"/>
  <c r="Y119"/>
  <c r="Y122"/>
  <c r="U206"/>
  <c r="U201"/>
  <c r="Y135"/>
  <c r="Y138"/>
  <c r="U135"/>
  <c r="T135"/>
  <c r="F112"/>
  <c r="F265" l="1"/>
  <c r="F262"/>
  <c r="K262"/>
  <c r="I262"/>
  <c r="AP244"/>
  <c r="AP243"/>
  <c r="AM244"/>
  <c r="AM243"/>
  <c r="AJ244"/>
  <c r="AJ243"/>
  <c r="AG244"/>
  <c r="AG243"/>
  <c r="AD244"/>
  <c r="AD243"/>
  <c r="AA244"/>
  <c r="AA243"/>
  <c r="M241"/>
  <c r="M244"/>
  <c r="M243"/>
  <c r="O244"/>
  <c r="N244"/>
  <c r="O243"/>
  <c r="N243"/>
  <c r="L244"/>
  <c r="K244"/>
  <c r="L243"/>
  <c r="K243"/>
  <c r="J241"/>
  <c r="J243"/>
  <c r="M251"/>
  <c r="M253"/>
  <c r="H244"/>
  <c r="I244"/>
  <c r="I243"/>
  <c r="H243"/>
  <c r="AP249"/>
  <c r="AO249"/>
  <c r="AP248"/>
  <c r="AO248"/>
  <c r="AM249"/>
  <c r="AL249"/>
  <c r="AM248"/>
  <c r="AL248"/>
  <c r="AJ249"/>
  <c r="AI249"/>
  <c r="AJ248"/>
  <c r="AI248"/>
  <c r="AG249"/>
  <c r="AF249"/>
  <c r="AG248"/>
  <c r="AF248"/>
  <c r="AD249"/>
  <c r="AC249"/>
  <c r="AD248"/>
  <c r="AC248"/>
  <c r="AA249"/>
  <c r="Z249"/>
  <c r="AA248"/>
  <c r="Z248"/>
  <c r="X249"/>
  <c r="W249"/>
  <c r="X248"/>
  <c r="W248"/>
  <c r="U249"/>
  <c r="T249"/>
  <c r="U248"/>
  <c r="T248"/>
  <c r="R249"/>
  <c r="Q249"/>
  <c r="R248"/>
  <c r="Q248"/>
  <c r="O249"/>
  <c r="N249"/>
  <c r="O248"/>
  <c r="N248"/>
  <c r="L249"/>
  <c r="K249"/>
  <c r="L248"/>
  <c r="K248"/>
  <c r="H249"/>
  <c r="I249"/>
  <c r="I248"/>
  <c r="H248"/>
  <c r="AP239"/>
  <c r="AO239"/>
  <c r="AP238"/>
  <c r="AO238"/>
  <c r="AM239"/>
  <c r="AL239"/>
  <c r="AM238"/>
  <c r="AL238"/>
  <c r="AJ239"/>
  <c r="AI239"/>
  <c r="AJ238"/>
  <c r="AI238"/>
  <c r="AG239"/>
  <c r="AF239"/>
  <c r="AG238"/>
  <c r="AF238"/>
  <c r="AD239"/>
  <c r="AC239"/>
  <c r="AD238"/>
  <c r="AC238"/>
  <c r="AA239"/>
  <c r="Z239"/>
  <c r="AA238"/>
  <c r="Z238"/>
  <c r="X239"/>
  <c r="W239"/>
  <c r="X238"/>
  <c r="W238"/>
  <c r="U239"/>
  <c r="T239"/>
  <c r="U238"/>
  <c r="T238"/>
  <c r="R239"/>
  <c r="Q239"/>
  <c r="R238"/>
  <c r="Q238"/>
  <c r="O239"/>
  <c r="N239"/>
  <c r="O238"/>
  <c r="N238"/>
  <c r="L239"/>
  <c r="K239"/>
  <c r="L238"/>
  <c r="K238"/>
  <c r="I238"/>
  <c r="I239"/>
  <c r="H239"/>
  <c r="H238"/>
  <c r="F259" l="1"/>
  <c r="E259"/>
  <c r="F258"/>
  <c r="E258"/>
  <c r="F257"/>
  <c r="E257"/>
  <c r="AP256"/>
  <c r="AO256"/>
  <c r="AM256"/>
  <c r="AL256"/>
  <c r="AJ256"/>
  <c r="AI256"/>
  <c r="AG256"/>
  <c r="AF256"/>
  <c r="AD256"/>
  <c r="AC256"/>
  <c r="AA256"/>
  <c r="Z256"/>
  <c r="X256"/>
  <c r="W256"/>
  <c r="U256"/>
  <c r="T256"/>
  <c r="R256"/>
  <c r="Q256"/>
  <c r="O256"/>
  <c r="N256"/>
  <c r="L256"/>
  <c r="K256"/>
  <c r="I256"/>
  <c r="H256"/>
  <c r="F254"/>
  <c r="AQ253"/>
  <c r="AN253"/>
  <c r="AK253"/>
  <c r="AH253"/>
  <c r="AE253"/>
  <c r="AB253"/>
  <c r="Y253"/>
  <c r="V253"/>
  <c r="S253"/>
  <c r="P253"/>
  <c r="F253"/>
  <c r="E253"/>
  <c r="E251" s="1"/>
  <c r="F252"/>
  <c r="F251" s="1"/>
  <c r="E252"/>
  <c r="AP251"/>
  <c r="AO251"/>
  <c r="AQ251" s="1"/>
  <c r="AM251"/>
  <c r="AN251" s="1"/>
  <c r="AL251"/>
  <c r="AJ251"/>
  <c r="AI251"/>
  <c r="AK251" s="1"/>
  <c r="AG251"/>
  <c r="AH251" s="1"/>
  <c r="AF251"/>
  <c r="AD251"/>
  <c r="AC251"/>
  <c r="AE251" s="1"/>
  <c r="AA251"/>
  <c r="AB251" s="1"/>
  <c r="Z251"/>
  <c r="X251"/>
  <c r="W251"/>
  <c r="U251"/>
  <c r="V251" s="1"/>
  <c r="T251"/>
  <c r="R251"/>
  <c r="Q251"/>
  <c r="O251"/>
  <c r="N251"/>
  <c r="L251"/>
  <c r="K251"/>
  <c r="I251"/>
  <c r="H251"/>
  <c r="P249"/>
  <c r="F249"/>
  <c r="E249"/>
  <c r="F248"/>
  <c r="E248"/>
  <c r="F247"/>
  <c r="F246" s="1"/>
  <c r="E247"/>
  <c r="AP246"/>
  <c r="AO246"/>
  <c r="AM246"/>
  <c r="AL246"/>
  <c r="AJ246"/>
  <c r="AI246"/>
  <c r="AG246"/>
  <c r="AF246"/>
  <c r="AD246"/>
  <c r="AC246"/>
  <c r="AA246"/>
  <c r="Z246"/>
  <c r="X246"/>
  <c r="W246"/>
  <c r="U246"/>
  <c r="T246"/>
  <c r="R246"/>
  <c r="Q246"/>
  <c r="O246"/>
  <c r="P246" s="1"/>
  <c r="N246"/>
  <c r="L246"/>
  <c r="K246"/>
  <c r="I246"/>
  <c r="H246"/>
  <c r="P244"/>
  <c r="P243"/>
  <c r="F242"/>
  <c r="E242"/>
  <c r="AP241"/>
  <c r="AM241"/>
  <c r="AJ241"/>
  <c r="AG241"/>
  <c r="AD241"/>
  <c r="AA241"/>
  <c r="O241"/>
  <c r="P241" s="1"/>
  <c r="N241"/>
  <c r="L241"/>
  <c r="K241"/>
  <c r="I241"/>
  <c r="H241"/>
  <c r="AQ239"/>
  <c r="AN239"/>
  <c r="AK239"/>
  <c r="AH239"/>
  <c r="AE239"/>
  <c r="AB239"/>
  <c r="Y239"/>
  <c r="V239"/>
  <c r="S239"/>
  <c r="P239"/>
  <c r="F239"/>
  <c r="E239"/>
  <c r="AQ238"/>
  <c r="AN238"/>
  <c r="AK238"/>
  <c r="AH238"/>
  <c r="AE238"/>
  <c r="AB238"/>
  <c r="Y238"/>
  <c r="V238"/>
  <c r="S238"/>
  <c r="P238"/>
  <c r="F238"/>
  <c r="F236" s="1"/>
  <c r="E238"/>
  <c r="F237"/>
  <c r="E237"/>
  <c r="E236" s="1"/>
  <c r="AP236"/>
  <c r="AM236"/>
  <c r="AL236"/>
  <c r="AN236" s="1"/>
  <c r="AJ236"/>
  <c r="AK236" s="1"/>
  <c r="AI236"/>
  <c r="AG236"/>
  <c r="AF236"/>
  <c r="AH236" s="1"/>
  <c r="AD236"/>
  <c r="AC236"/>
  <c r="AA236"/>
  <c r="Z236"/>
  <c r="AB236" s="1"/>
  <c r="X236"/>
  <c r="W236"/>
  <c r="U236"/>
  <c r="T236"/>
  <c r="R236"/>
  <c r="Q236"/>
  <c r="O236"/>
  <c r="N236"/>
  <c r="L236"/>
  <c r="K236"/>
  <c r="I236"/>
  <c r="H236"/>
  <c r="AP233"/>
  <c r="AP232"/>
  <c r="AP230" s="1"/>
  <c r="AM233"/>
  <c r="AM232"/>
  <c r="AJ233"/>
  <c r="AJ232"/>
  <c r="AJ230" s="1"/>
  <c r="AG233"/>
  <c r="AG232"/>
  <c r="AD233"/>
  <c r="AD232"/>
  <c r="AA233"/>
  <c r="AA232"/>
  <c r="AA230" s="1"/>
  <c r="O233"/>
  <c r="P233" s="1"/>
  <c r="N233"/>
  <c r="O232"/>
  <c r="N232"/>
  <c r="L233"/>
  <c r="K233"/>
  <c r="L232"/>
  <c r="K232"/>
  <c r="H233"/>
  <c r="H230" s="1"/>
  <c r="I233"/>
  <c r="I232"/>
  <c r="J232" s="1"/>
  <c r="H232"/>
  <c r="AD230"/>
  <c r="P232"/>
  <c r="F231"/>
  <c r="E231"/>
  <c r="AM230"/>
  <c r="P222"/>
  <c r="M223"/>
  <c r="M222"/>
  <c r="M220"/>
  <c r="J220"/>
  <c r="J222"/>
  <c r="AP223"/>
  <c r="AP222"/>
  <c r="AM223"/>
  <c r="AM222"/>
  <c r="AJ223"/>
  <c r="AJ222"/>
  <c r="AG223"/>
  <c r="AG222"/>
  <c r="AD223"/>
  <c r="AD222"/>
  <c r="AA223"/>
  <c r="AA222"/>
  <c r="O223"/>
  <c r="N223"/>
  <c r="P223" s="1"/>
  <c r="O222"/>
  <c r="N222"/>
  <c r="L223"/>
  <c r="K223"/>
  <c r="L222"/>
  <c r="K222"/>
  <c r="H223"/>
  <c r="I223"/>
  <c r="I222"/>
  <c r="H222"/>
  <c r="AP220"/>
  <c r="AM220"/>
  <c r="AJ220"/>
  <c r="L220"/>
  <c r="F221"/>
  <c r="E221"/>
  <c r="AG220"/>
  <c r="AD220"/>
  <c r="AA220"/>
  <c r="K220"/>
  <c r="H220"/>
  <c r="P159"/>
  <c r="P162"/>
  <c r="AP162"/>
  <c r="AO162"/>
  <c r="AP161"/>
  <c r="AO161"/>
  <c r="AM162"/>
  <c r="AL162"/>
  <c r="AM161"/>
  <c r="AL161"/>
  <c r="AJ162"/>
  <c r="AI162"/>
  <c r="AJ161"/>
  <c r="AI161"/>
  <c r="AG162"/>
  <c r="AF162"/>
  <c r="AH162" s="1"/>
  <c r="AG161"/>
  <c r="AF161"/>
  <c r="AD162"/>
  <c r="AC162"/>
  <c r="AD161"/>
  <c r="AC161"/>
  <c r="AC159" s="1"/>
  <c r="AA162"/>
  <c r="Z162"/>
  <c r="AA161"/>
  <c r="Z161"/>
  <c r="Z159" s="1"/>
  <c r="X162"/>
  <c r="W162"/>
  <c r="X161"/>
  <c r="F161" s="1"/>
  <c r="W161"/>
  <c r="U162"/>
  <c r="T162"/>
  <c r="U161"/>
  <c r="U159" s="1"/>
  <c r="T161"/>
  <c r="R162"/>
  <c r="Q162"/>
  <c r="R161"/>
  <c r="Q161"/>
  <c r="Q159" s="1"/>
  <c r="O162"/>
  <c r="N162"/>
  <c r="O161"/>
  <c r="N161"/>
  <c r="N159" s="1"/>
  <c r="L162"/>
  <c r="K162"/>
  <c r="E162" s="1"/>
  <c r="L161"/>
  <c r="K161"/>
  <c r="H162"/>
  <c r="I162"/>
  <c r="I161"/>
  <c r="H161"/>
  <c r="H159" s="1"/>
  <c r="AF159"/>
  <c r="W159"/>
  <c r="T159"/>
  <c r="K159"/>
  <c r="F160"/>
  <c r="E160"/>
  <c r="AP159"/>
  <c r="AO159"/>
  <c r="AM159"/>
  <c r="AL159"/>
  <c r="AJ159"/>
  <c r="AI159"/>
  <c r="AG159"/>
  <c r="AH159" s="1"/>
  <c r="AD159"/>
  <c r="AA159"/>
  <c r="R159"/>
  <c r="O159"/>
  <c r="L159"/>
  <c r="I159"/>
  <c r="P186"/>
  <c r="P189"/>
  <c r="P209"/>
  <c r="F209"/>
  <c r="E209"/>
  <c r="F208"/>
  <c r="E208"/>
  <c r="F207"/>
  <c r="E207"/>
  <c r="AP206"/>
  <c r="AO206"/>
  <c r="AM206"/>
  <c r="AL206"/>
  <c r="AJ206"/>
  <c r="AI206"/>
  <c r="AG206"/>
  <c r="AF206"/>
  <c r="AD206"/>
  <c r="AC206"/>
  <c r="Z206"/>
  <c r="W206"/>
  <c r="T206"/>
  <c r="R206"/>
  <c r="Q206"/>
  <c r="O206"/>
  <c r="P206" s="1"/>
  <c r="L206"/>
  <c r="K206"/>
  <c r="I206"/>
  <c r="H206"/>
  <c r="F206"/>
  <c r="E206"/>
  <c r="F204"/>
  <c r="F201" s="1"/>
  <c r="E204"/>
  <c r="F203"/>
  <c r="E203"/>
  <c r="F202"/>
  <c r="E202"/>
  <c r="AP201"/>
  <c r="AO201"/>
  <c r="AM201"/>
  <c r="AL201"/>
  <c r="AJ201"/>
  <c r="AI201"/>
  <c r="AG201"/>
  <c r="AF201"/>
  <c r="AD201"/>
  <c r="AC201"/>
  <c r="AA201"/>
  <c r="Z201"/>
  <c r="X201"/>
  <c r="W201"/>
  <c r="T201"/>
  <c r="R201"/>
  <c r="Q201"/>
  <c r="O201"/>
  <c r="N201"/>
  <c r="L201"/>
  <c r="K201"/>
  <c r="I201"/>
  <c r="H201"/>
  <c r="E201"/>
  <c r="F199"/>
  <c r="E199"/>
  <c r="F198"/>
  <c r="E198"/>
  <c r="F197"/>
  <c r="E197"/>
  <c r="AP196"/>
  <c r="AO196"/>
  <c r="AM196"/>
  <c r="AL196"/>
  <c r="AJ196"/>
  <c r="AI196"/>
  <c r="AG196"/>
  <c r="AF196"/>
  <c r="AD196"/>
  <c r="AC196"/>
  <c r="AA196"/>
  <c r="Z196"/>
  <c r="X196"/>
  <c r="W196"/>
  <c r="U196"/>
  <c r="T196"/>
  <c r="R196"/>
  <c r="Q196"/>
  <c r="O196"/>
  <c r="N196"/>
  <c r="L196"/>
  <c r="K196"/>
  <c r="I196"/>
  <c r="H196"/>
  <c r="F196"/>
  <c r="E196"/>
  <c r="F194"/>
  <c r="E194"/>
  <c r="F193"/>
  <c r="E193"/>
  <c r="F192"/>
  <c r="E192"/>
  <c r="AP191"/>
  <c r="AO191"/>
  <c r="AM191"/>
  <c r="AL191"/>
  <c r="AJ191"/>
  <c r="AI191"/>
  <c r="AG191"/>
  <c r="AF191"/>
  <c r="AD191"/>
  <c r="AC191"/>
  <c r="AA191"/>
  <c r="Z191"/>
  <c r="X191"/>
  <c r="W191"/>
  <c r="T191"/>
  <c r="R191"/>
  <c r="Q191"/>
  <c r="O191"/>
  <c r="N191"/>
  <c r="L191"/>
  <c r="K191"/>
  <c r="I191"/>
  <c r="H191"/>
  <c r="F191"/>
  <c r="E191"/>
  <c r="F189"/>
  <c r="E189"/>
  <c r="F188"/>
  <c r="E188"/>
  <c r="F187"/>
  <c r="E187"/>
  <c r="AP186"/>
  <c r="AO186"/>
  <c r="AM186"/>
  <c r="AL186"/>
  <c r="AJ186"/>
  <c r="AI186"/>
  <c r="AG186"/>
  <c r="AF186"/>
  <c r="AD186"/>
  <c r="AC186"/>
  <c r="AA186"/>
  <c r="Z186"/>
  <c r="X186"/>
  <c r="W186"/>
  <c r="U186"/>
  <c r="T186"/>
  <c r="R186"/>
  <c r="Q186"/>
  <c r="O186"/>
  <c r="N186"/>
  <c r="L186"/>
  <c r="K186"/>
  <c r="I186"/>
  <c r="H186"/>
  <c r="F186"/>
  <c r="E186"/>
  <c r="F178"/>
  <c r="E178"/>
  <c r="F177"/>
  <c r="E177"/>
  <c r="F176"/>
  <c r="E176"/>
  <c r="AP175"/>
  <c r="AO175"/>
  <c r="AM175"/>
  <c r="AL175"/>
  <c r="AJ175"/>
  <c r="AI175"/>
  <c r="AG175"/>
  <c r="AF175"/>
  <c r="AD175"/>
  <c r="AC175"/>
  <c r="AA175"/>
  <c r="Z175"/>
  <c r="X175"/>
  <c r="W175"/>
  <c r="U175"/>
  <c r="T175"/>
  <c r="R175"/>
  <c r="Q175"/>
  <c r="O175"/>
  <c r="N175"/>
  <c r="L175"/>
  <c r="K175"/>
  <c r="I175"/>
  <c r="H175"/>
  <c r="F175"/>
  <c r="E175"/>
  <c r="F167"/>
  <c r="E167"/>
  <c r="F166"/>
  <c r="E166"/>
  <c r="F165"/>
  <c r="E165"/>
  <c r="AP164"/>
  <c r="AO164"/>
  <c r="AM164"/>
  <c r="AL164"/>
  <c r="AJ164"/>
  <c r="AI164"/>
  <c r="AG164"/>
  <c r="AF164"/>
  <c r="AD164"/>
  <c r="AC164"/>
  <c r="AA164"/>
  <c r="Z164"/>
  <c r="X164"/>
  <c r="W164"/>
  <c r="U164"/>
  <c r="T164"/>
  <c r="R164"/>
  <c r="Q164"/>
  <c r="O164"/>
  <c r="N164"/>
  <c r="L164"/>
  <c r="K164"/>
  <c r="I164"/>
  <c r="H164"/>
  <c r="F164"/>
  <c r="E164"/>
  <c r="AP122"/>
  <c r="AO122"/>
  <c r="AP121"/>
  <c r="AO121"/>
  <c r="AM122"/>
  <c r="AL122"/>
  <c r="AM121"/>
  <c r="AL121"/>
  <c r="AJ122"/>
  <c r="AI122"/>
  <c r="AJ121"/>
  <c r="AI121"/>
  <c r="AG122"/>
  <c r="AF122"/>
  <c r="AH122" s="1"/>
  <c r="AG121"/>
  <c r="AF121"/>
  <c r="AD122"/>
  <c r="AC122"/>
  <c r="AD121"/>
  <c r="F121" s="1"/>
  <c r="AC121"/>
  <c r="AA122"/>
  <c r="Z122"/>
  <c r="AA121"/>
  <c r="Z121"/>
  <c r="Z119" s="1"/>
  <c r="X122"/>
  <c r="W122"/>
  <c r="X121"/>
  <c r="W121"/>
  <c r="W119" s="1"/>
  <c r="U122"/>
  <c r="T122"/>
  <c r="U121"/>
  <c r="T121"/>
  <c r="T119" s="1"/>
  <c r="R122"/>
  <c r="Q122"/>
  <c r="R121"/>
  <c r="Q121"/>
  <c r="Q119" s="1"/>
  <c r="O122"/>
  <c r="N122"/>
  <c r="O121"/>
  <c r="N121"/>
  <c r="N119" s="1"/>
  <c r="L122"/>
  <c r="K122"/>
  <c r="L121"/>
  <c r="K121"/>
  <c r="E121" s="1"/>
  <c r="H122"/>
  <c r="I122"/>
  <c r="I121"/>
  <c r="H121"/>
  <c r="AF119"/>
  <c r="AC119"/>
  <c r="K119"/>
  <c r="H119"/>
  <c r="F120"/>
  <c r="E120"/>
  <c r="AP119"/>
  <c r="AO119"/>
  <c r="AM119"/>
  <c r="AL119"/>
  <c r="AJ119"/>
  <c r="AI119"/>
  <c r="AG119"/>
  <c r="AH119" s="1"/>
  <c r="AA119"/>
  <c r="X119"/>
  <c r="U119"/>
  <c r="R119"/>
  <c r="O119"/>
  <c r="L119"/>
  <c r="I119"/>
  <c r="P135"/>
  <c r="P138"/>
  <c r="F151"/>
  <c r="E151"/>
  <c r="E148" s="1"/>
  <c r="F150"/>
  <c r="E150"/>
  <c r="F149"/>
  <c r="F148" s="1"/>
  <c r="E149"/>
  <c r="AP148"/>
  <c r="AO148"/>
  <c r="AM148"/>
  <c r="AL148"/>
  <c r="AJ148"/>
  <c r="AI148"/>
  <c r="AG148"/>
  <c r="AF148"/>
  <c r="AD148"/>
  <c r="AC148"/>
  <c r="AA148"/>
  <c r="Z148"/>
  <c r="X148"/>
  <c r="W148"/>
  <c r="U148"/>
  <c r="T148"/>
  <c r="R148"/>
  <c r="Q148"/>
  <c r="O148"/>
  <c r="N148"/>
  <c r="L148"/>
  <c r="K148"/>
  <c r="I148"/>
  <c r="H148"/>
  <c r="F146"/>
  <c r="E146"/>
  <c r="F145"/>
  <c r="E145"/>
  <c r="F144"/>
  <c r="F143" s="1"/>
  <c r="E144"/>
  <c r="AP143"/>
  <c r="AO143"/>
  <c r="AM143"/>
  <c r="AL143"/>
  <c r="AJ143"/>
  <c r="AI143"/>
  <c r="AG143"/>
  <c r="AF143"/>
  <c r="AD143"/>
  <c r="AC143"/>
  <c r="AA143"/>
  <c r="Z143"/>
  <c r="X143"/>
  <c r="W143"/>
  <c r="U143"/>
  <c r="T143"/>
  <c r="R143"/>
  <c r="Q143"/>
  <c r="O143"/>
  <c r="N143"/>
  <c r="L143"/>
  <c r="K143"/>
  <c r="I143"/>
  <c r="H143"/>
  <c r="E143"/>
  <c r="F138"/>
  <c r="F137"/>
  <c r="E137"/>
  <c r="F136"/>
  <c r="E136"/>
  <c r="AP135"/>
  <c r="AO135"/>
  <c r="AM135"/>
  <c r="AL135"/>
  <c r="AJ135"/>
  <c r="AI135"/>
  <c r="AG135"/>
  <c r="AF135"/>
  <c r="AD135"/>
  <c r="AC135"/>
  <c r="AA135"/>
  <c r="Z135"/>
  <c r="X135"/>
  <c r="W135"/>
  <c r="R135"/>
  <c r="Q135"/>
  <c r="O135"/>
  <c r="N135"/>
  <c r="L135"/>
  <c r="K135"/>
  <c r="I135"/>
  <c r="H135"/>
  <c r="F127"/>
  <c r="E127"/>
  <c r="F126"/>
  <c r="E126"/>
  <c r="F125"/>
  <c r="E125"/>
  <c r="AP124"/>
  <c r="AO124"/>
  <c r="AM124"/>
  <c r="AL124"/>
  <c r="AJ124"/>
  <c r="AI124"/>
  <c r="AG124"/>
  <c r="AF124"/>
  <c r="AD124"/>
  <c r="AC124"/>
  <c r="AA124"/>
  <c r="Z124"/>
  <c r="X124"/>
  <c r="W124"/>
  <c r="U124"/>
  <c r="T124"/>
  <c r="R124"/>
  <c r="Q124"/>
  <c r="O124"/>
  <c r="N124"/>
  <c r="L124"/>
  <c r="K124"/>
  <c r="I124"/>
  <c r="H124"/>
  <c r="F124"/>
  <c r="E124"/>
  <c r="AP98"/>
  <c r="AO98"/>
  <c r="AP97"/>
  <c r="AO97"/>
  <c r="AO95" s="1"/>
  <c r="AM98"/>
  <c r="AL98"/>
  <c r="AM97"/>
  <c r="AL97"/>
  <c r="AL95" s="1"/>
  <c r="AJ98"/>
  <c r="AI98"/>
  <c r="AJ97"/>
  <c r="AI97"/>
  <c r="AG98"/>
  <c r="F98" s="1"/>
  <c r="AF98"/>
  <c r="AG97"/>
  <c r="AF97"/>
  <c r="AD98"/>
  <c r="AC98"/>
  <c r="AC223" s="1"/>
  <c r="AD97"/>
  <c r="AD95" s="1"/>
  <c r="AC97"/>
  <c r="AA98"/>
  <c r="Z98"/>
  <c r="AA97"/>
  <c r="Z97"/>
  <c r="X98"/>
  <c r="W98"/>
  <c r="X97"/>
  <c r="W97"/>
  <c r="U98"/>
  <c r="T98"/>
  <c r="U97"/>
  <c r="T97"/>
  <c r="T95" s="1"/>
  <c r="R98"/>
  <c r="Q98"/>
  <c r="R97"/>
  <c r="R95" s="1"/>
  <c r="Q97"/>
  <c r="O98"/>
  <c r="N98"/>
  <c r="O97"/>
  <c r="F97" s="1"/>
  <c r="N97"/>
  <c r="L98"/>
  <c r="K98"/>
  <c r="L97"/>
  <c r="K97"/>
  <c r="K95" s="1"/>
  <c r="H98"/>
  <c r="I98"/>
  <c r="I97"/>
  <c r="H97"/>
  <c r="AI95"/>
  <c r="AH98"/>
  <c r="AG95"/>
  <c r="AA95"/>
  <c r="U95"/>
  <c r="F96"/>
  <c r="E96"/>
  <c r="AP95"/>
  <c r="AM95"/>
  <c r="AJ95"/>
  <c r="AC95"/>
  <c r="Z95"/>
  <c r="X95"/>
  <c r="Q95"/>
  <c r="L95"/>
  <c r="I95"/>
  <c r="F114"/>
  <c r="E114"/>
  <c r="F113"/>
  <c r="E113"/>
  <c r="E112"/>
  <c r="AP111"/>
  <c r="AO111"/>
  <c r="AM111"/>
  <c r="AL111"/>
  <c r="AJ111"/>
  <c r="AI111"/>
  <c r="AG111"/>
  <c r="AF111"/>
  <c r="AD111"/>
  <c r="AC111"/>
  <c r="AA111"/>
  <c r="Z111"/>
  <c r="X111"/>
  <c r="W111"/>
  <c r="U111"/>
  <c r="T111"/>
  <c r="R111"/>
  <c r="Q111"/>
  <c r="O111"/>
  <c r="N111"/>
  <c r="L111"/>
  <c r="K111"/>
  <c r="I111"/>
  <c r="H111"/>
  <c r="F111"/>
  <c r="E111"/>
  <c r="F103"/>
  <c r="E103"/>
  <c r="F102"/>
  <c r="E102"/>
  <c r="F101"/>
  <c r="E101"/>
  <c r="AP100"/>
  <c r="AO100"/>
  <c r="AM100"/>
  <c r="AL100"/>
  <c r="AJ100"/>
  <c r="AI100"/>
  <c r="AG100"/>
  <c r="AF100"/>
  <c r="AD100"/>
  <c r="AC100"/>
  <c r="AA100"/>
  <c r="Z100"/>
  <c r="X100"/>
  <c r="W100"/>
  <c r="U100"/>
  <c r="T100"/>
  <c r="R100"/>
  <c r="Q100"/>
  <c r="O100"/>
  <c r="N100"/>
  <c r="L100"/>
  <c r="K100"/>
  <c r="I100"/>
  <c r="H100"/>
  <c r="F100"/>
  <c r="E100"/>
  <c r="AP74"/>
  <c r="AO74"/>
  <c r="AP73"/>
  <c r="AO73"/>
  <c r="AM74"/>
  <c r="AL74"/>
  <c r="AM73"/>
  <c r="AL73"/>
  <c r="AJ74"/>
  <c r="AI74"/>
  <c r="AJ73"/>
  <c r="AI73"/>
  <c r="AG74"/>
  <c r="AF74"/>
  <c r="AH74" s="1"/>
  <c r="AG73"/>
  <c r="AF73"/>
  <c r="AF71" s="1"/>
  <c r="AD74"/>
  <c r="AC74"/>
  <c r="AD73"/>
  <c r="AC73"/>
  <c r="AA74"/>
  <c r="Z74"/>
  <c r="AA73"/>
  <c r="Z73"/>
  <c r="X74"/>
  <c r="W74"/>
  <c r="Y74" s="1"/>
  <c r="X73"/>
  <c r="W73"/>
  <c r="U74"/>
  <c r="T74"/>
  <c r="U73"/>
  <c r="T73"/>
  <c r="T71" s="1"/>
  <c r="R74"/>
  <c r="Q74"/>
  <c r="Q71" s="1"/>
  <c r="R73"/>
  <c r="Q73"/>
  <c r="O74"/>
  <c r="N74"/>
  <c r="P74" s="1"/>
  <c r="O73"/>
  <c r="N73"/>
  <c r="L74"/>
  <c r="K74"/>
  <c r="L73"/>
  <c r="K73"/>
  <c r="H74"/>
  <c r="I74"/>
  <c r="I71" s="1"/>
  <c r="I73"/>
  <c r="H73"/>
  <c r="E73" s="1"/>
  <c r="N71"/>
  <c r="F72"/>
  <c r="E72"/>
  <c r="AM71"/>
  <c r="AI71"/>
  <c r="AG71"/>
  <c r="AC71"/>
  <c r="AA71"/>
  <c r="W71"/>
  <c r="U71"/>
  <c r="O71"/>
  <c r="K71"/>
  <c r="P79"/>
  <c r="F91"/>
  <c r="E91"/>
  <c r="F90"/>
  <c r="E90"/>
  <c r="F89"/>
  <c r="E89"/>
  <c r="AP88"/>
  <c r="AO88"/>
  <c r="AM88"/>
  <c r="AL88"/>
  <c r="AJ88"/>
  <c r="AI88"/>
  <c r="AG88"/>
  <c r="AF88"/>
  <c r="AD88"/>
  <c r="AC88"/>
  <c r="AA88"/>
  <c r="Z88"/>
  <c r="X88"/>
  <c r="W88"/>
  <c r="U88"/>
  <c r="T88"/>
  <c r="R88"/>
  <c r="Q88"/>
  <c r="O88"/>
  <c r="N88"/>
  <c r="L88"/>
  <c r="K88"/>
  <c r="I88"/>
  <c r="H88"/>
  <c r="F88"/>
  <c r="E88"/>
  <c r="F84"/>
  <c r="E84"/>
  <c r="G84" s="1"/>
  <c r="F83"/>
  <c r="E83"/>
  <c r="F82"/>
  <c r="E82"/>
  <c r="AP81"/>
  <c r="AO81"/>
  <c r="AM81"/>
  <c r="AL81"/>
  <c r="AJ81"/>
  <c r="AI81"/>
  <c r="AG81"/>
  <c r="AF81"/>
  <c r="AD81"/>
  <c r="AC81"/>
  <c r="AA81"/>
  <c r="Z81"/>
  <c r="X81"/>
  <c r="W81"/>
  <c r="U81"/>
  <c r="T81"/>
  <c r="R81"/>
  <c r="Q81"/>
  <c r="O81"/>
  <c r="N81"/>
  <c r="L81"/>
  <c r="K81"/>
  <c r="I81"/>
  <c r="H81"/>
  <c r="F81"/>
  <c r="F79"/>
  <c r="E79"/>
  <c r="F78"/>
  <c r="E78"/>
  <c r="F77"/>
  <c r="E77"/>
  <c r="AP76"/>
  <c r="AO76"/>
  <c r="AM76"/>
  <c r="AL76"/>
  <c r="AJ76"/>
  <c r="AI76"/>
  <c r="AG76"/>
  <c r="AF76"/>
  <c r="AD76"/>
  <c r="AC76"/>
  <c r="AA76"/>
  <c r="Z76"/>
  <c r="X76"/>
  <c r="W76"/>
  <c r="U76"/>
  <c r="T76"/>
  <c r="R76"/>
  <c r="Q76"/>
  <c r="O76"/>
  <c r="P76" s="1"/>
  <c r="N76"/>
  <c r="L76"/>
  <c r="K76"/>
  <c r="I76"/>
  <c r="H76"/>
  <c r="F76"/>
  <c r="E76"/>
  <c r="P12"/>
  <c r="AP13"/>
  <c r="AO13"/>
  <c r="AO223" s="1"/>
  <c r="AP12"/>
  <c r="AM13"/>
  <c r="AL13"/>
  <c r="AL223" s="1"/>
  <c r="AM12"/>
  <c r="AM10" s="1"/>
  <c r="AL12"/>
  <c r="AL222" s="1"/>
  <c r="AJ13"/>
  <c r="AI13"/>
  <c r="AI223" s="1"/>
  <c r="AJ12"/>
  <c r="AI12"/>
  <c r="AI222" s="1"/>
  <c r="AG13"/>
  <c r="AF13"/>
  <c r="AG12"/>
  <c r="AG10" s="1"/>
  <c r="AF12"/>
  <c r="AF10" s="1"/>
  <c r="AD13"/>
  <c r="AC13"/>
  <c r="AD12"/>
  <c r="AC12"/>
  <c r="AC222" s="1"/>
  <c r="AA13"/>
  <c r="Z13"/>
  <c r="AB13" s="1"/>
  <c r="AA12"/>
  <c r="Z12"/>
  <c r="Z222" s="1"/>
  <c r="X13"/>
  <c r="X223" s="1"/>
  <c r="W13"/>
  <c r="X12"/>
  <c r="X222" s="1"/>
  <c r="W12"/>
  <c r="W222" s="1"/>
  <c r="U13"/>
  <c r="T13"/>
  <c r="U12"/>
  <c r="U10" s="1"/>
  <c r="T12"/>
  <c r="T10" s="1"/>
  <c r="R13"/>
  <c r="R223" s="1"/>
  <c r="Q13"/>
  <c r="R12"/>
  <c r="Q12"/>
  <c r="Q222" s="1"/>
  <c r="O13"/>
  <c r="P13" s="1"/>
  <c r="O12"/>
  <c r="N13"/>
  <c r="N10" s="1"/>
  <c r="N12"/>
  <c r="L13"/>
  <c r="M13" s="1"/>
  <c r="K13"/>
  <c r="L12"/>
  <c r="M12" s="1"/>
  <c r="K12"/>
  <c r="H13"/>
  <c r="H10" s="1"/>
  <c r="I13"/>
  <c r="I12"/>
  <c r="J12" s="1"/>
  <c r="H12"/>
  <c r="AH12"/>
  <c r="F11"/>
  <c r="E11"/>
  <c r="AP10"/>
  <c r="AJ10"/>
  <c r="AD10"/>
  <c r="AC10"/>
  <c r="AA10"/>
  <c r="Z10"/>
  <c r="O10"/>
  <c r="P10" s="1"/>
  <c r="L10"/>
  <c r="M10" s="1"/>
  <c r="K10"/>
  <c r="I10"/>
  <c r="J10" s="1"/>
  <c r="AI65"/>
  <c r="F64"/>
  <c r="E64"/>
  <c r="F63"/>
  <c r="E63"/>
  <c r="F62"/>
  <c r="E62"/>
  <c r="AP61"/>
  <c r="AO61"/>
  <c r="AM61"/>
  <c r="AL61"/>
  <c r="AJ61"/>
  <c r="AI61"/>
  <c r="AG61"/>
  <c r="AF61"/>
  <c r="AD61"/>
  <c r="AC61"/>
  <c r="AA61"/>
  <c r="Z61"/>
  <c r="X61"/>
  <c r="W61"/>
  <c r="U61"/>
  <c r="T61"/>
  <c r="R61"/>
  <c r="Q61"/>
  <c r="O61"/>
  <c r="N61"/>
  <c r="L61"/>
  <c r="K61"/>
  <c r="I61"/>
  <c r="H61"/>
  <c r="F61"/>
  <c r="E61"/>
  <c r="F48"/>
  <c r="E48"/>
  <c r="F47"/>
  <c r="E47"/>
  <c r="F46"/>
  <c r="E46"/>
  <c r="AP45"/>
  <c r="AO45"/>
  <c r="AM45"/>
  <c r="AL45"/>
  <c r="AJ45"/>
  <c r="AI45"/>
  <c r="AG45"/>
  <c r="AF45"/>
  <c r="AD45"/>
  <c r="AC45"/>
  <c r="AA45"/>
  <c r="Z45"/>
  <c r="X45"/>
  <c r="W45"/>
  <c r="U45"/>
  <c r="T45"/>
  <c r="R45"/>
  <c r="Q45"/>
  <c r="O45"/>
  <c r="N45"/>
  <c r="L45"/>
  <c r="K45"/>
  <c r="I45"/>
  <c r="H45"/>
  <c r="F45"/>
  <c r="E45"/>
  <c r="F53"/>
  <c r="E53"/>
  <c r="AQ52"/>
  <c r="AN52"/>
  <c r="AK52"/>
  <c r="AH52"/>
  <c r="AE52"/>
  <c r="AB52"/>
  <c r="Y52"/>
  <c r="V52"/>
  <c r="S52"/>
  <c r="P52"/>
  <c r="M52"/>
  <c r="J52"/>
  <c r="F52"/>
  <c r="E52"/>
  <c r="F51"/>
  <c r="E51"/>
  <c r="E50" s="1"/>
  <c r="AP50"/>
  <c r="AO50"/>
  <c r="AM50"/>
  <c r="AL50"/>
  <c r="AN50" s="1"/>
  <c r="AJ50"/>
  <c r="AI50"/>
  <c r="AG50"/>
  <c r="AF50"/>
  <c r="AH50" s="1"/>
  <c r="AD50"/>
  <c r="AC50"/>
  <c r="AA50"/>
  <c r="Z50"/>
  <c r="AB50" s="1"/>
  <c r="X50"/>
  <c r="W50"/>
  <c r="U50"/>
  <c r="T50"/>
  <c r="V50" s="1"/>
  <c r="R50"/>
  <c r="Q50"/>
  <c r="O50"/>
  <c r="N50"/>
  <c r="P50" s="1"/>
  <c r="L50"/>
  <c r="K50"/>
  <c r="I50"/>
  <c r="H50"/>
  <c r="J50" s="1"/>
  <c r="F43"/>
  <c r="E43"/>
  <c r="F42"/>
  <c r="E42"/>
  <c r="F41"/>
  <c r="E41"/>
  <c r="AP40"/>
  <c r="AO40"/>
  <c r="AM40"/>
  <c r="AL40"/>
  <c r="AJ40"/>
  <c r="AI40"/>
  <c r="AG40"/>
  <c r="AF40"/>
  <c r="AD40"/>
  <c r="AC40"/>
  <c r="AA40"/>
  <c r="Z40"/>
  <c r="X40"/>
  <c r="W40"/>
  <c r="U40"/>
  <c r="T40"/>
  <c r="R40"/>
  <c r="Q40"/>
  <c r="O40"/>
  <c r="N40"/>
  <c r="L40"/>
  <c r="K40"/>
  <c r="I40"/>
  <c r="H40"/>
  <c r="F40"/>
  <c r="E40"/>
  <c r="F38"/>
  <c r="E38"/>
  <c r="F37"/>
  <c r="E37"/>
  <c r="F36"/>
  <c r="E36"/>
  <c r="AP35"/>
  <c r="AO35"/>
  <c r="AM35"/>
  <c r="AL35"/>
  <c r="AJ35"/>
  <c r="AI35"/>
  <c r="AG35"/>
  <c r="AF35"/>
  <c r="AD35"/>
  <c r="AC35"/>
  <c r="AA35"/>
  <c r="Z35"/>
  <c r="X35"/>
  <c r="W35"/>
  <c r="U35"/>
  <c r="T35"/>
  <c r="R35"/>
  <c r="Q35"/>
  <c r="O35"/>
  <c r="N35"/>
  <c r="L35"/>
  <c r="K35"/>
  <c r="I35"/>
  <c r="H35"/>
  <c r="F35"/>
  <c r="E35"/>
  <c r="AQ33"/>
  <c r="F33"/>
  <c r="E33"/>
  <c r="F32"/>
  <c r="E32"/>
  <c r="F31"/>
  <c r="E31"/>
  <c r="AP30"/>
  <c r="AO30"/>
  <c r="AM30"/>
  <c r="AL30"/>
  <c r="AJ30"/>
  <c r="AI30"/>
  <c r="AG30"/>
  <c r="AF30"/>
  <c r="AD30"/>
  <c r="AC30"/>
  <c r="AA30"/>
  <c r="Z30"/>
  <c r="X30"/>
  <c r="W30"/>
  <c r="U30"/>
  <c r="T30"/>
  <c r="R30"/>
  <c r="Q30"/>
  <c r="O30"/>
  <c r="N30"/>
  <c r="L30"/>
  <c r="K30"/>
  <c r="I30"/>
  <c r="H30"/>
  <c r="F30"/>
  <c r="Y251" l="1"/>
  <c r="S251"/>
  <c r="Z223"/>
  <c r="Y236"/>
  <c r="W223"/>
  <c r="Y223" s="1"/>
  <c r="Y222"/>
  <c r="W243"/>
  <c r="W232"/>
  <c r="Y232" s="1"/>
  <c r="Q10"/>
  <c r="AI243"/>
  <c r="AK243" s="1"/>
  <c r="AI232"/>
  <c r="Z243"/>
  <c r="AB243" s="1"/>
  <c r="Z232"/>
  <c r="AB10"/>
  <c r="V13"/>
  <c r="Q223"/>
  <c r="S223" s="1"/>
  <c r="AF223"/>
  <c r="AH223" s="1"/>
  <c r="AH13"/>
  <c r="AL243"/>
  <c r="AN243" s="1"/>
  <c r="AL232"/>
  <c r="AC243"/>
  <c r="AE243" s="1"/>
  <c r="AC232"/>
  <c r="AE12"/>
  <c r="AF222"/>
  <c r="V12"/>
  <c r="T222"/>
  <c r="S222"/>
  <c r="Q243"/>
  <c r="Q232"/>
  <c r="S232" s="1"/>
  <c r="S12"/>
  <c r="W233"/>
  <c r="R10"/>
  <c r="X10"/>
  <c r="X244"/>
  <c r="X233"/>
  <c r="U223"/>
  <c r="U244" s="1"/>
  <c r="R244"/>
  <c r="R233"/>
  <c r="X243"/>
  <c r="X220"/>
  <c r="X232"/>
  <c r="X230" s="1"/>
  <c r="U222"/>
  <c r="R222"/>
  <c r="T223"/>
  <c r="Q244"/>
  <c r="Q220"/>
  <c r="S220" s="1"/>
  <c r="AF244"/>
  <c r="AF95"/>
  <c r="AC244"/>
  <c r="AC220"/>
  <c r="AC233"/>
  <c r="AC230" s="1"/>
  <c r="Z244"/>
  <c r="Z220"/>
  <c r="Z233"/>
  <c r="Z230" s="1"/>
  <c r="AI244"/>
  <c r="AI233"/>
  <c r="AI220"/>
  <c r="AI230"/>
  <c r="AO244"/>
  <c r="AO233"/>
  <c r="AQ30"/>
  <c r="AL244"/>
  <c r="AL220"/>
  <c r="AL233"/>
  <c r="AN13"/>
  <c r="AL230"/>
  <c r="E246"/>
  <c r="G249"/>
  <c r="G246"/>
  <c r="F256"/>
  <c r="E256"/>
  <c r="P251"/>
  <c r="G253"/>
  <c r="G251"/>
  <c r="G236"/>
  <c r="AE236"/>
  <c r="V236"/>
  <c r="S236"/>
  <c r="P236"/>
  <c r="G238"/>
  <c r="G239"/>
  <c r="AO236"/>
  <c r="AQ236" s="1"/>
  <c r="M232"/>
  <c r="M233"/>
  <c r="O230"/>
  <c r="K230"/>
  <c r="I230"/>
  <c r="J230" s="1"/>
  <c r="L230"/>
  <c r="M230" s="1"/>
  <c r="N230"/>
  <c r="P230" s="1"/>
  <c r="AG230"/>
  <c r="N220"/>
  <c r="I220"/>
  <c r="O220"/>
  <c r="P220" s="1"/>
  <c r="X159"/>
  <c r="F162"/>
  <c r="F159" s="1"/>
  <c r="E161"/>
  <c r="E159" s="1"/>
  <c r="G206"/>
  <c r="G209"/>
  <c r="G201"/>
  <c r="G204"/>
  <c r="G196"/>
  <c r="G199"/>
  <c r="G191"/>
  <c r="G194"/>
  <c r="G186"/>
  <c r="G189"/>
  <c r="AD119"/>
  <c r="F122"/>
  <c r="F119" s="1"/>
  <c r="G148"/>
  <c r="G151"/>
  <c r="AH95"/>
  <c r="E98"/>
  <c r="G98" s="1"/>
  <c r="O95"/>
  <c r="E97"/>
  <c r="E95" s="1"/>
  <c r="F95"/>
  <c r="H95"/>
  <c r="N95"/>
  <c r="W95"/>
  <c r="G33"/>
  <c r="AQ50"/>
  <c r="F50"/>
  <c r="G50" s="1"/>
  <c r="S10"/>
  <c r="AE10"/>
  <c r="F13"/>
  <c r="E13"/>
  <c r="F12"/>
  <c r="S13"/>
  <c r="Y12"/>
  <c r="Y13"/>
  <c r="AB12"/>
  <c r="AE13"/>
  <c r="AK12"/>
  <c r="AK13"/>
  <c r="AN12"/>
  <c r="AQ13"/>
  <c r="P71"/>
  <c r="F74"/>
  <c r="F73"/>
  <c r="G100"/>
  <c r="G103"/>
  <c r="G111"/>
  <c r="G114"/>
  <c r="AO71"/>
  <c r="AH71"/>
  <c r="E74"/>
  <c r="F71"/>
  <c r="H71"/>
  <c r="L71"/>
  <c r="R71"/>
  <c r="X71"/>
  <c r="Y71" s="1"/>
  <c r="Z71"/>
  <c r="AD71"/>
  <c r="AJ71"/>
  <c r="AL71"/>
  <c r="AP71"/>
  <c r="E81"/>
  <c r="G81" s="1"/>
  <c r="G76"/>
  <c r="G79"/>
  <c r="AL10"/>
  <c r="AN10" s="1"/>
  <c r="AI10"/>
  <c r="AK10" s="1"/>
  <c r="AH10"/>
  <c r="W10"/>
  <c r="V10"/>
  <c r="G61"/>
  <c r="G64"/>
  <c r="AK50"/>
  <c r="AE50"/>
  <c r="Y50"/>
  <c r="S50"/>
  <c r="M50"/>
  <c r="G52"/>
  <c r="G35"/>
  <c r="G38"/>
  <c r="E30"/>
  <c r="G30" s="1"/>
  <c r="E27"/>
  <c r="J27"/>
  <c r="AQ27"/>
  <c r="AN27"/>
  <c r="AK27"/>
  <c r="AH27"/>
  <c r="AE27"/>
  <c r="AB27"/>
  <c r="Y27"/>
  <c r="V27"/>
  <c r="S27"/>
  <c r="P27"/>
  <c r="M27"/>
  <c r="F28"/>
  <c r="E28"/>
  <c r="F27"/>
  <c r="F26"/>
  <c r="E26"/>
  <c r="AP25"/>
  <c r="AO25"/>
  <c r="AM25"/>
  <c r="AL25"/>
  <c r="AJ25"/>
  <c r="AI25"/>
  <c r="AG25"/>
  <c r="AF25"/>
  <c r="AD25"/>
  <c r="AC25"/>
  <c r="AA25"/>
  <c r="Z25"/>
  <c r="X25"/>
  <c r="W25"/>
  <c r="U25"/>
  <c r="T25"/>
  <c r="R25"/>
  <c r="Q25"/>
  <c r="O25"/>
  <c r="L25"/>
  <c r="K25"/>
  <c r="I25"/>
  <c r="J25" s="1"/>
  <c r="H25"/>
  <c r="M23"/>
  <c r="AQ23"/>
  <c r="AN23"/>
  <c r="AK23"/>
  <c r="AH23"/>
  <c r="AE23"/>
  <c r="AB23"/>
  <c r="Y23"/>
  <c r="V23"/>
  <c r="S23"/>
  <c r="P23"/>
  <c r="F23"/>
  <c r="E23"/>
  <c r="F22"/>
  <c r="E22"/>
  <c r="F21"/>
  <c r="E21"/>
  <c r="AP20"/>
  <c r="AO20"/>
  <c r="AM20"/>
  <c r="AL20"/>
  <c r="AJ20"/>
  <c r="AI20"/>
  <c r="AG20"/>
  <c r="AF20"/>
  <c r="AD20"/>
  <c r="AC20"/>
  <c r="AA20"/>
  <c r="Z20"/>
  <c r="X20"/>
  <c r="W20"/>
  <c r="U20"/>
  <c r="T20"/>
  <c r="R20"/>
  <c r="Q20"/>
  <c r="O20"/>
  <c r="N20"/>
  <c r="L20"/>
  <c r="M20" s="1"/>
  <c r="K20"/>
  <c r="I20"/>
  <c r="H20"/>
  <c r="AO17"/>
  <c r="AP15"/>
  <c r="AM15"/>
  <c r="AL15"/>
  <c r="AJ15"/>
  <c r="AI15"/>
  <c r="AG15"/>
  <c r="AF15"/>
  <c r="AD15"/>
  <c r="AC15"/>
  <c r="AA15"/>
  <c r="Z15"/>
  <c r="X15"/>
  <c r="W15"/>
  <c r="U15"/>
  <c r="T15"/>
  <c r="R15"/>
  <c r="Q15"/>
  <c r="O15"/>
  <c r="P15" s="1"/>
  <c r="N15"/>
  <c r="L15"/>
  <c r="K15"/>
  <c r="I15"/>
  <c r="H15"/>
  <c r="F17"/>
  <c r="E18"/>
  <c r="F18"/>
  <c r="F16"/>
  <c r="AQ18"/>
  <c r="AN18"/>
  <c r="AN17"/>
  <c r="AK18"/>
  <c r="AK17"/>
  <c r="AH18"/>
  <c r="AH17"/>
  <c r="AE18"/>
  <c r="AE17"/>
  <c r="AB18"/>
  <c r="AB17"/>
  <c r="Y18"/>
  <c r="Y17"/>
  <c r="V18"/>
  <c r="V17"/>
  <c r="S18"/>
  <c r="S17"/>
  <c r="E16"/>
  <c r="P18"/>
  <c r="P17"/>
  <c r="W220" l="1"/>
  <c r="Y220" s="1"/>
  <c r="W244"/>
  <c r="W241" s="1"/>
  <c r="Q233"/>
  <c r="S233" s="1"/>
  <c r="W230"/>
  <c r="Y230" s="1"/>
  <c r="Y233"/>
  <c r="Q230"/>
  <c r="S230" s="1"/>
  <c r="T244"/>
  <c r="V223"/>
  <c r="AF220"/>
  <c r="AH220" s="1"/>
  <c r="AF233"/>
  <c r="AH233" s="1"/>
  <c r="G13"/>
  <c r="AF243"/>
  <c r="AH243" s="1"/>
  <c r="AF232"/>
  <c r="AF230" s="1"/>
  <c r="AH230" s="1"/>
  <c r="V222"/>
  <c r="T243"/>
  <c r="T232"/>
  <c r="G27"/>
  <c r="G122"/>
  <c r="Y244"/>
  <c r="F222"/>
  <c r="Y10"/>
  <c r="F25"/>
  <c r="F10"/>
  <c r="U220"/>
  <c r="F223"/>
  <c r="F220" s="1"/>
  <c r="U233"/>
  <c r="F233" s="1"/>
  <c r="X241"/>
  <c r="Y241" s="1"/>
  <c r="Y243"/>
  <c r="U243"/>
  <c r="V243" s="1"/>
  <c r="U232"/>
  <c r="U230" s="1"/>
  <c r="R243"/>
  <c r="R232"/>
  <c r="R220"/>
  <c r="T233"/>
  <c r="E233" s="1"/>
  <c r="F244"/>
  <c r="E223"/>
  <c r="T220"/>
  <c r="V220" s="1"/>
  <c r="S244"/>
  <c r="Q241"/>
  <c r="V244"/>
  <c r="G159"/>
  <c r="G119"/>
  <c r="AH244"/>
  <c r="AF241"/>
  <c r="AH241" s="1"/>
  <c r="AE244"/>
  <c r="AC241"/>
  <c r="AE241" s="1"/>
  <c r="AB244"/>
  <c r="Z241"/>
  <c r="AB241" s="1"/>
  <c r="AK244"/>
  <c r="AI241"/>
  <c r="AK241" s="1"/>
  <c r="AQ244"/>
  <c r="AN244"/>
  <c r="AL241"/>
  <c r="AN241" s="1"/>
  <c r="G162"/>
  <c r="G95"/>
  <c r="E17"/>
  <c r="E15" s="1"/>
  <c r="AO12"/>
  <c r="AO222" s="1"/>
  <c r="AE15"/>
  <c r="S20"/>
  <c r="Y20"/>
  <c r="AE20"/>
  <c r="AK20"/>
  <c r="AQ20"/>
  <c r="E20"/>
  <c r="V25"/>
  <c r="AB25"/>
  <c r="AH25"/>
  <c r="AN25"/>
  <c r="G74"/>
  <c r="E71"/>
  <c r="G71" s="1"/>
  <c r="N25"/>
  <c r="E25"/>
  <c r="G25" s="1"/>
  <c r="P25"/>
  <c r="M25"/>
  <c r="S25"/>
  <c r="Y25"/>
  <c r="AE25"/>
  <c r="AK25"/>
  <c r="AQ25"/>
  <c r="AN20"/>
  <c r="AH20"/>
  <c r="AB20"/>
  <c r="V20"/>
  <c r="P20"/>
  <c r="G23"/>
  <c r="F20"/>
  <c r="AK15"/>
  <c r="AH15"/>
  <c r="AB15"/>
  <c r="Y15"/>
  <c r="V15"/>
  <c r="G18"/>
  <c r="S15"/>
  <c r="AQ17"/>
  <c r="AO15"/>
  <c r="AQ15" s="1"/>
  <c r="AN15"/>
  <c r="F15"/>
  <c r="AO243" l="1"/>
  <c r="AO232"/>
  <c r="AO230" s="1"/>
  <c r="E222"/>
  <c r="G222" s="1"/>
  <c r="AO220"/>
  <c r="E244"/>
  <c r="G244" s="1"/>
  <c r="G17"/>
  <c r="T241"/>
  <c r="T230"/>
  <c r="V230" s="1"/>
  <c r="V233"/>
  <c r="G20"/>
  <c r="E220"/>
  <c r="G220" s="1"/>
  <c r="G223"/>
  <c r="V232"/>
  <c r="E232"/>
  <c r="E230" s="1"/>
  <c r="U241"/>
  <c r="S243"/>
  <c r="F243"/>
  <c r="R241"/>
  <c r="S241" s="1"/>
  <c r="R230"/>
  <c r="F232"/>
  <c r="G233"/>
  <c r="AQ12"/>
  <c r="E12"/>
  <c r="AO10"/>
  <c r="AQ10" s="1"/>
  <c r="G15"/>
  <c r="AQ243" l="1"/>
  <c r="E243"/>
  <c r="E241" s="1"/>
  <c r="AO241"/>
  <c r="AQ241" s="1"/>
  <c r="G243"/>
  <c r="V241"/>
  <c r="F241"/>
  <c r="G241" s="1"/>
  <c r="G232"/>
  <c r="F230"/>
  <c r="G230" s="1"/>
  <c r="E10"/>
  <c r="G10" s="1"/>
  <c r="G12"/>
  <c r="AI85" l="1"/>
  <c r="AI34" l="1"/>
</calcChain>
</file>

<file path=xl/sharedStrings.xml><?xml version="1.0" encoding="utf-8"?>
<sst xmlns="http://schemas.openxmlformats.org/spreadsheetml/2006/main" count="1357" uniqueCount="248">
  <si>
    <t>№</t>
  </si>
  <si>
    <t>Источники финансирования</t>
  </si>
  <si>
    <t>в том числе</t>
  </si>
  <si>
    <t>Исполнение мероприятия</t>
  </si>
  <si>
    <t>Причина отклонения фактически исполненных расходных обязательств от запланированных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</si>
  <si>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</si>
  <si>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</si>
  <si>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</si>
  <si>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</si>
  <si>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</si>
  <si>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</si>
  <si>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</si>
  <si>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</si>
  <si>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</si>
  <si>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</si>
  <si>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</si>
  <si>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</si>
  <si>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</t>
  </si>
  <si>
    <t>Факт</t>
  </si>
  <si>
    <t>Исполнение, %</t>
  </si>
  <si>
    <t>8=7/6*100</t>
  </si>
  <si>
    <t>Подпрограмма 1. «Профилактика правонарушений»</t>
  </si>
  <si>
    <t>всего:</t>
  </si>
  <si>
    <t>Федеральный бюджет</t>
  </si>
  <si>
    <t>бюджет ХМАО-Югры</t>
  </si>
  <si>
    <t>Иные источники финансирования</t>
  </si>
  <si>
    <t>Подпрограмма 2 «Профилактика незаконного оборота и потребления наркотических средств и психотропных веществ»</t>
  </si>
  <si>
    <t>без финансирования</t>
  </si>
  <si>
    <t>Подпрограмма 3. Участие в профилактике терроризма, а также минимизации и (или) ликвидации последствий проявлений терроризма</t>
  </si>
  <si>
    <t>4</t>
  </si>
  <si>
    <t>4.1</t>
  </si>
  <si>
    <t>Подпрограмма 4. Участие в профилактике экстремизма, а также минимизации и (или) ликвидации последствий проявлений экстремизма</t>
  </si>
  <si>
    <t>5</t>
  </si>
  <si>
    <t>5.1</t>
  </si>
  <si>
    <t>Подпрограмма 5. 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города Урай, обеспечение социальной и культурной адаптации мигрантов, профилактика межнациональных (межэтнических), межконфессиональных конфликтов</t>
  </si>
  <si>
    <t>Всего по программе</t>
  </si>
  <si>
    <t xml:space="preserve"> - </t>
  </si>
  <si>
    <t xml:space="preserve"> -</t>
  </si>
  <si>
    <t>Согласовано:</t>
  </si>
  <si>
    <t>Комитет по финансам  администрации города Урай</t>
  </si>
  <si>
    <t>подпись</t>
  </si>
  <si>
    <t xml:space="preserve">           подпись</t>
  </si>
  <si>
    <t xml:space="preserve">Ответственный исполнитель (соисполнитель) муниципальной  программы:   </t>
  </si>
  <si>
    <t>1</t>
  </si>
  <si>
    <t>1.1</t>
  </si>
  <si>
    <t>1.2</t>
  </si>
  <si>
    <t>2</t>
  </si>
  <si>
    <t>2.1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</si>
  <si>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</si>
  <si>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</si>
  <si>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</si>
  <si>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</si>
  <si>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</si>
  <si>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</si>
  <si>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</si>
  <si>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</si>
  <si>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</si>
  <si>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2.2</t>
  </si>
  <si>
    <t>2.3</t>
  </si>
  <si>
    <t>2.4</t>
  </si>
  <si>
    <t>3.1</t>
  </si>
  <si>
    <t>3.2</t>
  </si>
  <si>
    <t>3.3</t>
  </si>
  <si>
    <t>3.4</t>
  </si>
  <si>
    <t>3</t>
  </si>
  <si>
    <t>4.2</t>
  </si>
  <si>
    <t>4.3</t>
  </si>
  <si>
    <t>4.4</t>
  </si>
  <si>
    <t>4.5</t>
  </si>
  <si>
    <t>4.6</t>
  </si>
  <si>
    <t>4.7</t>
  </si>
  <si>
    <t>4.8</t>
  </si>
  <si>
    <t>4.9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</si>
  <si>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</si>
  <si>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</si>
  <si>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</si>
  <si>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</si>
  <si>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</si>
  <si>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</si>
  <si>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</si>
  <si>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</si>
  <si>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</si>
  <si>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</si>
  <si>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2.5</t>
  </si>
  <si>
    <t>2.6</t>
  </si>
  <si>
    <t>федеральный бюджет</t>
  </si>
  <si>
    <t>местный бюджет</t>
  </si>
  <si>
    <t>иные источники финансирования</t>
  </si>
  <si>
    <r>
      <rPr>
        <sz val="10"/>
        <rFont val="Times New Roman"/>
        <family val="1"/>
        <charset val="204"/>
      </rPr>
      <t>иные</t>
    </r>
    <r>
      <rPr>
        <sz val="8"/>
        <rFont val="Times New Roman"/>
        <family val="1"/>
        <charset val="204"/>
      </rPr>
      <t xml:space="preserve"> источники финансирования</t>
    </r>
  </si>
  <si>
    <t>всего</t>
  </si>
  <si>
    <t>ные источники финансирования</t>
  </si>
  <si>
    <t>-</t>
  </si>
  <si>
    <t>5.12</t>
  </si>
  <si>
    <t>Управление внутренней политики администрации города Урай</t>
  </si>
  <si>
    <t xml:space="preserve">Управление внутренней политики  администрации города Урай. 
</t>
  </si>
  <si>
    <t>3.5</t>
  </si>
  <si>
    <t xml:space="preserve">Основные мероприятия муниципальной программы
(их взаимосвязь с целевыми показателями муниципальной программы)
</t>
  </si>
  <si>
    <t xml:space="preserve">Ответственный исполнитель/соисполнитель </t>
  </si>
  <si>
    <t xml:space="preserve">Финансовые затраты на реализацию 
(тыс. рублей)
</t>
  </si>
  <si>
    <t>Инвестиции в объекты муниципальной собственности</t>
  </si>
  <si>
    <t>Прочие расходы</t>
  </si>
  <si>
    <t>в том числе:</t>
  </si>
  <si>
    <t>2.7</t>
  </si>
  <si>
    <t>5.13</t>
  </si>
  <si>
    <t>5.14</t>
  </si>
  <si>
    <t>СЕТЕВОЙ ГРАФИК</t>
  </si>
  <si>
    <t>1.12</t>
  </si>
  <si>
    <t>Правовое просвещение и правовое информирование населения  о гражданских правах, свободах и обязанностях человека и способах их реализации. (5,6)</t>
  </si>
  <si>
    <r>
      <t xml:space="preserve">Ответственный исполнитель
</t>
    </r>
    <r>
      <rPr>
        <sz val="10"/>
        <rFont val="Times New Roman"/>
        <family val="1"/>
        <charset val="204"/>
      </rPr>
      <t xml:space="preserve">(Управление внутренней политики                                      администрации города Урай)
</t>
    </r>
  </si>
  <si>
    <r>
      <t xml:space="preserve">Соисполнитель 1 </t>
    </r>
    <r>
      <rPr>
        <sz val="10"/>
        <rFont val="Times New Roman"/>
        <family val="1"/>
        <charset val="204"/>
      </rPr>
      <t xml:space="preserve">(органы администрации города Урай:
 управление по развитию местного самоуправления администрации города Урай; 
    управление по физической культуре, спорту и туризму администрации города Урай;
   управление по информационным технологиям и связи администрации города Урай;
   управление по культуре и социальным вопросам администрации города Урай;
   отдел по делам несовершеннолетних и защите их прав администрации города Урай;
   отдел опеки и попечительства администрации города Урай;
   пресс-служба администрации города Урай)
</t>
    </r>
  </si>
  <si>
    <r>
      <t xml:space="preserve">Соисполнитель 2 
</t>
    </r>
    <r>
      <rPr>
        <sz val="10"/>
        <rFont val="Times New Roman"/>
        <family val="1"/>
        <charset val="204"/>
      </rPr>
      <t xml:space="preserve">(Управление образования и молодежной политики администрации города Урай)
</t>
    </r>
  </si>
  <si>
    <r>
      <t xml:space="preserve">Соисполнитель 3 
</t>
    </r>
    <r>
      <rPr>
        <sz val="10"/>
        <rFont val="Times New Roman"/>
        <family val="1"/>
        <charset val="204"/>
      </rPr>
      <t xml:space="preserve">(Муниципальное казенное учреждение «Управление материально-технического обеспечения города Урай»)
</t>
    </r>
  </si>
  <si>
    <r>
      <t xml:space="preserve">Соисполнитель 4 
</t>
    </r>
    <r>
      <rPr>
        <sz val="10"/>
        <rFont val="Times New Roman"/>
        <family val="1"/>
        <charset val="204"/>
      </rPr>
      <t xml:space="preserve">(Муниципальное казенное учреждение «Управление жилищно-коммунального хозяйства города Урай»)
</t>
    </r>
  </si>
  <si>
    <t>«____»_________2023 г. ______________________</t>
  </si>
  <si>
    <t>«__»_________2023 г. _________________</t>
  </si>
  <si>
    <t xml:space="preserve">Создание условий для деятельности народных дружин
(1, 6,7)
</t>
  </si>
  <si>
    <t xml:space="preserve">Обеспечение функционирования и развития систем видеонаблюдения в сфере общественного порядка (2, 3, 6,7)
</t>
  </si>
  <si>
    <t xml:space="preserve">Осуществление полномочий по созданию и обеспечению деятельности административной комиссии муниципального образования город Урай
(4, 6)
</t>
  </si>
  <si>
    <t xml:space="preserve">Проведение профилактических мероприятий для несовершеннолетних и молодежи
(5, 6)
</t>
  </si>
  <si>
    <t xml:space="preserve">Органы администрации города Урай:  управление по культуре и социальным вопросам администрации города Урай,
отдел по делам несовершеннолетних и защите их прав администрации города Урай;
Управление образования администрации города Урай.
</t>
  </si>
  <si>
    <t>Изготовление и распространение средств наглядной и печатной агитации, направленных на  профилактику правонарушений 
(5, 6)</t>
  </si>
  <si>
    <t xml:space="preserve">  Органы администрации города Урай: отдел по делам несовершеннолетних и защите их прав администрации города Урай;
Управление образования администрации города Урай.
</t>
  </si>
  <si>
    <t xml:space="preserve">Проведение профилактических мероприятий с семьями, находящимися в социально опасном положении
(5, 6)
</t>
  </si>
  <si>
    <t xml:space="preserve">Органы администрации города Урай: отдел по делам несовершеннолетних и защите их прав администрации города Урай; Управление образования администрации города Урай.
</t>
  </si>
  <si>
    <t xml:space="preserve">Организация дополнительных временных рабочих мест для несовершеннолетних подростков, находящихся в конфликте с законом
(5, 6)
</t>
  </si>
  <si>
    <t>Управление образования администрации города Урай.</t>
  </si>
  <si>
    <t xml:space="preserve">Осуществление полномочий по созданию и обеспечению деятельности комиссии по делам несовершеннолетних и защите их прав при администрации города Урай
(5)
</t>
  </si>
  <si>
    <t xml:space="preserve">Органы администрации города Урай: отдел по делам несовершеннолетних и защите их прав администрации города Урай;
муниципальное казенное учреждение «Управление материально-технического обеспечения города Урай»
</t>
  </si>
  <si>
    <t xml:space="preserve">Социальная адаптация, ресоциализация, социальная реабилитация, помощь лицам, пострадавшим от правонарушений или подверженным риску стать таковыми.
(5, 6)
</t>
  </si>
  <si>
    <t xml:space="preserve">Органы администрации города Урай:  управление по физической культуре, спорту и туризму администрации города Урай,
управление по культуре и социальным вопросам администрации города Урай,
отдел по делам несовершеннолетних и защите их прав администрации города Урай,
отдел опеки и попечительства администрации города Урай;
Управление образования администрации города Урай.
</t>
  </si>
  <si>
    <t xml:space="preserve">Организационно-методическое обеспечение деятельности коллегиальных органов в сфере профилактики правонарушений
(1, 2, 3, 5)
</t>
  </si>
  <si>
    <t>Повышение профессионального уровня (семинары, курсы повышения квалификации) муниципальных служащих, работников образовательных организаций, учреждений культуры, спорта, социальной и молодежной политики в сфере профилактики правонарушений 
(5)</t>
  </si>
  <si>
    <t>Проведение мероприятий, направленных на формирование негативного отношения к незаконному обороту и потреблению наркотиков, пропаганду здорового образа жизни, изготовление антинаркотической атрибутики, рекламы, социальных роликов (8, 9, 10)</t>
  </si>
  <si>
    <t>Организация деятельности молодёжного волонтёрского движения города Урай по пропаганде здорового образа жизни (7, 8, 9, 10)</t>
  </si>
  <si>
    <t>Управление образования  администрации города Урай</t>
  </si>
  <si>
    <t>Осуществление работы по установке контент-фильтров, блокирующих доступ к Интернет-ресурсам, содержащим информацию о способах, методах разработки, изготовления и (или) приобретения наркотических средств, психотропных веществ, мониторинг  социальных сетей и иных информационных порталов Интернет-пространства (8, 9, 10)</t>
  </si>
  <si>
    <t xml:space="preserve">Органы администрации города Урай:
управление по культуре и социальным вопросам  администрации города Урай;  Управление образования администрации города Урай.
</t>
  </si>
  <si>
    <t>Организационно-методическое обеспечение деятельности коллегиальных органов антинаркотической направленности (7, 8, 9, 10)</t>
  </si>
  <si>
    <t xml:space="preserve">Повышение профессионального уровня (семинары, курсы повышения квалификации) муниципальных служащих, работников образовательных организаций, учреждений культуры, спорта, социальной и молодежной политики в сфере профилактики употребления наркотических и (или) психотропных веществ
 (8, 9, 10)
</t>
  </si>
  <si>
    <t xml:space="preserve">Участие в проведении межведомственных мероприятий по социальной реабилитации и ресоциализации наркопотребителей, проводимых Управлением социальной защиты населения по городу Ураю   Департамента социального развития Ханты-Мансийского автономного округа - Югры (9, 10) </t>
  </si>
  <si>
    <t>Организация и проведение мероприятий, направленных на снижение смертности населения, связанной с отравлениями наркотическими средствами и психотропными веществами (рассылка памяток о неотложной помощи при передозировке наркотиков) (9, 10)</t>
  </si>
  <si>
    <t xml:space="preserve">Организация и проведение мероприятий, посвященных «Дню солидарности в борьбе с терроризмом»
(11)
</t>
  </si>
  <si>
    <t xml:space="preserve">Организация классных часов, бесед   с обучающимися, собраний с родителями в образовательных организациях города с сотрудниками правоохранительных органов для проведения разъяснительных мероприятий по вопросам профилактики  терроризма и обеспечения безопасности населения.
Доведение ответственности за совершение
преступлений против личности, общества и государства, а также
порядка и правил поведения населения при угрозе возникновения террористических актов
(11)
</t>
  </si>
  <si>
    <r>
      <t xml:space="preserve">Управление образования </t>
    </r>
    <r>
      <rPr>
        <sz val="12"/>
        <color theme="9" tint="-0.249977111117893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администрации города Урай.</t>
    </r>
  </si>
  <si>
    <t>Осуществление работы по установке контент-фильтров, блокирующих доступ к Интернет-ресурсам террористической направленности 
(11)</t>
  </si>
  <si>
    <t>Органы администрации города Урай: управление по культуре и социальным вопросам  администрации города Урай; Управление образования администрации города Урай.</t>
  </si>
  <si>
    <t xml:space="preserve">Приобретение и установка инженерно-технических средств обеспечения безопасности и антитеррористической защищенности для муниципальных объектов города Урай (стационарные и ручные металлодетекторы, барьеры безопасности и т.д.)
(11,7)
</t>
  </si>
  <si>
    <t xml:space="preserve">Размещение на сайте органов местного самоуправления города Урай информации по мотивированию граждан к информированию государственных органов о ставших им известных фактах о террористической деятельности
(11)
</t>
  </si>
  <si>
    <t xml:space="preserve">Обеспечение эффективного мониторинга состояния межнациональных, межконфессиональных отношений и раннего предупреждения конфликтных ситуаций и выявления фактов распространения идеологии экстремизма
(12)
</t>
  </si>
  <si>
    <t xml:space="preserve">Реализация мер по профилактике распространения экстремистской идеологии, по выявлению  зарождающихся конфликтов в сфере межнациональных и этноконфессиональных отношений 
(12)
</t>
  </si>
  <si>
    <t xml:space="preserve">Проведение социологических исследований в молодежной среде по вопросу состояния межнациональных, межконфессиональных отношений и экстремистских настроений в городе Урай
(12)
</t>
  </si>
  <si>
    <t xml:space="preserve">Проведение в образовательных организациях мероприятий (беседы, лекции, круглые столы,  конкурсы, издание информационных буклетов)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 опасному поведению, в том числе вовлечению в экстремистскую деятельность, всеми законными средствами,  в  т.ч. противодействию националистическому и религиозному экстремизму
(12)
</t>
  </si>
  <si>
    <t xml:space="preserve">Управление образования администрации города Урай.
</t>
  </si>
  <si>
    <t xml:space="preserve">Организация просветительской работы среди обучающихся общеобразовательных организаций, направленной на формирование знаний об ответственности за участие в экстремистской деятельности, разжигание межнациональной, межрелигиозной розни 
(12)
</t>
  </si>
  <si>
    <t xml:space="preserve">Органы администрации города Урай: управление по культуре и социальным вопросам  администрации города Урай; Управление образования администрации города Урай.
</t>
  </si>
  <si>
    <t xml:space="preserve">Повышение профессионального уровня  муниципальных служащих, работников образовательных организаций, учреждений культуры, спорта, социальной и молодежной политики в сфере профилактики экстремизма, внедрение и использование новых методик, направленных на профилактику экстремизма 
(12)
</t>
  </si>
  <si>
    <t xml:space="preserve">Управление внутренней политики администрации города Урай,
органы администрации города Урай:  управление по развитию местного самоуправления  администрации города Урай, управление по физической культуре, спорту и туризму администрации города Урай,
управление по культуре и социальным вопросам администрации города Урай;
Управление образования администрации города Урай.
</t>
  </si>
  <si>
    <t xml:space="preserve">Организация и проведение мероприятий, посвященных «Декаде профилактики экстремизма»
(12)
</t>
  </si>
  <si>
    <t xml:space="preserve">Осуществление работы по установке контент-фильтров, блокирующих доступ к Интернет-ресурсам экстремисткой направленности 
(12)
</t>
  </si>
  <si>
    <t xml:space="preserve">Размещение на сайте органов местного самоуправления города Урай информации по мотивированию граждан к информированию государственных органов о ставших им известных фактах об экстремистской деятельности
(12)
</t>
  </si>
  <si>
    <t xml:space="preserve">Развитие и использование потенциала молодежи в интересах укрепления единства российской нации, упрочения мира и согласия
(13, 15, 16)
</t>
  </si>
  <si>
    <t>Управление образованияадминистрации города Урай.</t>
  </si>
  <si>
    <t xml:space="preserve">Содействие религиозным организациям в культурно-просветительской и социально значимой деятельности, в том числе проведений мероприятий просветительского характера для представителей общественных объединений  и религиозных организаций
(13, 15, 16)
</t>
  </si>
  <si>
    <t xml:space="preserve">Содействие этнокультурному многообразию народов России
(13, 15, 16)
</t>
  </si>
  <si>
    <t>Органы администрации города Урай: управление по культуре и социальным вопросам администрации города Урай; Управление образования администрации города Урай.</t>
  </si>
  <si>
    <t xml:space="preserve">Развитие кадрового потенциала в сфере межнациональных (межэтнических) отношений, профилактики экстремизма
(13, 14)
</t>
  </si>
  <si>
    <t xml:space="preserve">Управление внутренней политики администрации города Урай,
органы администрации города Урай:  управление по развитию местного самоуправления  администрации города Урай,  управление по физической культуре, спорту и туризму администрации города Урай,
управление по культуре и социальным вопросам администрации города Урай;
Управление образования администрации города Урай.
</t>
  </si>
  <si>
    <t xml:space="preserve">Проведение просветительских мероприятий, направленных на популяризацию и поддержку русского языка, как государственного языка Российской Федерации и языка межнационального общения
(13, 15)
</t>
  </si>
  <si>
    <t xml:space="preserve">Создание условий для сохранения и развития языков народов России
(13, 16)
</t>
  </si>
  <si>
    <t xml:space="preserve">Реализация мер, направленных на социальную и культурную адаптацию мигрантов и обеспечивающих уважительное отношение мигрантов к культуре и традициям принимающего сообщества,  анализ их эффективности
(13, 15, 16)
</t>
  </si>
  <si>
    <t xml:space="preserve">Участие и поддержка всероссийских, окружных и городских мероприятий, направленных на укрепление единства российской нации, предупреждения межнациональных конфликтов, профилактику экстремизма на национальной и религиозной почве
(13, 15)
</t>
  </si>
  <si>
    <t xml:space="preserve">Проведение конкурса социальной рекламы (видеоролик, плакат), а также фотомарафонов,   конкурса журналистских работ и проектов (программ)  редакций СМИ по освещению мероприятий,  направленных на укрепление общероссийского гражданского единства, гармонизацию межнациональных и межконфессиональных отношений, профилактику экстремизма
(13, 14)
</t>
  </si>
  <si>
    <t>Проведение информационных кампаний, направленных на укрепление общероссийского гражданского единства и гармонизацию межнациональных и межконфессиональных отношений, профилактику экстремизма (13, 14, 15)</t>
  </si>
  <si>
    <t xml:space="preserve">Издание и распространение информационных материалов для мигрантов, распространение информации по формированию положительного образа мигранта, популяризации легального труда мигрантов, в том числе привлечение средств массовой информации
(13)
</t>
  </si>
  <si>
    <t xml:space="preserve">Оказание информационной и консультационной поддержки некоммерческим организациям для реализации проектов и участия в мероприятиях в сфере межнациональных (межэтнических) отношений, профилактика экстремизма 
(13, 14, 16)
</t>
  </si>
  <si>
    <t>Проведение индивидуальной профилактической работы, направленной на профилактику экстремизма, с молодыми людьми в возрасте от 14 до 23 лет, в том числе состоящими на профилактическом учете и (или) находящихся под административным надзором в правоохранительных органах в связи с причастностью к совершению правонарушений в сфере общественной безопасности (13,14)</t>
  </si>
  <si>
    <t xml:space="preserve">Управление внутренней политики администрации города Урай,
органы местного самоуправления администрации города Урай: отдел по делам несовершеннолетних и защиты их прав администрации города Урай;  Управление образования администрации города Урай.
</t>
  </si>
  <si>
    <t xml:space="preserve">Проведение профилактической работы, направленной на гармонизацию межнациональных и межконфессиональных отношений с воспитанниками и тренерско-преподавательским составом спортивных клубов и клубов по месту жительства, развивающие в числе видов спорта различные виды единоборств (13,14) </t>
  </si>
  <si>
    <t xml:space="preserve">Управление внутренней политики администрации города Урай, органы администрации города Урай:
управление по физической культуре, спорту и туризму администрации города Урай, отдел по делам несовершеннолетних и защиты их прав администрации города Урай. 
</t>
  </si>
  <si>
    <t xml:space="preserve">Агитация проводится посредством интернет ресурсов
https://vk.com/gimnaziyauray   
https://vk.com/public171477734  
https://vk.com/school4uray  
https://vk.com/school5uray  
https://vk.com/club171607853 
https://vk.com/economic_school
</t>
  </si>
  <si>
    <t>Центральная библиотека (мрн.2, дом 39/1) и Библиотека №1 (мкр. Г, дом 18г) Культурно-исторического центра МАУ «Культура» установлены контентные фильтры на пользовательские места для ограничения доступа к интернет - ресурсам,  содержащим сведения о способах, методах разработки, изготовления и (или) приобретения наркотических средств, психотропных веществ. Фильтрация и блокировка запрещенных сайтов осуществляется через  подключенный прокси-сервер фильтра SkyDNS.                                                                Во всех общеобразовательных организациях установлен контент-фильтр блокирующий информацию о способах, методах разработки, изготовления и (или) приобретения наркотических средств, психотропных веществ.
Информация размещается на официальных сайтах, в социальных сетях и детско-родительских чатах общеобразовательных организаций.</t>
  </si>
  <si>
    <t xml:space="preserve">Проведение мероприятий запланировано на 2 полугодие 2023 года. </t>
  </si>
  <si>
    <t xml:space="preserve">Распространены изготовленные в 2022 году буклеты для близкого окружения наркозависимых по оказанию первой медицинской помощи при передзозировке наркотиков и психотропных веществ.  </t>
  </si>
  <si>
    <t>В Центрах общественного доступа – Центральная библиотека (мрн.2, дом 39/1) и Библиотека №1 (мкр. Г, дом 18г) Культурно-исторического центра МАУ «Культура» установлены контентные фильтры на пользовательские места для ограничения доступа к интернет - ресурсам,  содержащим террористические материалы. Фильтрация и блокировка запрещенных сайтов осуществляется через  подключенный прокси-сервер фильтра SkyDNS.                                                                Во всех общеобразовательных организациях установлен контент-фильтр блокирующий информацию, вовлечение молодежи в деятельность структур радикальной и террористической направленности.
Информация размещается на официальных сайтах, в социальных сетях и детско-родительских чатах общеобразовательных организаций.</t>
  </si>
  <si>
    <t>В феврале 2023 года управлением внутренней политики администрации города Урай проведен социологический опрос «Межнациональные отношения»</t>
  </si>
  <si>
    <t xml:space="preserve">Информация по профилактике и ответственности за совершение противоправных деяний размещается на официальных сайтах и в социальных сетях общеобразовательных организаций 
https://vk.com/wall-119766199_6660 
https://vk.com/wall-119766199_6604
3-4 марта 2023 года во всех общеобразовательных учреждениях (6 школ) и колледже города проведена серия лекций спикером - этнологом и религиоведом, членом экспертного совета при ФАДН, членом консультативного совета по делам национальностей Свердловской области, кандидатом исторических наук Старостиным А.Н. В ходе лекций до слушателей доведена информация об основах безопасной работы в сети интернет и социальных сетях, о том, как не стать жертвой мошенников или вербовщиков в псевдорелигиозные, суицидальные, экстремистские или террористические организации, а также размещение какого контента может быть квалифицировано как противоправное деяние.
https://infoflag.ru/wp-content/uploads/2023/01/%E2%84%96-18-7389.pdf
https://uray.ru/v-gimnazii-uraja-lekciju-na-temu-profilaktiki-terrorizma-i-jekstremizma-provel-chlen-jekspertnogo-soveta-pri-federalnom-agentstve-po-delam-nacionalnostej-aleksej-staromtin/
</t>
  </si>
  <si>
    <t xml:space="preserve">Центральная библиотека (мрн.2, дом 39/1) и Библиотека №1 (мкр. Г, дом 18г) Культурно-исторического центра МАУ «Культура» установлены контентные фильтры на пользовательские места для ограничения доступа к интернет - ресурсам,  содержащим экстремистские материалы. Фильтрация и блокировка запрещенных сайтов осуществляется через  подключенный прокси-сервер фильтра SkyDNS.                                                                  Во всех общеобразовательных организациях установлен контент-фильтр блокирующий информацию, вовлечение молодежи в деятельность структур радикальной и экстремистской направленности.
Информация размещается на официальных сайтах, в социальных сетях и детско-родительских чатах общеобразовательных организаций.
</t>
  </si>
  <si>
    <t>Ведение на постоянной основе в школах предметов содействует воспитанию эстетической культуры учащихся, формированию интереса к чтению, освоению нравственных, гуманистических ценностей народа, расширению кругозора, развитию речи школьников.                                                        В Детской библиотеке КИЦ по воскресеньям два раза в месяц проходят громкие чтения сказок народов России по программе «Читаем с пчёлкой Капой»</t>
  </si>
  <si>
    <t xml:space="preserve">Социальные педагоги на постоянной основе проводят индивидуальную профилактическую работу с несовершеннолетними состоящими на различных видах учета. </t>
  </si>
  <si>
    <t>Тренерско-преподавательским составом с воспитанниками на постоянной основе проводятся профилактические беседы, направленные на гармонизацию межнациональных отношений. Распространяются памятки по профилактике экстремизма и терроризма.</t>
  </si>
  <si>
    <t>за 1 полугодие 2023 года</t>
  </si>
  <si>
    <t xml:space="preserve">На постоянной основе осуществляется мониторинг социальных сетей, в том числе с использованием АИС "Поиск". В 1 полугодии 2023 года по тематике "экстремизм" выявлено 3 материала, в отношени которых документы на блокировку направлены в регулирующие органы государственной власти. За истекший период межнациональных, межконфессиональных конфликтов не выявлено.  </t>
  </si>
  <si>
    <t>Реализация в образовательных учреждениях приказа начальника Управления образования и молодежной политики города Урай от 19.04.2022 № 218 «Об утверждении Комплексного плана противодействия идеологии терроризма и экстремизма в муниципальных образовательных организациях на 2022-2023 годы»;
от 25.10.2022 № 548 «О вовлечении в досуговую занятость обучающихся в общеобразовательных организациях».  ОМВД России по городу Ураю осуществляется проверка лиц, прибывших на территорию города Урай с использованием авиатранспорта, с целью выявления и недопущения совершения ими террористических актов и иных противоправных действий. Осуществляется отработка иностранных граждан при посещении ими ОВМ ОМВД России по городу Ураю (проверка их по имеющимся базам данных, проверка мест пребывания, трудовой деятельности).                  13.06.2023 в рамках профилактики идеологии экстремизма и гармонизации межэтнических отношений, на стадионе «Нефтяник» состоялась встреча воспитанников летнего лагеря с дневным пребыванием детей «Спортландия» с сотрудником ОМВД. Встреча была направлена на создание условий, способствующих гражданско-патриотическому, физическому, интеллектуальному и духовному развитию личности гражданина России, формирование у детей основ национального сознания и гражданской ответственности. 
Охват участников составил 225 человек.
https://vk.com/sport_uray?w=wall-188234457_4138
Профилактика в СМИ, социальных сетях:    https://vk.com/official_uray?w=wall-63159149_31120 (Экстремизм-угроза обществу/28.02.2023); https://vk.com/official_uray?w=wall-63159149_31309 (О профилактике терроризма и экстремизма в школе/06.03.2023); https://uray.ru/v-gimnazii-uraja-lekciju-na-temu-profilaktiki-terrorizma-i-jekstremizma-provel-chlen-jekspertnogo-soveta-pri-federalnom-agentstve-po-delam-nacionalnostej-aleksej-staromtin/ (Лекция на тему профилактики терроризма и экстремизма/06.03.2023); https://vk.com/official_uray?w=wall-63159149_31390 (Экстремизм-угроза обществу/09.03.2023); https://vk.com/official_uray?z=photo-63159149_457266031%2Falbum-63159149_00%2Frev (Профилактика экстремизма и терроризма/21.03.2023); https://vk.com/official_uray?w=wall-63159149_32167 (Экстремизм-угроза обществу/27.03.2023); https://uray.ru/pri-obnaruzhenii-faktov-projavlenija-jekstremizma-sleduet-nezamedlitelno-soobshhit-13/ (При обнаружении фактов проявления экстремизма следует незамедлительно сообщить/31.03.2023); https://vk.com/official_uray?z=photo-63159149_457266297%2Falbum-63159149_00%2Frev (Экстремизм – угроза обществу/07.04.2023); https://vk.com/official_uray?w=wall-63159149_33209 (Экстремизм – угроза обществу /03.05.2023); https://vk.com/official_uray?w=wall-63159149_33609 (Экстремизм – угроза обществу /13.05.2023); https://vk.com/official_uray?w=wall-63159149_33799 (Экстремизм – угроза обществу /19.05.2023); https://vk.com/official_uray?z=photo-63159149_457267351%2Falbum-63159149_00%2Frev (Экстремизм – угроза обществу/02.06.2023); https://vk.com/@official_uray-eta-istoriya-protiv-terrora-protiv-ekstremizma-protiv-vsego2 (Эта история против террора, против экстремизма, против всего того, что мешает нормально жить/06.06.2023); https://vk.com/official_uray?z=photo-63159149_457267352%2Falbum-63159149_00%2Frev (Экстремизм – угроза обществу/09.06.2023).</t>
  </si>
  <si>
    <t>На сайте органов местного самоуправления города Урай размещена информация по мотивированию граждан к информированию государственных органов о ставших им известных фактах об экстремистской деятельности:      https://uray.ru/wp-content/uploads/2022/07/prilozhenie-1.pdf                             
При обнаружении фактов проявления экстремизма следует незамедлительно сообщить!
https://uray.ru/pri-obnaruzhenii-faktov-projavlenija-jekstremizma-sleduet-nezamedlitelno-soobshhit-13/; https://uray.ru/pri-obnaruzhenii-faktov-projavlenija-jekstremizma-sleduet-nezamedlitelno-soobshhit-12-2/</t>
  </si>
  <si>
    <t>На базе МБУ ДО «ЦМДО» функционирует городской ресурсный центр «Доброволец Урая», который разрабатывает и проводит мероприятия, акций т.к. «Ветеран живет рядом», «Георгиевская ленточка», «Красная гвоздика» «Елка желаний» «Снежный десант» и др.
https://vk.com/wall-172840569_5565
https://vk.com/wall-172840569_5691
https://vk.com/wall-171477734_4596              В общеобразовательных учреждениях проведены мероприятия, направленые  на  воспитание высоких духовно-нравственных принципов, формирование патриотических чувств на основе культурно-патриотических ценностей, гражданской ответственности, любви и преданности своему Отечеству, славных трудовых и боевых традициях российского народа, формирование здорового образа жизни обучающихся, профилактику  безнадзорности и правонарушений. Охват составил 5140 человек.
https://vk.com/wall-172840569_5730  
https://vk.com/wall-172840569_5674  
https://vk.com/wall-172840569_5673   
https://vk.com/wall-172840569_5636  
https://vk.com/wall-172840569_5536   
https://vk.com/wall-172840569_5526   
https://vk.com/wall-172840569_5525 
https://vk.com/wall-172840569_5444  
https://vk.com/wall-171477734_4615  
https://vk.com/wall-104568735_7097   
 Апрель-май 2023 года.
Игра-викторина «Путь к большой нефти в большой многонациональной стране» - знакомство с историей открытия Шаимской нефти и становления и развития города. Каждая команда представляла людей разных национальностей, приехавших искать и добывать первую нефть Западной Сибири и вести строительство города. В процессе игры участники команд по очереди бросали кубик и передвигали игровые фишки на специальном поле - карте Тюменской области. Игровая задача: дойти до финиша – города Урай, отвечая на вопросы ведущего, при этом получить как можно больше баррелей нефти. Участники не только смогли показать свои знания по истории добычи первой нефти в Западной Сибири, но и  в игровой форме получить новую информацию и познакомиться с историями реальных людей и воспоминаниями старожил нашего города. Викторину посетило 18 человек. 
28-29 апреля 2023 года на базе Центра дополнительного образования и Центра молодежных и гражданских инициатив проведена Стратегическая сессия, направленная на выработку механизмов взаимодействия инициативной молодежи, учреждений, НКО, органов местного самоуправления, в том числе по вопросам касающимся государственной национальной политики. https://vk.com/moloduray?w=wall-11417917_4852
Каждый год, в преддверии Дня Победы Благотворительный фонд «Память поколений» проводит Всероссийскую благотворительную акцию «Красная гвоздика». Цель акции – собрать средства для оказания медицинской помощи ветеранам Великой Отечественной войны.
https://m.vk.com/wall-119766199_7009
06.04.2023 волонтеры Победы БУ «Урайский политехнический колледж» совместно с депутатами Думы города Урай, членами Политсовета провели уборку Мемориала Памяти и Мемориала погибшим на фронтах Великой Отечественной войны, воинам и сотрудникам МВД - участникам локальных войн. 
Охват - 15 человек.
05-08.04.2023
В рамках марафона проведена диалоговая площадка «Герои среди нас», направленная на формирование у молодого поколения активной гражданской позиции. волонтеры, ветераны, общественники, сотрудники полиции, МЧС и других структур в неформальной обстановке встретились с учащимися старших классов и побеседовали о том, что значит героизм в нашей жизни.
https://vk.com/club201108565?w=wall-201108565_795
06.05.2023 состоялся традиционный автопробег по улицам г. Урай, в котором студенты и преподаватели БУ «Урайский политехнический колледж»приняли активное участие. Охват - 16 человек.                                            В ночь с 21 на 22 июня проведены акции направленные на сохранение памяти о тех, кто отдал свою жизнь за Родину. Охват - 25 человек.</t>
  </si>
  <si>
    <t xml:space="preserve">В рамках реализации учебного курса «Основы религиозной культуры и светской этики» и реализации «дорожной карты» по программе «Социокультурные истоки», в течение всего учебного года, организуются встречи родителей (законными представителями) с настоятелем местной религиозной организации Православный приход храма Рождества Пресвятой Богородицы города Урая и имам-хатибом местной мусульманской  религиозной организации.                               8 января 2023 года в КДЦ «Нефтяник» состоялась  праздничная развлекательная программа «Рождества волшебные мгновенья». Участников познакомили с историей возникновения праздника «Рождество Христово». Прошел конкурс колядок, за который победитель получил рождественский подарок.                                                             15 января 2023 года в православной «Воскресной школе» состоялось познавательное мероприятие, посвящённое истории православия, христианским праздникам и традициям. Количество участников – 60 человек.      16 апреля в КДЦ «Нефтяник» прошел  городской праздничный Фестиваль «Пасхальные перезвоны», в рамках Фестиваля Дарения #МЫВМЕСТЕ. Организована работа пасхальных мастер классов, выставка конкурса детских творческих работ «Пасхальная палитра», сбор гуманитарной помощи для мобилизованных и участников Специальной Военной Операции, в которой могли принять участие все желающие. Также состоялся спектакль «Родителей не выбирают», представленный учащимися Центра «Духовное просвещение» г. Урай
Присутствовало – 364  человека.
24 мая в парке «Гнездо» прошла праздничная, познавательная программа, в рамках празднования Дня славянской письменности и культуры. В ходе мероприятия зрители узнали историю жизни первоучителей словенских и создателей азбуки – братьев Кирилла и Мефодия. Зрителей поздравил протоирей Иоанн. В концерте звучали песни о России, дети читали стихотворение о любимом крае. Программа получилась познавательной и патриотичной. На празднике работали тематические площадки, мастер классы, детская игровая площадка.
Присутствовало – 260 чел.
В мае 2023 года на XV научно-практической конференции «Славянский мир: общность и многообразие» был представлен 21 исследовательский проект из 7 образовательных организаций города Урай. В ходе участия в НПК формируется навык исследовательской деятельности, расширяются знания в области культуры и истории славянских народов, стимулируются потребности сохранения и популяризации родного языка, формируется единство и духовная общность многонационального народа России.
https://m.vk.com/wall-172840569_6139
</t>
  </si>
  <si>
    <t xml:space="preserve">Проведены мероприятия: Тематическая выставка «Югра удивительная» с 18 по 28 марта 2023 года в рамках XI регионального фестиваля «Россия - любовь моя!». Участники выставки профессиональные и самодеятельные художники, авторы из разных городов: Когалым, Югорск, Советский, Тюмень, Санкт-Петербург и другие. Тема работ - Югра с её уникальными природными пейзажами и вековыми традициями коренных народов. Посетило 349 человек.                                                              Проект «Арт-галерея «Цифровое искусство и ремесла Конды» включает мастер-классы по оцифровке предметов традиционной культуры коренных народов севера, встречи с носителями культуры, знакомство с этнографическими музеями округа и т.д. За 1 полугодие 2023 года мероприятия, которые посетили 44 человека.       
    В начале апреля 2023 года проведено 5 мероприятий, посвященных празднику, на которых жители смогли узнать историю празднования Вороньего дня. Важным элементом встречи стало проведение хантыйских игр и задабривание виновницы торжества, проведен мастер-класс по созданию костюма вороны из подручных материалов. Мероприятия посетило 68 человек.                                               Выставка из фондов МУК «Районный краеведческий музей им. Н.С. Цехновой» «Кондинский философ» познакомила урайцев с творчеством кондинского художника Дмитрия Михайловича Змановского, который в своих полотнах показывает природу севера и жизнь коренных народов севера. Количество посетителей: 1295 человек.                                                            27 мая 2023 года в акции приняли участие представители Кондинского района и города Нягань, которые подготовили площадки с национальным колоритом, на которых знакомили урайцев с деятельностью своих организаций. Национально-культурные объединения и сообщества города Урай подготовили добрососедские площадки, насыщенные колоритом народов, проживающих в городе Урай - национальной кухней, фольклором, традициями, музыкой, играми и забавами, ремеслами, мастер - классами. Благодаря традиционным забавам, хороводам, песням была создана народная, доброжелательная атмосфера «Многонационального добрососедства».
https://uray.ru/segodnja-v-ramkah-mezhdunarodnogo-dnja-sosedej-sostojalas-akcija-mnogonacionalnoe-dobrososedstvo/ 
11 июня 2023 года на Набережной реки Конда имени Александра Петрова состоялся Городской праздник «Сабантуй». Для жителей и гостей города Урай был организован праздничный концерт, прошли различные национальные игры и спортивные состязания, организована фотовыставка, различные мастер-классы, ярмарка рукоделий, юрта «Чайная церемония», а также прошел традиционный розыгрыш лотерейных билетов. На празднике побывали гости из Республики Татарстан, Республики Башкортостан и Кондинского района!
https://uray.ru/v-urae-sostojalsja-veselyj-i-zrelishhnyj-prazdnik-sabantuj-2023/
Съемка и тиражирование роликов из цикла сюжетов о народах, проживающих на территории город Урай:
«Урай многонациональный: коренные народы Югры»
https://vk.com/official_uray?w=wall-63159149_31298 https://ok.ru/video/4577949453032 
«Урай многонациональный: народы Северного Кавказа»
https://vk.com/official_uray?w=wall-63159149_32388; 
https://ok.ru/video/4744698858216
</t>
  </si>
  <si>
    <t>23-25.04.2023 эксперт отдела по взаимодействию со СМИ принял участие во Всероссийском форуме национального единства, где прошел обучение в школе этноблогеров и получил сертификат о прохождении теоретических блоков. Также во Всероссийском форуме национального единства принято участие представителями учреждений образования, культуры и молодежной политики:
- БУ ХМАО – Югры «Урайский политехнический колледж» - 2 чел.,
- МАОУ СОШ №12 – 1 чел.,
- Культурно-Исторический Центр города Урай МАУ «Культура» - 1 чел.,
- Киноконцертный цирковой комплекс «Юность Шаима» МАУ «Культура» - 1 чел.,
- МАУ «Центр молодежных и гражданских инициатив» - 2 чел.
   28.06.2023-30.06.2023 начальником отдела по молодежной политике управления внутренней политики администрации города Урай и директором МАУ МП «ЦМИГИ» принято участие в обучающем семинаре ФАДН и пройдено повышение в квалификации в количестве 24 ак.ч. по теме «Реализация государственной национальной политики в субъектах Российской Федерации»</t>
  </si>
  <si>
    <t>4 марта 2023 года этнологом и религиоведом, членом экспертного совета при ФАДН, членом консультативного совета по делам национальностей Свердловской области, кандидатом исторических наук Старостиным А.Н. проведен семинар для муниципальных служащих, учителей школ и средне-специальных учебных заведений, завучей по воспитательной работе, сотрудников учреждений культуры и социальной политики, спорта и молодежной политики  посвященный знакомству с элементами  идеологии и субкультурными признаками ряда движений с целью своевременного выявления и реагирования на участие молодежи в подобных движениях.
https://infoflag.ru/wp-content/uploads/2023/01/%E2%84%96-18-7389.pdf                                                           23-25.04.2023 во Всероссийском форуме национального единства принято участие представителями учреждений образования, культуры и молодежной политики:
- БУ ХМАО – Югры «Урайский политехнический колледж» - 2 чел.,
- МАОУ СОШ №12 – 1 чел.,
- Культурно-Исторический Центр города Урай МАУ «Культура» - 1 чел.,
- Киноконцертный цирковой комплекс «Юность Шаима» МАУ «Культура» - 1 чел.,
- МАУ «Центр молодежных и гражданских инициатив» - 2 чел. В рамках форума был проведен семинар на тему «О противодействии экстремизму и терроризму в информационной сфере»</t>
  </si>
  <si>
    <t xml:space="preserve">Проведены мероприятия, направленные на укрепление статуса русского языка как государственного на всей территории России; повышение общего уровня грамотности граждан; упорядочение грамматического строя и лексической системы современного русского литературного языка; защита русского языка от чрезмерного употребления иностранных слов; обеспечение корректности использования государственного языка России государственными и муниципальными органами.
https://vk.com/wall-172840569_5580 
https://vk.com/wall-172840569_5446                В Центральной библиотеке экспонировались книжные выставки: «Русь сказочная», «Величие родного языка», посвященные Международному дню родного языка. На выставке представлены словари, справочники, энциклопедии по русскому языку. Представлено: 56 экз., выдано: 40 экз.  Посетило выставку: 112 человек.
6 июня 2023 года в библиотеках города на площади у Культурно-исторического центра проведен Фестиваль «Читающая Югра» с региональной акцией «Читаем Пушкина». Гостями праздника стали студенты урайского колледжа и дети летних лагерей. Для них развернулись действия на площадках: литературная дуэль « Я знаю Пушкина», литературный баттл, «И строки Пушкина звучат», творческая площадка «Я к Вам пишу…», литературная «Крылатые выражения», литературная игра с элементами театрализации «За ученым котом в сказку русскую войдем». На каждой из площадок участники окунулись в богатый мир русского языка, почувствовали дух того времени. Количество посещений: 125 человек. 
https://m.vk.com/wall-172840569_6188
https://m.vk.com/wall-171477734_5088
24.05.2023 в день славянской письменности и культуры Урайское городское национально - культурное объединению «Русичи» во взаимодействии с администрацией города Урай организовало проведение Форума «Славянский Мир», приуроченного к 1160-летию создания славянской письменности.
Мероприятие позволило воплотить в жизнь новые формы и практики традиций славянской культуры, поспособствовать сохранению и развитию культурного наследия России. В мероприятии приняли участие специалисты учреждений образования, культуры, некоммерческих организаций, учащиеся и студенты, представители администрации города Урай, депутаты Думы, священнослужители, делегации из города Нягань и Кондинского района. Присутствующих через видео обращение поприветствовал глава города Макеевка. Также было принято участие в мероприятии представителем учреждения образования города Макевки посредством видеоконференцсвязи.
https://vk.com/official_uray?w=wall-63159149_34013 
https://vk.com/club201108565?w=wall-201108565_836 
</t>
  </si>
  <si>
    <t xml:space="preserve">В рамках проведения просветительской программы «Растем в России» для детей-мигрантов в Детской библиотеке приобретено: гуашь 12 цв. 4 шт.; ножницы 10 шт; клей карандаш 6 шт.; бумага А 4 2 уп.; наборы для творчества 8 шт.;  фломастеры и т.д. на 10 000 руб.                                      
Во всех общеобразовательных организациях дополнительного образования организованы консультационные пункты. В общеобразовательных организациях работу, направленную на социальную и культурную адаптацию мигрантов проводят социальные педагоги. Учет детей мигрантов ведется в муниципальных образовательных организациях и в Управлении образования администрации города Урай. В образовательных организациях города Урай сложилась определенная система работы, направленная на социальную и культурную интеграцию и адаптацию мигрантов. Проводятся занятия педагогов-психологов и социальных педагогов, направленные на межличностное общение подростков, формирование сплоченности коллектива, на адаптацию к новой социокультурной среде для детей-мигрантов (недавно прибывших). Социальные педагоги школ изучают  семьи иностранных граждан, заполняют анкеты на каждую семью,    ежеквартально посещают семьи и  обновляют банк данных  семей иностранных граждан. </t>
  </si>
  <si>
    <t xml:space="preserve">27 мая 2023 года в проведена акция "Многонациональное Добрососедство" в которой приняли участие представители Кондинского района и города Нягань, которые подготовили площадки с национальным колоритом, на которых знакомили урайцев с деятельностью своих организаций. Национально-культурные объединения и сообщества города Урай подготовили добрососедские площадки, насыщенные колоритом народов, проживающих в городе Урай - национальной кухней, фольклором, традициями, музыкой, играми и забавами, ремеслами, мастер - классами. Благодаря традиционным забавам, хороводам, песням была создана народная, доброжелательная атмосфера «Многонационального добрососедства».
https://uray.ru/segodnja-v-ramkah-mezhdunarodnogo-dnja-sosedej-sostojalas-akcija-mnogonacionalnoe-dobrososedstvo/
В рамках проведения мероприятия было освоено 50000 рублей на приобретение столов, стульев и расходных материалов. </t>
  </si>
  <si>
    <t>3-4 марта 2023 года во всех общеобразовательных учреждениях (6 школ) и колледже города проведена серия лекций спикером - этнологом и религиоведом, членом экспертного совета при ФАДН, членом консультативного совета по делам национальностей Свердловской области, кандидатом исторических наук Старостиным А.Н. В ходе лекций до слушателей доведена информация об основах безопасной работы в сети интернет и социальных сетях, о том, как не стать жертвой мошенников или вербовщиков в псевдорелигиозные, суицидальные, экстремистские или террористические организации, а также размещение какого контента может быть квалифицировано как противоправное деяние.
https://vk.com/urayschool2?w=wall-171477734_4335
https://vk.com/school4uray?w=wall-119766199_6604
https://vk.com/school6fine?w=wall-171607853_3380
https://vk.com/urayupk?w=wall-207557486_1451
https://infoflag.ru/wp-content/uploads/2023/01/%E2%84%96-18-7389.pdf
https://uray.ru/v-gimnazii-uraja-lekciju-na-temu-profilaktiki-terrorizma-i-jekstremizma-provel-chlen-jekspertnogo-soveta-pri-federalnom-agentstve-po-delam-nacionalnostej-aleksej-staromtin/
Мероприятие реализовано Управлением образования за счет средств местного боджета в размере 40 000 руб.                          В рамках работы по воспитанию патриотизма городские школы сотрудничают с Урайским военкоматом. Проводятся мероприятия: уроки Мужества, посвященные истории Российской Армии, с приглашением участников локальных войн, тружеников тыла, начальника отдела военного комиссариата И.П.Бронникова; конкурсы  рисунков, боевых листков, стенгазет, выставки макетов военной техники и фотографий.
https://vk.com/wall-172840569_5525 
https://vk.com/wall-172840569_5496 
 https://vk.com/wall-172840569_5485
Организованы встречи с сотрудниками ПДН ОМВД по г.Ураю «Профилактика правонарушений среди несовершеннолетних, пропаганда здорового образ жизни».
https://vk.com/wall-172840569_5650 
 https://vk.com/wall-172840569_5527
https://vk.com/wall-172840569_5485
https://vk.com/wall-104568735_7040
05-15.06.2023 в общеобразовательных организациях проведен конкурс творческих работ по профилактике социально опасного поведения, противодействия вовлечению в экстремистскую деятельность
https://m.vk.com/public171477734?z=photo-116695733_457255996%2Fwall-171477734_5094&amp;reactions_opened=wall-171477734_4043
Освоено 10000 руб. на наградную продукцию и призовой фонд.</t>
  </si>
  <si>
    <t>Отдел гражданской защиты населения и общественной безопасности администрации города Урай.</t>
  </si>
  <si>
    <t xml:space="preserve">Отдел гражданской защиты населения и общественной безопасности администрации города Урай, органы администрации города Урай: управление по информацион-ным технологиям и  связи администрации города Урай.
</t>
  </si>
  <si>
    <t xml:space="preserve">Отдел гражданской защиты населения и общественной безопасности администрации города Урай,
муниципальное казенное учреждение «Управление материально-технического обеспечения города Урай».
</t>
  </si>
  <si>
    <t xml:space="preserve"> 
Отдел гражданской защиты населения и общественной безопасности администрации города Урай,
органы администрации города Урай:  управление по развитию местного самоуправления  администрации города Урай, управление по физической культуре, спорту и туризму администрации города Урай,  
управление по культуре и социальным вопросам администрации города Урай,
отдел по делам несовершен-нолетних и защите их прав администрации города Урай;
Управление образования администрации города Урай.
</t>
  </si>
  <si>
    <t xml:space="preserve">Отдел гражданской защиты населения и общественной безопасности администрации города Урай,
органы администрации города Урай:  отдел по делам несовершен-нолетних и защите их прав администрации города Урай,  отдел по взаимодей-ствию со средствами массовой информации администрации города Урай;  Управление образования администрации города Урай.
</t>
  </si>
  <si>
    <r>
      <t xml:space="preserve">Отдел гражданской защиты населения и общественной безопасности администрации города Урай, 
органы администрации города Урай:
управление по физической культуре, спорту и туризму администрации города Урай,  управление по культуре и социальным вопросам  администрации города Урай, отдел по делам несовершен-нолетних и защите их прав администрации города Урай, отдел по взаимодей-ствию со средствами массовой информации администрации города Урай;
Управление образования администрации города Урай.
</t>
    </r>
    <r>
      <rPr>
        <sz val="8"/>
        <color rgb="FFFF0000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
</t>
    </r>
  </si>
  <si>
    <t xml:space="preserve">Отдел гражданской защиты населения и общественной безопасности администрации города Урай,
органы администрации города Урай:
управление по развитию местного самоуправления  администрации города Урай;  управление по физической культуре, спорту и туризму администрации города Урай,
управление по культуре и социальным вопросам администрации города Урай,
отдел по делам несовершен-нолетних и защите их прав администрации города Урай; Управление образования администрации города Урай.
</t>
  </si>
  <si>
    <t xml:space="preserve">Отдел гражданской защиты населения и общественной безопасности администрации города Урай,
органы администрации города Урай:
отдел по делам несовершен-нолетних и защите их прав администрации города Урай.  
</t>
  </si>
  <si>
    <t xml:space="preserve">Органы администрации города Урай: управление по физической культуре, спорту и туризму администрации города Урай,
управление по культуре и социальным вопросам  администрации города Урай;
Управление образования администрации города Урай.
</t>
  </si>
  <si>
    <t xml:space="preserve">Отдел гражданской защиты населения и общественной безопасности администрации города Урай, Органы администрации города Урай:  управление по информацион-ным технологиям и  связи администрации города Урай; муниципальное казенное учреждение «Управление жилищно-коммунального хозяйства города Урай»; 
муниципальное казенное учреждение «Управление материально-технического обеспечения города Урай».
</t>
  </si>
  <si>
    <t>Органы администрации города Урай:  отдел по взаимодей-ствию со средствами массовой информации администрации города Урай.</t>
  </si>
  <si>
    <t xml:space="preserve">Органы администрации города Урай:  отдел по взаимодей-ствию со средствами массовой информации администрации города Урай, управление по культуре и социальным вопросам  администрации города Урай;
Управление образования администрации города Урай.
</t>
  </si>
  <si>
    <t xml:space="preserve">Органы администрации города Урай:  управление по физической культуре, спорту и туризму администрации города Урай,
управление по культуре и социальным вопросам  администрации города Урай, 
отдел по делам несовершеннолетних и защите их прав администрации города Урай;
Управление образования администрации города Урай.
</t>
  </si>
  <si>
    <t xml:space="preserve">Органы администрации города Урай:  отдел по взаимодей-ствию со средствами массовой информации администрации города Урай.
</t>
  </si>
  <si>
    <t xml:space="preserve">Органы администрации города Урай: управление по культуре и социальным вопросам администрации города Урай.
</t>
  </si>
  <si>
    <t xml:space="preserve">Управление внутренней политики администрации города Урай, 
Органы администрации города Урай: управление по культуре и социальным вопросам администрации города Урай;
Управление образования администрации города Урай.
</t>
  </si>
  <si>
    <t xml:space="preserve">Органы администрации города Урай: управление по культуре и социальным вопросам администрации города Урай;
Управление образования администрации города Урай.
</t>
  </si>
  <si>
    <t xml:space="preserve">Органы администрации города Урай: управление по культуре и социальным вопросам администрации города Урай, 
отдел по взаимодей-ствию со средствами массовой информации администрации города Урай.
</t>
  </si>
  <si>
    <t>Органы администрации города Урай: управление по культуре и социальным вопросам администрации города Урай,   отдел по взаимодей-ствию со средствами массовой информации администрации города Урай;  Управление образования администрации  города Урай.</t>
  </si>
  <si>
    <t>Органы администрации города Урай:  управление по культуре и социальным вопросам администрации города Урай,   отдел по взаимодей-ствию со средствами массовой информации администрации города Урай.</t>
  </si>
  <si>
    <t xml:space="preserve">Органы администрации города Урай: управление по культуре и социальным вопросам администрации города Урай; 
отдел по взаимодей-ствию со средствами массовой информации администрации города Урай.  
</t>
  </si>
  <si>
    <t>Начальник отдела граждансчкой защиты населения и общественной безопасности администрации города Урай Чугунов С.В.</t>
  </si>
  <si>
    <t>Исполнитель: тел.: 8 (34676) 33-2-97 (доб.304) заместитель начальника отдела гражданской защиты населения и общественной безопасности администрации города Урай  Музраев М.Б.</t>
  </si>
  <si>
    <t xml:space="preserve">На постоянной основе в газете «Знамя» города Урай публикуются тематические материалы по вопросам национальной политики в различных рубриках, а также жанрах (интервью, фоторепортаж, репортаж, информационная заметка, очерки и пр.). Все материалы, публикуемые на страницах издания, дублируются в сетевом издании газеты «Знамя» (https://infoflag.ru/), а также в группе газеты в социальной сети ВКонтакте (https://vk.com/znamy_uray86):
январь 2023 - 9 публикаций;
февраль 2023 - 6 публикаций;
март 2023 - 12 публикаций;
апрель 2023 - 6 публикаций;
май 2023 - 3 публикации;
июнь 2023 - 4 публикации.
ТРК «Спектр+» города Урай осуществляет телевещание репортажей в сфере межнациональных и межконфессиональных отношениий, дублируя их в социальной сети ВКонтакте (https://vk.com/trkspektr):
январь 2023 - 14 репортажей;
февраль 2023 - 2 репортажа;
март 2023 - 4 репортажа.
апрель 2023 - 13 репортажа;
май 2023 - 3 репортажа;
июнь 2023 - 4 репортажа.
Отделом по взаимодействию со средствами массовой информации  администрации города Урай размещаются посты на сайте органов местного самоуправления (https://uray.ru/category/news/) и на официальных страницах социальных сетей администрации города Урай (https://vk.com/official_uray, https://ok.ru/admuray, https://t.me/urayofficial, https://invite.viber.com/?g2=AQBsH3jaIySAPkyUKnFaw5CS).
январь 2023 - 10 публикаций; 
февраль 2023 - 13 публикаций;
март 2023 - 17 публикаций; 
апрель 2023 - 10 публикаций; 
май 2023 - 20 публикации;
июнь 2023 - 6 публикации.
В дополнение к указанным выше публикациям и репортажам информация в сфере межнациональных и межконфессиональных отношениях освещается также на официальном аккаунте главы города Урай Т.Р. Закирзянова Вконтакте (https://vk.com/tr_zakirzyanov):
https://vk.com/tr_zakirzyanov?w=wall708125443_1693 (Поздравление с Рождеством Христовым/07.01.2023);
https://vk.com/tr_zakirzyanov?w=wall708125443_1802 (Подготовка к празднику Крещения Господня/17.01.2023);
https://vk.com/tr_zakirzyanov?w=wall708125443_1820 (Поздравление с Крещением Господним/19.01.2023);
https://vk.com/tr_zakirzyanov?w=wall708125443_1827 (Урайцы отмечают светлый праздник Крещения Господня/19.01.2023);
https://vk.com/tr_zakirzyanov?w=wall708125443_1845 (Рабочая встреча с лидерами мусульманских общин Урая и Когалыма/20.01.2023);
https://vk.com/tr_zakirzyanov?w=wall708125443_1945 (Подведение итогов Года культурного наследия и открытия в Урае Года педагога и наставника и Года взаимопомощи/24.01.2023);
https://vk.com/tr_zakirzyanov?w=wall708125443_2223 (Народный праздник Масленица/26.02.2023); https://vk.com/tr_zakirzyanov?w=wall708125443_2640 (Поздравление с Вербным Воскресеньем/09.04.2023);
https://vk.com/tr_zakirzyanov?w=wall708125443_2668 (Поздравление с Пасхой/16.04.2023);
https://vk.com/tr_zakirzyanov?w=wall708125443_2678 (Праздничная литургия в Храме/16.04.2023);
https://vk.com/tr_zakirzyanov?w=wall708125443_2758 (Урайское многонациональное единство/24.04.2023);
https://vk.com/tr_zakirzyanov?w=wall708125443_3018 (Акция «Многонациональное добрососедство»/27.05.2023);
https://vk.com/tr_zakirzyanov?w=wall708125443_3127 (Сабантуй - один из символов нашего многонационального единства/11.06.2023);
https://vk.com/tr_zakirzyanov?w=wall708125443_3129 (Поздравление с Днем России/12.06.2023);
https://vk.com/tr_zakirzyanov?w=wall708125443_3267 (Сотрудничество между Россией и Арменией/21.06.2023);
https://vk.com/tr_zakirzyanov?w=wall708125443_3329 (С праздников Курбан-Байрам/28.06.2023).
Съемка и тиражирование цикла сюжетов о народах, проживающих на территории город Урай: «Урай многонациональный: коренные народы Югры» (https://vk.com/official_uray?w=wall-63159149_31298; https://ok.ru/video/4577949453032);
«Урай многонациональный: народы Северного Кавказа»
- https://vk.com/official_uray?w=wall-63159149_32388; 
- https://ok.ru/video/4744698858216
</t>
  </si>
  <si>
    <t xml:space="preserve">В рамках проекта для мигрантов и членов их семей «Территория равных возможностей» для оформления информационного пространства на 10 000 руб. приобретены в 1 квартале: флипчарт 1 шт.; набор маркеров для магнитных досок 3 шт.; держатель магнитный для маркеров 1 шт. Во 2 квартале на 10 000 руб. приобретены: таблички 2 шт., тонер-картридж 1 шт., фотобумага формат А4 4 шт. 
</t>
  </si>
  <si>
    <t xml:space="preserve">Ресурсным центром поддержки социально ориентированных некоммерческих организаций на территории города Урай МАУ «Культура» на постоянной основе оказывается консультационная и информационная поддержка некоммерческим организациям и  национально-культурным общественным объединениям.     Участие НКО в стратегической сессии «ЭтноДиалог» 07 февраля 2023 года на базе Культурно-исторического центра города Урай МАУ «Культура» (https://vk.com/club201108565?w=wall-201108565_711). В ходе сессии было выработано четыре проекта, направленных на укрепление согласия, которые планируются к подаче в 2023 году на конкурс (грант) для их реализации.                                                    С 22 февраля по 23 марта 2023 годы объявлен конкурс на предоставление грантов в форме субсидий из бюджета городского округа Урай Ханты-Мансийского автономного округа – Югры (https://xn--80astl.xn--80aaacibp5ddlofdugk.xn--p1ai/public/home/documents). По направлению «Развитие межнационального сотрудничества, сохранение и защита самобытности, культуры, языков и традиций народов Российской Федерации» были поданы заявки от трех НКО:
- Частное учреждение дополнительно образования «Центр творческого развития и гуманитарного образования «Духовное просвещение» (проект «Диалог мудрости»);
- Урайская городская национально-культурная общественная организация «Русичи» (проект «Народная мозаика»);
- Хуторское казачье общество «Хутор Шаимский» (проект «Казачья культура. Возрождение»).
Защита проектов прошла 30 марта 2023 года. Все проекты получили поддержку.
https://uray.ru/v-urae-proshla-publichnaja-zashhita-konkursnyh-proektov-na-predostavlenie-grantov-v-forme-subsidij-iz-bjudzheta-hanty-mansijskogo-avtonomnogo-okruga-jugry-socialno-orientirovannyh-nekommercheskih-orga/
26.05.2023 проведена Интенсив-сессия «Конструктор для НКО» с экспертами Фонда «Центр гражданских и социальных инициатив Югры» по теме бухгалтерской отчетности и правовым вопросам, которая объединила представителей органов местного самоуправления, руководителей и сотрудников, бухгалтеров некоммерческих организаций, национально – культурные, религиозные организации, победителей грантовых конкурсов и опытных грантополучателей для повышения уровня профессиональных компетенций по вопросам обеспечения информационной открытости, бухгалтерской отчетности НКО.
https://vk.com/club201108565?w=wall-201108565_834 
</t>
  </si>
  <si>
    <t>Финансирование мероприятия осуществляется по фактически произведенным затратам</t>
  </si>
  <si>
    <t>За 1полугодие 2023 года выявлено (пресечено) 46 административных правонарушений при помощи членов добровольной народной дружины.</t>
  </si>
  <si>
    <t>Обеспечена работа систем видеонаблюдения. За 1 полугодие 2023  года  раскрыто 3 преступления с использованием системы видеонаблюдения АПК "Безопасный город".</t>
  </si>
  <si>
    <t>Обеспечена деятельность административной комиссии города Урай, которой за 1 полугодие 2023 года рассмотрено 129 дел  об административных правонарушениях, по которым наложен штраф на общую сумму 82 500 руб.</t>
  </si>
  <si>
    <t xml:space="preserve">Во всех общеобразовательных организациях в 1 полугодии 2023 года проведены:
- профилактические мероприятия (День здоровья,  спортивные соревнования);
- профилактика дистанционных преступлений;
- профилактика безопасности на водных объектах;
- профилактика безопасности при пожарах;
- профилактика безопасности ПДД.- 
https://vk.com/wall-171477734_2084 
https://vk.com/wall-171477734_898 
https://vk.com/wall-119766199_6960 
https://vk.com/wall-119766199_6880 
https://vk.com/wall-104568735_7304 
</t>
  </si>
  <si>
    <t>В течение 1 полугодия 2023 года проведены оперативно – профилактические мероприятия «Лидер», «Алкоголь», «Город», «Здоровье» и «Сообщи, где торгуют смертью», «Рецидив», «Надзор» с участием сотрудника ПДН ОМВД России по г.Ураю и специалиста комиссии по делам несовершеннолетних. Социальные педагоги посещали детей и семьи, находящиеся в социально – опасном положении. С несовершеннолетними проведены профилактические беседы о законопослушном поведении, с законными представителями – о ненадлежащем исполнении родительских обязанностей, осуществлении должного контроля за времяпровождением несовершеннолетних. Подросткам и их родителям вручены буклеты по пропаганде здорового образа жизни.</t>
  </si>
  <si>
    <t>В 1 полугодии 2023 году в Урайский центр занятости населения за получением государственной услуги содействия в поиске подходящей работы граждане из числа несовершеннолетних, в отношении которых проводится индивидуальная профилактическая работа, не обращались.</t>
  </si>
  <si>
    <t xml:space="preserve">На базе МАУ «СШ «Старт» функционирует объединение социально-педагогической направленности «Легионеры», которое посещают дети и подростки, находящиеся в трудной жизненной ситуации. Занятия проводятся 3 раза в неделю в количестве 2-х часов. Основные направления – рукопашный бой, самбо, боевое самбо и джиу-джитсу. Общество «Легионеры» посещают 62 человека, списочный состав которых согласовывается с комиссией по делам несовершеннолетних и защите их прав администрации города Урай (https://vk.com/official_uray?w=wall-63159149_32316).                                                    В 1полугодии 2023 года специалистами  ТПМПК проведено более 250 индивидуальных консультаций для несовершеннолетних склонных к девиантному поведению и более 80 для их родителей. Разработано более 20  индивидуальных программ реабилитации.
В соответствии с Алгоритмом системы комплексного сопровождения детей и подростков, находящихся в кризисной ситуации, проводятся следующие мероприятия:
– сбор информации и составление социального паспорта ребенка или  подростка,  находящегося в кризисной ситуации, включающего информацию о родителях ( или лицах их заменяющих) и социальном окружении;
– повышение психолого-педагогической компетенции и профессиональное самосовершенствование всех участников комплексного сопровождения, в том числе и родителей;
– выбор технологии реабилитации и абилитации, развития и воспитания подростка находящегося в кризисной ситуации;
– разработка основных областей деятельности специалистов сопровождения с учетом комплексного взаимодействия;
– психолого-педагогическая диагностика подростка, определение основных направлений коррекционно-развивающей работы, составление индивидуального образовательного маршрута и ИПР;
– включение родителей и образовательную организацию в процесс комплексного сопровождения подростка;
– оценка эффективности совместной деятельности участников сопровождения в рамках разработанной модели;
– проектирование последующей работы с подростком в межведомственном формате.
</t>
  </si>
  <si>
    <t xml:space="preserve">В течение 1-2 квартала 2023 года Управлением образования администрации города Урай проводилась работа с педагогами, специалистами и руководителями образовательных организаций, направленная на обучение выявления несовершеннолетних, имеющих девиантное поведение:
- круглый стол «Построение системы психолого-педагогического сопровождения (системная диагностика)»;
- семинар-практикум для педагогов «Психолого-педагогическое сопровождения детей»; 
- психическое здоровье личности, условия преодоления суицидальных рисков»;
- семинар-практикум для педагогов «Особенности образовательного маршрута детей с разным уровнем развития и состояния здоровья. Психическое здоровье личности»;
- семинар-совещание «Условия и принципы построения образовательного пространства»;
- семинар-совещание «Здоровьесберегающие технологии»;
- семинар-практикум для педагогов «Здоровьесберегающие образовательные технологии»;
- круглый стол «Организация совместной деятельности по психолого-педагогическому сопровождению несовершеннолетних».
</t>
  </si>
  <si>
    <t xml:space="preserve">В общеобразовательных организациях проведены мероприятия по правовому просвещению среди обучающихся и родителей:
- Всероссийский единый урок «Права человека» (охват 5340 человек);
- классные часы на темы «Права и обязанности обучающихся», «Ответственность несовершеннолетних за правонарушения и преступления», «Я и Закон» (охват 3050 человек); 
https://vk.com/wall-171477734_1298 
- профилактические беседы с обучающимися при участии специалиста комиссии по делам несовершеннолетних и защите их прав и инспектора ПДН ОМВД России по г. Ураю на темы «Уголовная и административная ответственность несовершеннолетних за правонарушение» и «Буллинг в школе» (охват 2300 человек);
- родительские собрания на тему «Ответственность родителей за ненадлежащее исполнение родительских обязанностей».
Организованы встречи с сотрудниками ПДН ОМВД по г.Ураю «Профилактика правонарушений среди несовершеннолетних, пропаганда здорового образ жизни».
https://vk.com/wall-172840569_5650
https://vk.com/wall-172840569_5527
https://vk.com/wall-172840569_5485
https://vk.com/wall-104568735_7040
- профилактические беседы с обучающимися при участие инспектора ПДН ОМВД России по г. Ураю и специалиста комиссии по делам несовершеннолетних и защите их прав на темы «Уголовная и административная ответственность несовершеннолетних за правонарушение» и «Буллинг в школе» (охват 2300 человек);
- родительские собрания на тему «Ответственность родителей за ненадлежащее исполнение родительских обязанностей».
На сайте ОМСУ г. Урай в разделе «Новости Прокуратуры» размещается информация о правах и обязанностях граждан:
Прокуратурой города Урай приняты меры к прекращению права на осуществление охоты и аннулированию охотничьего билета
https://uray.ru/prokuraturoj-goroda-uraj-prinjaty-mery-k-prekrashheniju-prava-na-osushhestvlenie-ohoty-i-annulirovaniju-ohotnichego-bileta-2/
По иску прокуратуры житель города Урай, имеющий медицинские противопоказания, лишен водительских прав
https://uray.ru/po-isku-prokuratury-zhitel-goroda-uraj-imejushhij-medicinskie-protivopokazanija-lishen-voditelskih-prav/
В городе Урае после вмешательства прокуратуры пенсионеру оплачен проезд к месту отдыха
https://uray.ru/v-gorode-urae-posle-vmeshatelstva-prokuratury-pensioneru-oplachen-proezd-k-mestu-otdyha/
Жителю города Урая постановлением Урайского городского суда заменено наказание в виде условного срока на реальное лишение свободы
https://uray.ru/zhitelju-goroda-uraja-postanovleniem-urajskogo-gorodskogo-suda-zameneno-nakazanie-v-vide-uslovnogo-sroka-na-realnoe-lishenie-svobody-3/
В Урае вынесен приговор в отношении мужчины, применившего насилие в отношении сотрудника полиции
https://uray.ru/v-urae-vynesen-prigovor-v-otnoshenii-muzhchiny-primenivshego-nasilie-v-otnoshenii-sotrudnika-policii/
Жителю города Урая постановлением суда отменено ранее назначенное условное осуждение
https://uray.ru/zhitelju-goroda-uraja-postanovleniem-suda-otmeneno-ranee-naznachennoe-uslovnoe-osuzhdenie/
По иску прокуратуры города Урай признано незаконным свидетельство о прохождении обучения в качестве охранника
https://uray.ru/po-isku-prokuratury-goroda-uraj-priznano-nezakonnym-svidetelstvo-o-prohozhdenii-obuchenija-v-kachestve-ohrannika/
Житель города Урая осужден за содержание притона, незаконный сбыт и хранение наркотиков
https://uray.ru/zhitel-goroda-uraja-osuzhden-za-soderzhanie-pritona-nezakonnyj-sbyt-i-hranenie-narkotikov/
Дополнительные социальные льготы отдельным категориям граждан
https://uray.ru/dopolnitelnye-socialnye-lgoty-otdelnym-kategorijam-grazhdan/
Осужденные имеют право на государственное пенсионное обеспечение
https://uray.ru/osuzhdennye-imejut-pravo-na-gosudarstvennoe-pensionnoe-obespechenie/
Прокуратурой города Урая проведен личный приём граждан в Управлении социальной защиты населения, опеки и попечительства по городу Ураю
https://uray.ru/prokuraturoj-goroda-uraja-proveden-lichnyj-prijom-grazhdan-v-upravlenii-socialnoj-zashhity-naselenija-opeki-i-popechitelstva-po-gorodu-uraju/
Субъекты малого и среднего предпринимательства вправе требовать кредитные каникулы до конца 2023 года
https://uray.ru/subekty-malogo-i-srednego-predprinimatelstva-vprave-trebovat-kreditnye-kanikuly-do-konca-2023-goda/
Ответственность за хищение денежных средств путем оплаты товаров с использованием чужой банковской карты
https://uray.ru/otvetstvennost-za-hishhenie-denezhnyh-sredstv-putem-oplaty-tovarov-s-ispolzovaniem-chuzhoj-bankovskoj-karty/
Уголовная ответственность за мелкое взяточничество
https://uray.ru/ugolovnaja-otvetstvennost-za-melkoe-vzjatochnichestvo/
Прокуратура города Урай в ходе мониторинга сети «Интернет» выявила 10 интернет-ресурсов, содержащих информацию предоставления временной регистрации за денежное вознаграждение
https://uray.ru/prokuratura-goroda-uraj-v-hode-monitoringa-seti-internet-vyjavila-10-internet-resursov-soderzhashhih-informaciju-predostavlenija-vremennoj-registracii-za-denezhnoe-voznagrazhdenie/
Уголовная ответственность за незаконный оборот алкогольной продукции
https://uray.ru/ob-ugolovnoj-otvetstvennosti-za-nezakonnyj-oborot-alkogolnoj-produkcii/
На главной странице сайта в разделе «Новости»:
О предоставлении бесплатной юридической помощи гражданам
https://uray.ru/o-predostavlenii-besplatnoj-juridicheskoj-pomoshhi-grazhdanam/
Молодые люди, оказавшиеся в трудной жизненной ситуации, смогут получить бесплатную юридическую помощь
https://uray.ru/30-ijunja-2023-goda-molodye-ljudi-okazavshiesja-v-trudnoj-zhiznennoj-situacii-smogut-poluchit-besplatnuju-juridicheskuju-pomoshh/
Детский телефон доверия проводит ежегодную акцию «Не дай себя в обиду!»
https://uray.ru/detskij-telefon-doverija-provodit-ezhegodnuju-akciju-ne-daj-sebja-v-obidu/
Официальная группа администрации г.Урай «ВКонтакте»:
https://vk.com/official_uray?w=wall-63159149_34273
https://vk.com/official_uray?w=wall-63159149_30902
https://vk.com/official_uray?w=wall-63159149_30379
https://vk.com/official_uray?w=wall-63159149_31402
https://vk.com/official_uray?w=wall-63159149_32039
https://vk.com/official_uray?w=wall-63159149_32548
Все публикации дублируются в официальную группу администрации г.Урай в Одноклассниках.
</t>
  </si>
  <si>
    <t xml:space="preserve">На реализацию данного мероприятия выделено 40 тыс. рублей (исполнитель МАУ «СШ «Старт»). Средства освоены в полном объеме и направлены на денежные призы участникам первенства города Урай по плаванию, спортивной акробатике, мини-футболу. В течение 1полугодия 2023 года в общеобразовательных организациях проведены спортивно-оздоровительные мероприятия направленные на пропаганду здорового образа жизни: 
- месячник оборонно-массовой и спортивной работы 
- «Уроки здоровья» 7 апреля 2022 года (охват 2520 чел);
- месячник профилактики ПАВ (охват 1680 чел);
- уроки здоровья  по темам: «Знать, чтобы жить», «Мы за здоровый образ жизни», «Вредные и полезные привычки». Охват составил 5340 человек. (охват 5200 чел);
 - Месячник оборонно-массовой и спортивной работы (первенства школ по баскетболу, волейболу  и стритболу;  военно-спортивная игра «Зарница» с педагогами и родителями; военно-спортивная сборы; военно-спортивная игра «Меткий стрелок»; «Веселые старты» для обучающихся 1-4 классов, военно-спортивная  игра «А ну-ка, парни!» (охват составил 4820 человек);
- В рамках муниципальной программы «Профилактика правонарушений на территории города Урай» на 2018 – 2030 годы, в Центральной библиотеке им. Л.И. Либова состоялись финалы интеллектуальной игры "Здоровое PROдвижение"! В знаниях о здоровом образе жизни и вреде пагубных привычек состязались самые эрудированные, самые находчивые команды; 
- «Уроки здоровья» (охват 2520 чел);
- Спартакиада «Старты надежд» (охват 850 чел);
- Месячник профилактики ПАВ (охват более 1500 чел);
Управлением образования администрации города Урай проведен ряд мероприятий  по внедрению Всероссийского физкультурно-спортивного комплекса «Готов к труду и обороне» в образовательных организациях. В  2022-23 году  1300 учащихся школ города прошли тестирования ВФСК ГТО, знаки получили  560 человек.
https://vk.com/wall-216153554_202 
https://vk.com/wall-47353795_9064 
https://vk.com/wall-130421202_5652
https://vk.com/wall-130421202_5614 
https://vk.com/wall-130421202_5443
https://vk.com/wall-130421202_5317 
https://vk.com/wall-130421202_5317 
 Для реализации интеллектуальной игры для старшеклассников приобретены реагенты в кол-ве 6 штук, перчатки виниловые 4 пары, очки защитные, картридж 3 шт, фотобумага формата А4 1 уп., подарочные сертификаты 2 шт. на сумму 18000рублей.
Информирование в СМИ, социальных сетях:ТРК «Спектр+»
Итоги года
https://vk.com/trkspektr?w=wall-118001606_11407
Задержали наркоторговцев.
https://vk.com/trkspektr?w=wall-118001606_12286
Борьба с наркоманией.
https://vk.com/trkspektr?w=wall-118001606_12154
Задержан с наркотиками.
https://vk.com/trkspektr?w=wall-118001606_12017
Гость из Иркутска планировал распространять в Урае наркотики.
https://vk.com/trkspektr?w=wall-118001606_12010
Газета «Знамя»
В городской газете «Знамя» за 1 полугодие опубликовано 8 материалов, направленных на формирование негативного отношения незаконному обороту и потреблению наркотиков, а также на пропаганду здорового образа жизни.
В интернет-издании «Знамя» infoflag.ru размещены такие материалы: 
«02 сообщает»  
https://infoflag.ru/2023/05/22/02-soobshhaet-25/
«Рёдан»: локальное движение или новая субкультура?
https://infoflag.ru/2023/03/14/170557/
Ответственность за перемещение наркотиков через границу
https://infoflag.ru/2023/01/08/otvetstvennost-za-peremeshhenie-narkotikov-cherez-granicu/ 
 В официальных сообществах администрации г.Урай в социальных сетях 39 материалов (ВК и ОК):
Скажи наркотикам: НЕТ!
https://vk.com/official_uray?w=wall-63159149_31502
Сделай свой выбор: жизнь или наркотики? 
https://vk.com/official_uray?w=wall-63159149_31823
Сделай свой выбор: жизнь или наркотики?
https://vk.com/official_uray?w=wall-63159149_35089
Памятка: Здоровый образ жизни 
https://vk.com/official_uray?w=wall-63159149_34823
Памятка 
https://vk.com/official_uray?w=wall-63159149_34532
Вместе на службе и отдыхе (видео с кинологом Валентином Лукьяновым)
https://vk.com/official_uray?w=wall-63159149_34431
Памятка
https://vk.com/official_uray?w=wall-63159149_34150
Памятка
https://vk.com/official_uray?w=wall-63159149_33875
Памятка
https://vk.com/official_uray?w=wall-63159149_33672
Памятка
https://vk.com/official_uray?w=wall-63159149_33464
Памятка
https://vk.com/official_uray?w=wall-63159149_33156
Памятка
https://vk.com/official_uray?w=wall-63159149_32936
Памятка
https://vk.com/official_uray?w=wall-63159149_32715
Памятка
https://vk.com/official_uray?w=wall-63159149_32467
Памятка
https://vk.com/official_uray?w=wall-63159149_32262
Памятка
https://vk.com/official_uray?w=wall-63159149_32068
Сделай свой выбор: жизнь или наркотики? 
https://vk.com/official_uray?w=wall-63159149_31823
В Урае начался первый этап Общероссийской акции «Сообщи, где торгуют смертью».
https://vk.com/official_uray?w=wall-63159149_31765
Полицейские Урая совместно с представителем Общественного совета провели на улице города акцию «Сообщи, где торгуют смертью»
https://vk.com/official_uray?w=wall-63159149_32126
Скажи наркотикам: НЕТ!
https://vk.com/official_uray?w=wall-63159149_31502
Памятка
https://vk.com/official_uray?w=wall-63159149_31254
Эти материалы дублируются в официальном сообществе администрации города в социальной сети «Одноклассники». 
На сайт ОМСУ г.Урай размещено 6 материалов: 
В Урае началась Всероссийская антинаркотическая акция «Сообщи, где торгуют смертью»
https://uray.ru/v-urae-nachalas-vserossijskaja-antinarkoticheskaja-akcija-soobshhi-gde-torgujut-smertju-3/
Читайте памятку о вреде наркотической зависимости
https://uray.ru/pamjatka-o-zdorovom-obraze-zhizni/
Памятка: если у близкого человека зависимость
https://uray.ru/pamjatka-esli-u-blizkogo-cheloveka-zavisimost/
Памятка: что нужно знать о наркомании?
https://uray.ru/pamjatka-chto-nuzhno-znat-o-narkomanii/
Памятка о вреде наркотиков
https://uray.ru/profilaktika-narkomanii-pamjatki-dlja-roditelej-i-podrostkov/
Профилактика наркомании среди несовершеннолетних 
https://uray.ru/profilaktika-narkomanii-sredi-nesovershennoletnih/
</t>
  </si>
  <si>
    <t>Цикл мероприятий :
-акция марафон чистоты «Всероссийский субботник»
На территории Этноцентра "Силава"  объединениние добровольцев "Вектор", в которое входят члены первичной ветеранской организации Соцзащиты и ветераны пограничники Урайского филиала ОО "Ветераны пограничники Тюменской области", при поддержке серебряных волонтеров отряда "С.А.М.И." провели в рамках проекта "Вместе - мы сила" военно-спортивную игру "Зарница". Соревнования проводились с учениками военно-патриотического объединения учеников гимназии " Застава Яковлева" и воспитанниками Урайского комплексного центра социального обслуживания населения. 
https://vk.com/wall-159134286_1037
https://vk.com/wall-119766199_6904 
https://vk.com/wall-172840569_5333  
На базе МБУ ДО «ЦМДО» функционирует городской ресурсный центр «Доброволец Урая», который разрабатывает и проводит мероприятия, акции, направленных на пропаганду здорового образа жизни, раздаются памятки «Наркотики – путь в никуда», «Твое здоровье в твоих руках». Всего было роздано 500 памяток.</t>
  </si>
  <si>
    <t>Обеспечена деятельность комиссии по профилактике правонарушений города административной комиссии города. В 1 полугодии 2023 года проведено 1 заседания комиссиипо пофилактикиправонарушений города Урай, рассмотрено 5  вопроса, по которым приянто 7 протокольных решений.</t>
  </si>
  <si>
    <t>В 1полугодии 2023 года проведено 2 заседания антинаркотической комиссии города Урай, рассмотрено 4  вопроса, по которым принято 11 протокольных решений.</t>
  </si>
  <si>
    <t>В 1 полугодии 2023 года на реабилитацию  наркозависимые не направлялись.</t>
  </si>
  <si>
    <t xml:space="preserve">Во всех школах прошли беседы с обучающимися при участии сотрудников ОМВД России по г.Ураю на темы: 
- «Об ответственности за совершение административных, уголовных правонарушений»; 
- «Об ответственности несовершеннолетних за заведомо ложное сообщение об акте терроризма».
Проведено общегородское онлайн родительское собрание на тему: «Комплексная безопасность». Охват более 1500 человек.
</t>
  </si>
  <si>
    <t>Приобретение инженерно-технических средств обеспечения безопасности и антитеррористической защищенности запланировано на 3 квартал 2023 года.</t>
  </si>
  <si>
    <t xml:space="preserve">Информирование в СМИ, социальных сетях: https://vk.com/official_uray?w=wall-63159149_32433
https://vk.com/official_uray?w=wall-63159149_32215
https://vk.com/official_uray?w=wall-63159149_32033
https://vk.com/official_uray?w=wall-63159149_31170
https://vk.com/official_uray?w=wall-63159149_31070
https://ok.ru/admuray/topic/155364423597032
https://ok.ru/admuray/topic/155381498870760
https://uray.ru/v-preddverii-massovyh-meroprijatij-napominaem-porjadok-dejstvij-v-sluchae-objavlenija-situacii-terroristicheskoj-opasnosti-13/
https://uray.ru/v-preddverii-prazdnichnyh-meroprijatij-napominaem-porjadok-dejstvij-v-sluchae-objavlenija-situacii-terroristicheskoj-opasnosti-13-2/
https://uray.ru/v-preddverii-prazdnichnyh-meroprijatij-napominaem-porjadok-dejstvij-v-sluchae-objavlenija-situacii-terroristicheskoj-opasnosti-13/
https://uray.ru/v-preddverii-prazdnichnyh-meroprijatij-napominaem-porjadok-dejstvij-v-sluchae-objavlenija-situacii-terroristicheskoj-opasnosti-13-4/Памятка гражданам об ответственности за нарушение антитеррористического законодательства Российской Федерации
https://vk.com/official_uray?w=wall-63159149_31070
Сайт ОМСУ г.Урай:
https://uray.ru/pamjatka-grazhdanam-ob-otvetstvennosti-za-narushenie-antiterroristicheskogo-zakonodatelstva-rossijskoj-federacii/
https://uray.ru/pamjatka-grazhdanam-ob-otvetstvennosti-za-narushenie-antiterroristicheskogo-zakonodatelstva-rossijskoj-federacii-2/?preview_id=207560&amp;preview_nonce=79872afb15&amp;post_format=standard&amp;_thumbnail_id=201986&amp;preview=true
https://uray.ru/pamjatka-grazhdanam-ob-otvetstvennosti-za-narushenie-antiterroristicheskogo-zakonodatelstva-rossijskoj-federacii-2-2/?preview_id=207563&amp;preview_nonce=24cd9bef0a&amp;post_format=standard&amp;_thumbnail_id=201986&amp;preview=true
https://uray.ru/v-preddverii-prazdnichnyh-meroprijatij-napominaem-porjadok-dejstvij-v-sluchae-objavlenija-situacii-terroristicheskoj-opasnosti-13-4-2/
https://uray.ru/v-preddverii-prazdnichnyh-meroprijatij-napominaem-porjadok-dejstvij-v-sluchae-objavlenija-situacii-terroristicheskoj-opasnosti-13-4-2-2/
</t>
  </si>
  <si>
    <t>Муниципальной комиссии по делам несовершеннолетних и защите их прав  была обеспечена деятельность муниципальной комиссии по делам несовершеннолетних и защите их прав при администрации города Урай в 1 полугодии 2023 года комиссией рассмотрено 54 дел об административных правонарушениях, по которым наложен штраф на общую сумму 28600 рублей.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</si>
</sst>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  <font>
      <sz val="12"/>
      <color theme="9" tint="-0.24997711111789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2">
    <xf numFmtId="0" fontId="0" fillId="0" borderId="0" xfId="0"/>
    <xf numFmtId="0" fontId="2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4" fillId="0" borderId="1" xfId="0" applyNumberFormat="1" applyFont="1" applyFill="1" applyBorder="1" applyAlignment="1">
      <alignment horizontal="right" vertical="center"/>
    </xf>
    <xf numFmtId="164" fontId="5" fillId="0" borderId="0" xfId="0" applyNumberFormat="1" applyFont="1" applyFill="1"/>
    <xf numFmtId="0" fontId="5" fillId="0" borderId="0" xfId="0" applyFont="1" applyFill="1"/>
    <xf numFmtId="0" fontId="4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/>
    <xf numFmtId="164" fontId="5" fillId="0" borderId="2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vertical="center" wrapText="1"/>
    </xf>
    <xf numFmtId="0" fontId="4" fillId="0" borderId="0" xfId="0" applyFont="1" applyFill="1" applyAlignment="1"/>
    <xf numFmtId="165" fontId="8" fillId="0" borderId="3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/>
    </xf>
    <xf numFmtId="0" fontId="7" fillId="0" borderId="0" xfId="0" applyFont="1" applyFill="1"/>
    <xf numFmtId="164" fontId="7" fillId="0" borderId="0" xfId="0" applyNumberFormat="1" applyFont="1" applyFill="1"/>
    <xf numFmtId="164" fontId="5" fillId="0" borderId="0" xfId="0" applyNumberFormat="1" applyFont="1" applyFill="1" applyBorder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top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/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0" fontId="8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/>
    <xf numFmtId="165" fontId="6" fillId="0" borderId="3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6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right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 wrapText="1"/>
    </xf>
    <xf numFmtId="164" fontId="5" fillId="3" borderId="14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14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164" fontId="4" fillId="0" borderId="1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2" borderId="10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7" xfId="0" applyFont="1" applyFill="1" applyBorder="1"/>
    <xf numFmtId="0" fontId="18" fillId="0" borderId="10" xfId="0" applyFont="1" applyFill="1" applyBorder="1"/>
    <xf numFmtId="0" fontId="18" fillId="0" borderId="8" xfId="0" applyFont="1" applyFill="1" applyBorder="1"/>
    <xf numFmtId="0" fontId="18" fillId="0" borderId="11" xfId="0" applyFont="1" applyFill="1" applyBorder="1"/>
    <xf numFmtId="0" fontId="6" fillId="0" borderId="0" xfId="0" applyFont="1" applyFill="1" applyAlignment="1">
      <alignment horizontal="justify" wrapText="1"/>
    </xf>
    <xf numFmtId="0" fontId="5" fillId="0" borderId="0" xfId="0" applyFont="1" applyFill="1" applyAlignment="1">
      <alignment horizontal="justify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4" fontId="16" fillId="0" borderId="7" xfId="0" applyNumberFormat="1" applyFont="1" applyFill="1" applyBorder="1" applyAlignment="1">
      <alignment horizontal="center" vertical="center" wrapText="1"/>
    </xf>
    <xf numFmtId="164" fontId="16" fillId="0" borderId="10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64" fontId="16" fillId="0" borderId="3" xfId="0" applyNumberFormat="1" applyFont="1" applyFill="1" applyBorder="1" applyAlignment="1">
      <alignment horizontal="center" vertical="center" wrapText="1"/>
    </xf>
    <xf numFmtId="164" fontId="17" fillId="0" borderId="3" xfId="0" applyNumberFormat="1" applyFont="1" applyFill="1" applyBorder="1" applyAlignment="1">
      <alignment horizontal="center" vertical="center" wrapText="1"/>
    </xf>
    <xf numFmtId="164" fontId="17" fillId="0" borderId="7" xfId="0" applyNumberFormat="1" applyFont="1" applyFill="1" applyBorder="1" applyAlignment="1">
      <alignment horizontal="center" vertical="center" wrapText="1"/>
    </xf>
    <xf numFmtId="164" fontId="17" fillId="0" borderId="10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 vertical="center" wrapText="1"/>
    </xf>
    <xf numFmtId="0" fontId="0" fillId="0" borderId="8" xfId="0" applyFill="1" applyBorder="1"/>
    <xf numFmtId="0" fontId="0" fillId="0" borderId="11" xfId="0" applyFill="1" applyBorder="1"/>
    <xf numFmtId="0" fontId="0" fillId="0" borderId="7" xfId="0" applyFill="1" applyBorder="1"/>
    <xf numFmtId="0" fontId="0" fillId="0" borderId="10" xfId="0" applyFill="1" applyBorder="1"/>
    <xf numFmtId="0" fontId="0" fillId="0" borderId="8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2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7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10" fillId="0" borderId="0" xfId="0" applyFont="1" applyFill="1" applyAlignment="1">
      <alignment vertical="top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/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justify" wrapText="1"/>
    </xf>
    <xf numFmtId="0" fontId="3" fillId="0" borderId="0" xfId="0" applyFont="1" applyFill="1" applyAlignment="1"/>
    <xf numFmtId="0" fontId="2" fillId="0" borderId="0" xfId="0" applyFont="1" applyFill="1" applyAlignment="1">
      <alignment wrapText="1"/>
    </xf>
    <xf numFmtId="0" fontId="2" fillId="0" borderId="0" xfId="0" applyFont="1" applyFill="1" applyAlignment="1"/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49" fontId="4" fillId="3" borderId="7" xfId="0" applyNumberFormat="1" applyFont="1" applyFill="1" applyBorder="1" applyAlignment="1">
      <alignment horizontal="center" vertical="center"/>
    </xf>
    <xf numFmtId="49" fontId="4" fillId="3" borderId="10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164" fontId="5" fillId="0" borderId="7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4" fontId="5" fillId="0" borderId="3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164" fontId="5" fillId="2" borderId="1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164" fontId="17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>
      <alignment horizontal="center" vertical="top" wrapText="1"/>
    </xf>
    <xf numFmtId="0" fontId="12" fillId="2" borderId="10" xfId="0" applyFont="1" applyFill="1" applyBorder="1" applyAlignment="1">
      <alignment horizontal="center" vertical="top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164" fontId="4" fillId="2" borderId="10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top" wrapText="1"/>
    </xf>
    <xf numFmtId="0" fontId="11" fillId="2" borderId="10" xfId="0" applyFont="1" applyFill="1" applyBorder="1" applyAlignment="1">
      <alignment horizontal="center" vertical="top" wrapText="1"/>
    </xf>
    <xf numFmtId="164" fontId="5" fillId="2" borderId="4" xfId="0" applyNumberFormat="1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164" fontId="5" fillId="2" borderId="11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165" fontId="6" fillId="0" borderId="7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53"/>
  <sheetViews>
    <sheetView tabSelected="1" zoomScale="110" zoomScaleNormal="110" workbookViewId="0">
      <pane xSplit="4" ySplit="7" topLeftCell="U191" activePane="bottomRight" state="frozen"/>
      <selection pane="topRight" activeCell="E1" sqref="E1"/>
      <selection pane="bottomLeft" activeCell="A8" sqref="A8"/>
      <selection pane="bottomRight" activeCell="AS50" sqref="AS50:AS54"/>
    </sheetView>
  </sheetViews>
  <sheetFormatPr defaultColWidth="9.140625" defaultRowHeight="16.5" customHeight="1"/>
  <cols>
    <col min="1" max="1" width="8" style="37" customWidth="1"/>
    <col min="2" max="2" width="20.5703125" style="1" customWidth="1"/>
    <col min="3" max="3" width="25.42578125" style="1" customWidth="1"/>
    <col min="4" max="4" width="16.5703125" style="28" customWidth="1"/>
    <col min="5" max="5" width="11.42578125" style="1" customWidth="1"/>
    <col min="6" max="6" width="13.42578125" style="1" customWidth="1"/>
    <col min="7" max="7" width="11.5703125" style="1" customWidth="1"/>
    <col min="8" max="8" width="8.7109375" style="1" customWidth="1"/>
    <col min="9" max="9" width="7.42578125" style="1" customWidth="1"/>
    <col min="10" max="10" width="11.140625" style="1" customWidth="1"/>
    <col min="11" max="11" width="7.85546875" style="1" customWidth="1"/>
    <col min="12" max="12" width="9.42578125" style="1" customWidth="1"/>
    <col min="13" max="13" width="12" style="1" customWidth="1"/>
    <col min="14" max="14" width="8.28515625" style="1" customWidth="1"/>
    <col min="15" max="15" width="7.140625" style="1" customWidth="1"/>
    <col min="16" max="17" width="10.28515625" style="1" customWidth="1"/>
    <col min="18" max="18" width="9.140625" style="1" customWidth="1"/>
    <col min="19" max="19" width="11.85546875" style="1" customWidth="1"/>
    <col min="20" max="20" width="7.7109375" style="1" customWidth="1"/>
    <col min="21" max="21" width="6.7109375" style="1" customWidth="1"/>
    <col min="22" max="22" width="10.5703125" style="1" customWidth="1"/>
    <col min="23" max="23" width="7.5703125" style="1" customWidth="1"/>
    <col min="24" max="24" width="6.7109375" style="1" customWidth="1"/>
    <col min="25" max="25" width="11.42578125" style="1" customWidth="1"/>
    <col min="26" max="26" width="8" style="1" customWidth="1"/>
    <col min="27" max="27" width="6.7109375" style="1" hidden="1" customWidth="1"/>
    <col min="28" max="28" width="11.42578125" style="1" hidden="1" customWidth="1"/>
    <col min="29" max="29" width="8" style="1" customWidth="1"/>
    <col min="30" max="30" width="7.42578125" style="1" hidden="1" customWidth="1"/>
    <col min="31" max="31" width="9.5703125" style="1" hidden="1" customWidth="1"/>
    <col min="32" max="32" width="9.28515625" style="1" customWidth="1"/>
    <col min="33" max="33" width="6.7109375" style="1" hidden="1" customWidth="1"/>
    <col min="34" max="34" width="11" style="1" hidden="1" customWidth="1"/>
    <col min="35" max="35" width="8.7109375" style="1" customWidth="1"/>
    <col min="36" max="36" width="6.7109375" style="1" hidden="1" customWidth="1"/>
    <col min="37" max="37" width="9.7109375" style="1" hidden="1" customWidth="1"/>
    <col min="38" max="38" width="7.7109375" style="1" customWidth="1"/>
    <col min="39" max="39" width="6.7109375" style="1" hidden="1" customWidth="1"/>
    <col min="40" max="40" width="10.28515625" style="1" hidden="1" customWidth="1"/>
    <col min="41" max="43" width="10.42578125" style="1" customWidth="1"/>
    <col min="44" max="44" width="32.85546875" style="4" customWidth="1"/>
    <col min="45" max="45" width="28.5703125" style="1" customWidth="1"/>
    <col min="46" max="47" width="9.140625" style="1" customWidth="1"/>
    <col min="48" max="48" width="12.7109375" style="1" customWidth="1"/>
    <col min="49" max="16384" width="9.140625" style="1"/>
  </cols>
  <sheetData>
    <row r="1" spans="1:48" ht="16.5" customHeight="1">
      <c r="A1" s="210"/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</row>
    <row r="2" spans="1:48" ht="16.5" customHeight="1">
      <c r="A2" s="210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</row>
    <row r="3" spans="1:48" ht="16.5" customHeight="1">
      <c r="A3" s="210" t="s">
        <v>105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</row>
    <row r="4" spans="1:48" ht="16.5" customHeight="1">
      <c r="A4" s="211" t="s">
        <v>190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</row>
    <row r="6" spans="1:48" ht="16.5" customHeight="1">
      <c r="A6" s="212" t="s">
        <v>0</v>
      </c>
      <c r="B6" s="215" t="s">
        <v>96</v>
      </c>
      <c r="C6" s="201" t="s">
        <v>97</v>
      </c>
      <c r="D6" s="201" t="s">
        <v>1</v>
      </c>
      <c r="E6" s="218" t="s">
        <v>98</v>
      </c>
      <c r="F6" s="218"/>
      <c r="G6" s="218"/>
      <c r="H6" s="202" t="s">
        <v>2</v>
      </c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4"/>
      <c r="AR6" s="201" t="s">
        <v>3</v>
      </c>
      <c r="AS6" s="201" t="s">
        <v>4</v>
      </c>
    </row>
    <row r="7" spans="1:48" ht="33.75" customHeight="1">
      <c r="A7" s="213"/>
      <c r="B7" s="216"/>
      <c r="C7" s="201"/>
      <c r="D7" s="201"/>
      <c r="E7" s="218"/>
      <c r="F7" s="218"/>
      <c r="G7" s="218"/>
      <c r="H7" s="201" t="s">
        <v>5</v>
      </c>
      <c r="I7" s="201"/>
      <c r="J7" s="201"/>
      <c r="K7" s="201" t="s">
        <v>6</v>
      </c>
      <c r="L7" s="201"/>
      <c r="M7" s="201"/>
      <c r="N7" s="201" t="s">
        <v>7</v>
      </c>
      <c r="O7" s="201"/>
      <c r="P7" s="201"/>
      <c r="Q7" s="201" t="s">
        <v>8</v>
      </c>
      <c r="R7" s="201"/>
      <c r="S7" s="201"/>
      <c r="T7" s="201" t="s">
        <v>9</v>
      </c>
      <c r="U7" s="201"/>
      <c r="V7" s="201"/>
      <c r="W7" s="201" t="s">
        <v>10</v>
      </c>
      <c r="X7" s="201"/>
      <c r="Y7" s="201"/>
      <c r="Z7" s="201" t="s">
        <v>11</v>
      </c>
      <c r="AA7" s="201"/>
      <c r="AB7" s="201"/>
      <c r="AC7" s="201" t="s">
        <v>12</v>
      </c>
      <c r="AD7" s="201"/>
      <c r="AE7" s="201"/>
      <c r="AF7" s="201" t="s">
        <v>13</v>
      </c>
      <c r="AG7" s="201"/>
      <c r="AH7" s="201"/>
      <c r="AI7" s="201" t="s">
        <v>14</v>
      </c>
      <c r="AJ7" s="201"/>
      <c r="AK7" s="201"/>
      <c r="AL7" s="201" t="s">
        <v>15</v>
      </c>
      <c r="AM7" s="201"/>
      <c r="AN7" s="201"/>
      <c r="AO7" s="202" t="s">
        <v>16</v>
      </c>
      <c r="AP7" s="203"/>
      <c r="AQ7" s="204"/>
      <c r="AR7" s="201"/>
      <c r="AS7" s="201"/>
    </row>
    <row r="8" spans="1:48" s="4" customFormat="1" ht="16.5" customHeight="1">
      <c r="A8" s="214"/>
      <c r="B8" s="217"/>
      <c r="C8" s="201"/>
      <c r="D8" s="201"/>
      <c r="E8" s="35" t="s">
        <v>17</v>
      </c>
      <c r="F8" s="35" t="s">
        <v>18</v>
      </c>
      <c r="G8" s="2" t="s">
        <v>19</v>
      </c>
      <c r="H8" s="33" t="s">
        <v>17</v>
      </c>
      <c r="I8" s="33" t="s">
        <v>18</v>
      </c>
      <c r="J8" s="3" t="s">
        <v>19</v>
      </c>
      <c r="K8" s="33" t="s">
        <v>17</v>
      </c>
      <c r="L8" s="33" t="s">
        <v>18</v>
      </c>
      <c r="M8" s="3" t="s">
        <v>19</v>
      </c>
      <c r="N8" s="33" t="s">
        <v>17</v>
      </c>
      <c r="O8" s="33" t="s">
        <v>18</v>
      </c>
      <c r="P8" s="3" t="s">
        <v>19</v>
      </c>
      <c r="Q8" s="33" t="s">
        <v>17</v>
      </c>
      <c r="R8" s="33" t="s">
        <v>18</v>
      </c>
      <c r="S8" s="3" t="s">
        <v>19</v>
      </c>
      <c r="T8" s="33" t="s">
        <v>17</v>
      </c>
      <c r="U8" s="33" t="s">
        <v>18</v>
      </c>
      <c r="V8" s="3" t="s">
        <v>19</v>
      </c>
      <c r="W8" s="33" t="s">
        <v>17</v>
      </c>
      <c r="X8" s="33" t="s">
        <v>18</v>
      </c>
      <c r="Y8" s="3" t="s">
        <v>19</v>
      </c>
      <c r="Z8" s="33" t="s">
        <v>17</v>
      </c>
      <c r="AA8" s="33" t="s">
        <v>18</v>
      </c>
      <c r="AB8" s="3" t="s">
        <v>19</v>
      </c>
      <c r="AC8" s="33" t="s">
        <v>17</v>
      </c>
      <c r="AD8" s="33" t="s">
        <v>18</v>
      </c>
      <c r="AE8" s="3" t="s">
        <v>19</v>
      </c>
      <c r="AF8" s="33" t="s">
        <v>17</v>
      </c>
      <c r="AG8" s="33" t="s">
        <v>18</v>
      </c>
      <c r="AH8" s="3" t="s">
        <v>19</v>
      </c>
      <c r="AI8" s="33" t="s">
        <v>17</v>
      </c>
      <c r="AJ8" s="33" t="s">
        <v>18</v>
      </c>
      <c r="AK8" s="3" t="s">
        <v>19</v>
      </c>
      <c r="AL8" s="33" t="s">
        <v>17</v>
      </c>
      <c r="AM8" s="33" t="s">
        <v>18</v>
      </c>
      <c r="AN8" s="3" t="s">
        <v>19</v>
      </c>
      <c r="AO8" s="58" t="s">
        <v>17</v>
      </c>
      <c r="AP8" s="58" t="s">
        <v>18</v>
      </c>
      <c r="AQ8" s="3" t="s">
        <v>19</v>
      </c>
      <c r="AR8" s="201"/>
      <c r="AS8" s="201"/>
    </row>
    <row r="9" spans="1:48" s="6" customFormat="1" ht="16.5" customHeight="1">
      <c r="A9" s="34">
        <v>1</v>
      </c>
      <c r="B9" s="33">
        <v>2</v>
      </c>
      <c r="C9" s="33">
        <v>3</v>
      </c>
      <c r="D9" s="29">
        <v>5</v>
      </c>
      <c r="E9" s="35">
        <v>6</v>
      </c>
      <c r="F9" s="35">
        <v>7</v>
      </c>
      <c r="G9" s="2" t="s">
        <v>20</v>
      </c>
      <c r="H9" s="33">
        <v>9</v>
      </c>
      <c r="I9" s="33">
        <v>10</v>
      </c>
      <c r="J9" s="33">
        <v>11</v>
      </c>
      <c r="K9" s="33">
        <v>12</v>
      </c>
      <c r="L9" s="33">
        <v>13</v>
      </c>
      <c r="M9" s="33">
        <v>14</v>
      </c>
      <c r="N9" s="5">
        <v>15</v>
      </c>
      <c r="O9" s="5">
        <v>16</v>
      </c>
      <c r="P9" s="5">
        <v>17</v>
      </c>
      <c r="Q9" s="5">
        <v>18</v>
      </c>
      <c r="R9" s="5">
        <v>19</v>
      </c>
      <c r="S9" s="5">
        <v>20</v>
      </c>
      <c r="T9" s="5">
        <v>21</v>
      </c>
      <c r="U9" s="5">
        <v>22</v>
      </c>
      <c r="V9" s="5">
        <v>23</v>
      </c>
      <c r="W9" s="5">
        <v>24</v>
      </c>
      <c r="X9" s="5">
        <v>25</v>
      </c>
      <c r="Y9" s="5">
        <v>26</v>
      </c>
      <c r="Z9" s="5">
        <v>27</v>
      </c>
      <c r="AA9" s="5">
        <v>28</v>
      </c>
      <c r="AB9" s="5">
        <v>29</v>
      </c>
      <c r="AC9" s="5">
        <v>30</v>
      </c>
      <c r="AD9" s="5">
        <v>31</v>
      </c>
      <c r="AE9" s="5">
        <v>32</v>
      </c>
      <c r="AF9" s="5">
        <v>33</v>
      </c>
      <c r="AG9" s="5">
        <v>34</v>
      </c>
      <c r="AH9" s="5">
        <v>35</v>
      </c>
      <c r="AI9" s="5">
        <v>36</v>
      </c>
      <c r="AJ9" s="5">
        <v>37</v>
      </c>
      <c r="AK9" s="5">
        <v>38</v>
      </c>
      <c r="AL9" s="5">
        <v>39</v>
      </c>
      <c r="AM9" s="5">
        <v>40</v>
      </c>
      <c r="AN9" s="5">
        <v>41</v>
      </c>
      <c r="AO9" s="5">
        <v>42</v>
      </c>
      <c r="AP9" s="5">
        <v>43</v>
      </c>
      <c r="AQ9" s="5">
        <v>44</v>
      </c>
      <c r="AR9" s="5">
        <v>45</v>
      </c>
      <c r="AS9" s="5">
        <v>46</v>
      </c>
    </row>
    <row r="10" spans="1:48" s="10" customFormat="1" ht="16.5" customHeight="1">
      <c r="A10" s="187" t="s">
        <v>43</v>
      </c>
      <c r="B10" s="103" t="s">
        <v>21</v>
      </c>
      <c r="C10" s="104"/>
      <c r="D10" s="60" t="s">
        <v>89</v>
      </c>
      <c r="E10" s="61">
        <f>SUM(E11:E13)</f>
        <v>11090.599999999999</v>
      </c>
      <c r="F10" s="61">
        <f>SUM(F11:F13)</f>
        <v>5164.7000000000007</v>
      </c>
      <c r="G10" s="62">
        <f>F10/E10*100</f>
        <v>46.568265017221805</v>
      </c>
      <c r="H10" s="62">
        <f>SUM(H11:H13)</f>
        <v>77.699999999999989</v>
      </c>
      <c r="I10" s="62">
        <f>SUM(I11:I13)</f>
        <v>77.699999999999989</v>
      </c>
      <c r="J10" s="62">
        <f>I10/H10*100</f>
        <v>100</v>
      </c>
      <c r="K10" s="62">
        <f>SUM(K11:K13)</f>
        <v>1278.7</v>
      </c>
      <c r="L10" s="62">
        <f>SUM(L11:L13)</f>
        <v>1277.3</v>
      </c>
      <c r="M10" s="62">
        <f>L10/K10*100</f>
        <v>99.890513803081248</v>
      </c>
      <c r="N10" s="62">
        <f>SUM(N11:N13)</f>
        <v>1065.9000000000001</v>
      </c>
      <c r="O10" s="62">
        <f>SUM(O11:O13)</f>
        <v>984.30000000000007</v>
      </c>
      <c r="P10" s="62">
        <f>O10/N10*100</f>
        <v>92.344497607655498</v>
      </c>
      <c r="Q10" s="62">
        <f>SUM(Q11:Q13)</f>
        <v>1214.4000000000001</v>
      </c>
      <c r="R10" s="62">
        <f>SUM(R11:R13)</f>
        <v>972.4</v>
      </c>
      <c r="S10" s="62">
        <f>R10/Q10*100</f>
        <v>80.072463768115938</v>
      </c>
      <c r="T10" s="62">
        <f>SUM(T11:T13)</f>
        <v>1025.3</v>
      </c>
      <c r="U10" s="62">
        <f>SUM(U11:U13)</f>
        <v>959</v>
      </c>
      <c r="V10" s="62">
        <f>U10/T10*100</f>
        <v>93.533599921974059</v>
      </c>
      <c r="W10" s="62">
        <f>SUM(W11:W13)</f>
        <v>929.9</v>
      </c>
      <c r="X10" s="62">
        <f>SUM(X11:X13)</f>
        <v>894</v>
      </c>
      <c r="Y10" s="62">
        <f>X10/W10*100</f>
        <v>96.139369824712333</v>
      </c>
      <c r="Z10" s="62">
        <f>SUM(Z11:Z13)</f>
        <v>638.4</v>
      </c>
      <c r="AA10" s="62">
        <f>SUM(AA11:AA13)</f>
        <v>0</v>
      </c>
      <c r="AB10" s="62">
        <f>AA10/Z10*100</f>
        <v>0</v>
      </c>
      <c r="AC10" s="62">
        <f>SUM(AC11:AC13)</f>
        <v>743.5</v>
      </c>
      <c r="AD10" s="62">
        <f>SUM(AD11:AD13)</f>
        <v>0</v>
      </c>
      <c r="AE10" s="62">
        <f>AD10/AC10*100</f>
        <v>0</v>
      </c>
      <c r="AF10" s="62">
        <f>SUM(AF11:AF13)</f>
        <v>700.1</v>
      </c>
      <c r="AG10" s="62">
        <f>SUM(AG11:AG13)</f>
        <v>0</v>
      </c>
      <c r="AH10" s="62">
        <f>AG10/AF10*100</f>
        <v>0</v>
      </c>
      <c r="AI10" s="62">
        <f>SUM(AI11:AI13)</f>
        <v>926.80000000000007</v>
      </c>
      <c r="AJ10" s="62">
        <f>SUM(AJ11:AJ13)</f>
        <v>0</v>
      </c>
      <c r="AK10" s="62">
        <f>AJ10/AI10*100</f>
        <v>0</v>
      </c>
      <c r="AL10" s="62">
        <f>SUM(AL11:AL13)</f>
        <v>1426.1999999999998</v>
      </c>
      <c r="AM10" s="62">
        <f>SUM(AM11:AM13)</f>
        <v>0</v>
      </c>
      <c r="AN10" s="62">
        <f>AM10/AL10*100</f>
        <v>0</v>
      </c>
      <c r="AO10" s="62">
        <f>SUM(AO11:AO13)</f>
        <v>1063.6999999999998</v>
      </c>
      <c r="AP10" s="62">
        <f>SUM(AP11:AP13)</f>
        <v>0</v>
      </c>
      <c r="AQ10" s="62">
        <f>AP10/AO10*100</f>
        <v>0</v>
      </c>
      <c r="AR10" s="222"/>
      <c r="AS10" s="223"/>
      <c r="AT10" s="8"/>
      <c r="AU10" s="9"/>
      <c r="AV10" s="8"/>
    </row>
    <row r="11" spans="1:48" s="10" customFormat="1" ht="27" customHeight="1">
      <c r="A11" s="187"/>
      <c r="B11" s="103"/>
      <c r="C11" s="104"/>
      <c r="D11" s="63" t="s">
        <v>85</v>
      </c>
      <c r="E11" s="61">
        <f>H11+K11+N11+Q11+T11+W11+Z11+AC11+AF11+AI11+AL11+AO11</f>
        <v>0</v>
      </c>
      <c r="F11" s="61">
        <f>I11+L11+O11+R11+U11+X11+AA11+AD11+AG11+AJ11+AM11+AP11</f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4">
        <v>0</v>
      </c>
      <c r="R11" s="62">
        <v>0</v>
      </c>
      <c r="S11" s="62">
        <v>0</v>
      </c>
      <c r="T11" s="65">
        <v>0</v>
      </c>
      <c r="U11" s="62">
        <v>0</v>
      </c>
      <c r="V11" s="62">
        <v>0</v>
      </c>
      <c r="W11" s="65">
        <v>0</v>
      </c>
      <c r="X11" s="62">
        <v>0</v>
      </c>
      <c r="Y11" s="62">
        <v>0</v>
      </c>
      <c r="Z11" s="64">
        <v>0</v>
      </c>
      <c r="AA11" s="62">
        <v>0</v>
      </c>
      <c r="AB11" s="62">
        <v>0</v>
      </c>
      <c r="AC11" s="64">
        <v>0</v>
      </c>
      <c r="AD11" s="62">
        <v>0</v>
      </c>
      <c r="AE11" s="62">
        <v>0</v>
      </c>
      <c r="AF11" s="64">
        <v>0</v>
      </c>
      <c r="AG11" s="62">
        <v>0</v>
      </c>
      <c r="AH11" s="62">
        <v>0</v>
      </c>
      <c r="AI11" s="64">
        <v>0</v>
      </c>
      <c r="AJ11" s="62">
        <v>0</v>
      </c>
      <c r="AK11" s="62">
        <v>0</v>
      </c>
      <c r="AL11" s="64">
        <v>0</v>
      </c>
      <c r="AM11" s="62">
        <v>0</v>
      </c>
      <c r="AN11" s="62">
        <v>0</v>
      </c>
      <c r="AO11" s="64">
        <v>0</v>
      </c>
      <c r="AP11" s="62">
        <v>0</v>
      </c>
      <c r="AQ11" s="62">
        <v>0</v>
      </c>
      <c r="AR11" s="222"/>
      <c r="AS11" s="223"/>
      <c r="AT11" s="8"/>
      <c r="AU11" s="8"/>
      <c r="AV11" s="8"/>
    </row>
    <row r="12" spans="1:48" s="10" customFormat="1" ht="27" customHeight="1">
      <c r="A12" s="187"/>
      <c r="B12" s="103"/>
      <c r="C12" s="104"/>
      <c r="D12" s="66" t="s">
        <v>24</v>
      </c>
      <c r="E12" s="61">
        <f>H12+K12+N12+Q12+T12+W12+Z12+AC12+AF12+AI12+AL12+AO12</f>
        <v>8973.4</v>
      </c>
      <c r="F12" s="61">
        <f t="shared" ref="F12:F13" si="0">I12+L12+O12+R12+U12+X12+AA12+AD12+AG12+AJ12+AM12+AP12</f>
        <v>4432.4000000000005</v>
      </c>
      <c r="G12" s="62">
        <f t="shared" ref="G12:G13" si="1">F12/E12*100</f>
        <v>49.394878195555762</v>
      </c>
      <c r="H12" s="62">
        <f>H17+H22+H27+H32+H37+H42+H47+H52+H63</f>
        <v>77.699999999999989</v>
      </c>
      <c r="I12" s="62">
        <f>I17+I22+I27+I32+I37+I42+I47+I52+I63</f>
        <v>77.699999999999989</v>
      </c>
      <c r="J12" s="62">
        <f>I12/H12*100</f>
        <v>100</v>
      </c>
      <c r="K12" s="62">
        <f t="shared" ref="K12:L12" si="2">K17+K22+K27+K32+K37+K42+K47+K52+K63</f>
        <v>1146.8</v>
      </c>
      <c r="L12" s="62">
        <f t="shared" si="2"/>
        <v>1146.8</v>
      </c>
      <c r="M12" s="62">
        <f>L12/K12*100</f>
        <v>100</v>
      </c>
      <c r="N12" s="62">
        <f>N17+N22+N27+N32+N37+N42+N47+N52+N63</f>
        <v>926.7</v>
      </c>
      <c r="O12" s="62">
        <f>O17+O22+O27+O32+O37+O42+O47+O52+O63</f>
        <v>848.2</v>
      </c>
      <c r="P12" s="62">
        <f>O12/N12*100</f>
        <v>91.52908168770908</v>
      </c>
      <c r="Q12" s="62">
        <f t="shared" ref="Q12:R12" si="3">Q17+Q22+Q27+Q32+Q37+Q42+Q47+Q52+Q63</f>
        <v>1046.9000000000001</v>
      </c>
      <c r="R12" s="62">
        <f t="shared" si="3"/>
        <v>804.8</v>
      </c>
      <c r="S12" s="62">
        <f>R12/Q12*100</f>
        <v>76.874582099531935</v>
      </c>
      <c r="T12" s="62">
        <f t="shared" ref="T12:U12" si="4">T17+T22+T27+T32+T37+T42+T47+T52+T63</f>
        <v>863.6</v>
      </c>
      <c r="U12" s="62">
        <f t="shared" si="4"/>
        <v>793.8</v>
      </c>
      <c r="V12" s="62">
        <f>U12/T12*100</f>
        <v>91.917554423344129</v>
      </c>
      <c r="W12" s="62">
        <f t="shared" ref="W12:X12" si="5">W17+W22+W27+W32+W37+W42+W47+W52+W63</f>
        <v>795.5</v>
      </c>
      <c r="X12" s="62">
        <f t="shared" si="5"/>
        <v>761.1</v>
      </c>
      <c r="Y12" s="62">
        <f>X12/W12*100</f>
        <v>95.675675675675677</v>
      </c>
      <c r="Z12" s="62">
        <f t="shared" ref="Z12:AA12" si="6">Z17+Z22+Z27+Z32+Z37+Z42+Z47+Z52+Z63</f>
        <v>440.5</v>
      </c>
      <c r="AA12" s="62">
        <f t="shared" si="6"/>
        <v>0</v>
      </c>
      <c r="AB12" s="62">
        <f>AA12/Z12*100</f>
        <v>0</v>
      </c>
      <c r="AC12" s="62">
        <f t="shared" ref="AC12:AD12" si="7">AC17+AC22+AC27+AC32+AC37+AC42+AC47+AC52+AC63</f>
        <v>545.6</v>
      </c>
      <c r="AD12" s="62">
        <f t="shared" si="7"/>
        <v>0</v>
      </c>
      <c r="AE12" s="62">
        <f>AD12/AC12*100</f>
        <v>0</v>
      </c>
      <c r="AF12" s="62">
        <f t="shared" ref="AF12:AG12" si="8">AF17+AF22+AF27+AF32+AF37+AF42+AF47+AF52+AF63</f>
        <v>516</v>
      </c>
      <c r="AG12" s="62">
        <f t="shared" si="8"/>
        <v>0</v>
      </c>
      <c r="AH12" s="62">
        <f>AG12/AF12*100</f>
        <v>0</v>
      </c>
      <c r="AI12" s="62">
        <f t="shared" ref="AI12:AJ12" si="9">AI17+AI22+AI27+AI32+AI37+AI42+AI47+AI52+AI63</f>
        <v>791.2</v>
      </c>
      <c r="AJ12" s="62">
        <f t="shared" si="9"/>
        <v>0</v>
      </c>
      <c r="AK12" s="62">
        <f>AJ12/AI12*100</f>
        <v>0</v>
      </c>
      <c r="AL12" s="62">
        <f t="shared" ref="AL12:AM12" si="10">AL17+AL22+AL27+AL32+AL37+AL42+AL47+AL52+AL63</f>
        <v>1040.5999999999999</v>
      </c>
      <c r="AM12" s="62">
        <f t="shared" si="10"/>
        <v>0</v>
      </c>
      <c r="AN12" s="62">
        <f>AM12/AL12*100</f>
        <v>0</v>
      </c>
      <c r="AO12" s="62">
        <f t="shared" ref="AO12:AP12" si="11">AO17+AO22+AO27+AO32+AO37+AO42+AO47+AO52+AO63</f>
        <v>782.3</v>
      </c>
      <c r="AP12" s="62">
        <f t="shared" si="11"/>
        <v>0</v>
      </c>
      <c r="AQ12" s="62">
        <f>AP12/AO12*100</f>
        <v>0</v>
      </c>
      <c r="AR12" s="222"/>
      <c r="AS12" s="223"/>
      <c r="AT12" s="8"/>
      <c r="AU12" s="8"/>
      <c r="AV12" s="8"/>
    </row>
    <row r="13" spans="1:48" s="10" customFormat="1" ht="16.5" customHeight="1">
      <c r="A13" s="187"/>
      <c r="B13" s="103"/>
      <c r="C13" s="104"/>
      <c r="D13" s="66" t="s">
        <v>86</v>
      </c>
      <c r="E13" s="61">
        <f t="shared" ref="E13" si="12">H13+K13+N13+Q13+T13+W13+Z13+AC13+AF13+AI13+AL13+AO13</f>
        <v>2117.1999999999998</v>
      </c>
      <c r="F13" s="61">
        <f t="shared" si="0"/>
        <v>732.30000000000007</v>
      </c>
      <c r="G13" s="62">
        <f t="shared" si="1"/>
        <v>34.588135273002088</v>
      </c>
      <c r="H13" s="62">
        <f>H18+H23+H28+H33+H38+H43+H48+H53+H64</f>
        <v>0</v>
      </c>
      <c r="I13" s="62">
        <f>I18+I23+I28+I33+I38+I43+I48+I53+I64</f>
        <v>0</v>
      </c>
      <c r="J13" s="62">
        <v>0</v>
      </c>
      <c r="K13" s="62">
        <f t="shared" ref="K13:L13" si="13">K18+K23+K28+K33+K38+K43+K48+K53+K64</f>
        <v>131.9</v>
      </c>
      <c r="L13" s="62">
        <f t="shared" si="13"/>
        <v>130.5</v>
      </c>
      <c r="M13" s="62">
        <f>L13/K13*100</f>
        <v>98.938589840788467</v>
      </c>
      <c r="N13" s="62">
        <f>N18+N23+N28+N33+N38+N43+N48+N53+N64</f>
        <v>139.20000000000002</v>
      </c>
      <c r="O13" s="62">
        <f>O18+O23+O28+O33+O38+O43+O48+O53+O64</f>
        <v>136.1</v>
      </c>
      <c r="P13" s="62">
        <f>O13/N13*100</f>
        <v>97.772988505747108</v>
      </c>
      <c r="Q13" s="62">
        <f t="shared" ref="Q13:R13" si="14">Q18+Q23+Q28+Q33+Q38+Q43+Q48+Q53+Q64</f>
        <v>167.5</v>
      </c>
      <c r="R13" s="62">
        <f t="shared" si="14"/>
        <v>167.6</v>
      </c>
      <c r="S13" s="62">
        <f>R13/Q13*100</f>
        <v>100.05970149253731</v>
      </c>
      <c r="T13" s="62">
        <f t="shared" ref="T13:U13" si="15">T18+T23+T28+T33+T38+T43+T48+T53+T64</f>
        <v>161.70000000000002</v>
      </c>
      <c r="U13" s="62">
        <f t="shared" si="15"/>
        <v>165.2</v>
      </c>
      <c r="V13" s="62">
        <f>U13/T13*100</f>
        <v>102.16450216450215</v>
      </c>
      <c r="W13" s="62">
        <f t="shared" ref="W13:X13" si="16">W18+W23+W28+W33+W38+W43+W48+W53+W64</f>
        <v>134.4</v>
      </c>
      <c r="X13" s="62">
        <f t="shared" si="16"/>
        <v>132.9</v>
      </c>
      <c r="Y13" s="62">
        <f>X13/W13*100</f>
        <v>98.883928571428569</v>
      </c>
      <c r="Z13" s="62">
        <f t="shared" ref="Z13:AA13" si="17">Z18+Z23+Z28+Z33+Z38+Z43+Z48+Z53+Z64</f>
        <v>197.9</v>
      </c>
      <c r="AA13" s="62">
        <f t="shared" si="17"/>
        <v>0</v>
      </c>
      <c r="AB13" s="62">
        <f>AA13/Z13*100</f>
        <v>0</v>
      </c>
      <c r="AC13" s="62">
        <f t="shared" ref="AC13:AD13" si="18">AC18+AC23+AC28+AC33+AC38+AC43+AC48+AC53+AC64</f>
        <v>197.9</v>
      </c>
      <c r="AD13" s="62">
        <f t="shared" si="18"/>
        <v>0</v>
      </c>
      <c r="AE13" s="62">
        <f>AD13/AC13*100</f>
        <v>0</v>
      </c>
      <c r="AF13" s="62">
        <f t="shared" ref="AF13:AG13" si="19">AF18+AF23+AF28+AF33+AF38+AF43+AF48+AF53+AF64</f>
        <v>184.1</v>
      </c>
      <c r="AG13" s="62">
        <f t="shared" si="19"/>
        <v>0</v>
      </c>
      <c r="AH13" s="62">
        <f>AG13/AF13*100</f>
        <v>0</v>
      </c>
      <c r="AI13" s="62">
        <f t="shared" ref="AI13:AJ13" si="20">AI18+AI23+AI28+AI33+AI38+AI43+AI48+AI53+AI64</f>
        <v>135.6</v>
      </c>
      <c r="AJ13" s="62">
        <f t="shared" si="20"/>
        <v>0</v>
      </c>
      <c r="AK13" s="62">
        <f>AJ13/AI13*100</f>
        <v>0</v>
      </c>
      <c r="AL13" s="62">
        <f t="shared" ref="AL13:AM13" si="21">AL18+AL23+AL28+AL33+AL38+AL43+AL48+AL53+AL64</f>
        <v>385.6</v>
      </c>
      <c r="AM13" s="62">
        <f t="shared" si="21"/>
        <v>0</v>
      </c>
      <c r="AN13" s="62">
        <f>AM13/AL13*100</f>
        <v>0</v>
      </c>
      <c r="AO13" s="62">
        <f t="shared" ref="AO13:AP13" si="22">AO18+AO23+AO28+AO33+AO38+AO43+AO48+AO53+AO64</f>
        <v>281.39999999999998</v>
      </c>
      <c r="AP13" s="62">
        <f t="shared" si="22"/>
        <v>0</v>
      </c>
      <c r="AQ13" s="62">
        <f>AP13/AO13*100</f>
        <v>0</v>
      </c>
      <c r="AR13" s="222"/>
      <c r="AS13" s="223"/>
      <c r="AT13" s="8"/>
      <c r="AU13" s="8"/>
      <c r="AV13" s="8"/>
    </row>
    <row r="14" spans="1:48" s="10" customFormat="1" ht="28.5" customHeight="1">
      <c r="A14" s="188"/>
      <c r="B14" s="106"/>
      <c r="C14" s="107"/>
      <c r="D14" s="66" t="s">
        <v>87</v>
      </c>
      <c r="E14" s="61">
        <v>0</v>
      </c>
      <c r="F14" s="61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4">
        <v>0</v>
      </c>
      <c r="R14" s="67">
        <v>0</v>
      </c>
      <c r="S14" s="64">
        <v>0</v>
      </c>
      <c r="T14" s="65">
        <v>0</v>
      </c>
      <c r="U14" s="67">
        <v>0</v>
      </c>
      <c r="V14" s="64">
        <v>0</v>
      </c>
      <c r="W14" s="65">
        <v>0</v>
      </c>
      <c r="X14" s="64">
        <v>0</v>
      </c>
      <c r="Y14" s="64">
        <v>0</v>
      </c>
      <c r="Z14" s="64">
        <v>0</v>
      </c>
      <c r="AA14" s="64">
        <v>0</v>
      </c>
      <c r="AB14" s="64">
        <v>0</v>
      </c>
      <c r="AC14" s="64">
        <v>0</v>
      </c>
      <c r="AD14" s="64">
        <v>0</v>
      </c>
      <c r="AE14" s="64">
        <v>0</v>
      </c>
      <c r="AF14" s="64">
        <v>0</v>
      </c>
      <c r="AG14" s="64">
        <v>0</v>
      </c>
      <c r="AH14" s="64">
        <v>0</v>
      </c>
      <c r="AI14" s="64">
        <v>0</v>
      </c>
      <c r="AJ14" s="64">
        <v>0</v>
      </c>
      <c r="AK14" s="64">
        <v>0</v>
      </c>
      <c r="AL14" s="64">
        <v>0</v>
      </c>
      <c r="AM14" s="64">
        <v>0</v>
      </c>
      <c r="AN14" s="64">
        <v>0</v>
      </c>
      <c r="AO14" s="64">
        <v>0</v>
      </c>
      <c r="AP14" s="64">
        <v>0</v>
      </c>
      <c r="AQ14" s="64">
        <v>0</v>
      </c>
      <c r="AR14" s="222"/>
      <c r="AS14" s="223"/>
      <c r="AT14" s="8"/>
      <c r="AU14" s="8"/>
      <c r="AV14" s="8"/>
    </row>
    <row r="15" spans="1:48" s="10" customFormat="1" ht="16.5" customHeight="1">
      <c r="A15" s="127" t="s">
        <v>44</v>
      </c>
      <c r="B15" s="189" t="s">
        <v>115</v>
      </c>
      <c r="C15" s="153" t="s">
        <v>203</v>
      </c>
      <c r="D15" s="2" t="s">
        <v>89</v>
      </c>
      <c r="E15" s="7">
        <f>SUM(E16:E18)</f>
        <v>146.60000000000002</v>
      </c>
      <c r="F15" s="7">
        <f>SUM(F16:F18)</f>
        <v>67.2</v>
      </c>
      <c r="G15" s="73">
        <f>F15/E15*100</f>
        <v>45.839017735334238</v>
      </c>
      <c r="H15" s="73">
        <f>SUM(H16:H18)</f>
        <v>0</v>
      </c>
      <c r="I15" s="73">
        <f>SUM(I16:I18)</f>
        <v>0</v>
      </c>
      <c r="J15" s="73">
        <v>0</v>
      </c>
      <c r="K15" s="73">
        <f>SUM(K16:K18)</f>
        <v>0</v>
      </c>
      <c r="L15" s="73">
        <f>SUM(L16:L18)</f>
        <v>0</v>
      </c>
      <c r="M15" s="73">
        <v>0</v>
      </c>
      <c r="N15" s="73">
        <f>SUM(N16:N18)</f>
        <v>24.3</v>
      </c>
      <c r="O15" s="73">
        <f>SUM(O16:O18)</f>
        <v>16.899999999999999</v>
      </c>
      <c r="P15" s="73">
        <f>O15/N15*100</f>
        <v>69.547325102880649</v>
      </c>
      <c r="Q15" s="73">
        <f>SUM(Q16:Q18)</f>
        <v>17.7</v>
      </c>
      <c r="R15" s="73">
        <f>SUM(R16:R18)</f>
        <v>20.299999999999997</v>
      </c>
      <c r="S15" s="73">
        <f>R15/Q15*100</f>
        <v>114.68926553672316</v>
      </c>
      <c r="T15" s="73">
        <f>SUM(T16:T18)</f>
        <v>16.8</v>
      </c>
      <c r="U15" s="73">
        <f>SUM(U16:U18)</f>
        <v>21.6</v>
      </c>
      <c r="V15" s="73">
        <f>U15/T15*100</f>
        <v>128.57142857142858</v>
      </c>
      <c r="W15" s="73">
        <f>SUM(W16:W18)</f>
        <v>8.5</v>
      </c>
      <c r="X15" s="73">
        <f>SUM(X16:X18)</f>
        <v>8.4</v>
      </c>
      <c r="Y15" s="73">
        <f>X15/W15*100</f>
        <v>98.82352941176471</v>
      </c>
      <c r="Z15" s="73">
        <f>SUM(Z16:Z18)</f>
        <v>11.1</v>
      </c>
      <c r="AA15" s="73">
        <f>SUM(AA16:AA18)</f>
        <v>0</v>
      </c>
      <c r="AB15" s="73">
        <f>AA15/Z15*100</f>
        <v>0</v>
      </c>
      <c r="AC15" s="73">
        <f>SUM(AC16:AC18)</f>
        <v>11.1</v>
      </c>
      <c r="AD15" s="73">
        <f>SUM(AD16:AD18)</f>
        <v>0</v>
      </c>
      <c r="AE15" s="73">
        <f>AD15/AC15*100</f>
        <v>0</v>
      </c>
      <c r="AF15" s="73">
        <f>SUM(AF16:AF18)</f>
        <v>7.6000000000000005</v>
      </c>
      <c r="AG15" s="73">
        <f>SUM(AG16:AG18)</f>
        <v>0</v>
      </c>
      <c r="AH15" s="73">
        <f>AG15/AF15*100</f>
        <v>0</v>
      </c>
      <c r="AI15" s="73">
        <f>SUM(AI16:AI18)</f>
        <v>12.399999999999999</v>
      </c>
      <c r="AJ15" s="73">
        <f>SUM(AJ16:AJ18)</f>
        <v>0</v>
      </c>
      <c r="AK15" s="73">
        <f>AJ15/AI15*100</f>
        <v>0</v>
      </c>
      <c r="AL15" s="73">
        <f>SUM(AL16:AL18)</f>
        <v>12.399999999999999</v>
      </c>
      <c r="AM15" s="73">
        <f>SUM(AM16:AM18)</f>
        <v>0</v>
      </c>
      <c r="AN15" s="73">
        <f>AM15/AL15*100</f>
        <v>0</v>
      </c>
      <c r="AO15" s="73">
        <f>SUM(AO16:AO18)</f>
        <v>24.700000000000003</v>
      </c>
      <c r="AP15" s="73">
        <f>SUM(AP16:AP18)</f>
        <v>0</v>
      </c>
      <c r="AQ15" s="73">
        <f>AP15/AO15*100</f>
        <v>0</v>
      </c>
      <c r="AR15" s="197" t="s">
        <v>230</v>
      </c>
      <c r="AS15" s="96"/>
      <c r="AT15" s="13"/>
      <c r="AU15" s="13"/>
      <c r="AV15" s="13"/>
    </row>
    <row r="16" spans="1:48" s="9" customFormat="1" ht="16.5" customHeight="1">
      <c r="A16" s="128"/>
      <c r="B16" s="190"/>
      <c r="C16" s="154"/>
      <c r="D16" s="29" t="s">
        <v>85</v>
      </c>
      <c r="E16" s="7">
        <f>H16+K16+N16+Q16+T16+W16+Z16+AC16+AF16+AI16+AL16+AO16</f>
        <v>0</v>
      </c>
      <c r="F16" s="7">
        <f>I16+L16+O16+R16+U16+X16+AA16+AD16+AG16+AJ16+AM16+AP16</f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46">
        <v>0</v>
      </c>
      <c r="R16" s="73">
        <v>0</v>
      </c>
      <c r="S16" s="73">
        <v>0</v>
      </c>
      <c r="T16" s="14">
        <v>0</v>
      </c>
      <c r="U16" s="73">
        <v>0</v>
      </c>
      <c r="V16" s="73">
        <v>0</v>
      </c>
      <c r="W16" s="14">
        <v>0</v>
      </c>
      <c r="X16" s="73">
        <v>0</v>
      </c>
      <c r="Y16" s="73">
        <v>0</v>
      </c>
      <c r="Z16" s="46">
        <v>0</v>
      </c>
      <c r="AA16" s="73">
        <v>0</v>
      </c>
      <c r="AB16" s="73">
        <v>0</v>
      </c>
      <c r="AC16" s="46">
        <v>0</v>
      </c>
      <c r="AD16" s="73">
        <v>0</v>
      </c>
      <c r="AE16" s="73">
        <v>0</v>
      </c>
      <c r="AF16" s="46">
        <v>0</v>
      </c>
      <c r="AG16" s="73">
        <v>0</v>
      </c>
      <c r="AH16" s="73">
        <v>0</v>
      </c>
      <c r="AI16" s="46">
        <v>0</v>
      </c>
      <c r="AJ16" s="73">
        <v>0</v>
      </c>
      <c r="AK16" s="73">
        <v>0</v>
      </c>
      <c r="AL16" s="46">
        <v>0</v>
      </c>
      <c r="AM16" s="73">
        <v>0</v>
      </c>
      <c r="AN16" s="73">
        <v>0</v>
      </c>
      <c r="AO16" s="46">
        <v>0</v>
      </c>
      <c r="AP16" s="73">
        <v>0</v>
      </c>
      <c r="AQ16" s="73">
        <v>0</v>
      </c>
      <c r="AR16" s="205"/>
      <c r="AS16" s="195"/>
      <c r="AT16" s="8"/>
      <c r="AU16" s="8"/>
      <c r="AV16" s="8"/>
    </row>
    <row r="17" spans="1:49" s="9" customFormat="1" ht="16.5" customHeight="1">
      <c r="A17" s="128"/>
      <c r="B17" s="190"/>
      <c r="C17" s="154"/>
      <c r="D17" s="17" t="s">
        <v>24</v>
      </c>
      <c r="E17" s="7">
        <f>H17+K17+N17+Q17+T17+W17+Z17+AC17+AF17+AI17+AL17+AO17</f>
        <v>102.60000000000001</v>
      </c>
      <c r="F17" s="7">
        <f t="shared" ref="F17:F18" si="23">I17+L17+O17+R17+U17+X17+AA17+AD17+AG17+AJ17+AM17+AP17</f>
        <v>47</v>
      </c>
      <c r="G17" s="73">
        <f t="shared" ref="G17:G18" si="24">F17/E17*100</f>
        <v>45.808966861598435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17</v>
      </c>
      <c r="O17" s="73">
        <v>11.3</v>
      </c>
      <c r="P17" s="73">
        <f>O17/N17*100</f>
        <v>66.47058823529413</v>
      </c>
      <c r="Q17" s="46">
        <f>8.5+4.6</f>
        <v>13.1</v>
      </c>
      <c r="R17" s="73">
        <v>14.7</v>
      </c>
      <c r="S17" s="73">
        <f>R17/Q17*100</f>
        <v>112.21374045801527</v>
      </c>
      <c r="T17" s="14">
        <f>8.5+2.5</f>
        <v>11</v>
      </c>
      <c r="U17" s="73">
        <v>15.1</v>
      </c>
      <c r="V17" s="73">
        <f>U17/T17*100</f>
        <v>137.27272727272728</v>
      </c>
      <c r="W17" s="14">
        <f>8.5-2.5</f>
        <v>6</v>
      </c>
      <c r="X17" s="73">
        <v>5.9</v>
      </c>
      <c r="Y17" s="73">
        <f>X17/W17*100</f>
        <v>98.333333333333343</v>
      </c>
      <c r="Z17" s="46">
        <v>8.5</v>
      </c>
      <c r="AA17" s="73">
        <v>0</v>
      </c>
      <c r="AB17" s="73">
        <f>AA17/Z17*100</f>
        <v>0</v>
      </c>
      <c r="AC17" s="46">
        <v>8.5</v>
      </c>
      <c r="AD17" s="73">
        <v>0</v>
      </c>
      <c r="AE17" s="73">
        <f>AD17/AC17*100</f>
        <v>0</v>
      </c>
      <c r="AF17" s="46">
        <f>8.5-4.6</f>
        <v>3.9000000000000004</v>
      </c>
      <c r="AG17" s="73">
        <v>0</v>
      </c>
      <c r="AH17" s="73">
        <f>AG17/AF17*100</f>
        <v>0</v>
      </c>
      <c r="AI17" s="46">
        <v>8.6999999999999993</v>
      </c>
      <c r="AJ17" s="73">
        <v>0</v>
      </c>
      <c r="AK17" s="73">
        <f>AJ17/AI17*100</f>
        <v>0</v>
      </c>
      <c r="AL17" s="46">
        <v>8.6999999999999993</v>
      </c>
      <c r="AM17" s="73">
        <v>0</v>
      </c>
      <c r="AN17" s="73">
        <f>AM17/AL17*100</f>
        <v>0</v>
      </c>
      <c r="AO17" s="46">
        <f>34.6-8.7*2</f>
        <v>17.200000000000003</v>
      </c>
      <c r="AP17" s="73">
        <v>0</v>
      </c>
      <c r="AQ17" s="73">
        <f>AP17/AO17*100</f>
        <v>0</v>
      </c>
      <c r="AR17" s="205"/>
      <c r="AS17" s="195"/>
      <c r="AT17" s="8"/>
      <c r="AU17" s="8"/>
      <c r="AV17" s="8"/>
      <c r="AW17" s="8"/>
    </row>
    <row r="18" spans="1:49" s="9" customFormat="1" ht="16.5" customHeight="1">
      <c r="A18" s="128"/>
      <c r="B18" s="190"/>
      <c r="C18" s="154"/>
      <c r="D18" s="17" t="s">
        <v>86</v>
      </c>
      <c r="E18" s="7">
        <f t="shared" ref="E18" si="25">H18+K18+N18+Q18+T18+W18+Z18+AC18+AF18+AI18+AL18+AO18</f>
        <v>44.000000000000007</v>
      </c>
      <c r="F18" s="7">
        <f t="shared" si="23"/>
        <v>20.2</v>
      </c>
      <c r="G18" s="73">
        <f t="shared" si="24"/>
        <v>45.909090909090899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7.3</v>
      </c>
      <c r="O18" s="73">
        <v>5.6</v>
      </c>
      <c r="P18" s="73">
        <f>O18/N18*100</f>
        <v>76.712328767123282</v>
      </c>
      <c r="Q18" s="46">
        <v>4.5999999999999996</v>
      </c>
      <c r="R18" s="73">
        <v>5.6</v>
      </c>
      <c r="S18" s="73">
        <f>R18/Q18*100</f>
        <v>121.73913043478262</v>
      </c>
      <c r="T18" s="14">
        <v>5.8</v>
      </c>
      <c r="U18" s="73">
        <v>6.5</v>
      </c>
      <c r="V18" s="73">
        <f>U18/T18*100</f>
        <v>112.06896551724139</v>
      </c>
      <c r="W18" s="14">
        <v>2.5</v>
      </c>
      <c r="X18" s="73">
        <v>2.5</v>
      </c>
      <c r="Y18" s="73">
        <f>X18/W18*100</f>
        <v>100</v>
      </c>
      <c r="Z18" s="46">
        <v>2.6</v>
      </c>
      <c r="AA18" s="73">
        <v>0</v>
      </c>
      <c r="AB18" s="73">
        <f>AA18/Z18*100</f>
        <v>0</v>
      </c>
      <c r="AC18" s="46">
        <v>2.6</v>
      </c>
      <c r="AD18" s="73">
        <v>0</v>
      </c>
      <c r="AE18" s="73">
        <f>AD18/AC18*100</f>
        <v>0</v>
      </c>
      <c r="AF18" s="46">
        <v>3.7</v>
      </c>
      <c r="AG18" s="73">
        <v>0</v>
      </c>
      <c r="AH18" s="73">
        <f>AG18/AF18*100</f>
        <v>0</v>
      </c>
      <c r="AI18" s="46">
        <v>3.7</v>
      </c>
      <c r="AJ18" s="73">
        <v>0</v>
      </c>
      <c r="AK18" s="73">
        <f>AJ18/AI18*100</f>
        <v>0</v>
      </c>
      <c r="AL18" s="46">
        <v>3.7</v>
      </c>
      <c r="AM18" s="73">
        <v>0</v>
      </c>
      <c r="AN18" s="73">
        <f>AM18/AL18*100</f>
        <v>0</v>
      </c>
      <c r="AO18" s="46">
        <v>7.5</v>
      </c>
      <c r="AP18" s="73">
        <v>0</v>
      </c>
      <c r="AQ18" s="73">
        <f>AP18/AO18*100</f>
        <v>0</v>
      </c>
      <c r="AR18" s="205"/>
      <c r="AS18" s="195"/>
      <c r="AT18" s="8"/>
      <c r="AU18" s="8"/>
      <c r="AV18" s="8"/>
      <c r="AW18" s="8"/>
    </row>
    <row r="19" spans="1:49" s="9" customFormat="1" ht="34.5" customHeight="1">
      <c r="A19" s="129"/>
      <c r="B19" s="191"/>
      <c r="C19" s="155"/>
      <c r="D19" s="17" t="s">
        <v>87</v>
      </c>
      <c r="E19" s="7">
        <v>0</v>
      </c>
      <c r="F19" s="7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15">
        <v>0</v>
      </c>
      <c r="R19" s="16">
        <v>0</v>
      </c>
      <c r="S19" s="15">
        <v>0</v>
      </c>
      <c r="T19" s="14">
        <v>0</v>
      </c>
      <c r="U19" s="16">
        <v>0</v>
      </c>
      <c r="V19" s="15">
        <v>0</v>
      </c>
      <c r="W19" s="14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46">
        <v>0</v>
      </c>
      <c r="AP19" s="46">
        <v>0</v>
      </c>
      <c r="AQ19" s="46">
        <v>0</v>
      </c>
      <c r="AR19" s="206"/>
      <c r="AS19" s="196"/>
      <c r="AT19" s="8"/>
      <c r="AU19" s="8"/>
      <c r="AV19" s="8"/>
    </row>
    <row r="20" spans="1:49" s="10" customFormat="1" ht="25.5" customHeight="1">
      <c r="A20" s="127" t="s">
        <v>45</v>
      </c>
      <c r="B20" s="207" t="s">
        <v>116</v>
      </c>
      <c r="C20" s="208" t="s">
        <v>204</v>
      </c>
      <c r="D20" s="2" t="s">
        <v>89</v>
      </c>
      <c r="E20" s="7">
        <f>SUM(E21:E23)</f>
        <v>1773.2000000000003</v>
      </c>
      <c r="F20" s="7">
        <f>SUM(F21:F23)</f>
        <v>712.1</v>
      </c>
      <c r="G20" s="73">
        <f>F20/E20*100</f>
        <v>40.159034513873223</v>
      </c>
      <c r="H20" s="73">
        <f>SUM(H21:H23)</f>
        <v>0</v>
      </c>
      <c r="I20" s="73">
        <f>SUM(I21:I23)</f>
        <v>0</v>
      </c>
      <c r="J20" s="73">
        <v>0</v>
      </c>
      <c r="K20" s="73">
        <f>SUM(K21:K23)</f>
        <v>131.9</v>
      </c>
      <c r="L20" s="73">
        <f>SUM(L21:L23)</f>
        <v>130.5</v>
      </c>
      <c r="M20" s="73">
        <f>L20/K20*100</f>
        <v>98.938589840788467</v>
      </c>
      <c r="N20" s="73">
        <f>SUM(N21:N23)</f>
        <v>131.9</v>
      </c>
      <c r="O20" s="73">
        <f>SUM(O21:O23)</f>
        <v>130.5</v>
      </c>
      <c r="P20" s="73">
        <f>O20/N20*100</f>
        <v>98.938589840788467</v>
      </c>
      <c r="Q20" s="73">
        <f>SUM(Q21:Q23)</f>
        <v>162.9</v>
      </c>
      <c r="R20" s="73">
        <f>SUM(R21:R23)</f>
        <v>162</v>
      </c>
      <c r="S20" s="73">
        <f>R20/Q20*100</f>
        <v>99.447513812154696</v>
      </c>
      <c r="T20" s="73">
        <f>SUM(T21:T23)</f>
        <v>155.9</v>
      </c>
      <c r="U20" s="73">
        <f>SUM(U21:U23)</f>
        <v>158.69999999999999</v>
      </c>
      <c r="V20" s="73">
        <f>U20/T20*100</f>
        <v>101.79602309172546</v>
      </c>
      <c r="W20" s="73">
        <f>SUM(W21:W23)</f>
        <v>131.9</v>
      </c>
      <c r="X20" s="73">
        <f>SUM(X21:X23)</f>
        <v>130.4</v>
      </c>
      <c r="Y20" s="73">
        <f>X20/W20*100</f>
        <v>98.862774829416225</v>
      </c>
      <c r="Z20" s="73">
        <f>SUM(Z21:Z23)</f>
        <v>195.3</v>
      </c>
      <c r="AA20" s="73">
        <f>SUM(AA21:AA23)</f>
        <v>0</v>
      </c>
      <c r="AB20" s="73">
        <f>AA20/Z20*100</f>
        <v>0</v>
      </c>
      <c r="AC20" s="73">
        <f>SUM(AC21:AC23)</f>
        <v>195.3</v>
      </c>
      <c r="AD20" s="73">
        <f>SUM(AD21:AD23)</f>
        <v>0</v>
      </c>
      <c r="AE20" s="73">
        <f>AD20/AC20*100</f>
        <v>0</v>
      </c>
      <c r="AF20" s="73">
        <f>SUM(AF21:AF23)</f>
        <v>180.4</v>
      </c>
      <c r="AG20" s="73">
        <f>SUM(AG21:AG23)</f>
        <v>0</v>
      </c>
      <c r="AH20" s="73">
        <f>AG20/AF20*100</f>
        <v>0</v>
      </c>
      <c r="AI20" s="73">
        <f>SUM(AI21:AI23)</f>
        <v>131.9</v>
      </c>
      <c r="AJ20" s="73">
        <f>SUM(AJ21:AJ23)</f>
        <v>0</v>
      </c>
      <c r="AK20" s="73">
        <f>AJ20/AI20*100</f>
        <v>0</v>
      </c>
      <c r="AL20" s="73">
        <f>SUM(AL21:AL23)</f>
        <v>131.9</v>
      </c>
      <c r="AM20" s="73">
        <f>SUM(AM21:AM23)</f>
        <v>0</v>
      </c>
      <c r="AN20" s="73">
        <f>AM20/AL20*100</f>
        <v>0</v>
      </c>
      <c r="AO20" s="73">
        <f>SUM(AO21:AO23)</f>
        <v>223.89999999999998</v>
      </c>
      <c r="AP20" s="73">
        <f>SUM(AP21:AP23)</f>
        <v>0</v>
      </c>
      <c r="AQ20" s="73">
        <f>AP20/AO20*100</f>
        <v>0</v>
      </c>
      <c r="AR20" s="197" t="s">
        <v>231</v>
      </c>
      <c r="AS20" s="96" t="s">
        <v>229</v>
      </c>
      <c r="AT20" s="8"/>
      <c r="AU20" s="8"/>
      <c r="AV20" s="8"/>
    </row>
    <row r="21" spans="1:49" s="9" customFormat="1" ht="16.5" customHeight="1">
      <c r="A21" s="128"/>
      <c r="B21" s="207"/>
      <c r="C21" s="208"/>
      <c r="D21" s="29" t="s">
        <v>23</v>
      </c>
      <c r="E21" s="7">
        <f>H21+K21+N21+Q21+T21+W21+Z21+AC21+AF21+AI21+AL21+AO21</f>
        <v>0</v>
      </c>
      <c r="F21" s="7">
        <f>I21+L21+O21+R21+U21+X21+AA21+AD21+AG21+AJ21+AM21+AP21</f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46">
        <v>0</v>
      </c>
      <c r="R21" s="73">
        <v>0</v>
      </c>
      <c r="S21" s="73">
        <v>0</v>
      </c>
      <c r="T21" s="14">
        <v>0</v>
      </c>
      <c r="U21" s="73">
        <v>0</v>
      </c>
      <c r="V21" s="73">
        <v>0</v>
      </c>
      <c r="W21" s="14">
        <v>0</v>
      </c>
      <c r="X21" s="73">
        <v>0</v>
      </c>
      <c r="Y21" s="73">
        <v>0</v>
      </c>
      <c r="Z21" s="46">
        <v>0</v>
      </c>
      <c r="AA21" s="73">
        <v>0</v>
      </c>
      <c r="AB21" s="73">
        <v>0</v>
      </c>
      <c r="AC21" s="46">
        <v>0</v>
      </c>
      <c r="AD21" s="73">
        <v>0</v>
      </c>
      <c r="AE21" s="73">
        <v>0</v>
      </c>
      <c r="AF21" s="46">
        <v>0</v>
      </c>
      <c r="AG21" s="73">
        <v>0</v>
      </c>
      <c r="AH21" s="73">
        <v>0</v>
      </c>
      <c r="AI21" s="46">
        <v>0</v>
      </c>
      <c r="AJ21" s="73">
        <v>0</v>
      </c>
      <c r="AK21" s="73">
        <v>0</v>
      </c>
      <c r="AL21" s="46">
        <v>0</v>
      </c>
      <c r="AM21" s="73">
        <v>0</v>
      </c>
      <c r="AN21" s="73">
        <v>0</v>
      </c>
      <c r="AO21" s="46">
        <v>0</v>
      </c>
      <c r="AP21" s="73">
        <v>0</v>
      </c>
      <c r="AQ21" s="73">
        <v>0</v>
      </c>
      <c r="AR21" s="205"/>
      <c r="AS21" s="195"/>
      <c r="AT21" s="8"/>
      <c r="AU21" s="8"/>
      <c r="AV21" s="8"/>
    </row>
    <row r="22" spans="1:49" s="9" customFormat="1" ht="16.5" customHeight="1">
      <c r="A22" s="128"/>
      <c r="B22" s="207"/>
      <c r="C22" s="208"/>
      <c r="D22" s="17" t="s">
        <v>24</v>
      </c>
      <c r="E22" s="7">
        <f>H22+K22+N22+Q22+T22+W22+Z22+AC22+AF22+AI22+AL22+AO22</f>
        <v>0</v>
      </c>
      <c r="F22" s="7">
        <f t="shared" ref="F22:F23" si="26">I22+L22+O22+R22+U22+X22+AA22+AD22+AG22+AJ22+AM22+AP22</f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46">
        <v>0</v>
      </c>
      <c r="R22" s="73">
        <v>0</v>
      </c>
      <c r="S22" s="73">
        <v>0</v>
      </c>
      <c r="T22" s="14">
        <v>0</v>
      </c>
      <c r="U22" s="73">
        <v>0</v>
      </c>
      <c r="V22" s="73">
        <v>0</v>
      </c>
      <c r="W22" s="14">
        <v>0</v>
      </c>
      <c r="X22" s="73">
        <v>0</v>
      </c>
      <c r="Y22" s="73">
        <v>0</v>
      </c>
      <c r="Z22" s="46">
        <v>0</v>
      </c>
      <c r="AA22" s="73">
        <v>0</v>
      </c>
      <c r="AB22" s="73">
        <v>0</v>
      </c>
      <c r="AC22" s="46">
        <v>0</v>
      </c>
      <c r="AD22" s="73">
        <v>0</v>
      </c>
      <c r="AE22" s="73">
        <v>0</v>
      </c>
      <c r="AF22" s="46">
        <v>0</v>
      </c>
      <c r="AG22" s="73">
        <v>0</v>
      </c>
      <c r="AH22" s="73">
        <v>0</v>
      </c>
      <c r="AI22" s="46">
        <v>0</v>
      </c>
      <c r="AJ22" s="73">
        <v>0</v>
      </c>
      <c r="AK22" s="73">
        <v>0</v>
      </c>
      <c r="AL22" s="46">
        <v>0</v>
      </c>
      <c r="AM22" s="73">
        <v>0</v>
      </c>
      <c r="AN22" s="73">
        <v>0</v>
      </c>
      <c r="AO22" s="46">
        <v>0</v>
      </c>
      <c r="AP22" s="73">
        <v>0</v>
      </c>
      <c r="AQ22" s="73">
        <v>0</v>
      </c>
      <c r="AR22" s="205"/>
      <c r="AS22" s="195"/>
      <c r="AT22" s="8"/>
      <c r="AU22" s="8"/>
      <c r="AV22" s="8"/>
      <c r="AW22" s="8"/>
    </row>
    <row r="23" spans="1:49" s="9" customFormat="1" ht="16.5" customHeight="1">
      <c r="A23" s="128"/>
      <c r="B23" s="207"/>
      <c r="C23" s="208"/>
      <c r="D23" s="17" t="s">
        <v>86</v>
      </c>
      <c r="E23" s="7">
        <f t="shared" ref="E23" si="27">H23+K23+N23+Q23+T23+W23+Z23+AC23+AF23+AI23+AL23+AO23</f>
        <v>1773.2000000000003</v>
      </c>
      <c r="F23" s="7">
        <f t="shared" si="26"/>
        <v>712.1</v>
      </c>
      <c r="G23" s="73">
        <f t="shared" ref="G23" si="28">F23/E23*100</f>
        <v>40.159034513873223</v>
      </c>
      <c r="H23" s="73">
        <v>0</v>
      </c>
      <c r="I23" s="73">
        <v>0</v>
      </c>
      <c r="J23" s="73">
        <v>0</v>
      </c>
      <c r="K23" s="73">
        <v>131.9</v>
      </c>
      <c r="L23" s="73">
        <v>130.5</v>
      </c>
      <c r="M23" s="73">
        <f>L23/K23*100</f>
        <v>98.938589840788467</v>
      </c>
      <c r="N23" s="73">
        <v>131.9</v>
      </c>
      <c r="O23" s="73">
        <v>130.5</v>
      </c>
      <c r="P23" s="73">
        <f>O23/N23*100</f>
        <v>98.938589840788467</v>
      </c>
      <c r="Q23" s="46">
        <f>131.9+31</f>
        <v>162.9</v>
      </c>
      <c r="R23" s="73">
        <v>162</v>
      </c>
      <c r="S23" s="73">
        <f>R23/Q23*100</f>
        <v>99.447513812154696</v>
      </c>
      <c r="T23" s="14">
        <f>131.9+24</f>
        <v>155.9</v>
      </c>
      <c r="U23" s="73">
        <v>158.69999999999999</v>
      </c>
      <c r="V23" s="73">
        <f>U23/T23*100</f>
        <v>101.79602309172546</v>
      </c>
      <c r="W23" s="14">
        <v>131.9</v>
      </c>
      <c r="X23" s="73">
        <v>130.4</v>
      </c>
      <c r="Y23" s="73">
        <f>X23/W23*100</f>
        <v>98.862774829416225</v>
      </c>
      <c r="Z23" s="46">
        <v>195.3</v>
      </c>
      <c r="AA23" s="73">
        <v>0</v>
      </c>
      <c r="AB23" s="73">
        <f>AA23/Z23*100</f>
        <v>0</v>
      </c>
      <c r="AC23" s="46">
        <v>195.3</v>
      </c>
      <c r="AD23" s="73">
        <v>0</v>
      </c>
      <c r="AE23" s="73">
        <f>AD23/AC23*100</f>
        <v>0</v>
      </c>
      <c r="AF23" s="46">
        <f>195.4-15</f>
        <v>180.4</v>
      </c>
      <c r="AG23" s="73">
        <v>0</v>
      </c>
      <c r="AH23" s="73">
        <f>AG23/AF23*100</f>
        <v>0</v>
      </c>
      <c r="AI23" s="46">
        <v>131.9</v>
      </c>
      <c r="AJ23" s="73">
        <v>0</v>
      </c>
      <c r="AK23" s="73">
        <f>AJ23/AI23*100</f>
        <v>0</v>
      </c>
      <c r="AL23" s="46">
        <v>131.9</v>
      </c>
      <c r="AM23" s="73">
        <v>0</v>
      </c>
      <c r="AN23" s="73">
        <f>AM23/AL23*100</f>
        <v>0</v>
      </c>
      <c r="AO23" s="46">
        <f>263.9-40</f>
        <v>223.89999999999998</v>
      </c>
      <c r="AP23" s="73">
        <v>0</v>
      </c>
      <c r="AQ23" s="73">
        <f>AP23/AO23*100</f>
        <v>0</v>
      </c>
      <c r="AR23" s="205"/>
      <c r="AS23" s="195"/>
      <c r="AT23" s="8"/>
      <c r="AU23" s="8"/>
      <c r="AV23" s="8"/>
      <c r="AW23" s="8"/>
    </row>
    <row r="24" spans="1:49" s="9" customFormat="1" ht="27" customHeight="1">
      <c r="A24" s="129"/>
      <c r="B24" s="207"/>
      <c r="C24" s="208"/>
      <c r="D24" s="17" t="s">
        <v>87</v>
      </c>
      <c r="E24" s="7">
        <v>0</v>
      </c>
      <c r="F24" s="7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46">
        <v>0</v>
      </c>
      <c r="R24" s="16">
        <v>0</v>
      </c>
      <c r="S24" s="46">
        <v>0</v>
      </c>
      <c r="T24" s="14">
        <v>0</v>
      </c>
      <c r="U24" s="16">
        <v>0</v>
      </c>
      <c r="V24" s="46">
        <v>0</v>
      </c>
      <c r="W24" s="14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0</v>
      </c>
      <c r="AE24" s="46">
        <v>0</v>
      </c>
      <c r="AF24" s="46">
        <v>0</v>
      </c>
      <c r="AG24" s="46">
        <v>0</v>
      </c>
      <c r="AH24" s="46">
        <v>0</v>
      </c>
      <c r="AI24" s="46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46">
        <v>0</v>
      </c>
      <c r="AQ24" s="46">
        <v>0</v>
      </c>
      <c r="AR24" s="206"/>
      <c r="AS24" s="196"/>
      <c r="AT24" s="8"/>
      <c r="AU24" s="8"/>
      <c r="AV24" s="8"/>
    </row>
    <row r="25" spans="1:49" s="9" customFormat="1" ht="16.5" customHeight="1">
      <c r="A25" s="127" t="s">
        <v>48</v>
      </c>
      <c r="B25" s="189" t="s">
        <v>117</v>
      </c>
      <c r="C25" s="153" t="s">
        <v>205</v>
      </c>
      <c r="D25" s="2" t="s">
        <v>89</v>
      </c>
      <c r="E25" s="7">
        <f>SUM(E26:E28)</f>
        <v>2082.5</v>
      </c>
      <c r="F25" s="7">
        <f>SUM(F26:F28)</f>
        <v>1122.3</v>
      </c>
      <c r="G25" s="73">
        <f>F25/E25*100</f>
        <v>53.891956782713081</v>
      </c>
      <c r="H25" s="73">
        <f>SUM(H26:H28)</f>
        <v>18.399999999999999</v>
      </c>
      <c r="I25" s="73">
        <f>SUM(I26:I28)</f>
        <v>18.399999999999999</v>
      </c>
      <c r="J25" s="73">
        <f>I25/H25*100</f>
        <v>100</v>
      </c>
      <c r="K25" s="73">
        <f>SUM(K26:K28)</f>
        <v>219.6</v>
      </c>
      <c r="L25" s="73">
        <f>SUM(L26:L28)</f>
        <v>219.6</v>
      </c>
      <c r="M25" s="73">
        <f>L25/K25*100</f>
        <v>100</v>
      </c>
      <c r="N25" s="73">
        <f>SUM(N26:N28)</f>
        <v>343.7</v>
      </c>
      <c r="O25" s="73">
        <f>SUM(O26:O28)</f>
        <v>333.4</v>
      </c>
      <c r="P25" s="73">
        <f>O25/N25*100</f>
        <v>97.003200465522255</v>
      </c>
      <c r="Q25" s="73">
        <f>SUM(Q26:Q28)</f>
        <v>426.2</v>
      </c>
      <c r="R25" s="73">
        <f>SUM(R26:R28)</f>
        <v>333.1</v>
      </c>
      <c r="S25" s="73">
        <f>R25/Q25*100</f>
        <v>78.15579540122009</v>
      </c>
      <c r="T25" s="73">
        <f>SUM(T26:T28)</f>
        <v>79</v>
      </c>
      <c r="U25" s="73">
        <f>SUM(U26:U28)</f>
        <v>54.7</v>
      </c>
      <c r="V25" s="73">
        <f>U25/T25*100</f>
        <v>69.240506329113927</v>
      </c>
      <c r="W25" s="73">
        <f>SUM(W26:W28)</f>
        <v>181.9</v>
      </c>
      <c r="X25" s="73">
        <f>SUM(X26:X28)</f>
        <v>163.1</v>
      </c>
      <c r="Y25" s="73">
        <f>X25/W25*100</f>
        <v>89.664650907091797</v>
      </c>
      <c r="Z25" s="73">
        <f>SUM(Z26:Z28)</f>
        <v>86</v>
      </c>
      <c r="AA25" s="73">
        <f>SUM(AA26:AA28)</f>
        <v>0</v>
      </c>
      <c r="AB25" s="73">
        <f>AA25/Z25*100</f>
        <v>0</v>
      </c>
      <c r="AC25" s="73">
        <f>SUM(AC26:AC28)</f>
        <v>25.1</v>
      </c>
      <c r="AD25" s="73">
        <f>SUM(AD26:AD28)</f>
        <v>0</v>
      </c>
      <c r="AE25" s="73">
        <f>AD25/AC25*100</f>
        <v>0</v>
      </c>
      <c r="AF25" s="73">
        <f>SUM(AF26:AF28)</f>
        <v>0</v>
      </c>
      <c r="AG25" s="73">
        <f>SUM(AG26:AG28)</f>
        <v>0</v>
      </c>
      <c r="AH25" s="73" t="e">
        <f>AG25/AF25*100</f>
        <v>#DIV/0!</v>
      </c>
      <c r="AI25" s="73">
        <f>SUM(AI26:AI28)</f>
        <v>114</v>
      </c>
      <c r="AJ25" s="73">
        <f>SUM(AJ26:AJ28)</f>
        <v>0</v>
      </c>
      <c r="AK25" s="73">
        <f>AJ25/AI25*100</f>
        <v>0</v>
      </c>
      <c r="AL25" s="73">
        <f>SUM(AL26:AL28)</f>
        <v>360.3</v>
      </c>
      <c r="AM25" s="73">
        <f>SUM(AM26:AM28)</f>
        <v>0</v>
      </c>
      <c r="AN25" s="73">
        <f>AM25/AL25*100</f>
        <v>0</v>
      </c>
      <c r="AO25" s="73">
        <f>SUM(AO26:AO28)</f>
        <v>228.3</v>
      </c>
      <c r="AP25" s="73">
        <f>SUM(AP26:AP28)</f>
        <v>0</v>
      </c>
      <c r="AQ25" s="73">
        <f>AP25/AO25*100</f>
        <v>0</v>
      </c>
      <c r="AR25" s="197" t="s">
        <v>232</v>
      </c>
      <c r="AS25" s="96" t="s">
        <v>229</v>
      </c>
      <c r="AT25" s="8"/>
      <c r="AU25" s="8"/>
      <c r="AV25" s="8"/>
    </row>
    <row r="26" spans="1:49" s="9" customFormat="1" ht="16.5" customHeight="1">
      <c r="A26" s="128"/>
      <c r="B26" s="190"/>
      <c r="C26" s="154"/>
      <c r="D26" s="29" t="s">
        <v>23</v>
      </c>
      <c r="E26" s="7">
        <f>H26+K26+N26+Q26+T26+W26+Z26+AC26+AF26+AI26+AL26+AO26</f>
        <v>0</v>
      </c>
      <c r="F26" s="7">
        <f>I26+L26+O26+R26+U26+X26+AA26+AD26+AG26+AJ26+AM26+AP26</f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46">
        <v>0</v>
      </c>
      <c r="R26" s="73">
        <v>0</v>
      </c>
      <c r="S26" s="73">
        <v>0</v>
      </c>
      <c r="T26" s="14">
        <v>0</v>
      </c>
      <c r="U26" s="73">
        <v>0</v>
      </c>
      <c r="V26" s="73">
        <v>0</v>
      </c>
      <c r="W26" s="14">
        <v>0</v>
      </c>
      <c r="X26" s="73">
        <v>0</v>
      </c>
      <c r="Y26" s="73">
        <v>0</v>
      </c>
      <c r="Z26" s="46">
        <v>0</v>
      </c>
      <c r="AA26" s="73">
        <v>0</v>
      </c>
      <c r="AB26" s="73">
        <v>0</v>
      </c>
      <c r="AC26" s="46">
        <v>0</v>
      </c>
      <c r="AD26" s="73">
        <v>0</v>
      </c>
      <c r="AE26" s="73">
        <v>0</v>
      </c>
      <c r="AF26" s="46">
        <v>0</v>
      </c>
      <c r="AG26" s="73">
        <v>0</v>
      </c>
      <c r="AH26" s="73">
        <v>0</v>
      </c>
      <c r="AI26" s="46">
        <v>0</v>
      </c>
      <c r="AJ26" s="73">
        <v>0</v>
      </c>
      <c r="AK26" s="73">
        <v>0</v>
      </c>
      <c r="AL26" s="46">
        <v>0</v>
      </c>
      <c r="AM26" s="73">
        <v>0</v>
      </c>
      <c r="AN26" s="73">
        <v>0</v>
      </c>
      <c r="AO26" s="46">
        <v>0</v>
      </c>
      <c r="AP26" s="73">
        <v>0</v>
      </c>
      <c r="AQ26" s="73">
        <v>0</v>
      </c>
      <c r="AR26" s="205"/>
      <c r="AS26" s="195"/>
      <c r="AT26" s="8"/>
      <c r="AU26" s="8"/>
      <c r="AV26" s="8"/>
    </row>
    <row r="27" spans="1:49" s="9" customFormat="1" ht="16.5" customHeight="1">
      <c r="A27" s="128"/>
      <c r="B27" s="190"/>
      <c r="C27" s="154"/>
      <c r="D27" s="17" t="s">
        <v>24</v>
      </c>
      <c r="E27" s="7">
        <f>H27+K27+N27+Q27+T27+W27+Z27+AC27+AF27+AI27+AL27+AO27</f>
        <v>2082.5</v>
      </c>
      <c r="F27" s="7">
        <f t="shared" ref="F27:F28" si="29">I27+L27+O27+R27+U27+X27+AA27+AD27+AG27+AJ27+AM27+AP27</f>
        <v>1122.3</v>
      </c>
      <c r="G27" s="73">
        <f>F27/E27*100</f>
        <v>53.891956782713081</v>
      </c>
      <c r="H27" s="73">
        <v>18.399999999999999</v>
      </c>
      <c r="I27" s="73">
        <v>18.399999999999999</v>
      </c>
      <c r="J27" s="73">
        <f>I27/H27*100</f>
        <v>100</v>
      </c>
      <c r="K27" s="73">
        <v>219.6</v>
      </c>
      <c r="L27" s="73">
        <v>219.6</v>
      </c>
      <c r="M27" s="73">
        <f>L27/K27*100</f>
        <v>100</v>
      </c>
      <c r="N27" s="73">
        <v>343.7</v>
      </c>
      <c r="O27" s="73">
        <v>333.4</v>
      </c>
      <c r="P27" s="73">
        <f>O27/N27*100</f>
        <v>97.003200465522255</v>
      </c>
      <c r="Q27" s="46">
        <f>179+147.2+100</f>
        <v>426.2</v>
      </c>
      <c r="R27" s="73">
        <v>333.1</v>
      </c>
      <c r="S27" s="73">
        <f>R27/Q27*100</f>
        <v>78.15579540122009</v>
      </c>
      <c r="T27" s="14">
        <f>179-100</f>
        <v>79</v>
      </c>
      <c r="U27" s="73">
        <v>54.7</v>
      </c>
      <c r="V27" s="73">
        <f>U27/T27*100</f>
        <v>69.240506329113927</v>
      </c>
      <c r="W27" s="14">
        <v>181.9</v>
      </c>
      <c r="X27" s="73">
        <v>163.1</v>
      </c>
      <c r="Y27" s="73">
        <f>X27/W27*100</f>
        <v>89.664650907091797</v>
      </c>
      <c r="Z27" s="46">
        <v>86</v>
      </c>
      <c r="AA27" s="73">
        <v>0</v>
      </c>
      <c r="AB27" s="73">
        <f>AA27/Z27*100</f>
        <v>0</v>
      </c>
      <c r="AC27" s="46">
        <f>86-60.9</f>
        <v>25.1</v>
      </c>
      <c r="AD27" s="73">
        <v>0</v>
      </c>
      <c r="AE27" s="73">
        <f>AD27/AC27*100</f>
        <v>0</v>
      </c>
      <c r="AF27" s="46">
        <f>86.2-86.2</f>
        <v>0</v>
      </c>
      <c r="AG27" s="73">
        <v>0</v>
      </c>
      <c r="AH27" s="73" t="e">
        <f>AG27/AF27*100</f>
        <v>#DIV/0!</v>
      </c>
      <c r="AI27" s="46">
        <v>114</v>
      </c>
      <c r="AJ27" s="73">
        <v>0</v>
      </c>
      <c r="AK27" s="73">
        <f>AJ27/AI27*100</f>
        <v>0</v>
      </c>
      <c r="AL27" s="46">
        <f>114+246.3</f>
        <v>360.3</v>
      </c>
      <c r="AM27" s="73">
        <v>0</v>
      </c>
      <c r="AN27" s="73">
        <f>AM27/AL27*100</f>
        <v>0</v>
      </c>
      <c r="AO27" s="46">
        <v>228.3</v>
      </c>
      <c r="AP27" s="73">
        <v>0</v>
      </c>
      <c r="AQ27" s="73">
        <f>AP27/AO27*100</f>
        <v>0</v>
      </c>
      <c r="AR27" s="205"/>
      <c r="AS27" s="195"/>
      <c r="AT27" s="8"/>
      <c r="AU27" s="8"/>
      <c r="AV27" s="8"/>
      <c r="AW27" s="8"/>
    </row>
    <row r="28" spans="1:49" s="9" customFormat="1" ht="16.5" customHeight="1">
      <c r="A28" s="128"/>
      <c r="B28" s="190"/>
      <c r="C28" s="154"/>
      <c r="D28" s="17" t="s">
        <v>86</v>
      </c>
      <c r="E28" s="7">
        <f t="shared" ref="E28" si="30">H28+K28+N28+Q28+T28+W28+Z28+AC28+AF28+AI28+AL28+AO28</f>
        <v>0</v>
      </c>
      <c r="F28" s="7">
        <f t="shared" si="29"/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46">
        <v>0</v>
      </c>
      <c r="R28" s="73">
        <v>0</v>
      </c>
      <c r="S28" s="73">
        <v>0</v>
      </c>
      <c r="T28" s="14">
        <v>0</v>
      </c>
      <c r="U28" s="73">
        <v>0</v>
      </c>
      <c r="V28" s="73">
        <v>0</v>
      </c>
      <c r="W28" s="14">
        <v>0</v>
      </c>
      <c r="X28" s="73">
        <v>0</v>
      </c>
      <c r="Y28" s="73">
        <v>0</v>
      </c>
      <c r="Z28" s="46">
        <v>0</v>
      </c>
      <c r="AA28" s="73">
        <v>0</v>
      </c>
      <c r="AB28" s="73">
        <v>0</v>
      </c>
      <c r="AC28" s="46">
        <v>0</v>
      </c>
      <c r="AD28" s="73">
        <v>0</v>
      </c>
      <c r="AE28" s="73">
        <v>0</v>
      </c>
      <c r="AF28" s="46">
        <v>0</v>
      </c>
      <c r="AG28" s="73">
        <v>0</v>
      </c>
      <c r="AH28" s="73">
        <v>0</v>
      </c>
      <c r="AI28" s="46">
        <v>0</v>
      </c>
      <c r="AJ28" s="73">
        <v>0</v>
      </c>
      <c r="AK28" s="73">
        <v>0</v>
      </c>
      <c r="AL28" s="46">
        <v>0</v>
      </c>
      <c r="AM28" s="73">
        <v>0</v>
      </c>
      <c r="AN28" s="73">
        <v>0</v>
      </c>
      <c r="AO28" s="46">
        <v>0</v>
      </c>
      <c r="AP28" s="73">
        <v>0</v>
      </c>
      <c r="AQ28" s="73">
        <v>0</v>
      </c>
      <c r="AR28" s="205"/>
      <c r="AS28" s="195"/>
      <c r="AT28" s="8"/>
      <c r="AU28" s="8"/>
      <c r="AV28" s="8"/>
    </row>
    <row r="29" spans="1:49" s="9" customFormat="1" ht="27.75" customHeight="1">
      <c r="A29" s="129"/>
      <c r="B29" s="191"/>
      <c r="C29" s="155"/>
      <c r="D29" s="17" t="s">
        <v>88</v>
      </c>
      <c r="E29" s="7">
        <v>0</v>
      </c>
      <c r="F29" s="7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46">
        <v>0</v>
      </c>
      <c r="R29" s="16">
        <v>0</v>
      </c>
      <c r="S29" s="46">
        <v>0</v>
      </c>
      <c r="T29" s="14">
        <v>0</v>
      </c>
      <c r="U29" s="16">
        <v>0</v>
      </c>
      <c r="V29" s="46">
        <v>0</v>
      </c>
      <c r="W29" s="14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0</v>
      </c>
      <c r="AE29" s="46">
        <v>0</v>
      </c>
      <c r="AF29" s="46">
        <v>0</v>
      </c>
      <c r="AG29" s="46">
        <v>0</v>
      </c>
      <c r="AH29" s="46">
        <v>0</v>
      </c>
      <c r="AI29" s="46">
        <v>0</v>
      </c>
      <c r="AJ29" s="46">
        <v>0</v>
      </c>
      <c r="AK29" s="46">
        <v>0</v>
      </c>
      <c r="AL29" s="46">
        <v>0</v>
      </c>
      <c r="AM29" s="46">
        <v>0</v>
      </c>
      <c r="AN29" s="46">
        <v>0</v>
      </c>
      <c r="AO29" s="46">
        <v>0</v>
      </c>
      <c r="AP29" s="46">
        <v>0</v>
      </c>
      <c r="AQ29" s="46">
        <v>0</v>
      </c>
      <c r="AR29" s="206"/>
      <c r="AS29" s="196"/>
      <c r="AT29" s="8"/>
      <c r="AU29" s="8"/>
      <c r="AV29" s="8"/>
    </row>
    <row r="30" spans="1:49" s="10" customFormat="1" ht="16.5" customHeight="1">
      <c r="A30" s="127" t="s">
        <v>49</v>
      </c>
      <c r="B30" s="189" t="s">
        <v>118</v>
      </c>
      <c r="C30" s="153" t="s">
        <v>119</v>
      </c>
      <c r="D30" s="2" t="s">
        <v>89</v>
      </c>
      <c r="E30" s="7">
        <f>SUM(E31:E33)</f>
        <v>70</v>
      </c>
      <c r="F30" s="7">
        <f>SUM(F31:F33)</f>
        <v>0</v>
      </c>
      <c r="G30" s="73">
        <f>F30/E30*100</f>
        <v>0</v>
      </c>
      <c r="H30" s="73">
        <f>SUM(H31:H33)</f>
        <v>0</v>
      </c>
      <c r="I30" s="73">
        <f>SUM(I31:I33)</f>
        <v>0</v>
      </c>
      <c r="J30" s="73">
        <v>0</v>
      </c>
      <c r="K30" s="73">
        <f>SUM(K31:K33)</f>
        <v>0</v>
      </c>
      <c r="L30" s="73">
        <f>SUM(L31:L33)</f>
        <v>0</v>
      </c>
      <c r="M30" s="73">
        <v>0</v>
      </c>
      <c r="N30" s="73">
        <f>SUM(N31:N33)</f>
        <v>0</v>
      </c>
      <c r="O30" s="73">
        <f>SUM(O31:O33)</f>
        <v>0</v>
      </c>
      <c r="P30" s="73">
        <v>0</v>
      </c>
      <c r="Q30" s="73">
        <f>SUM(Q31:Q33)</f>
        <v>0</v>
      </c>
      <c r="R30" s="73">
        <f>SUM(R31:R33)</f>
        <v>0</v>
      </c>
      <c r="S30" s="73">
        <v>0</v>
      </c>
      <c r="T30" s="73">
        <f>SUM(T31:T33)</f>
        <v>0</v>
      </c>
      <c r="U30" s="73">
        <f>SUM(U31:U33)</f>
        <v>0</v>
      </c>
      <c r="V30" s="73">
        <v>0</v>
      </c>
      <c r="W30" s="73">
        <f>SUM(W31:W33)</f>
        <v>0</v>
      </c>
      <c r="X30" s="73">
        <f>SUM(X31:X33)</f>
        <v>0</v>
      </c>
      <c r="Y30" s="73">
        <v>0</v>
      </c>
      <c r="Z30" s="73">
        <f>SUM(Z31:Z33)</f>
        <v>0</v>
      </c>
      <c r="AA30" s="73">
        <f>SUM(AA31:AA33)</f>
        <v>0</v>
      </c>
      <c r="AB30" s="73">
        <v>0</v>
      </c>
      <c r="AC30" s="73">
        <f>SUM(AC31:AC33)</f>
        <v>0</v>
      </c>
      <c r="AD30" s="73">
        <f>SUM(AD31:AD33)</f>
        <v>0</v>
      </c>
      <c r="AE30" s="73">
        <v>0</v>
      </c>
      <c r="AF30" s="73">
        <f>SUM(AF31:AF33)</f>
        <v>0</v>
      </c>
      <c r="AG30" s="73">
        <f>SUM(AG31:AG33)</f>
        <v>0</v>
      </c>
      <c r="AH30" s="73">
        <v>0</v>
      </c>
      <c r="AI30" s="73">
        <f>SUM(AI31:AI33)</f>
        <v>0</v>
      </c>
      <c r="AJ30" s="73">
        <f>SUM(AJ31:AJ33)</f>
        <v>0</v>
      </c>
      <c r="AK30" s="73">
        <v>0</v>
      </c>
      <c r="AL30" s="73">
        <f>SUM(AL31:AL33)</f>
        <v>20</v>
      </c>
      <c r="AM30" s="73">
        <f>SUM(AM31:AM33)</f>
        <v>0</v>
      </c>
      <c r="AN30" s="73">
        <v>0</v>
      </c>
      <c r="AO30" s="73">
        <f>SUM(AO31:AO33)</f>
        <v>50</v>
      </c>
      <c r="AP30" s="73">
        <f>SUM(AP31:AP33)</f>
        <v>0</v>
      </c>
      <c r="AQ30" s="73">
        <f>AP30/AO30*100</f>
        <v>0</v>
      </c>
      <c r="AR30" s="197" t="s">
        <v>233</v>
      </c>
      <c r="AS30" s="96"/>
      <c r="AT30" s="8"/>
      <c r="AU30" s="8"/>
      <c r="AV30" s="8"/>
    </row>
    <row r="31" spans="1:49" s="9" customFormat="1" ht="16.5" customHeight="1">
      <c r="A31" s="128"/>
      <c r="B31" s="190"/>
      <c r="C31" s="154"/>
      <c r="D31" s="29" t="s">
        <v>85</v>
      </c>
      <c r="E31" s="7">
        <f>H31+K31+N31+Q31+T31+W31+Z31+AC31+AF31+AI31+AL31+AO31</f>
        <v>0</v>
      </c>
      <c r="F31" s="7">
        <f>I31+L31+O31+R31+U31+X31+AA31+AD31+AG31+AJ31+AM31+AP31</f>
        <v>0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  <c r="Q31" s="46">
        <v>0</v>
      </c>
      <c r="R31" s="73">
        <v>0</v>
      </c>
      <c r="S31" s="73">
        <v>0</v>
      </c>
      <c r="T31" s="14">
        <v>0</v>
      </c>
      <c r="U31" s="73">
        <v>0</v>
      </c>
      <c r="V31" s="73">
        <v>0</v>
      </c>
      <c r="W31" s="14">
        <v>0</v>
      </c>
      <c r="X31" s="73">
        <v>0</v>
      </c>
      <c r="Y31" s="73">
        <v>0</v>
      </c>
      <c r="Z31" s="46">
        <v>0</v>
      </c>
      <c r="AA31" s="73">
        <v>0</v>
      </c>
      <c r="AB31" s="73">
        <v>0</v>
      </c>
      <c r="AC31" s="46">
        <v>0</v>
      </c>
      <c r="AD31" s="73">
        <v>0</v>
      </c>
      <c r="AE31" s="73">
        <v>0</v>
      </c>
      <c r="AF31" s="46">
        <v>0</v>
      </c>
      <c r="AG31" s="73">
        <v>0</v>
      </c>
      <c r="AH31" s="73">
        <v>0</v>
      </c>
      <c r="AI31" s="46">
        <v>0</v>
      </c>
      <c r="AJ31" s="73">
        <v>0</v>
      </c>
      <c r="AK31" s="73">
        <v>0</v>
      </c>
      <c r="AL31" s="46">
        <v>0</v>
      </c>
      <c r="AM31" s="73">
        <v>0</v>
      </c>
      <c r="AN31" s="73">
        <v>0</v>
      </c>
      <c r="AO31" s="46">
        <v>0</v>
      </c>
      <c r="AP31" s="73">
        <v>0</v>
      </c>
      <c r="AQ31" s="73">
        <v>0</v>
      </c>
      <c r="AR31" s="205"/>
      <c r="AS31" s="195"/>
      <c r="AT31" s="8"/>
      <c r="AU31" s="8"/>
      <c r="AV31" s="8"/>
    </row>
    <row r="32" spans="1:49" s="9" customFormat="1" ht="16.5" customHeight="1">
      <c r="A32" s="128"/>
      <c r="B32" s="190"/>
      <c r="C32" s="154"/>
      <c r="D32" s="17" t="s">
        <v>24</v>
      </c>
      <c r="E32" s="7">
        <f>H32+K32+N32+Q32+T32+W32+Z32+AC32+AF32+AI32+AL32+AO32</f>
        <v>0</v>
      </c>
      <c r="F32" s="7">
        <f t="shared" ref="F32:F33" si="31">I32+L32+O32+R32+U32+X32+AA32+AD32+AG32+AJ32+AM32+AP32</f>
        <v>0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46">
        <v>0</v>
      </c>
      <c r="R32" s="73">
        <v>0</v>
      </c>
      <c r="S32" s="73">
        <v>0</v>
      </c>
      <c r="T32" s="14">
        <v>0</v>
      </c>
      <c r="U32" s="73">
        <v>0</v>
      </c>
      <c r="V32" s="73">
        <v>0</v>
      </c>
      <c r="W32" s="14">
        <v>0</v>
      </c>
      <c r="X32" s="73">
        <v>0</v>
      </c>
      <c r="Y32" s="73">
        <v>0</v>
      </c>
      <c r="Z32" s="46">
        <v>0</v>
      </c>
      <c r="AA32" s="73">
        <v>0</v>
      </c>
      <c r="AB32" s="73">
        <v>0</v>
      </c>
      <c r="AC32" s="46">
        <v>0</v>
      </c>
      <c r="AD32" s="73">
        <v>0</v>
      </c>
      <c r="AE32" s="73">
        <v>0</v>
      </c>
      <c r="AF32" s="46">
        <v>0</v>
      </c>
      <c r="AG32" s="73">
        <v>0</v>
      </c>
      <c r="AH32" s="73">
        <v>0</v>
      </c>
      <c r="AI32" s="46">
        <v>0</v>
      </c>
      <c r="AJ32" s="73">
        <v>0</v>
      </c>
      <c r="AK32" s="73">
        <v>0</v>
      </c>
      <c r="AL32" s="46">
        <v>0</v>
      </c>
      <c r="AM32" s="73">
        <v>0</v>
      </c>
      <c r="AN32" s="73">
        <v>0</v>
      </c>
      <c r="AO32" s="46">
        <v>0</v>
      </c>
      <c r="AP32" s="73">
        <v>0</v>
      </c>
      <c r="AQ32" s="73">
        <v>0</v>
      </c>
      <c r="AR32" s="205"/>
      <c r="AS32" s="195"/>
      <c r="AT32" s="8"/>
      <c r="AU32" s="8"/>
      <c r="AV32" s="8"/>
    </row>
    <row r="33" spans="1:49" s="9" customFormat="1" ht="16.5" customHeight="1">
      <c r="A33" s="128"/>
      <c r="B33" s="190"/>
      <c r="C33" s="154"/>
      <c r="D33" s="17" t="s">
        <v>86</v>
      </c>
      <c r="E33" s="7">
        <f t="shared" ref="E33" si="32">H33+K33+N33+Q33+T33+W33+Z33+AC33+AF33+AI33+AL33+AO33</f>
        <v>70</v>
      </c>
      <c r="F33" s="7">
        <f t="shared" si="31"/>
        <v>0</v>
      </c>
      <c r="G33" s="73">
        <f t="shared" ref="G33" si="33">F33/E33*100</f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46">
        <v>0</v>
      </c>
      <c r="R33" s="73">
        <v>0</v>
      </c>
      <c r="S33" s="73">
        <v>0</v>
      </c>
      <c r="T33" s="14">
        <v>0</v>
      </c>
      <c r="U33" s="73">
        <v>0</v>
      </c>
      <c r="V33" s="73">
        <v>0</v>
      </c>
      <c r="W33" s="14">
        <v>0</v>
      </c>
      <c r="X33" s="73">
        <v>0</v>
      </c>
      <c r="Y33" s="73">
        <v>0</v>
      </c>
      <c r="Z33" s="46">
        <v>0</v>
      </c>
      <c r="AA33" s="73">
        <v>0</v>
      </c>
      <c r="AB33" s="73">
        <v>0</v>
      </c>
      <c r="AC33" s="46">
        <v>0</v>
      </c>
      <c r="AD33" s="73">
        <v>0</v>
      </c>
      <c r="AE33" s="73">
        <v>0</v>
      </c>
      <c r="AF33" s="46">
        <v>0</v>
      </c>
      <c r="AG33" s="73">
        <v>0</v>
      </c>
      <c r="AH33" s="73">
        <v>0</v>
      </c>
      <c r="AI33" s="46">
        <v>0</v>
      </c>
      <c r="AJ33" s="73">
        <v>0</v>
      </c>
      <c r="AK33" s="73">
        <v>0</v>
      </c>
      <c r="AL33" s="46">
        <v>20</v>
      </c>
      <c r="AM33" s="73">
        <v>0</v>
      </c>
      <c r="AN33" s="73">
        <v>0</v>
      </c>
      <c r="AO33" s="46">
        <v>50</v>
      </c>
      <c r="AP33" s="73">
        <v>0</v>
      </c>
      <c r="AQ33" s="73">
        <f>AP33/AO33*100</f>
        <v>0</v>
      </c>
      <c r="AR33" s="205"/>
      <c r="AS33" s="195"/>
      <c r="AT33" s="8"/>
      <c r="AU33" s="8"/>
      <c r="AV33" s="8"/>
      <c r="AW33" s="8"/>
    </row>
    <row r="34" spans="1:49" s="9" customFormat="1" ht="39.75" customHeight="1">
      <c r="A34" s="129"/>
      <c r="B34" s="191"/>
      <c r="C34" s="155"/>
      <c r="D34" s="17" t="s">
        <v>87</v>
      </c>
      <c r="E34" s="7">
        <v>0</v>
      </c>
      <c r="F34" s="7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6">
        <v>0</v>
      </c>
      <c r="AI34" s="46">
        <f>AI46+AI47+AI48+AI49</f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6">
        <v>0</v>
      </c>
      <c r="AP34" s="46">
        <v>0</v>
      </c>
      <c r="AQ34" s="46">
        <v>0</v>
      </c>
      <c r="AR34" s="206"/>
      <c r="AS34" s="196"/>
      <c r="AT34" s="8"/>
      <c r="AU34" s="8"/>
      <c r="AV34" s="8"/>
    </row>
    <row r="35" spans="1:49" s="10" customFormat="1" ht="16.5" customHeight="1">
      <c r="A35" s="127" t="s">
        <v>50</v>
      </c>
      <c r="B35" s="189" t="s">
        <v>120</v>
      </c>
      <c r="C35" s="153" t="s">
        <v>121</v>
      </c>
      <c r="D35" s="2" t="s">
        <v>89</v>
      </c>
      <c r="E35" s="7">
        <f>SUM(E36:E38)</f>
        <v>20</v>
      </c>
      <c r="F35" s="7">
        <f>SUM(F36:F38)</f>
        <v>0</v>
      </c>
      <c r="G35" s="73">
        <f>F35/E35*100</f>
        <v>0</v>
      </c>
      <c r="H35" s="73">
        <f>SUM(H36:H38)</f>
        <v>0</v>
      </c>
      <c r="I35" s="73">
        <f>SUM(I36:I38)</f>
        <v>0</v>
      </c>
      <c r="J35" s="73">
        <v>0</v>
      </c>
      <c r="K35" s="73">
        <f>SUM(K36:K38)</f>
        <v>0</v>
      </c>
      <c r="L35" s="73">
        <f>SUM(L36:L38)</f>
        <v>0</v>
      </c>
      <c r="M35" s="73">
        <v>0</v>
      </c>
      <c r="N35" s="73">
        <f>SUM(N36:N38)</f>
        <v>0</v>
      </c>
      <c r="O35" s="73">
        <f>SUM(O36:O38)</f>
        <v>0</v>
      </c>
      <c r="P35" s="73">
        <v>0</v>
      </c>
      <c r="Q35" s="73">
        <f>SUM(Q36:Q38)</f>
        <v>0</v>
      </c>
      <c r="R35" s="73">
        <f>SUM(R36:R38)</f>
        <v>0</v>
      </c>
      <c r="S35" s="73">
        <v>0</v>
      </c>
      <c r="T35" s="73">
        <f>SUM(T36:T38)</f>
        <v>0</v>
      </c>
      <c r="U35" s="73">
        <f>SUM(U36:U38)</f>
        <v>0</v>
      </c>
      <c r="V35" s="73">
        <v>0</v>
      </c>
      <c r="W35" s="73">
        <f>SUM(W36:W38)</f>
        <v>0</v>
      </c>
      <c r="X35" s="73">
        <f>SUM(X36:X38)</f>
        <v>0</v>
      </c>
      <c r="Y35" s="73">
        <v>0</v>
      </c>
      <c r="Z35" s="73">
        <f>SUM(Z36:Z38)</f>
        <v>0</v>
      </c>
      <c r="AA35" s="73">
        <f>SUM(AA36:AA38)</f>
        <v>0</v>
      </c>
      <c r="AB35" s="73">
        <v>0</v>
      </c>
      <c r="AC35" s="73">
        <f>SUM(AC36:AC38)</f>
        <v>0</v>
      </c>
      <c r="AD35" s="73">
        <f>SUM(AD36:AD38)</f>
        <v>0</v>
      </c>
      <c r="AE35" s="73">
        <v>0</v>
      </c>
      <c r="AF35" s="73">
        <f>SUM(AF36:AF38)</f>
        <v>0</v>
      </c>
      <c r="AG35" s="73">
        <f>SUM(AG36:AG38)</f>
        <v>0</v>
      </c>
      <c r="AH35" s="73">
        <v>0</v>
      </c>
      <c r="AI35" s="73">
        <f>SUM(AI36:AI38)</f>
        <v>0</v>
      </c>
      <c r="AJ35" s="73">
        <f>SUM(AJ36:AJ38)</f>
        <v>0</v>
      </c>
      <c r="AK35" s="73">
        <v>0</v>
      </c>
      <c r="AL35" s="73">
        <f>SUM(AL36:AL38)</f>
        <v>20</v>
      </c>
      <c r="AM35" s="73">
        <f>SUM(AM36:AM38)</f>
        <v>0</v>
      </c>
      <c r="AN35" s="73">
        <v>0</v>
      </c>
      <c r="AO35" s="73">
        <f>SUM(AO36:AO38)</f>
        <v>0</v>
      </c>
      <c r="AP35" s="73">
        <f>SUM(AP36:AP38)</f>
        <v>0</v>
      </c>
      <c r="AQ35" s="73">
        <v>0</v>
      </c>
      <c r="AR35" s="197" t="s">
        <v>179</v>
      </c>
      <c r="AS35" s="96"/>
      <c r="AT35" s="8"/>
      <c r="AU35" s="8"/>
      <c r="AV35" s="8"/>
    </row>
    <row r="36" spans="1:49" s="9" customFormat="1" ht="16.5" customHeight="1">
      <c r="A36" s="128"/>
      <c r="B36" s="190"/>
      <c r="C36" s="154"/>
      <c r="D36" s="29" t="s">
        <v>23</v>
      </c>
      <c r="E36" s="7">
        <f>H36+K36+N36+Q36+T36+W36+Z36+AC36+AF36+AI36+AL36+AO36</f>
        <v>0</v>
      </c>
      <c r="F36" s="7">
        <f>I36+L36+O36+R36+U36+X36+AA36+AD36+AG36+AJ36+AM36+AP36</f>
        <v>0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46">
        <v>0</v>
      </c>
      <c r="R36" s="73">
        <v>0</v>
      </c>
      <c r="S36" s="73">
        <v>0</v>
      </c>
      <c r="T36" s="14">
        <v>0</v>
      </c>
      <c r="U36" s="73">
        <v>0</v>
      </c>
      <c r="V36" s="73">
        <v>0</v>
      </c>
      <c r="W36" s="14">
        <v>0</v>
      </c>
      <c r="X36" s="73">
        <v>0</v>
      </c>
      <c r="Y36" s="73">
        <v>0</v>
      </c>
      <c r="Z36" s="46">
        <v>0</v>
      </c>
      <c r="AA36" s="73">
        <v>0</v>
      </c>
      <c r="AB36" s="73">
        <v>0</v>
      </c>
      <c r="AC36" s="46">
        <v>0</v>
      </c>
      <c r="AD36" s="73">
        <v>0</v>
      </c>
      <c r="AE36" s="73">
        <v>0</v>
      </c>
      <c r="AF36" s="46">
        <v>0</v>
      </c>
      <c r="AG36" s="73">
        <v>0</v>
      </c>
      <c r="AH36" s="73">
        <v>0</v>
      </c>
      <c r="AI36" s="46">
        <v>0</v>
      </c>
      <c r="AJ36" s="73">
        <v>0</v>
      </c>
      <c r="AK36" s="73">
        <v>0</v>
      </c>
      <c r="AL36" s="46">
        <v>0</v>
      </c>
      <c r="AM36" s="73">
        <v>0</v>
      </c>
      <c r="AN36" s="73">
        <v>0</v>
      </c>
      <c r="AO36" s="46">
        <v>0</v>
      </c>
      <c r="AP36" s="73">
        <v>0</v>
      </c>
      <c r="AQ36" s="73">
        <v>0</v>
      </c>
      <c r="AR36" s="205"/>
      <c r="AS36" s="195"/>
      <c r="AT36" s="8"/>
      <c r="AU36" s="8"/>
      <c r="AV36" s="8"/>
    </row>
    <row r="37" spans="1:49" s="9" customFormat="1" ht="16.5" customHeight="1">
      <c r="A37" s="128"/>
      <c r="B37" s="190"/>
      <c r="C37" s="154"/>
      <c r="D37" s="17" t="s">
        <v>24</v>
      </c>
      <c r="E37" s="7">
        <f>H37+K37+N37+Q37+T37+W37+Z37+AC37+AF37+AI37+AL37+AO37</f>
        <v>0</v>
      </c>
      <c r="F37" s="7">
        <f t="shared" ref="F37:F38" si="34">I37+L37+O37+R37+U37+X37+AA37+AD37+AG37+AJ37+AM37+AP37</f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46">
        <v>0</v>
      </c>
      <c r="R37" s="73">
        <v>0</v>
      </c>
      <c r="S37" s="73">
        <v>0</v>
      </c>
      <c r="T37" s="14">
        <v>0</v>
      </c>
      <c r="U37" s="73">
        <v>0</v>
      </c>
      <c r="V37" s="73">
        <v>0</v>
      </c>
      <c r="W37" s="14">
        <v>0</v>
      </c>
      <c r="X37" s="73">
        <v>0</v>
      </c>
      <c r="Y37" s="73">
        <v>0</v>
      </c>
      <c r="Z37" s="46">
        <v>0</v>
      </c>
      <c r="AA37" s="73">
        <v>0</v>
      </c>
      <c r="AB37" s="73">
        <v>0</v>
      </c>
      <c r="AC37" s="46">
        <v>0</v>
      </c>
      <c r="AD37" s="73">
        <v>0</v>
      </c>
      <c r="AE37" s="73">
        <v>0</v>
      </c>
      <c r="AF37" s="46">
        <v>0</v>
      </c>
      <c r="AG37" s="73">
        <v>0</v>
      </c>
      <c r="AH37" s="73">
        <v>0</v>
      </c>
      <c r="AI37" s="46">
        <v>0</v>
      </c>
      <c r="AJ37" s="73">
        <v>0</v>
      </c>
      <c r="AK37" s="73">
        <v>0</v>
      </c>
      <c r="AL37" s="46">
        <v>0</v>
      </c>
      <c r="AM37" s="73">
        <v>0</v>
      </c>
      <c r="AN37" s="73">
        <v>0</v>
      </c>
      <c r="AO37" s="46">
        <v>0</v>
      </c>
      <c r="AP37" s="73">
        <v>0</v>
      </c>
      <c r="AQ37" s="73">
        <v>0</v>
      </c>
      <c r="AR37" s="205"/>
      <c r="AS37" s="195"/>
      <c r="AT37" s="8"/>
      <c r="AU37" s="8"/>
      <c r="AV37" s="8"/>
    </row>
    <row r="38" spans="1:49" s="9" customFormat="1" ht="16.5" customHeight="1">
      <c r="A38" s="128"/>
      <c r="B38" s="190"/>
      <c r="C38" s="154"/>
      <c r="D38" s="17" t="s">
        <v>86</v>
      </c>
      <c r="E38" s="7">
        <f t="shared" ref="E38" si="35">H38+K38+N38+Q38+T38+W38+Z38+AC38+AF38+AI38+AL38+AO38</f>
        <v>20</v>
      </c>
      <c r="F38" s="7">
        <f t="shared" si="34"/>
        <v>0</v>
      </c>
      <c r="G38" s="73">
        <f t="shared" ref="G38" si="36">F38/E38*100</f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46">
        <v>0</v>
      </c>
      <c r="R38" s="73">
        <v>0</v>
      </c>
      <c r="S38" s="73">
        <v>0</v>
      </c>
      <c r="T38" s="14">
        <v>0</v>
      </c>
      <c r="U38" s="73">
        <v>0</v>
      </c>
      <c r="V38" s="73">
        <v>0</v>
      </c>
      <c r="W38" s="14">
        <v>0</v>
      </c>
      <c r="X38" s="73">
        <v>0</v>
      </c>
      <c r="Y38" s="73">
        <v>0</v>
      </c>
      <c r="Z38" s="46">
        <v>0</v>
      </c>
      <c r="AA38" s="73">
        <v>0</v>
      </c>
      <c r="AB38" s="73">
        <v>0</v>
      </c>
      <c r="AC38" s="46">
        <v>0</v>
      </c>
      <c r="AD38" s="73">
        <v>0</v>
      </c>
      <c r="AE38" s="73">
        <v>0</v>
      </c>
      <c r="AF38" s="46">
        <v>0</v>
      </c>
      <c r="AG38" s="73">
        <v>0</v>
      </c>
      <c r="AH38" s="73">
        <v>0</v>
      </c>
      <c r="AI38" s="46">
        <v>0</v>
      </c>
      <c r="AJ38" s="73">
        <v>0</v>
      </c>
      <c r="AK38" s="73">
        <v>0</v>
      </c>
      <c r="AL38" s="46">
        <v>20</v>
      </c>
      <c r="AM38" s="73">
        <v>0</v>
      </c>
      <c r="AN38" s="73">
        <v>0</v>
      </c>
      <c r="AO38" s="46">
        <v>0</v>
      </c>
      <c r="AP38" s="73">
        <v>0</v>
      </c>
      <c r="AQ38" s="73">
        <v>0</v>
      </c>
      <c r="AR38" s="205"/>
      <c r="AS38" s="195"/>
      <c r="AT38" s="8"/>
      <c r="AU38" s="8"/>
      <c r="AV38" s="8"/>
      <c r="AW38" s="8"/>
    </row>
    <row r="39" spans="1:49" s="9" customFormat="1" ht="60" customHeight="1">
      <c r="A39" s="129"/>
      <c r="B39" s="191"/>
      <c r="C39" s="155"/>
      <c r="D39" s="18" t="s">
        <v>87</v>
      </c>
      <c r="E39" s="7">
        <v>0</v>
      </c>
      <c r="F39" s="7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6">
        <v>0</v>
      </c>
      <c r="AG39" s="46">
        <v>0</v>
      </c>
      <c r="AH39" s="46">
        <v>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6">
        <v>0</v>
      </c>
      <c r="AP39" s="46">
        <v>0</v>
      </c>
      <c r="AQ39" s="46">
        <v>0</v>
      </c>
      <c r="AR39" s="206"/>
      <c r="AS39" s="196"/>
      <c r="AT39" s="8"/>
      <c r="AU39" s="8"/>
      <c r="AV39" s="8"/>
    </row>
    <row r="40" spans="1:49" s="10" customFormat="1" ht="16.5" customHeight="1">
      <c r="A40" s="209" t="s">
        <v>51</v>
      </c>
      <c r="B40" s="207" t="s">
        <v>122</v>
      </c>
      <c r="C40" s="153" t="s">
        <v>123</v>
      </c>
      <c r="D40" s="2" t="s">
        <v>89</v>
      </c>
      <c r="E40" s="7">
        <f>SUM(E41:E43)</f>
        <v>0</v>
      </c>
      <c r="F40" s="7">
        <f>SUM(F41:F43)</f>
        <v>0</v>
      </c>
      <c r="G40" s="73">
        <v>0</v>
      </c>
      <c r="H40" s="73">
        <f>SUM(H41:H43)</f>
        <v>0</v>
      </c>
      <c r="I40" s="73">
        <f>SUM(I41:I43)</f>
        <v>0</v>
      </c>
      <c r="J40" s="73">
        <v>0</v>
      </c>
      <c r="K40" s="73">
        <f>SUM(K41:K43)</f>
        <v>0</v>
      </c>
      <c r="L40" s="73">
        <f>SUM(L41:L43)</f>
        <v>0</v>
      </c>
      <c r="M40" s="73">
        <v>0</v>
      </c>
      <c r="N40" s="73">
        <f>SUM(N41:N43)</f>
        <v>0</v>
      </c>
      <c r="O40" s="73">
        <f>SUM(O41:O43)</f>
        <v>0</v>
      </c>
      <c r="P40" s="73">
        <v>0</v>
      </c>
      <c r="Q40" s="73">
        <f>SUM(Q41:Q43)</f>
        <v>0</v>
      </c>
      <c r="R40" s="73">
        <f>SUM(R41:R43)</f>
        <v>0</v>
      </c>
      <c r="S40" s="73">
        <v>0</v>
      </c>
      <c r="T40" s="73">
        <f>SUM(T41:T43)</f>
        <v>0</v>
      </c>
      <c r="U40" s="73">
        <f>SUM(U41:U43)</f>
        <v>0</v>
      </c>
      <c r="V40" s="73">
        <v>0</v>
      </c>
      <c r="W40" s="73">
        <f>SUM(W41:W43)</f>
        <v>0</v>
      </c>
      <c r="X40" s="73">
        <f>SUM(X41:X43)</f>
        <v>0</v>
      </c>
      <c r="Y40" s="73">
        <v>0</v>
      </c>
      <c r="Z40" s="73">
        <f>SUM(Z41:Z43)</f>
        <v>0</v>
      </c>
      <c r="AA40" s="73">
        <f>SUM(AA41:AA43)</f>
        <v>0</v>
      </c>
      <c r="AB40" s="73">
        <v>0</v>
      </c>
      <c r="AC40" s="73">
        <f>SUM(AC41:AC43)</f>
        <v>0</v>
      </c>
      <c r="AD40" s="73">
        <f>SUM(AD41:AD43)</f>
        <v>0</v>
      </c>
      <c r="AE40" s="73">
        <v>0</v>
      </c>
      <c r="AF40" s="73">
        <f>SUM(AF41:AF43)</f>
        <v>0</v>
      </c>
      <c r="AG40" s="73">
        <f>SUM(AG41:AG43)</f>
        <v>0</v>
      </c>
      <c r="AH40" s="73">
        <v>0</v>
      </c>
      <c r="AI40" s="73">
        <f>SUM(AI41:AI43)</f>
        <v>0</v>
      </c>
      <c r="AJ40" s="73">
        <f>SUM(AJ41:AJ43)</f>
        <v>0</v>
      </c>
      <c r="AK40" s="73">
        <v>0</v>
      </c>
      <c r="AL40" s="73">
        <f>SUM(AL41:AL43)</f>
        <v>0</v>
      </c>
      <c r="AM40" s="73">
        <f>SUM(AM41:AM43)</f>
        <v>0</v>
      </c>
      <c r="AN40" s="73">
        <v>0</v>
      </c>
      <c r="AO40" s="73">
        <f>SUM(AO41:AO43)</f>
        <v>0</v>
      </c>
      <c r="AP40" s="73">
        <f>SUM(AP41:AP43)</f>
        <v>0</v>
      </c>
      <c r="AQ40" s="73">
        <v>0</v>
      </c>
      <c r="AR40" s="197" t="s">
        <v>234</v>
      </c>
      <c r="AS40" s="96"/>
      <c r="AT40" s="8"/>
      <c r="AU40" s="8"/>
      <c r="AV40" s="8"/>
    </row>
    <row r="41" spans="1:49" s="9" customFormat="1" ht="16.5" customHeight="1">
      <c r="A41" s="209"/>
      <c r="B41" s="207"/>
      <c r="C41" s="154"/>
      <c r="D41" s="29" t="s">
        <v>23</v>
      </c>
      <c r="E41" s="7">
        <f>H41+K41+N41+Q41+T41+W41+Z41+AC41+AF41+AI41+AL41+AO41</f>
        <v>0</v>
      </c>
      <c r="F41" s="7">
        <f>I41+L41+O41+R41+U41+X41+AA41+AD41+AG41+AJ41+AM41+AP41</f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46">
        <v>0</v>
      </c>
      <c r="R41" s="73">
        <v>0</v>
      </c>
      <c r="S41" s="73">
        <v>0</v>
      </c>
      <c r="T41" s="14">
        <v>0</v>
      </c>
      <c r="U41" s="73">
        <v>0</v>
      </c>
      <c r="V41" s="73">
        <v>0</v>
      </c>
      <c r="W41" s="14">
        <v>0</v>
      </c>
      <c r="X41" s="73">
        <v>0</v>
      </c>
      <c r="Y41" s="73">
        <v>0</v>
      </c>
      <c r="Z41" s="46">
        <v>0</v>
      </c>
      <c r="AA41" s="73">
        <v>0</v>
      </c>
      <c r="AB41" s="73">
        <v>0</v>
      </c>
      <c r="AC41" s="46">
        <v>0</v>
      </c>
      <c r="AD41" s="73">
        <v>0</v>
      </c>
      <c r="AE41" s="73">
        <v>0</v>
      </c>
      <c r="AF41" s="46">
        <v>0</v>
      </c>
      <c r="AG41" s="73">
        <v>0</v>
      </c>
      <c r="AH41" s="73">
        <v>0</v>
      </c>
      <c r="AI41" s="46">
        <v>0</v>
      </c>
      <c r="AJ41" s="73">
        <v>0</v>
      </c>
      <c r="AK41" s="73">
        <v>0</v>
      </c>
      <c r="AL41" s="46">
        <v>0</v>
      </c>
      <c r="AM41" s="73">
        <v>0</v>
      </c>
      <c r="AN41" s="73">
        <v>0</v>
      </c>
      <c r="AO41" s="46">
        <v>0</v>
      </c>
      <c r="AP41" s="73">
        <v>0</v>
      </c>
      <c r="AQ41" s="73">
        <v>0</v>
      </c>
      <c r="AR41" s="205"/>
      <c r="AS41" s="195"/>
      <c r="AT41" s="8"/>
      <c r="AU41" s="8"/>
      <c r="AV41" s="8"/>
    </row>
    <row r="42" spans="1:49" s="9" customFormat="1" ht="16.5" customHeight="1">
      <c r="A42" s="209"/>
      <c r="B42" s="207"/>
      <c r="C42" s="154"/>
      <c r="D42" s="17" t="s">
        <v>24</v>
      </c>
      <c r="E42" s="7">
        <f>H42+K42+N42+Q42+T42+W42+Z42+AC42+AF42+AI42+AL42+AO42</f>
        <v>0</v>
      </c>
      <c r="F42" s="7">
        <f t="shared" ref="F42:F43" si="37">I42+L42+O42+R42+U42+X42+AA42+AD42+AG42+AJ42+AM42+AP42</f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46">
        <v>0</v>
      </c>
      <c r="R42" s="73">
        <v>0</v>
      </c>
      <c r="S42" s="73">
        <v>0</v>
      </c>
      <c r="T42" s="14">
        <v>0</v>
      </c>
      <c r="U42" s="73">
        <v>0</v>
      </c>
      <c r="V42" s="73">
        <v>0</v>
      </c>
      <c r="W42" s="14">
        <v>0</v>
      </c>
      <c r="X42" s="73">
        <v>0</v>
      </c>
      <c r="Y42" s="73">
        <v>0</v>
      </c>
      <c r="Z42" s="46">
        <v>0</v>
      </c>
      <c r="AA42" s="73">
        <v>0</v>
      </c>
      <c r="AB42" s="73">
        <v>0</v>
      </c>
      <c r="AC42" s="46">
        <v>0</v>
      </c>
      <c r="AD42" s="73">
        <v>0</v>
      </c>
      <c r="AE42" s="73">
        <v>0</v>
      </c>
      <c r="AF42" s="46">
        <v>0</v>
      </c>
      <c r="AG42" s="73">
        <v>0</v>
      </c>
      <c r="AH42" s="73">
        <v>0</v>
      </c>
      <c r="AI42" s="46">
        <v>0</v>
      </c>
      <c r="AJ42" s="73">
        <v>0</v>
      </c>
      <c r="AK42" s="73">
        <v>0</v>
      </c>
      <c r="AL42" s="46">
        <v>0</v>
      </c>
      <c r="AM42" s="73">
        <v>0</v>
      </c>
      <c r="AN42" s="73">
        <v>0</v>
      </c>
      <c r="AO42" s="46">
        <v>0</v>
      </c>
      <c r="AP42" s="73">
        <v>0</v>
      </c>
      <c r="AQ42" s="73">
        <v>0</v>
      </c>
      <c r="AR42" s="205"/>
      <c r="AS42" s="195"/>
      <c r="AT42" s="8"/>
      <c r="AU42" s="8"/>
      <c r="AV42" s="8"/>
    </row>
    <row r="43" spans="1:49" s="9" customFormat="1" ht="16.5" customHeight="1">
      <c r="A43" s="209"/>
      <c r="B43" s="207"/>
      <c r="C43" s="154"/>
      <c r="D43" s="17" t="s">
        <v>86</v>
      </c>
      <c r="E43" s="7">
        <f t="shared" ref="E43" si="38">H43+K43+N43+Q43+T43+W43+Z43+AC43+AF43+AI43+AL43+AO43</f>
        <v>0</v>
      </c>
      <c r="F43" s="7">
        <f t="shared" si="37"/>
        <v>0</v>
      </c>
      <c r="G43" s="73">
        <v>0</v>
      </c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46">
        <v>0</v>
      </c>
      <c r="R43" s="73">
        <v>0</v>
      </c>
      <c r="S43" s="73">
        <v>0</v>
      </c>
      <c r="T43" s="14">
        <v>0</v>
      </c>
      <c r="U43" s="73">
        <v>0</v>
      </c>
      <c r="V43" s="73">
        <v>0</v>
      </c>
      <c r="W43" s="14">
        <v>0</v>
      </c>
      <c r="X43" s="73">
        <v>0</v>
      </c>
      <c r="Y43" s="73">
        <v>0</v>
      </c>
      <c r="Z43" s="46">
        <v>0</v>
      </c>
      <c r="AA43" s="73">
        <v>0</v>
      </c>
      <c r="AB43" s="73">
        <v>0</v>
      </c>
      <c r="AC43" s="46">
        <v>0</v>
      </c>
      <c r="AD43" s="73">
        <v>0</v>
      </c>
      <c r="AE43" s="73">
        <v>0</v>
      </c>
      <c r="AF43" s="46">
        <v>0</v>
      </c>
      <c r="AG43" s="73">
        <v>0</v>
      </c>
      <c r="AH43" s="73">
        <v>0</v>
      </c>
      <c r="AI43" s="46">
        <v>0</v>
      </c>
      <c r="AJ43" s="73">
        <v>0</v>
      </c>
      <c r="AK43" s="73">
        <v>0</v>
      </c>
      <c r="AL43" s="46">
        <v>0</v>
      </c>
      <c r="AM43" s="73">
        <v>0</v>
      </c>
      <c r="AN43" s="73">
        <v>0</v>
      </c>
      <c r="AO43" s="46">
        <v>0</v>
      </c>
      <c r="AP43" s="73">
        <v>0</v>
      </c>
      <c r="AQ43" s="73">
        <v>0</v>
      </c>
      <c r="AR43" s="205"/>
      <c r="AS43" s="195"/>
      <c r="AT43" s="8"/>
      <c r="AU43" s="8"/>
      <c r="AV43" s="8"/>
      <c r="AW43" s="8"/>
    </row>
    <row r="44" spans="1:49" s="9" customFormat="1" ht="41.25" customHeight="1">
      <c r="A44" s="209"/>
      <c r="B44" s="207"/>
      <c r="C44" s="155"/>
      <c r="D44" s="18" t="s">
        <v>87</v>
      </c>
      <c r="E44" s="7">
        <v>0</v>
      </c>
      <c r="F44" s="7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6">
        <v>0</v>
      </c>
      <c r="AP44" s="46">
        <v>0</v>
      </c>
      <c r="AQ44" s="46">
        <v>0</v>
      </c>
      <c r="AR44" s="206"/>
      <c r="AS44" s="196"/>
      <c r="AT44" s="8"/>
      <c r="AU44" s="8"/>
      <c r="AV44" s="8"/>
    </row>
    <row r="45" spans="1:49" s="10" customFormat="1" ht="28.5" customHeight="1">
      <c r="A45" s="209" t="s">
        <v>52</v>
      </c>
      <c r="B45" s="207" t="s">
        <v>124</v>
      </c>
      <c r="C45" s="153" t="s">
        <v>125</v>
      </c>
      <c r="D45" s="2" t="s">
        <v>89</v>
      </c>
      <c r="E45" s="7">
        <f>SUM(E46:E48)</f>
        <v>0</v>
      </c>
      <c r="F45" s="7">
        <f>SUM(F46:F48)</f>
        <v>0</v>
      </c>
      <c r="G45" s="73">
        <v>0</v>
      </c>
      <c r="H45" s="73">
        <f>SUM(H46:H48)</f>
        <v>0</v>
      </c>
      <c r="I45" s="73">
        <f>SUM(I46:I48)</f>
        <v>0</v>
      </c>
      <c r="J45" s="73">
        <v>0</v>
      </c>
      <c r="K45" s="73">
        <f>SUM(K46:K48)</f>
        <v>0</v>
      </c>
      <c r="L45" s="73">
        <f>SUM(L46:L48)</f>
        <v>0</v>
      </c>
      <c r="M45" s="73">
        <v>0</v>
      </c>
      <c r="N45" s="73">
        <f>SUM(N46:N48)</f>
        <v>0</v>
      </c>
      <c r="O45" s="73">
        <f>SUM(O46:O48)</f>
        <v>0</v>
      </c>
      <c r="P45" s="73">
        <v>0</v>
      </c>
      <c r="Q45" s="73">
        <f>SUM(Q46:Q48)</f>
        <v>0</v>
      </c>
      <c r="R45" s="73">
        <f>SUM(R46:R48)</f>
        <v>0</v>
      </c>
      <c r="S45" s="73">
        <v>0</v>
      </c>
      <c r="T45" s="73">
        <f>SUM(T46:T48)</f>
        <v>0</v>
      </c>
      <c r="U45" s="73">
        <f>SUM(U46:U48)</f>
        <v>0</v>
      </c>
      <c r="V45" s="73">
        <v>0</v>
      </c>
      <c r="W45" s="73">
        <f>SUM(W46:W48)</f>
        <v>0</v>
      </c>
      <c r="X45" s="73">
        <f>SUM(X46:X48)</f>
        <v>0</v>
      </c>
      <c r="Y45" s="73">
        <v>0</v>
      </c>
      <c r="Z45" s="73">
        <f>SUM(Z46:Z48)</f>
        <v>0</v>
      </c>
      <c r="AA45" s="73">
        <f>SUM(AA46:AA48)</f>
        <v>0</v>
      </c>
      <c r="AB45" s="73">
        <v>0</v>
      </c>
      <c r="AC45" s="73">
        <f>SUM(AC46:AC48)</f>
        <v>0</v>
      </c>
      <c r="AD45" s="73">
        <f>SUM(AD46:AD48)</f>
        <v>0</v>
      </c>
      <c r="AE45" s="73">
        <v>0</v>
      </c>
      <c r="AF45" s="73">
        <f>SUM(AF46:AF48)</f>
        <v>0</v>
      </c>
      <c r="AG45" s="73">
        <f>SUM(AG46:AG48)</f>
        <v>0</v>
      </c>
      <c r="AH45" s="73">
        <v>0</v>
      </c>
      <c r="AI45" s="73">
        <f>SUM(AI46:AI48)</f>
        <v>0</v>
      </c>
      <c r="AJ45" s="73">
        <f>SUM(AJ46:AJ48)</f>
        <v>0</v>
      </c>
      <c r="AK45" s="73">
        <v>0</v>
      </c>
      <c r="AL45" s="73">
        <f>SUM(AL46:AL48)</f>
        <v>0</v>
      </c>
      <c r="AM45" s="73">
        <f>SUM(AM46:AM48)</f>
        <v>0</v>
      </c>
      <c r="AN45" s="73">
        <v>0</v>
      </c>
      <c r="AO45" s="73">
        <f>SUM(AO46:AO48)</f>
        <v>0</v>
      </c>
      <c r="AP45" s="73">
        <f>SUM(AP46:AP48)</f>
        <v>0</v>
      </c>
      <c r="AQ45" s="73">
        <v>0</v>
      </c>
      <c r="AR45" s="197" t="s">
        <v>235</v>
      </c>
      <c r="AS45" s="96"/>
      <c r="AT45" s="8"/>
      <c r="AU45" s="8"/>
      <c r="AV45" s="8"/>
    </row>
    <row r="46" spans="1:49" s="10" customFormat="1" ht="24.75" customHeight="1">
      <c r="A46" s="209"/>
      <c r="B46" s="207"/>
      <c r="C46" s="154"/>
      <c r="D46" s="29" t="s">
        <v>23</v>
      </c>
      <c r="E46" s="7">
        <f>H46+K46+N46+Q46+T46+W46+Z46+AC46+AF46+AI46+AL46+AO46</f>
        <v>0</v>
      </c>
      <c r="F46" s="7">
        <f>I46+L46+O46+R46+U46+X46+AA46+AD46+AG46+AJ46+AM46+AP46</f>
        <v>0</v>
      </c>
      <c r="G46" s="73">
        <v>0</v>
      </c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46">
        <v>0</v>
      </c>
      <c r="R46" s="73">
        <v>0</v>
      </c>
      <c r="S46" s="73">
        <v>0</v>
      </c>
      <c r="T46" s="14">
        <v>0</v>
      </c>
      <c r="U46" s="73">
        <v>0</v>
      </c>
      <c r="V46" s="73">
        <v>0</v>
      </c>
      <c r="W46" s="14">
        <v>0</v>
      </c>
      <c r="X46" s="73">
        <v>0</v>
      </c>
      <c r="Y46" s="73">
        <v>0</v>
      </c>
      <c r="Z46" s="46">
        <v>0</v>
      </c>
      <c r="AA46" s="73">
        <v>0</v>
      </c>
      <c r="AB46" s="73">
        <v>0</v>
      </c>
      <c r="AC46" s="46">
        <v>0</v>
      </c>
      <c r="AD46" s="73">
        <v>0</v>
      </c>
      <c r="AE46" s="73">
        <v>0</v>
      </c>
      <c r="AF46" s="46">
        <v>0</v>
      </c>
      <c r="AG46" s="73">
        <v>0</v>
      </c>
      <c r="AH46" s="73">
        <v>0</v>
      </c>
      <c r="AI46" s="46">
        <v>0</v>
      </c>
      <c r="AJ46" s="73">
        <v>0</v>
      </c>
      <c r="AK46" s="73">
        <v>0</v>
      </c>
      <c r="AL46" s="46">
        <v>0</v>
      </c>
      <c r="AM46" s="73">
        <v>0</v>
      </c>
      <c r="AN46" s="73">
        <v>0</v>
      </c>
      <c r="AO46" s="46">
        <v>0</v>
      </c>
      <c r="AP46" s="73">
        <v>0</v>
      </c>
      <c r="AQ46" s="73">
        <v>0</v>
      </c>
      <c r="AR46" s="205"/>
      <c r="AS46" s="195"/>
      <c r="AT46" s="8"/>
      <c r="AU46" s="8"/>
      <c r="AV46" s="8"/>
    </row>
    <row r="47" spans="1:49" s="10" customFormat="1" ht="25.5" customHeight="1">
      <c r="A47" s="209"/>
      <c r="B47" s="207"/>
      <c r="C47" s="154"/>
      <c r="D47" s="17" t="s">
        <v>24</v>
      </c>
      <c r="E47" s="7">
        <f>H47+K47+N47+Q47+T47+W47+Z47+AC47+AF47+AI47+AL47+AO47</f>
        <v>0</v>
      </c>
      <c r="F47" s="7">
        <f t="shared" ref="F47:F48" si="39">I47+L47+O47+R47+U47+X47+AA47+AD47+AG47+AJ47+AM47+AP47</f>
        <v>0</v>
      </c>
      <c r="G47" s="73">
        <v>0</v>
      </c>
      <c r="H47" s="73">
        <v>0</v>
      </c>
      <c r="I47" s="73">
        <v>0</v>
      </c>
      <c r="J47" s="73">
        <v>0</v>
      </c>
      <c r="K47" s="73">
        <v>0</v>
      </c>
      <c r="L47" s="73">
        <v>0</v>
      </c>
      <c r="M47" s="73">
        <v>0</v>
      </c>
      <c r="N47" s="73">
        <v>0</v>
      </c>
      <c r="O47" s="73">
        <v>0</v>
      </c>
      <c r="P47" s="73">
        <v>0</v>
      </c>
      <c r="Q47" s="46">
        <v>0</v>
      </c>
      <c r="R47" s="73">
        <v>0</v>
      </c>
      <c r="S47" s="73">
        <v>0</v>
      </c>
      <c r="T47" s="14">
        <v>0</v>
      </c>
      <c r="U47" s="73">
        <v>0</v>
      </c>
      <c r="V47" s="73">
        <v>0</v>
      </c>
      <c r="W47" s="14">
        <v>0</v>
      </c>
      <c r="X47" s="73">
        <v>0</v>
      </c>
      <c r="Y47" s="73">
        <v>0</v>
      </c>
      <c r="Z47" s="46">
        <v>0</v>
      </c>
      <c r="AA47" s="73">
        <v>0</v>
      </c>
      <c r="AB47" s="73">
        <v>0</v>
      </c>
      <c r="AC47" s="46">
        <v>0</v>
      </c>
      <c r="AD47" s="73">
        <v>0</v>
      </c>
      <c r="AE47" s="73">
        <v>0</v>
      </c>
      <c r="AF47" s="46">
        <v>0</v>
      </c>
      <c r="AG47" s="73">
        <v>0</v>
      </c>
      <c r="AH47" s="73">
        <v>0</v>
      </c>
      <c r="AI47" s="46">
        <v>0</v>
      </c>
      <c r="AJ47" s="73">
        <v>0</v>
      </c>
      <c r="AK47" s="73">
        <v>0</v>
      </c>
      <c r="AL47" s="46">
        <v>0</v>
      </c>
      <c r="AM47" s="73">
        <v>0</v>
      </c>
      <c r="AN47" s="73">
        <v>0</v>
      </c>
      <c r="AO47" s="46">
        <v>0</v>
      </c>
      <c r="AP47" s="73">
        <v>0</v>
      </c>
      <c r="AQ47" s="73">
        <v>0</v>
      </c>
      <c r="AR47" s="205"/>
      <c r="AS47" s="195"/>
      <c r="AT47" s="8"/>
      <c r="AU47" s="8"/>
      <c r="AV47" s="8"/>
    </row>
    <row r="48" spans="1:49" s="9" customFormat="1" ht="22.5" customHeight="1">
      <c r="A48" s="209"/>
      <c r="B48" s="207"/>
      <c r="C48" s="154"/>
      <c r="D48" s="17" t="s">
        <v>86</v>
      </c>
      <c r="E48" s="7">
        <f t="shared" ref="E48" si="40">H48+K48+N48+Q48+T48+W48+Z48+AC48+AF48+AI48+AL48+AO48</f>
        <v>0</v>
      </c>
      <c r="F48" s="7">
        <f t="shared" si="39"/>
        <v>0</v>
      </c>
      <c r="G48" s="73">
        <v>0</v>
      </c>
      <c r="H48" s="73">
        <v>0</v>
      </c>
      <c r="I48" s="73">
        <v>0</v>
      </c>
      <c r="J48" s="73">
        <v>0</v>
      </c>
      <c r="K48" s="73">
        <v>0</v>
      </c>
      <c r="L48" s="73">
        <v>0</v>
      </c>
      <c r="M48" s="73">
        <v>0</v>
      </c>
      <c r="N48" s="73">
        <v>0</v>
      </c>
      <c r="O48" s="73">
        <v>0</v>
      </c>
      <c r="P48" s="73">
        <v>0</v>
      </c>
      <c r="Q48" s="46">
        <v>0</v>
      </c>
      <c r="R48" s="73">
        <v>0</v>
      </c>
      <c r="S48" s="73">
        <v>0</v>
      </c>
      <c r="T48" s="14">
        <v>0</v>
      </c>
      <c r="U48" s="73">
        <v>0</v>
      </c>
      <c r="V48" s="73">
        <v>0</v>
      </c>
      <c r="W48" s="14">
        <v>0</v>
      </c>
      <c r="X48" s="73">
        <v>0</v>
      </c>
      <c r="Y48" s="73">
        <v>0</v>
      </c>
      <c r="Z48" s="46">
        <v>0</v>
      </c>
      <c r="AA48" s="73">
        <v>0</v>
      </c>
      <c r="AB48" s="73">
        <v>0</v>
      </c>
      <c r="AC48" s="46">
        <v>0</v>
      </c>
      <c r="AD48" s="73">
        <v>0</v>
      </c>
      <c r="AE48" s="73">
        <v>0</v>
      </c>
      <c r="AF48" s="46">
        <v>0</v>
      </c>
      <c r="AG48" s="73">
        <v>0</v>
      </c>
      <c r="AH48" s="73">
        <v>0</v>
      </c>
      <c r="AI48" s="46">
        <v>0</v>
      </c>
      <c r="AJ48" s="73">
        <v>0</v>
      </c>
      <c r="AK48" s="73">
        <v>0</v>
      </c>
      <c r="AL48" s="46">
        <v>0</v>
      </c>
      <c r="AM48" s="73">
        <v>0</v>
      </c>
      <c r="AN48" s="73">
        <v>0</v>
      </c>
      <c r="AO48" s="46">
        <v>0</v>
      </c>
      <c r="AP48" s="73">
        <v>0</v>
      </c>
      <c r="AQ48" s="73">
        <v>0</v>
      </c>
      <c r="AR48" s="205"/>
      <c r="AS48" s="195"/>
      <c r="AT48" s="8"/>
      <c r="AU48" s="8"/>
      <c r="AV48" s="8"/>
    </row>
    <row r="49" spans="1:49" s="9" customFormat="1" ht="42.75" customHeight="1">
      <c r="A49" s="209"/>
      <c r="B49" s="207"/>
      <c r="C49" s="155"/>
      <c r="D49" s="18" t="s">
        <v>87</v>
      </c>
      <c r="E49" s="7">
        <v>0</v>
      </c>
      <c r="F49" s="7">
        <v>0</v>
      </c>
      <c r="G49" s="73">
        <v>0</v>
      </c>
      <c r="H49" s="73">
        <v>0</v>
      </c>
      <c r="I49" s="73">
        <v>0</v>
      </c>
      <c r="J49" s="73">
        <v>0</v>
      </c>
      <c r="K49" s="73">
        <v>0</v>
      </c>
      <c r="L49" s="73">
        <v>0</v>
      </c>
      <c r="M49" s="73">
        <v>0</v>
      </c>
      <c r="N49" s="73">
        <v>0</v>
      </c>
      <c r="O49" s="73">
        <v>0</v>
      </c>
      <c r="P49" s="73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  <c r="AH49" s="46">
        <v>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6">
        <v>0</v>
      </c>
      <c r="AP49" s="46">
        <v>0</v>
      </c>
      <c r="AQ49" s="46">
        <v>0</v>
      </c>
      <c r="AR49" s="206"/>
      <c r="AS49" s="196"/>
      <c r="AT49" s="8"/>
      <c r="AU49" s="8"/>
      <c r="AV49" s="8"/>
    </row>
    <row r="50" spans="1:49" s="10" customFormat="1" ht="21" customHeight="1">
      <c r="A50" s="127" t="s">
        <v>53</v>
      </c>
      <c r="B50" s="189" t="s">
        <v>126</v>
      </c>
      <c r="C50" s="153" t="s">
        <v>127</v>
      </c>
      <c r="D50" s="2" t="s">
        <v>89</v>
      </c>
      <c r="E50" s="7">
        <f>SUM(E51:E53)</f>
        <v>6788.3</v>
      </c>
      <c r="F50" s="7">
        <f>SUM(F51:F53)</f>
        <v>3263.1</v>
      </c>
      <c r="G50" s="73">
        <f>F50/E50*100</f>
        <v>48.069472474699111</v>
      </c>
      <c r="H50" s="73">
        <f>SUM(H51:H53)</f>
        <v>59.3</v>
      </c>
      <c r="I50" s="73">
        <f>SUM(I51:I53)</f>
        <v>59.3</v>
      </c>
      <c r="J50" s="73">
        <f>I50/H50*100</f>
        <v>100</v>
      </c>
      <c r="K50" s="73">
        <f>SUM(K51:K53)</f>
        <v>927.2</v>
      </c>
      <c r="L50" s="73">
        <f>SUM(L51:L53)</f>
        <v>927.2</v>
      </c>
      <c r="M50" s="73">
        <f>L50/K50*100</f>
        <v>100</v>
      </c>
      <c r="N50" s="73">
        <f>SUM(N51:N53)</f>
        <v>566</v>
      </c>
      <c r="O50" s="73">
        <f>SUM(O51:O53)</f>
        <v>503.5</v>
      </c>
      <c r="P50" s="73">
        <f>O50/N50*100</f>
        <v>88.957597173144876</v>
      </c>
      <c r="Q50" s="73">
        <f>SUM(Q51:Q53)</f>
        <v>607.6</v>
      </c>
      <c r="R50" s="73">
        <f>SUM(R51:R53)</f>
        <v>457</v>
      </c>
      <c r="S50" s="73">
        <f>R50/Q50*100</f>
        <v>75.213956550362084</v>
      </c>
      <c r="T50" s="73">
        <f>SUM(T51:T53)</f>
        <v>773.6</v>
      </c>
      <c r="U50" s="73">
        <f>SUM(U51:U53)</f>
        <v>724</v>
      </c>
      <c r="V50" s="73">
        <f>U50/T50*100</f>
        <v>93.588417786970012</v>
      </c>
      <c r="W50" s="73">
        <f>SUM(W51:W53)</f>
        <v>607.6</v>
      </c>
      <c r="X50" s="73">
        <f>SUM(X51:X53)</f>
        <v>592.1</v>
      </c>
      <c r="Y50" s="73">
        <f>X50/W50*100</f>
        <v>97.448979591836732</v>
      </c>
      <c r="Z50" s="73">
        <f>SUM(Z51:Z53)</f>
        <v>346</v>
      </c>
      <c r="AA50" s="73">
        <f>SUM(AA51:AA53)</f>
        <v>0</v>
      </c>
      <c r="AB50" s="73">
        <f>AA50/Z50*100</f>
        <v>0</v>
      </c>
      <c r="AC50" s="73">
        <f>SUM(AC51:AC53)</f>
        <v>512</v>
      </c>
      <c r="AD50" s="73">
        <f>SUM(AD51:AD53)</f>
        <v>0</v>
      </c>
      <c r="AE50" s="73">
        <f>AD50/AC50*100</f>
        <v>0</v>
      </c>
      <c r="AF50" s="73">
        <f>SUM(AF51:AF53)</f>
        <v>512.1</v>
      </c>
      <c r="AG50" s="73">
        <f>SUM(AG51:AG53)</f>
        <v>0</v>
      </c>
      <c r="AH50" s="73">
        <f>AG50/AF50*100</f>
        <v>0</v>
      </c>
      <c r="AI50" s="73">
        <f>SUM(AI51:AI53)</f>
        <v>668.5</v>
      </c>
      <c r="AJ50" s="73">
        <f>SUM(AJ51:AJ53)</f>
        <v>0</v>
      </c>
      <c r="AK50" s="73">
        <f>AJ50/AI50*100</f>
        <v>0</v>
      </c>
      <c r="AL50" s="73">
        <f>SUM(AL51:AL53)</f>
        <v>671.6</v>
      </c>
      <c r="AM50" s="73">
        <f>SUM(AM51:AM53)</f>
        <v>0</v>
      </c>
      <c r="AN50" s="73">
        <f>AM50/AL50*100</f>
        <v>0</v>
      </c>
      <c r="AO50" s="73">
        <f>SUM(AO51:AO53)</f>
        <v>536.79999999999995</v>
      </c>
      <c r="AP50" s="73">
        <f>SUM(AP51:AP53)</f>
        <v>0</v>
      </c>
      <c r="AQ50" s="73">
        <f>AP50/AO50*100</f>
        <v>0</v>
      </c>
      <c r="AR50" s="197" t="s">
        <v>247</v>
      </c>
      <c r="AS50" s="96" t="s">
        <v>229</v>
      </c>
      <c r="AT50" s="8"/>
      <c r="AU50" s="8"/>
      <c r="AV50" s="8"/>
    </row>
    <row r="51" spans="1:49" s="9" customFormat="1" ht="28.5" customHeight="1">
      <c r="A51" s="128"/>
      <c r="B51" s="190"/>
      <c r="C51" s="154"/>
      <c r="D51" s="29" t="s">
        <v>23</v>
      </c>
      <c r="E51" s="7">
        <f>H51+K51+N51+Q51+T51+W51+Z51+AC51+AF51+AI51+AL51+AO51</f>
        <v>0</v>
      </c>
      <c r="F51" s="7">
        <f>I51+L51+O51+R51+U51+X51+AA51+AD51+AG51+AJ51+AM51+AP51</f>
        <v>0</v>
      </c>
      <c r="G51" s="73">
        <v>0</v>
      </c>
      <c r="H51" s="73">
        <v>0</v>
      </c>
      <c r="I51" s="73">
        <v>0</v>
      </c>
      <c r="J51" s="73">
        <v>0</v>
      </c>
      <c r="K51" s="73">
        <v>0</v>
      </c>
      <c r="L51" s="73">
        <v>0</v>
      </c>
      <c r="M51" s="73">
        <v>0</v>
      </c>
      <c r="N51" s="73">
        <v>0</v>
      </c>
      <c r="O51" s="73">
        <v>0</v>
      </c>
      <c r="P51" s="73">
        <v>0</v>
      </c>
      <c r="Q51" s="46">
        <v>0</v>
      </c>
      <c r="R51" s="73">
        <v>0</v>
      </c>
      <c r="S51" s="73">
        <v>0</v>
      </c>
      <c r="T51" s="14">
        <v>0</v>
      </c>
      <c r="U51" s="73">
        <v>0</v>
      </c>
      <c r="V51" s="73">
        <v>0</v>
      </c>
      <c r="W51" s="14">
        <v>0</v>
      </c>
      <c r="X51" s="73">
        <v>0</v>
      </c>
      <c r="Y51" s="73">
        <v>0</v>
      </c>
      <c r="Z51" s="46">
        <v>0</v>
      </c>
      <c r="AA51" s="73">
        <v>0</v>
      </c>
      <c r="AB51" s="73">
        <v>0</v>
      </c>
      <c r="AC51" s="46">
        <v>0</v>
      </c>
      <c r="AD51" s="73">
        <v>0</v>
      </c>
      <c r="AE51" s="73">
        <v>0</v>
      </c>
      <c r="AF51" s="46">
        <v>0</v>
      </c>
      <c r="AG51" s="73">
        <v>0</v>
      </c>
      <c r="AH51" s="73">
        <v>0</v>
      </c>
      <c r="AI51" s="46">
        <v>0</v>
      </c>
      <c r="AJ51" s="73">
        <v>0</v>
      </c>
      <c r="AK51" s="73">
        <v>0</v>
      </c>
      <c r="AL51" s="46">
        <v>0</v>
      </c>
      <c r="AM51" s="73">
        <v>0</v>
      </c>
      <c r="AN51" s="73">
        <v>0</v>
      </c>
      <c r="AO51" s="46">
        <v>0</v>
      </c>
      <c r="AP51" s="73">
        <v>0</v>
      </c>
      <c r="AQ51" s="73">
        <v>0</v>
      </c>
      <c r="AR51" s="205"/>
      <c r="AS51" s="195"/>
      <c r="AT51" s="8"/>
      <c r="AU51" s="8"/>
      <c r="AV51" s="8"/>
    </row>
    <row r="52" spans="1:49" s="9" customFormat="1" ht="26.25" customHeight="1">
      <c r="A52" s="128"/>
      <c r="B52" s="190"/>
      <c r="C52" s="154"/>
      <c r="D52" s="17" t="s">
        <v>24</v>
      </c>
      <c r="E52" s="7">
        <f>H52+K52+N52+Q52+T52+W52+Z52+AC52+AF52+AI52+AL52+AO52</f>
        <v>6788.3</v>
      </c>
      <c r="F52" s="7">
        <f t="shared" ref="F52:F53" si="41">I52+L52+O52+R52+U52+X52+AA52+AD52+AG52+AJ52+AM52+AP52</f>
        <v>3263.1</v>
      </c>
      <c r="G52" s="73">
        <f>F52/E52*100</f>
        <v>48.069472474699111</v>
      </c>
      <c r="H52" s="73">
        <v>59.3</v>
      </c>
      <c r="I52" s="73">
        <v>59.3</v>
      </c>
      <c r="J52" s="73">
        <f>I52/H52*100</f>
        <v>100</v>
      </c>
      <c r="K52" s="73">
        <v>927.2</v>
      </c>
      <c r="L52" s="73">
        <v>927.2</v>
      </c>
      <c r="M52" s="73">
        <f>L52/K52*100</f>
        <v>100</v>
      </c>
      <c r="N52" s="73">
        <v>566</v>
      </c>
      <c r="O52" s="73">
        <v>503.5</v>
      </c>
      <c r="P52" s="73">
        <f>O52/N52*100</f>
        <v>88.957597173144876</v>
      </c>
      <c r="Q52" s="46">
        <v>607.6</v>
      </c>
      <c r="R52" s="73">
        <v>457</v>
      </c>
      <c r="S52" s="73">
        <f>R52/Q52*100</f>
        <v>75.213956550362084</v>
      </c>
      <c r="T52" s="14">
        <f>607.6+166</f>
        <v>773.6</v>
      </c>
      <c r="U52" s="73">
        <v>724</v>
      </c>
      <c r="V52" s="73">
        <f>U52/T52*100</f>
        <v>93.588417786970012</v>
      </c>
      <c r="W52" s="14">
        <v>607.6</v>
      </c>
      <c r="X52" s="73">
        <v>592.1</v>
      </c>
      <c r="Y52" s="73">
        <f>X52/W52*100</f>
        <v>97.448979591836732</v>
      </c>
      <c r="Z52" s="46">
        <f>512-166</f>
        <v>346</v>
      </c>
      <c r="AA52" s="73">
        <v>0</v>
      </c>
      <c r="AB52" s="73">
        <f>AA52/Z52*100</f>
        <v>0</v>
      </c>
      <c r="AC52" s="46">
        <v>512</v>
      </c>
      <c r="AD52" s="73">
        <v>0</v>
      </c>
      <c r="AE52" s="73">
        <f>AD52/AC52*100</f>
        <v>0</v>
      </c>
      <c r="AF52" s="46">
        <v>512.1</v>
      </c>
      <c r="AG52" s="73">
        <v>0</v>
      </c>
      <c r="AH52" s="73">
        <f>AG52/AF52*100</f>
        <v>0</v>
      </c>
      <c r="AI52" s="46">
        <f>268.5+400</f>
        <v>668.5</v>
      </c>
      <c r="AJ52" s="73">
        <v>0</v>
      </c>
      <c r="AK52" s="73">
        <f>AJ52/AI52*100</f>
        <v>0</v>
      </c>
      <c r="AL52" s="46">
        <f>268.5+403.1</f>
        <v>671.6</v>
      </c>
      <c r="AM52" s="73">
        <v>0</v>
      </c>
      <c r="AN52" s="73">
        <f>AM52/AL52*100</f>
        <v>0</v>
      </c>
      <c r="AO52" s="46">
        <v>536.79999999999995</v>
      </c>
      <c r="AP52" s="73">
        <v>0</v>
      </c>
      <c r="AQ52" s="73">
        <f>AP52/AO52*100</f>
        <v>0</v>
      </c>
      <c r="AR52" s="205"/>
      <c r="AS52" s="195"/>
      <c r="AT52" s="8"/>
      <c r="AU52" s="8"/>
      <c r="AV52" s="8"/>
      <c r="AW52" s="8"/>
    </row>
    <row r="53" spans="1:49" s="9" customFormat="1" ht="27.75" customHeight="1">
      <c r="A53" s="128"/>
      <c r="B53" s="190"/>
      <c r="C53" s="154"/>
      <c r="D53" s="17" t="s">
        <v>86</v>
      </c>
      <c r="E53" s="7">
        <f t="shared" ref="E53" si="42">H53+K53+N53+Q53+T53+W53+Z53+AC53+AF53+AI53+AL53+AO53</f>
        <v>0</v>
      </c>
      <c r="F53" s="7">
        <f t="shared" si="41"/>
        <v>0</v>
      </c>
      <c r="G53" s="73">
        <v>0</v>
      </c>
      <c r="H53" s="73">
        <v>0</v>
      </c>
      <c r="I53" s="73">
        <v>0</v>
      </c>
      <c r="J53" s="73">
        <v>0</v>
      </c>
      <c r="K53" s="73">
        <v>0</v>
      </c>
      <c r="L53" s="73">
        <v>0</v>
      </c>
      <c r="M53" s="73">
        <v>0</v>
      </c>
      <c r="N53" s="73">
        <v>0</v>
      </c>
      <c r="O53" s="73">
        <v>0</v>
      </c>
      <c r="P53" s="73">
        <v>0</v>
      </c>
      <c r="Q53" s="46">
        <v>0</v>
      </c>
      <c r="R53" s="73">
        <v>0</v>
      </c>
      <c r="S53" s="73">
        <v>0</v>
      </c>
      <c r="T53" s="14">
        <v>0</v>
      </c>
      <c r="U53" s="73">
        <v>0</v>
      </c>
      <c r="V53" s="73">
        <v>0</v>
      </c>
      <c r="W53" s="14">
        <v>0</v>
      </c>
      <c r="X53" s="73">
        <v>0</v>
      </c>
      <c r="Y53" s="73">
        <v>0</v>
      </c>
      <c r="Z53" s="46">
        <v>0</v>
      </c>
      <c r="AA53" s="73">
        <v>0</v>
      </c>
      <c r="AB53" s="73">
        <v>0</v>
      </c>
      <c r="AC53" s="46">
        <v>0</v>
      </c>
      <c r="AD53" s="73">
        <v>0</v>
      </c>
      <c r="AE53" s="73">
        <v>0</v>
      </c>
      <c r="AF53" s="46">
        <v>0</v>
      </c>
      <c r="AG53" s="73">
        <v>0</v>
      </c>
      <c r="AH53" s="73">
        <v>0</v>
      </c>
      <c r="AI53" s="46">
        <v>0</v>
      </c>
      <c r="AJ53" s="73">
        <v>0</v>
      </c>
      <c r="AK53" s="73">
        <v>0</v>
      </c>
      <c r="AL53" s="46">
        <v>0</v>
      </c>
      <c r="AM53" s="73">
        <v>0</v>
      </c>
      <c r="AN53" s="73">
        <v>0</v>
      </c>
      <c r="AO53" s="46">
        <v>0</v>
      </c>
      <c r="AP53" s="73">
        <v>0</v>
      </c>
      <c r="AQ53" s="73">
        <v>0</v>
      </c>
      <c r="AR53" s="205"/>
      <c r="AS53" s="195"/>
      <c r="AT53" s="8"/>
      <c r="AU53" s="8"/>
      <c r="AV53" s="8"/>
    </row>
    <row r="54" spans="1:49" s="9" customFormat="1" ht="29.25" customHeight="1">
      <c r="A54" s="129"/>
      <c r="B54" s="191"/>
      <c r="C54" s="155"/>
      <c r="D54" s="18" t="s">
        <v>87</v>
      </c>
      <c r="E54" s="7">
        <v>0</v>
      </c>
      <c r="F54" s="7">
        <v>0</v>
      </c>
      <c r="G54" s="59">
        <v>0</v>
      </c>
      <c r="H54" s="59">
        <v>0</v>
      </c>
      <c r="I54" s="59">
        <v>0</v>
      </c>
      <c r="J54" s="59">
        <v>0</v>
      </c>
      <c r="K54" s="59">
        <v>0</v>
      </c>
      <c r="L54" s="59">
        <v>0</v>
      </c>
      <c r="M54" s="59">
        <v>0</v>
      </c>
      <c r="N54" s="59">
        <v>0</v>
      </c>
      <c r="O54" s="59">
        <v>0</v>
      </c>
      <c r="P54" s="59">
        <v>0</v>
      </c>
      <c r="Q54" s="46">
        <v>0</v>
      </c>
      <c r="R54" s="16">
        <v>0</v>
      </c>
      <c r="S54" s="46">
        <v>0</v>
      </c>
      <c r="T54" s="14">
        <v>0</v>
      </c>
      <c r="U54" s="16">
        <v>0</v>
      </c>
      <c r="V54" s="46">
        <v>0</v>
      </c>
      <c r="W54" s="14">
        <v>0</v>
      </c>
      <c r="X54" s="46">
        <v>0</v>
      </c>
      <c r="Y54" s="46">
        <v>0</v>
      </c>
      <c r="Z54" s="46">
        <v>0</v>
      </c>
      <c r="AA54" s="46">
        <v>0</v>
      </c>
      <c r="AB54" s="46">
        <v>0</v>
      </c>
      <c r="AC54" s="46">
        <v>0</v>
      </c>
      <c r="AD54" s="46">
        <v>0</v>
      </c>
      <c r="AE54" s="46">
        <v>0</v>
      </c>
      <c r="AF54" s="46">
        <v>0</v>
      </c>
      <c r="AG54" s="46">
        <v>0</v>
      </c>
      <c r="AH54" s="46">
        <v>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6">
        <v>0</v>
      </c>
      <c r="AP54" s="46">
        <v>0</v>
      </c>
      <c r="AQ54" s="46">
        <v>0</v>
      </c>
      <c r="AR54" s="206"/>
      <c r="AS54" s="196"/>
      <c r="AT54" s="8"/>
      <c r="AU54" s="8"/>
      <c r="AV54" s="8"/>
    </row>
    <row r="55" spans="1:49" s="32" customFormat="1" ht="44.25" customHeight="1">
      <c r="A55" s="127" t="s">
        <v>54</v>
      </c>
      <c r="B55" s="189" t="s">
        <v>128</v>
      </c>
      <c r="C55" s="153" t="s">
        <v>129</v>
      </c>
      <c r="D55" s="153" t="s">
        <v>27</v>
      </c>
      <c r="E55" s="82" t="s">
        <v>36</v>
      </c>
      <c r="F55" s="82" t="s">
        <v>36</v>
      </c>
      <c r="G55" s="82" t="s">
        <v>36</v>
      </c>
      <c r="H55" s="82" t="s">
        <v>36</v>
      </c>
      <c r="I55" s="82" t="s">
        <v>36</v>
      </c>
      <c r="J55" s="82" t="s">
        <v>36</v>
      </c>
      <c r="K55" s="82" t="s">
        <v>36</v>
      </c>
      <c r="L55" s="82" t="s">
        <v>36</v>
      </c>
      <c r="M55" s="82" t="s">
        <v>36</v>
      </c>
      <c r="N55" s="82" t="s">
        <v>36</v>
      </c>
      <c r="O55" s="82" t="s">
        <v>36</v>
      </c>
      <c r="P55" s="82" t="s">
        <v>36</v>
      </c>
      <c r="Q55" s="82" t="s">
        <v>36</v>
      </c>
      <c r="R55" s="82" t="s">
        <v>36</v>
      </c>
      <c r="S55" s="82" t="s">
        <v>36</v>
      </c>
      <c r="T55" s="82" t="s">
        <v>36</v>
      </c>
      <c r="U55" s="82" t="s">
        <v>36</v>
      </c>
      <c r="V55" s="82" t="s">
        <v>36</v>
      </c>
      <c r="W55" s="82" t="s">
        <v>36</v>
      </c>
      <c r="X55" s="82" t="s">
        <v>36</v>
      </c>
      <c r="Y55" s="82" t="s">
        <v>36</v>
      </c>
      <c r="Z55" s="82" t="s">
        <v>36</v>
      </c>
      <c r="AA55" s="82" t="s">
        <v>36</v>
      </c>
      <c r="AB55" s="82" t="s">
        <v>36</v>
      </c>
      <c r="AC55" s="82" t="s">
        <v>36</v>
      </c>
      <c r="AD55" s="82" t="s">
        <v>36</v>
      </c>
      <c r="AE55" s="82" t="s">
        <v>36</v>
      </c>
      <c r="AF55" s="82" t="s">
        <v>36</v>
      </c>
      <c r="AG55" s="82" t="s">
        <v>36</v>
      </c>
      <c r="AH55" s="82" t="s">
        <v>36</v>
      </c>
      <c r="AI55" s="82" t="s">
        <v>36</v>
      </c>
      <c r="AJ55" s="82" t="s">
        <v>36</v>
      </c>
      <c r="AK55" s="82" t="s">
        <v>36</v>
      </c>
      <c r="AL55" s="82" t="s">
        <v>36</v>
      </c>
      <c r="AM55" s="82" t="s">
        <v>36</v>
      </c>
      <c r="AN55" s="82" t="s">
        <v>36</v>
      </c>
      <c r="AO55" s="156" t="s">
        <v>36</v>
      </c>
      <c r="AP55" s="156" t="s">
        <v>36</v>
      </c>
      <c r="AQ55" s="156" t="s">
        <v>36</v>
      </c>
      <c r="AR55" s="197" t="s">
        <v>236</v>
      </c>
      <c r="AS55" s="200"/>
      <c r="AT55" s="8"/>
      <c r="AU55" s="8"/>
      <c r="AV55" s="8"/>
    </row>
    <row r="56" spans="1:49" s="9" customFormat="1" ht="40.5" customHeight="1">
      <c r="A56" s="128"/>
      <c r="B56" s="190"/>
      <c r="C56" s="157"/>
      <c r="D56" s="148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156"/>
      <c r="AP56" s="156"/>
      <c r="AQ56" s="156"/>
      <c r="AR56" s="198"/>
      <c r="AS56" s="164"/>
      <c r="AT56" s="8"/>
      <c r="AU56" s="8"/>
      <c r="AV56" s="8"/>
    </row>
    <row r="57" spans="1:49" s="9" customFormat="1" ht="51.75" customHeight="1">
      <c r="A57" s="129"/>
      <c r="B57" s="191"/>
      <c r="C57" s="158"/>
      <c r="D57" s="149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156"/>
      <c r="AP57" s="156"/>
      <c r="AQ57" s="156"/>
      <c r="AR57" s="199"/>
      <c r="AS57" s="165"/>
      <c r="AT57" s="8"/>
      <c r="AU57" s="8"/>
      <c r="AV57" s="8"/>
    </row>
    <row r="58" spans="1:49" s="32" customFormat="1" ht="36.75" customHeight="1">
      <c r="A58" s="127" t="s">
        <v>55</v>
      </c>
      <c r="B58" s="189" t="s">
        <v>130</v>
      </c>
      <c r="C58" s="153" t="s">
        <v>203</v>
      </c>
      <c r="D58" s="153" t="s">
        <v>27</v>
      </c>
      <c r="E58" s="82" t="s">
        <v>36</v>
      </c>
      <c r="F58" s="82" t="s">
        <v>36</v>
      </c>
      <c r="G58" s="82" t="s">
        <v>36</v>
      </c>
      <c r="H58" s="82" t="s">
        <v>36</v>
      </c>
      <c r="I58" s="82" t="s">
        <v>36</v>
      </c>
      <c r="J58" s="82" t="s">
        <v>36</v>
      </c>
      <c r="K58" s="82" t="s">
        <v>36</v>
      </c>
      <c r="L58" s="82" t="s">
        <v>36</v>
      </c>
      <c r="M58" s="82" t="s">
        <v>36</v>
      </c>
      <c r="N58" s="82" t="s">
        <v>36</v>
      </c>
      <c r="O58" s="82" t="s">
        <v>36</v>
      </c>
      <c r="P58" s="82" t="s">
        <v>36</v>
      </c>
      <c r="Q58" s="82" t="s">
        <v>36</v>
      </c>
      <c r="R58" s="82" t="s">
        <v>36</v>
      </c>
      <c r="S58" s="82" t="s">
        <v>36</v>
      </c>
      <c r="T58" s="82" t="s">
        <v>36</v>
      </c>
      <c r="U58" s="82" t="s">
        <v>36</v>
      </c>
      <c r="V58" s="82" t="s">
        <v>36</v>
      </c>
      <c r="W58" s="82" t="s">
        <v>36</v>
      </c>
      <c r="X58" s="82" t="s">
        <v>36</v>
      </c>
      <c r="Y58" s="82" t="s">
        <v>36</v>
      </c>
      <c r="Z58" s="82" t="s">
        <v>36</v>
      </c>
      <c r="AA58" s="82" t="s">
        <v>36</v>
      </c>
      <c r="AB58" s="82" t="s">
        <v>36</v>
      </c>
      <c r="AC58" s="82" t="s">
        <v>36</v>
      </c>
      <c r="AD58" s="82" t="s">
        <v>36</v>
      </c>
      <c r="AE58" s="82" t="s">
        <v>36</v>
      </c>
      <c r="AF58" s="82" t="s">
        <v>36</v>
      </c>
      <c r="AG58" s="82" t="s">
        <v>36</v>
      </c>
      <c r="AH58" s="82" t="s">
        <v>36</v>
      </c>
      <c r="AI58" s="82" t="s">
        <v>36</v>
      </c>
      <c r="AJ58" s="82" t="s">
        <v>36</v>
      </c>
      <c r="AK58" s="82" t="s">
        <v>36</v>
      </c>
      <c r="AL58" s="82" t="s">
        <v>36</v>
      </c>
      <c r="AM58" s="82" t="s">
        <v>36</v>
      </c>
      <c r="AN58" s="82" t="s">
        <v>36</v>
      </c>
      <c r="AO58" s="156" t="s">
        <v>36</v>
      </c>
      <c r="AP58" s="156" t="s">
        <v>36</v>
      </c>
      <c r="AQ58" s="156" t="s">
        <v>36</v>
      </c>
      <c r="AR58" s="197" t="s">
        <v>241</v>
      </c>
      <c r="AS58" s="200"/>
      <c r="AT58" s="8"/>
      <c r="AU58" s="8"/>
      <c r="AV58" s="8"/>
    </row>
    <row r="59" spans="1:49" s="9" customFormat="1" ht="34.5" customHeight="1">
      <c r="A59" s="159"/>
      <c r="B59" s="190"/>
      <c r="C59" s="157"/>
      <c r="D59" s="148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156"/>
      <c r="AP59" s="156"/>
      <c r="AQ59" s="156"/>
      <c r="AR59" s="198"/>
      <c r="AS59" s="164"/>
      <c r="AT59" s="8"/>
      <c r="AU59" s="8"/>
      <c r="AV59" s="8"/>
    </row>
    <row r="60" spans="1:49" s="9" customFormat="1" ht="33.75" customHeight="1">
      <c r="A60" s="160"/>
      <c r="B60" s="191"/>
      <c r="C60" s="158"/>
      <c r="D60" s="149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156"/>
      <c r="AP60" s="156"/>
      <c r="AQ60" s="156"/>
      <c r="AR60" s="199"/>
      <c r="AS60" s="165"/>
      <c r="AT60" s="8"/>
      <c r="AU60" s="8"/>
      <c r="AV60" s="8"/>
    </row>
    <row r="61" spans="1:49" s="10" customFormat="1" ht="23.25" customHeight="1">
      <c r="A61" s="127" t="s">
        <v>56</v>
      </c>
      <c r="B61" s="189" t="s">
        <v>131</v>
      </c>
      <c r="C61" s="192" t="s">
        <v>206</v>
      </c>
      <c r="D61" s="11" t="s">
        <v>89</v>
      </c>
      <c r="E61" s="7">
        <f>SUM(E62:E64)</f>
        <v>210</v>
      </c>
      <c r="F61" s="7">
        <f>SUM(F62:F64)</f>
        <v>0</v>
      </c>
      <c r="G61" s="73">
        <f>F61/E61*100</f>
        <v>0</v>
      </c>
      <c r="H61" s="73">
        <f>SUM(H62:H64)</f>
        <v>0</v>
      </c>
      <c r="I61" s="73">
        <f>SUM(I62:I64)</f>
        <v>0</v>
      </c>
      <c r="J61" s="73">
        <v>0</v>
      </c>
      <c r="K61" s="73">
        <f>SUM(K62:K64)</f>
        <v>0</v>
      </c>
      <c r="L61" s="73">
        <f>SUM(L62:L64)</f>
        <v>0</v>
      </c>
      <c r="M61" s="73">
        <v>0</v>
      </c>
      <c r="N61" s="73">
        <f>SUM(N62:N64)</f>
        <v>0</v>
      </c>
      <c r="O61" s="73">
        <f>SUM(O62:O64)</f>
        <v>0</v>
      </c>
      <c r="P61" s="73">
        <v>0</v>
      </c>
      <c r="Q61" s="73">
        <f>SUM(Q62:Q64)</f>
        <v>0</v>
      </c>
      <c r="R61" s="73">
        <f>SUM(R62:R64)</f>
        <v>0</v>
      </c>
      <c r="S61" s="73">
        <v>0</v>
      </c>
      <c r="T61" s="73">
        <f>SUM(T62:T64)</f>
        <v>0</v>
      </c>
      <c r="U61" s="73">
        <f>SUM(U62:U64)</f>
        <v>0</v>
      </c>
      <c r="V61" s="73">
        <v>0</v>
      </c>
      <c r="W61" s="73">
        <f>SUM(W62:W64)</f>
        <v>0</v>
      </c>
      <c r="X61" s="73">
        <f>SUM(X62:X64)</f>
        <v>0</v>
      </c>
      <c r="Y61" s="73">
        <v>0</v>
      </c>
      <c r="Z61" s="73">
        <f>SUM(Z62:Z64)</f>
        <v>0</v>
      </c>
      <c r="AA61" s="73">
        <f>SUM(AA62:AA64)</f>
        <v>0</v>
      </c>
      <c r="AB61" s="73">
        <v>0</v>
      </c>
      <c r="AC61" s="73">
        <f>SUM(AC62:AC64)</f>
        <v>0</v>
      </c>
      <c r="AD61" s="73">
        <f>SUM(AD62:AD64)</f>
        <v>0</v>
      </c>
      <c r="AE61" s="73">
        <v>0</v>
      </c>
      <c r="AF61" s="73">
        <f>SUM(AF62:AF64)</f>
        <v>0</v>
      </c>
      <c r="AG61" s="73">
        <f>SUM(AG62:AG64)</f>
        <v>0</v>
      </c>
      <c r="AH61" s="73">
        <v>0</v>
      </c>
      <c r="AI61" s="73">
        <f>SUM(AI62:AI64)</f>
        <v>0</v>
      </c>
      <c r="AJ61" s="73">
        <f>SUM(AJ62:AJ64)</f>
        <v>0</v>
      </c>
      <c r="AK61" s="73">
        <v>0</v>
      </c>
      <c r="AL61" s="73">
        <f>SUM(AL62:AL64)</f>
        <v>210</v>
      </c>
      <c r="AM61" s="73">
        <f>SUM(AM62:AM64)</f>
        <v>0</v>
      </c>
      <c r="AN61" s="73">
        <v>0</v>
      </c>
      <c r="AO61" s="73">
        <f>SUM(AO62:AO64)</f>
        <v>0</v>
      </c>
      <c r="AP61" s="73">
        <f>SUM(AP62:AP64)</f>
        <v>0</v>
      </c>
      <c r="AQ61" s="73">
        <v>0</v>
      </c>
      <c r="AR61" s="197" t="s">
        <v>237</v>
      </c>
      <c r="AS61" s="232"/>
      <c r="AT61" s="8"/>
      <c r="AU61" s="8"/>
      <c r="AV61" s="8"/>
    </row>
    <row r="62" spans="1:49" s="9" customFormat="1" ht="22.5" customHeight="1">
      <c r="A62" s="128"/>
      <c r="B62" s="190"/>
      <c r="C62" s="193"/>
      <c r="D62" s="29" t="s">
        <v>85</v>
      </c>
      <c r="E62" s="7">
        <f>H62+K62+N62+Q62+T62+W62+Z62+AC62+AF62+AI62+AL62+AO62</f>
        <v>0</v>
      </c>
      <c r="F62" s="7">
        <f>I62+L62+O62+R62+U62+X62+AA62+AD62+AG62+AJ62+AM62+AP62</f>
        <v>0</v>
      </c>
      <c r="G62" s="73">
        <v>0</v>
      </c>
      <c r="H62" s="73">
        <v>0</v>
      </c>
      <c r="I62" s="73">
        <v>0</v>
      </c>
      <c r="J62" s="73">
        <v>0</v>
      </c>
      <c r="K62" s="73">
        <v>0</v>
      </c>
      <c r="L62" s="73">
        <v>0</v>
      </c>
      <c r="M62" s="73">
        <v>0</v>
      </c>
      <c r="N62" s="73">
        <v>0</v>
      </c>
      <c r="O62" s="73">
        <v>0</v>
      </c>
      <c r="P62" s="73">
        <v>0</v>
      </c>
      <c r="Q62" s="46">
        <v>0</v>
      </c>
      <c r="R62" s="73">
        <v>0</v>
      </c>
      <c r="S62" s="73">
        <v>0</v>
      </c>
      <c r="T62" s="14">
        <v>0</v>
      </c>
      <c r="U62" s="73">
        <v>0</v>
      </c>
      <c r="V62" s="73">
        <v>0</v>
      </c>
      <c r="W62" s="14">
        <v>0</v>
      </c>
      <c r="X62" s="73">
        <v>0</v>
      </c>
      <c r="Y62" s="73">
        <v>0</v>
      </c>
      <c r="Z62" s="46">
        <v>0</v>
      </c>
      <c r="AA62" s="73">
        <v>0</v>
      </c>
      <c r="AB62" s="73">
        <v>0</v>
      </c>
      <c r="AC62" s="46">
        <v>0</v>
      </c>
      <c r="AD62" s="73">
        <v>0</v>
      </c>
      <c r="AE62" s="73">
        <v>0</v>
      </c>
      <c r="AF62" s="46">
        <v>0</v>
      </c>
      <c r="AG62" s="73">
        <v>0</v>
      </c>
      <c r="AH62" s="73">
        <v>0</v>
      </c>
      <c r="AI62" s="46">
        <v>0</v>
      </c>
      <c r="AJ62" s="73">
        <v>0</v>
      </c>
      <c r="AK62" s="73">
        <v>0</v>
      </c>
      <c r="AL62" s="46">
        <v>0</v>
      </c>
      <c r="AM62" s="73">
        <v>0</v>
      </c>
      <c r="AN62" s="73">
        <v>0</v>
      </c>
      <c r="AO62" s="46">
        <v>0</v>
      </c>
      <c r="AP62" s="73">
        <v>0</v>
      </c>
      <c r="AQ62" s="73">
        <v>0</v>
      </c>
      <c r="AR62" s="236"/>
      <c r="AS62" s="233"/>
      <c r="AT62" s="8"/>
      <c r="AU62" s="8"/>
      <c r="AV62" s="8"/>
    </row>
    <row r="63" spans="1:49" s="9" customFormat="1" ht="24.75" customHeight="1">
      <c r="A63" s="128"/>
      <c r="B63" s="190"/>
      <c r="C63" s="193"/>
      <c r="D63" s="17" t="s">
        <v>24</v>
      </c>
      <c r="E63" s="7">
        <f>H63+K63+N63+Q63+T63+W63+Z63+AC63+AF63+AI63+AL63+AO63</f>
        <v>0</v>
      </c>
      <c r="F63" s="7">
        <f t="shared" ref="F63:F64" si="43">I63+L63+O63+R63+U63+X63+AA63+AD63+AG63+AJ63+AM63+AP63</f>
        <v>0</v>
      </c>
      <c r="G63" s="73">
        <v>0</v>
      </c>
      <c r="H63" s="73">
        <v>0</v>
      </c>
      <c r="I63" s="73">
        <v>0</v>
      </c>
      <c r="J63" s="73">
        <v>0</v>
      </c>
      <c r="K63" s="73">
        <v>0</v>
      </c>
      <c r="L63" s="73">
        <v>0</v>
      </c>
      <c r="M63" s="73">
        <v>0</v>
      </c>
      <c r="N63" s="73">
        <v>0</v>
      </c>
      <c r="O63" s="73">
        <v>0</v>
      </c>
      <c r="P63" s="73">
        <v>0</v>
      </c>
      <c r="Q63" s="46">
        <v>0</v>
      </c>
      <c r="R63" s="73">
        <v>0</v>
      </c>
      <c r="S63" s="73">
        <v>0</v>
      </c>
      <c r="T63" s="14">
        <v>0</v>
      </c>
      <c r="U63" s="73">
        <v>0</v>
      </c>
      <c r="V63" s="73">
        <v>0</v>
      </c>
      <c r="W63" s="14">
        <v>0</v>
      </c>
      <c r="X63" s="73">
        <v>0</v>
      </c>
      <c r="Y63" s="73">
        <v>0</v>
      </c>
      <c r="Z63" s="46">
        <v>0</v>
      </c>
      <c r="AA63" s="73">
        <v>0</v>
      </c>
      <c r="AB63" s="73">
        <v>0</v>
      </c>
      <c r="AC63" s="46">
        <v>0</v>
      </c>
      <c r="AD63" s="73">
        <v>0</v>
      </c>
      <c r="AE63" s="73">
        <v>0</v>
      </c>
      <c r="AF63" s="46">
        <v>0</v>
      </c>
      <c r="AG63" s="73">
        <v>0</v>
      </c>
      <c r="AH63" s="73">
        <v>0</v>
      </c>
      <c r="AI63" s="46">
        <v>0</v>
      </c>
      <c r="AJ63" s="73">
        <v>0</v>
      </c>
      <c r="AK63" s="73">
        <v>0</v>
      </c>
      <c r="AL63" s="46">
        <v>0</v>
      </c>
      <c r="AM63" s="73">
        <v>0</v>
      </c>
      <c r="AN63" s="73">
        <v>0</v>
      </c>
      <c r="AO63" s="46">
        <v>0</v>
      </c>
      <c r="AP63" s="73">
        <v>0</v>
      </c>
      <c r="AQ63" s="73">
        <v>0</v>
      </c>
      <c r="AR63" s="236"/>
      <c r="AS63" s="233"/>
      <c r="AT63" s="8"/>
      <c r="AU63" s="8"/>
      <c r="AV63" s="8"/>
    </row>
    <row r="64" spans="1:49" s="9" customFormat="1" ht="26.25" customHeight="1">
      <c r="A64" s="128"/>
      <c r="B64" s="190"/>
      <c r="C64" s="193"/>
      <c r="D64" s="17" t="s">
        <v>86</v>
      </c>
      <c r="E64" s="7">
        <f t="shared" ref="E64" si="44">H64+K64+N64+Q64+T64+W64+Z64+AC64+AF64+AI64+AL64+AO64</f>
        <v>210</v>
      </c>
      <c r="F64" s="7">
        <f t="shared" si="43"/>
        <v>0</v>
      </c>
      <c r="G64" s="73">
        <f t="shared" ref="G64" si="45">F64/E64*100</f>
        <v>0</v>
      </c>
      <c r="H64" s="73">
        <v>0</v>
      </c>
      <c r="I64" s="73">
        <v>0</v>
      </c>
      <c r="J64" s="73">
        <v>0</v>
      </c>
      <c r="K64" s="73">
        <v>0</v>
      </c>
      <c r="L64" s="73">
        <v>0</v>
      </c>
      <c r="M64" s="73">
        <v>0</v>
      </c>
      <c r="N64" s="73">
        <v>0</v>
      </c>
      <c r="O64" s="73">
        <v>0</v>
      </c>
      <c r="P64" s="73">
        <v>0</v>
      </c>
      <c r="Q64" s="46">
        <v>0</v>
      </c>
      <c r="R64" s="73">
        <v>0</v>
      </c>
      <c r="S64" s="73">
        <v>0</v>
      </c>
      <c r="T64" s="14">
        <v>0</v>
      </c>
      <c r="U64" s="73">
        <v>0</v>
      </c>
      <c r="V64" s="73">
        <v>0</v>
      </c>
      <c r="W64" s="14">
        <v>0</v>
      </c>
      <c r="X64" s="73">
        <v>0</v>
      </c>
      <c r="Y64" s="73">
        <v>0</v>
      </c>
      <c r="Z64" s="46">
        <v>0</v>
      </c>
      <c r="AA64" s="73">
        <v>0</v>
      </c>
      <c r="AB64" s="73">
        <v>0</v>
      </c>
      <c r="AC64" s="46">
        <v>0</v>
      </c>
      <c r="AD64" s="73">
        <v>0</v>
      </c>
      <c r="AE64" s="73">
        <v>0</v>
      </c>
      <c r="AF64" s="46">
        <v>0</v>
      </c>
      <c r="AG64" s="73">
        <v>0</v>
      </c>
      <c r="AH64" s="73">
        <v>0</v>
      </c>
      <c r="AI64" s="46">
        <v>0</v>
      </c>
      <c r="AJ64" s="73">
        <v>0</v>
      </c>
      <c r="AK64" s="73">
        <v>0</v>
      </c>
      <c r="AL64" s="46">
        <v>210</v>
      </c>
      <c r="AM64" s="73">
        <v>0</v>
      </c>
      <c r="AN64" s="73">
        <v>0</v>
      </c>
      <c r="AO64" s="46">
        <v>0</v>
      </c>
      <c r="AP64" s="73">
        <v>0</v>
      </c>
      <c r="AQ64" s="73">
        <v>0</v>
      </c>
      <c r="AR64" s="236"/>
      <c r="AS64" s="233"/>
      <c r="AT64" s="8"/>
      <c r="AU64" s="8"/>
      <c r="AV64" s="8"/>
    </row>
    <row r="65" spans="1:48" s="9" customFormat="1" ht="31.5" customHeight="1">
      <c r="A65" s="129"/>
      <c r="B65" s="191"/>
      <c r="C65" s="194"/>
      <c r="D65" s="17" t="s">
        <v>87</v>
      </c>
      <c r="E65" s="7">
        <v>0</v>
      </c>
      <c r="F65" s="7">
        <v>0</v>
      </c>
      <c r="G65" s="73">
        <v>0</v>
      </c>
      <c r="H65" s="73">
        <v>0</v>
      </c>
      <c r="I65" s="73">
        <v>0</v>
      </c>
      <c r="J65" s="73">
        <v>0</v>
      </c>
      <c r="K65" s="73">
        <v>0</v>
      </c>
      <c r="L65" s="73">
        <v>0</v>
      </c>
      <c r="M65" s="73">
        <v>0</v>
      </c>
      <c r="N65" s="73">
        <v>0</v>
      </c>
      <c r="O65" s="73">
        <v>0</v>
      </c>
      <c r="P65" s="73">
        <v>0</v>
      </c>
      <c r="Q65" s="46">
        <v>0</v>
      </c>
      <c r="R65" s="46">
        <v>0</v>
      </c>
      <c r="S65" s="46">
        <v>0</v>
      </c>
      <c r="T65" s="46">
        <v>0</v>
      </c>
      <c r="U65" s="46">
        <v>0</v>
      </c>
      <c r="V65" s="46">
        <v>0</v>
      </c>
      <c r="W65" s="46">
        <v>0</v>
      </c>
      <c r="X65" s="46">
        <v>0</v>
      </c>
      <c r="Y65" s="46">
        <v>0</v>
      </c>
      <c r="Z65" s="46">
        <v>0</v>
      </c>
      <c r="AA65" s="46">
        <v>0</v>
      </c>
      <c r="AB65" s="46">
        <v>0</v>
      </c>
      <c r="AC65" s="46">
        <v>0</v>
      </c>
      <c r="AD65" s="46">
        <v>0</v>
      </c>
      <c r="AE65" s="46">
        <v>0</v>
      </c>
      <c r="AF65" s="46">
        <v>0</v>
      </c>
      <c r="AG65" s="46">
        <v>0</v>
      </c>
      <c r="AH65" s="46">
        <v>0</v>
      </c>
      <c r="AI65" s="46">
        <f>AI77+AI78+AI79+AI80</f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6">
        <v>0</v>
      </c>
      <c r="AP65" s="46">
        <v>0</v>
      </c>
      <c r="AQ65" s="46">
        <v>0</v>
      </c>
      <c r="AR65" s="237"/>
      <c r="AS65" s="234"/>
      <c r="AT65" s="8"/>
      <c r="AU65" s="8"/>
      <c r="AV65" s="8"/>
    </row>
    <row r="66" spans="1:48" s="9" customFormat="1" ht="31.5" customHeight="1">
      <c r="A66" s="127" t="s">
        <v>106</v>
      </c>
      <c r="B66" s="189" t="s">
        <v>107</v>
      </c>
      <c r="C66" s="192" t="s">
        <v>207</v>
      </c>
      <c r="D66" s="249" t="s">
        <v>27</v>
      </c>
      <c r="E66" s="82" t="s">
        <v>36</v>
      </c>
      <c r="F66" s="82" t="s">
        <v>36</v>
      </c>
      <c r="G66" s="82" t="s">
        <v>36</v>
      </c>
      <c r="H66" s="82" t="s">
        <v>36</v>
      </c>
      <c r="I66" s="82" t="s">
        <v>36</v>
      </c>
      <c r="J66" s="82" t="s">
        <v>36</v>
      </c>
      <c r="K66" s="82" t="s">
        <v>36</v>
      </c>
      <c r="L66" s="82" t="s">
        <v>36</v>
      </c>
      <c r="M66" s="82" t="s">
        <v>36</v>
      </c>
      <c r="N66" s="82" t="s">
        <v>36</v>
      </c>
      <c r="O66" s="82" t="s">
        <v>36</v>
      </c>
      <c r="P66" s="82" t="s">
        <v>36</v>
      </c>
      <c r="Q66" s="82" t="s">
        <v>36</v>
      </c>
      <c r="R66" s="82" t="s">
        <v>36</v>
      </c>
      <c r="S66" s="82" t="s">
        <v>36</v>
      </c>
      <c r="T66" s="82" t="s">
        <v>36</v>
      </c>
      <c r="U66" s="82" t="s">
        <v>36</v>
      </c>
      <c r="V66" s="82" t="s">
        <v>36</v>
      </c>
      <c r="W66" s="82" t="s">
        <v>36</v>
      </c>
      <c r="X66" s="82" t="s">
        <v>36</v>
      </c>
      <c r="Y66" s="82" t="s">
        <v>36</v>
      </c>
      <c r="Z66" s="82" t="s">
        <v>36</v>
      </c>
      <c r="AA66" s="82" t="s">
        <v>36</v>
      </c>
      <c r="AB66" s="82" t="s">
        <v>36</v>
      </c>
      <c r="AC66" s="82" t="s">
        <v>36</v>
      </c>
      <c r="AD66" s="82" t="s">
        <v>36</v>
      </c>
      <c r="AE66" s="82" t="s">
        <v>36</v>
      </c>
      <c r="AF66" s="82" t="s">
        <v>36</v>
      </c>
      <c r="AG66" s="82" t="s">
        <v>36</v>
      </c>
      <c r="AH66" s="82" t="s">
        <v>36</v>
      </c>
      <c r="AI66" s="82" t="s">
        <v>36</v>
      </c>
      <c r="AJ66" s="82" t="s">
        <v>36</v>
      </c>
      <c r="AK66" s="82" t="s">
        <v>36</v>
      </c>
      <c r="AL66" s="82" t="s">
        <v>36</v>
      </c>
      <c r="AM66" s="82" t="s">
        <v>36</v>
      </c>
      <c r="AN66" s="82" t="s">
        <v>36</v>
      </c>
      <c r="AO66" s="82" t="s">
        <v>36</v>
      </c>
      <c r="AP66" s="82" t="s">
        <v>36</v>
      </c>
      <c r="AQ66" s="82" t="s">
        <v>36</v>
      </c>
      <c r="AR66" s="197" t="s">
        <v>238</v>
      </c>
      <c r="AS66" s="232"/>
      <c r="AT66" s="8"/>
      <c r="AU66" s="8"/>
      <c r="AV66" s="8"/>
    </row>
    <row r="67" spans="1:48" s="9" customFormat="1" ht="31.5" customHeight="1">
      <c r="A67" s="128"/>
      <c r="B67" s="190"/>
      <c r="C67" s="193"/>
      <c r="D67" s="250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236"/>
      <c r="AS67" s="233"/>
      <c r="AT67" s="8"/>
      <c r="AU67" s="8"/>
      <c r="AV67" s="8"/>
    </row>
    <row r="68" spans="1:48" s="9" customFormat="1" ht="31.5" customHeight="1">
      <c r="A68" s="128"/>
      <c r="B68" s="190"/>
      <c r="C68" s="193"/>
      <c r="D68" s="250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236"/>
      <c r="AS68" s="233"/>
      <c r="AT68" s="8"/>
      <c r="AU68" s="8"/>
      <c r="AV68" s="8"/>
    </row>
    <row r="69" spans="1:48" s="9" customFormat="1" ht="31.5" customHeight="1">
      <c r="A69" s="128"/>
      <c r="B69" s="190"/>
      <c r="C69" s="193"/>
      <c r="D69" s="250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236"/>
      <c r="AS69" s="233"/>
      <c r="AT69" s="8"/>
      <c r="AU69" s="8"/>
      <c r="AV69" s="8"/>
    </row>
    <row r="70" spans="1:48" s="9" customFormat="1" ht="29.25" customHeight="1">
      <c r="A70" s="129"/>
      <c r="B70" s="191"/>
      <c r="C70" s="194"/>
      <c r="D70" s="251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237"/>
      <c r="AS70" s="234"/>
      <c r="AT70" s="8"/>
      <c r="AU70" s="8"/>
      <c r="AV70" s="8"/>
    </row>
    <row r="71" spans="1:48" s="10" customFormat="1" ht="16.5" customHeight="1">
      <c r="A71" s="187" t="s">
        <v>46</v>
      </c>
      <c r="B71" s="103" t="s">
        <v>26</v>
      </c>
      <c r="C71" s="104"/>
      <c r="D71" s="60" t="s">
        <v>89</v>
      </c>
      <c r="E71" s="61">
        <f>SUM(E72:E74)</f>
        <v>253</v>
      </c>
      <c r="F71" s="61">
        <f>SUM(F72:F74)</f>
        <v>58</v>
      </c>
      <c r="G71" s="62">
        <f>F71/E71*100</f>
        <v>22.92490118577075</v>
      </c>
      <c r="H71" s="62">
        <f>SUM(H72:H74)</f>
        <v>0</v>
      </c>
      <c r="I71" s="62">
        <f>SUM(I72:I74)</f>
        <v>0</v>
      </c>
      <c r="J71" s="62">
        <v>0</v>
      </c>
      <c r="K71" s="62">
        <f>SUM(K72:K74)</f>
        <v>0</v>
      </c>
      <c r="L71" s="62">
        <f>SUM(L72:L74)</f>
        <v>0</v>
      </c>
      <c r="M71" s="62">
        <v>0</v>
      </c>
      <c r="N71" s="62">
        <f>SUM(N72:N74)</f>
        <v>18</v>
      </c>
      <c r="O71" s="62">
        <f>SUM(O72:O74)</f>
        <v>9.9</v>
      </c>
      <c r="P71" s="62">
        <f>O71/N71*100</f>
        <v>55.000000000000007</v>
      </c>
      <c r="Q71" s="62">
        <f>SUM(Q72:Q74)</f>
        <v>40</v>
      </c>
      <c r="R71" s="62">
        <f>SUM(R72:R74)</f>
        <v>48.1</v>
      </c>
      <c r="S71" s="62">
        <f>R71/Q71*100</f>
        <v>120.25000000000001</v>
      </c>
      <c r="T71" s="62">
        <f>SUM(T72:T74)</f>
        <v>0</v>
      </c>
      <c r="U71" s="62">
        <f>SUM(U72:U74)</f>
        <v>0</v>
      </c>
      <c r="V71" s="62">
        <v>0</v>
      </c>
      <c r="W71" s="62">
        <f>SUM(W72:W74)</f>
        <v>150</v>
      </c>
      <c r="X71" s="62">
        <f>SUM(X72:X74)</f>
        <v>0</v>
      </c>
      <c r="Y71" s="62">
        <f>X71/W71*100</f>
        <v>0</v>
      </c>
      <c r="Z71" s="62">
        <f>SUM(Z72:Z74)</f>
        <v>0</v>
      </c>
      <c r="AA71" s="62">
        <f>SUM(AA72:AA74)</f>
        <v>0</v>
      </c>
      <c r="AB71" s="62">
        <v>0</v>
      </c>
      <c r="AC71" s="62">
        <f>SUM(AC72:AC74)</f>
        <v>0</v>
      </c>
      <c r="AD71" s="62">
        <f>SUM(AD72:AD74)</f>
        <v>0</v>
      </c>
      <c r="AE71" s="62">
        <v>0</v>
      </c>
      <c r="AF71" s="62">
        <f>SUM(AF72:AF74)</f>
        <v>45</v>
      </c>
      <c r="AG71" s="62">
        <f>SUM(AG72:AG74)</f>
        <v>0</v>
      </c>
      <c r="AH71" s="62">
        <f>AG71/AF71*100</f>
        <v>0</v>
      </c>
      <c r="AI71" s="62">
        <f>SUM(AI72:AI74)</f>
        <v>0</v>
      </c>
      <c r="AJ71" s="62">
        <f>SUM(AJ72:AJ74)</f>
        <v>0</v>
      </c>
      <c r="AK71" s="62">
        <v>0</v>
      </c>
      <c r="AL71" s="62">
        <f>SUM(AL72:AL74)</f>
        <v>0</v>
      </c>
      <c r="AM71" s="62">
        <f>SUM(AM72:AM74)</f>
        <v>0</v>
      </c>
      <c r="AN71" s="62">
        <v>0</v>
      </c>
      <c r="AO71" s="62">
        <f>SUM(AO72:AO74)</f>
        <v>0</v>
      </c>
      <c r="AP71" s="62">
        <f>SUM(AP72:AP74)</f>
        <v>0</v>
      </c>
      <c r="AQ71" s="62">
        <v>0</v>
      </c>
      <c r="AR71" s="241"/>
      <c r="AS71" s="232"/>
      <c r="AT71" s="8"/>
      <c r="AU71" s="8"/>
      <c r="AV71" s="8"/>
    </row>
    <row r="72" spans="1:48" s="10" customFormat="1" ht="25.5" customHeight="1">
      <c r="A72" s="187"/>
      <c r="B72" s="103"/>
      <c r="C72" s="104"/>
      <c r="D72" s="63" t="s">
        <v>85</v>
      </c>
      <c r="E72" s="61">
        <f>H72+K72+N72+Q72+T72+W72+Z72+AC72+AF72+AI72+AL72+AO72</f>
        <v>0</v>
      </c>
      <c r="F72" s="61">
        <f>I72+L72+O72+R72+U72+X72+AA72+AD72+AG72+AJ72+AM72+AP72</f>
        <v>0</v>
      </c>
      <c r="G72" s="62">
        <v>0</v>
      </c>
      <c r="H72" s="62">
        <v>0</v>
      </c>
      <c r="I72" s="62">
        <v>0</v>
      </c>
      <c r="J72" s="62">
        <v>0</v>
      </c>
      <c r="K72" s="62">
        <v>0</v>
      </c>
      <c r="L72" s="62">
        <v>0</v>
      </c>
      <c r="M72" s="62">
        <v>0</v>
      </c>
      <c r="N72" s="62">
        <v>0</v>
      </c>
      <c r="O72" s="62">
        <v>0</v>
      </c>
      <c r="P72" s="62">
        <v>0</v>
      </c>
      <c r="Q72" s="64">
        <v>0</v>
      </c>
      <c r="R72" s="62">
        <v>0</v>
      </c>
      <c r="S72" s="62">
        <v>0</v>
      </c>
      <c r="T72" s="65">
        <v>0</v>
      </c>
      <c r="U72" s="62">
        <v>0</v>
      </c>
      <c r="V72" s="62">
        <v>0</v>
      </c>
      <c r="W72" s="65">
        <v>0</v>
      </c>
      <c r="X72" s="62">
        <v>0</v>
      </c>
      <c r="Y72" s="62">
        <v>0</v>
      </c>
      <c r="Z72" s="64">
        <v>0</v>
      </c>
      <c r="AA72" s="62">
        <v>0</v>
      </c>
      <c r="AB72" s="62">
        <v>0</v>
      </c>
      <c r="AC72" s="64">
        <v>0</v>
      </c>
      <c r="AD72" s="62">
        <v>0</v>
      </c>
      <c r="AE72" s="62">
        <v>0</v>
      </c>
      <c r="AF72" s="64">
        <v>0</v>
      </c>
      <c r="AG72" s="62">
        <v>0</v>
      </c>
      <c r="AH72" s="62">
        <v>0</v>
      </c>
      <c r="AI72" s="64">
        <v>0</v>
      </c>
      <c r="AJ72" s="62">
        <v>0</v>
      </c>
      <c r="AK72" s="62">
        <v>0</v>
      </c>
      <c r="AL72" s="64">
        <v>0</v>
      </c>
      <c r="AM72" s="62">
        <v>0</v>
      </c>
      <c r="AN72" s="62">
        <v>0</v>
      </c>
      <c r="AO72" s="64">
        <v>0</v>
      </c>
      <c r="AP72" s="62">
        <v>0</v>
      </c>
      <c r="AQ72" s="62">
        <v>0</v>
      </c>
      <c r="AR72" s="236"/>
      <c r="AS72" s="233"/>
      <c r="AT72" s="8"/>
      <c r="AU72" s="8"/>
      <c r="AV72" s="8"/>
    </row>
    <row r="73" spans="1:48" s="10" customFormat="1" ht="24" customHeight="1">
      <c r="A73" s="187"/>
      <c r="B73" s="103"/>
      <c r="C73" s="104"/>
      <c r="D73" s="66" t="s">
        <v>24</v>
      </c>
      <c r="E73" s="61">
        <f>H73+K73+N73+Q73+T73+W73+Z73+AC73+AF73+AI73+AL73+AO73</f>
        <v>0</v>
      </c>
      <c r="F73" s="61">
        <f t="shared" ref="F73:F74" si="46">I73+L73+O73+R73+U73+X73+AA73+AD73+AG73+AJ73+AM73+AP73</f>
        <v>0</v>
      </c>
      <c r="G73" s="62">
        <v>0</v>
      </c>
      <c r="H73" s="62">
        <f>H78+H83+H90</f>
        <v>0</v>
      </c>
      <c r="I73" s="62">
        <f>I78+I83+I90</f>
        <v>0</v>
      </c>
      <c r="J73" s="62">
        <v>0</v>
      </c>
      <c r="K73" s="62">
        <f t="shared" ref="K73:L73" si="47">K78+K83+K90</f>
        <v>0</v>
      </c>
      <c r="L73" s="62">
        <f t="shared" si="47"/>
        <v>0</v>
      </c>
      <c r="M73" s="62">
        <v>0</v>
      </c>
      <c r="N73" s="62">
        <f t="shared" ref="N73:O73" si="48">N78+N83+N90</f>
        <v>0</v>
      </c>
      <c r="O73" s="62">
        <f t="shared" si="48"/>
        <v>0</v>
      </c>
      <c r="P73" s="62">
        <v>0</v>
      </c>
      <c r="Q73" s="62">
        <f t="shared" ref="Q73:R73" si="49">Q78+Q83+Q90</f>
        <v>0</v>
      </c>
      <c r="R73" s="62">
        <f t="shared" si="49"/>
        <v>0</v>
      </c>
      <c r="S73" s="62">
        <v>0</v>
      </c>
      <c r="T73" s="62">
        <f t="shared" ref="T73:U73" si="50">T78+T83+T90</f>
        <v>0</v>
      </c>
      <c r="U73" s="62">
        <f t="shared" si="50"/>
        <v>0</v>
      </c>
      <c r="V73" s="62">
        <v>0</v>
      </c>
      <c r="W73" s="62">
        <f t="shared" ref="W73:X73" si="51">W78+W83+W90</f>
        <v>0</v>
      </c>
      <c r="X73" s="62">
        <f t="shared" si="51"/>
        <v>0</v>
      </c>
      <c r="Y73" s="62">
        <v>0</v>
      </c>
      <c r="Z73" s="62">
        <f t="shared" ref="Z73:AA73" si="52">Z78+Z83+Z90</f>
        <v>0</v>
      </c>
      <c r="AA73" s="62">
        <f t="shared" si="52"/>
        <v>0</v>
      </c>
      <c r="AB73" s="62">
        <v>0</v>
      </c>
      <c r="AC73" s="62">
        <f t="shared" ref="AC73:AD73" si="53">AC78+AC83+AC90</f>
        <v>0</v>
      </c>
      <c r="AD73" s="62">
        <f t="shared" si="53"/>
        <v>0</v>
      </c>
      <c r="AE73" s="62">
        <v>0</v>
      </c>
      <c r="AF73" s="62">
        <f t="shared" ref="AF73:AG73" si="54">AF78+AF83+AF90</f>
        <v>0</v>
      </c>
      <c r="AG73" s="62">
        <f t="shared" si="54"/>
        <v>0</v>
      </c>
      <c r="AH73" s="62">
        <v>0</v>
      </c>
      <c r="AI73" s="62">
        <f t="shared" ref="AI73:AJ73" si="55">AI78+AI83+AI90</f>
        <v>0</v>
      </c>
      <c r="AJ73" s="62">
        <f t="shared" si="55"/>
        <v>0</v>
      </c>
      <c r="AK73" s="62">
        <v>0</v>
      </c>
      <c r="AL73" s="62">
        <f t="shared" ref="AL73:AM73" si="56">AL78+AL83+AL90</f>
        <v>0</v>
      </c>
      <c r="AM73" s="62">
        <f t="shared" si="56"/>
        <v>0</v>
      </c>
      <c r="AN73" s="62">
        <v>0</v>
      </c>
      <c r="AO73" s="62">
        <f t="shared" ref="AO73:AP73" si="57">AO78+AO83+AO90</f>
        <v>0</v>
      </c>
      <c r="AP73" s="62">
        <f t="shared" si="57"/>
        <v>0</v>
      </c>
      <c r="AQ73" s="62">
        <v>0</v>
      </c>
      <c r="AR73" s="236"/>
      <c r="AS73" s="233"/>
      <c r="AT73" s="8"/>
      <c r="AU73" s="8"/>
      <c r="AV73" s="8"/>
    </row>
    <row r="74" spans="1:48" s="10" customFormat="1" ht="23.25" customHeight="1">
      <c r="A74" s="187"/>
      <c r="B74" s="103"/>
      <c r="C74" s="104"/>
      <c r="D74" s="66" t="s">
        <v>86</v>
      </c>
      <c r="E74" s="61">
        <f t="shared" ref="E74" si="58">H74+K74+N74+Q74+T74+W74+Z74+AC74+AF74+AI74+AL74+AO74</f>
        <v>253</v>
      </c>
      <c r="F74" s="61">
        <f t="shared" si="46"/>
        <v>58</v>
      </c>
      <c r="G74" s="62">
        <f t="shared" ref="G74" si="59">F74/E74*100</f>
        <v>22.92490118577075</v>
      </c>
      <c r="H74" s="62">
        <f>H79+H84+H91</f>
        <v>0</v>
      </c>
      <c r="I74" s="62">
        <f>I79+I84+I91</f>
        <v>0</v>
      </c>
      <c r="J74" s="62">
        <v>0</v>
      </c>
      <c r="K74" s="62">
        <f t="shared" ref="K74:L74" si="60">K79+K84+K91</f>
        <v>0</v>
      </c>
      <c r="L74" s="62">
        <f t="shared" si="60"/>
        <v>0</v>
      </c>
      <c r="M74" s="62">
        <v>0</v>
      </c>
      <c r="N74" s="62">
        <f t="shared" ref="N74:O74" si="61">N79+N84+N91</f>
        <v>18</v>
      </c>
      <c r="O74" s="62">
        <f t="shared" si="61"/>
        <v>9.9</v>
      </c>
      <c r="P74" s="62">
        <f>O74/N74*100</f>
        <v>55.000000000000007</v>
      </c>
      <c r="Q74" s="62">
        <f t="shared" ref="Q74:R74" si="62">Q79+Q84+Q91</f>
        <v>40</v>
      </c>
      <c r="R74" s="62">
        <f t="shared" si="62"/>
        <v>48.1</v>
      </c>
      <c r="S74" s="62">
        <f>R74/Q74*100</f>
        <v>120.25000000000001</v>
      </c>
      <c r="T74" s="62">
        <f t="shared" ref="T74:U74" si="63">T79+T84+T91</f>
        <v>0</v>
      </c>
      <c r="U74" s="62">
        <f t="shared" si="63"/>
        <v>0</v>
      </c>
      <c r="V74" s="62">
        <v>0</v>
      </c>
      <c r="W74" s="62">
        <f t="shared" ref="W74:X74" si="64">W79+W84+W91</f>
        <v>150</v>
      </c>
      <c r="X74" s="62">
        <f t="shared" si="64"/>
        <v>0</v>
      </c>
      <c r="Y74" s="62">
        <f>X74/W74*100</f>
        <v>0</v>
      </c>
      <c r="Z74" s="62">
        <f t="shared" ref="Z74:AA74" si="65">Z79+Z84+Z91</f>
        <v>0</v>
      </c>
      <c r="AA74" s="62">
        <f t="shared" si="65"/>
        <v>0</v>
      </c>
      <c r="AB74" s="62">
        <v>0</v>
      </c>
      <c r="AC74" s="62">
        <f t="shared" ref="AC74:AD74" si="66">AC79+AC84+AC91</f>
        <v>0</v>
      </c>
      <c r="AD74" s="62">
        <f t="shared" si="66"/>
        <v>0</v>
      </c>
      <c r="AE74" s="62">
        <v>0</v>
      </c>
      <c r="AF74" s="62">
        <f t="shared" ref="AF74:AG74" si="67">AF79+AF84+AF91</f>
        <v>45</v>
      </c>
      <c r="AG74" s="62">
        <f t="shared" si="67"/>
        <v>0</v>
      </c>
      <c r="AH74" s="62">
        <f>AG74/AF74*100</f>
        <v>0</v>
      </c>
      <c r="AI74" s="62">
        <f t="shared" ref="AI74:AJ74" si="68">AI79+AI84+AI91</f>
        <v>0</v>
      </c>
      <c r="AJ74" s="62">
        <f t="shared" si="68"/>
        <v>0</v>
      </c>
      <c r="AK74" s="62">
        <v>0</v>
      </c>
      <c r="AL74" s="62">
        <f t="shared" ref="AL74:AM74" si="69">AL79+AL84+AL91</f>
        <v>0</v>
      </c>
      <c r="AM74" s="62">
        <f t="shared" si="69"/>
        <v>0</v>
      </c>
      <c r="AN74" s="62">
        <v>0</v>
      </c>
      <c r="AO74" s="62">
        <f t="shared" ref="AO74:AP74" si="70">AO79+AO84+AO91</f>
        <v>0</v>
      </c>
      <c r="AP74" s="62">
        <f t="shared" si="70"/>
        <v>0</v>
      </c>
      <c r="AQ74" s="62">
        <v>0</v>
      </c>
      <c r="AR74" s="236"/>
      <c r="AS74" s="233"/>
      <c r="AT74" s="8"/>
      <c r="AU74" s="8"/>
      <c r="AV74" s="8"/>
    </row>
    <row r="75" spans="1:48" s="10" customFormat="1" ht="23.25" customHeight="1">
      <c r="A75" s="188"/>
      <c r="B75" s="106"/>
      <c r="C75" s="107"/>
      <c r="D75" s="66" t="s">
        <v>87</v>
      </c>
      <c r="E75" s="61">
        <v>0</v>
      </c>
      <c r="F75" s="61">
        <v>0</v>
      </c>
      <c r="G75" s="62">
        <v>0</v>
      </c>
      <c r="H75" s="62">
        <v>0</v>
      </c>
      <c r="I75" s="62">
        <v>0</v>
      </c>
      <c r="J75" s="62">
        <v>0</v>
      </c>
      <c r="K75" s="62">
        <v>0</v>
      </c>
      <c r="L75" s="62">
        <v>0</v>
      </c>
      <c r="M75" s="62">
        <v>0</v>
      </c>
      <c r="N75" s="62">
        <v>0</v>
      </c>
      <c r="O75" s="62">
        <v>0</v>
      </c>
      <c r="P75" s="62">
        <v>0</v>
      </c>
      <c r="Q75" s="64">
        <v>0</v>
      </c>
      <c r="R75" s="67">
        <v>0</v>
      </c>
      <c r="S75" s="64">
        <v>0</v>
      </c>
      <c r="T75" s="65">
        <v>0</v>
      </c>
      <c r="U75" s="67">
        <v>0</v>
      </c>
      <c r="V75" s="64">
        <v>0</v>
      </c>
      <c r="W75" s="65">
        <v>0</v>
      </c>
      <c r="X75" s="64">
        <v>0</v>
      </c>
      <c r="Y75" s="64">
        <v>0</v>
      </c>
      <c r="Z75" s="64">
        <v>0</v>
      </c>
      <c r="AA75" s="64">
        <v>0</v>
      </c>
      <c r="AB75" s="64">
        <v>0</v>
      </c>
      <c r="AC75" s="64">
        <v>0</v>
      </c>
      <c r="AD75" s="64">
        <v>0</v>
      </c>
      <c r="AE75" s="64">
        <v>0</v>
      </c>
      <c r="AF75" s="64">
        <v>0</v>
      </c>
      <c r="AG75" s="64">
        <v>0</v>
      </c>
      <c r="AH75" s="64">
        <v>0</v>
      </c>
      <c r="AI75" s="64">
        <v>0</v>
      </c>
      <c r="AJ75" s="64">
        <v>0</v>
      </c>
      <c r="AK75" s="64">
        <v>0</v>
      </c>
      <c r="AL75" s="64">
        <v>0</v>
      </c>
      <c r="AM75" s="64">
        <v>0</v>
      </c>
      <c r="AN75" s="64">
        <v>0</v>
      </c>
      <c r="AO75" s="64">
        <v>0</v>
      </c>
      <c r="AP75" s="64">
        <v>0</v>
      </c>
      <c r="AQ75" s="64">
        <v>0</v>
      </c>
      <c r="AR75" s="237"/>
      <c r="AS75" s="234"/>
      <c r="AT75" s="8"/>
      <c r="AU75" s="8"/>
      <c r="AV75" s="8"/>
    </row>
    <row r="76" spans="1:48" s="10" customFormat="1" ht="16.5" customHeight="1">
      <c r="A76" s="209" t="s">
        <v>47</v>
      </c>
      <c r="B76" s="207" t="s">
        <v>132</v>
      </c>
      <c r="C76" s="208" t="s">
        <v>208</v>
      </c>
      <c r="D76" s="2" t="s">
        <v>89</v>
      </c>
      <c r="E76" s="7">
        <f>SUM(E77:E79)</f>
        <v>103</v>
      </c>
      <c r="F76" s="7">
        <f>SUM(F77:F79)</f>
        <v>58</v>
      </c>
      <c r="G76" s="73">
        <f>F76/E76*100</f>
        <v>56.310679611650485</v>
      </c>
      <c r="H76" s="73">
        <f>SUM(H77:H79)</f>
        <v>0</v>
      </c>
      <c r="I76" s="73">
        <f>SUM(I77:I79)</f>
        <v>0</v>
      </c>
      <c r="J76" s="73">
        <v>0</v>
      </c>
      <c r="K76" s="73">
        <f>SUM(K77:K79)</f>
        <v>0</v>
      </c>
      <c r="L76" s="73">
        <f>SUM(L77:L79)</f>
        <v>0</v>
      </c>
      <c r="M76" s="73">
        <v>0</v>
      </c>
      <c r="N76" s="73">
        <f>SUM(N77:N79)</f>
        <v>18</v>
      </c>
      <c r="O76" s="73">
        <f>SUM(O77:O79)</f>
        <v>9.9</v>
      </c>
      <c r="P76" s="73">
        <f>O76/N76*100</f>
        <v>55.000000000000007</v>
      </c>
      <c r="Q76" s="73">
        <f>SUM(Q77:Q79)</f>
        <v>40</v>
      </c>
      <c r="R76" s="73">
        <f>SUM(R77:R79)</f>
        <v>48.1</v>
      </c>
      <c r="S76" s="78">
        <f>R76/Q76*100</f>
        <v>120.25000000000001</v>
      </c>
      <c r="T76" s="73">
        <f>SUM(T77:T79)</f>
        <v>0</v>
      </c>
      <c r="U76" s="73">
        <f>SUM(U77:U79)</f>
        <v>0</v>
      </c>
      <c r="V76" s="73">
        <v>0</v>
      </c>
      <c r="W76" s="73">
        <f>SUM(W77:W79)</f>
        <v>0</v>
      </c>
      <c r="X76" s="73">
        <f>SUM(X77:X79)</f>
        <v>0</v>
      </c>
      <c r="Y76" s="73">
        <v>0</v>
      </c>
      <c r="Z76" s="73">
        <f>SUM(Z77:Z79)</f>
        <v>0</v>
      </c>
      <c r="AA76" s="73">
        <f>SUM(AA77:AA79)</f>
        <v>0</v>
      </c>
      <c r="AB76" s="73">
        <v>0</v>
      </c>
      <c r="AC76" s="73">
        <f>SUM(AC77:AC79)</f>
        <v>0</v>
      </c>
      <c r="AD76" s="73">
        <f>SUM(AD77:AD79)</f>
        <v>0</v>
      </c>
      <c r="AE76" s="73">
        <v>0</v>
      </c>
      <c r="AF76" s="73">
        <f>SUM(AF77:AF79)</f>
        <v>45</v>
      </c>
      <c r="AG76" s="73">
        <f>SUM(AG77:AG79)</f>
        <v>0</v>
      </c>
      <c r="AH76" s="73">
        <v>0</v>
      </c>
      <c r="AI76" s="73">
        <f>SUM(AI77:AI79)</f>
        <v>0</v>
      </c>
      <c r="AJ76" s="73">
        <f>SUM(AJ77:AJ79)</f>
        <v>0</v>
      </c>
      <c r="AK76" s="73">
        <v>0</v>
      </c>
      <c r="AL76" s="73">
        <f>SUM(AL77:AL79)</f>
        <v>0</v>
      </c>
      <c r="AM76" s="73">
        <f>SUM(AM77:AM79)</f>
        <v>0</v>
      </c>
      <c r="AN76" s="73">
        <v>0</v>
      </c>
      <c r="AO76" s="73">
        <f>SUM(AO77:AO79)</f>
        <v>0</v>
      </c>
      <c r="AP76" s="73">
        <f>SUM(AP77:AP79)</f>
        <v>0</v>
      </c>
      <c r="AQ76" s="73">
        <v>0</v>
      </c>
      <c r="AR76" s="238" t="s">
        <v>239</v>
      </c>
      <c r="AS76" s="242"/>
      <c r="AT76" s="8"/>
      <c r="AU76" s="8"/>
      <c r="AV76" s="8"/>
    </row>
    <row r="77" spans="1:48" s="9" customFormat="1" ht="16.5" customHeight="1">
      <c r="A77" s="219"/>
      <c r="B77" s="220"/>
      <c r="C77" s="221"/>
      <c r="D77" s="29" t="s">
        <v>85</v>
      </c>
      <c r="E77" s="7">
        <f>H77+K77+N77+Q77+T77+W77+Z77+AC77+AF77+AI77+AL77+AO77</f>
        <v>0</v>
      </c>
      <c r="F77" s="7">
        <f>I77+L77+O77+R77+U77+X77+AA77+AD77+AG77+AJ77+AM77+AP77</f>
        <v>0</v>
      </c>
      <c r="G77" s="73">
        <v>0</v>
      </c>
      <c r="H77" s="73">
        <v>0</v>
      </c>
      <c r="I77" s="73">
        <v>0</v>
      </c>
      <c r="J77" s="73">
        <v>0</v>
      </c>
      <c r="K77" s="73">
        <v>0</v>
      </c>
      <c r="L77" s="73">
        <v>0</v>
      </c>
      <c r="M77" s="73">
        <v>0</v>
      </c>
      <c r="N77" s="73">
        <v>0</v>
      </c>
      <c r="O77" s="73">
        <v>0</v>
      </c>
      <c r="P77" s="73">
        <v>0</v>
      </c>
      <c r="Q77" s="46">
        <v>0</v>
      </c>
      <c r="R77" s="73">
        <v>0</v>
      </c>
      <c r="S77" s="73">
        <v>0</v>
      </c>
      <c r="T77" s="14">
        <v>0</v>
      </c>
      <c r="U77" s="73">
        <v>0</v>
      </c>
      <c r="V77" s="73">
        <v>0</v>
      </c>
      <c r="W77" s="14">
        <v>0</v>
      </c>
      <c r="X77" s="73">
        <v>0</v>
      </c>
      <c r="Y77" s="73">
        <v>0</v>
      </c>
      <c r="Z77" s="46">
        <v>0</v>
      </c>
      <c r="AA77" s="73">
        <v>0</v>
      </c>
      <c r="AB77" s="73">
        <v>0</v>
      </c>
      <c r="AC77" s="46">
        <v>0</v>
      </c>
      <c r="AD77" s="73">
        <v>0</v>
      </c>
      <c r="AE77" s="73">
        <v>0</v>
      </c>
      <c r="AF77" s="46">
        <v>0</v>
      </c>
      <c r="AG77" s="73">
        <v>0</v>
      </c>
      <c r="AH77" s="73">
        <v>0</v>
      </c>
      <c r="AI77" s="46">
        <v>0</v>
      </c>
      <c r="AJ77" s="73">
        <v>0</v>
      </c>
      <c r="AK77" s="73">
        <v>0</v>
      </c>
      <c r="AL77" s="46">
        <v>0</v>
      </c>
      <c r="AM77" s="73">
        <v>0</v>
      </c>
      <c r="AN77" s="73">
        <v>0</v>
      </c>
      <c r="AO77" s="46">
        <v>0</v>
      </c>
      <c r="AP77" s="73">
        <v>0</v>
      </c>
      <c r="AQ77" s="73">
        <v>0</v>
      </c>
      <c r="AR77" s="239"/>
      <c r="AS77" s="242"/>
      <c r="AT77" s="8"/>
      <c r="AU77" s="8"/>
      <c r="AV77" s="8"/>
    </row>
    <row r="78" spans="1:48" s="9" customFormat="1" ht="16.5" customHeight="1">
      <c r="A78" s="219"/>
      <c r="B78" s="220"/>
      <c r="C78" s="221"/>
      <c r="D78" s="17" t="s">
        <v>24</v>
      </c>
      <c r="E78" s="7">
        <f>H78+K78+N78+Q78+T78+W78+Z78+AC78+AF78+AI78+AL78+AO78</f>
        <v>0</v>
      </c>
      <c r="F78" s="7">
        <f t="shared" ref="F78:F79" si="71">I78+L78+O78+R78+U78+X78+AA78+AD78+AG78+AJ78+AM78+AP78</f>
        <v>0</v>
      </c>
      <c r="G78" s="73">
        <v>0</v>
      </c>
      <c r="H78" s="73">
        <v>0</v>
      </c>
      <c r="I78" s="73">
        <v>0</v>
      </c>
      <c r="J78" s="73">
        <v>0</v>
      </c>
      <c r="K78" s="73">
        <v>0</v>
      </c>
      <c r="L78" s="73">
        <v>0</v>
      </c>
      <c r="M78" s="73">
        <v>0</v>
      </c>
      <c r="N78" s="73">
        <v>0</v>
      </c>
      <c r="O78" s="73">
        <v>0</v>
      </c>
      <c r="P78" s="73">
        <v>0</v>
      </c>
      <c r="Q78" s="46">
        <v>0</v>
      </c>
      <c r="R78" s="73">
        <v>0</v>
      </c>
      <c r="S78" s="73">
        <v>0</v>
      </c>
      <c r="T78" s="14">
        <v>0</v>
      </c>
      <c r="U78" s="73">
        <v>0</v>
      </c>
      <c r="V78" s="73">
        <v>0</v>
      </c>
      <c r="W78" s="14">
        <v>0</v>
      </c>
      <c r="X78" s="73">
        <v>0</v>
      </c>
      <c r="Y78" s="73">
        <v>0</v>
      </c>
      <c r="Z78" s="46">
        <v>0</v>
      </c>
      <c r="AA78" s="73">
        <v>0</v>
      </c>
      <c r="AB78" s="73">
        <v>0</v>
      </c>
      <c r="AC78" s="46">
        <v>0</v>
      </c>
      <c r="AD78" s="73">
        <v>0</v>
      </c>
      <c r="AE78" s="73">
        <v>0</v>
      </c>
      <c r="AF78" s="46">
        <v>0</v>
      </c>
      <c r="AG78" s="73">
        <v>0</v>
      </c>
      <c r="AH78" s="73">
        <v>0</v>
      </c>
      <c r="AI78" s="46">
        <v>0</v>
      </c>
      <c r="AJ78" s="73">
        <v>0</v>
      </c>
      <c r="AK78" s="73">
        <v>0</v>
      </c>
      <c r="AL78" s="46">
        <v>0</v>
      </c>
      <c r="AM78" s="73">
        <v>0</v>
      </c>
      <c r="AN78" s="73">
        <v>0</v>
      </c>
      <c r="AO78" s="46">
        <v>0</v>
      </c>
      <c r="AP78" s="73">
        <v>0</v>
      </c>
      <c r="AQ78" s="73">
        <v>0</v>
      </c>
      <c r="AR78" s="239"/>
      <c r="AS78" s="242"/>
      <c r="AT78" s="8"/>
      <c r="AU78" s="8"/>
      <c r="AV78" s="8"/>
    </row>
    <row r="79" spans="1:48" s="9" customFormat="1" ht="16.5" customHeight="1">
      <c r="A79" s="219"/>
      <c r="B79" s="220"/>
      <c r="C79" s="221"/>
      <c r="D79" s="17" t="s">
        <v>86</v>
      </c>
      <c r="E79" s="7">
        <f t="shared" ref="E79" si="72">H79+K79+N79+Q79+T79+W79+Z79+AC79+AF79+AI79+AL79+AO79</f>
        <v>103</v>
      </c>
      <c r="F79" s="7">
        <f t="shared" si="71"/>
        <v>58</v>
      </c>
      <c r="G79" s="73">
        <f t="shared" ref="G79" si="73">F79/E79*100</f>
        <v>56.310679611650485</v>
      </c>
      <c r="H79" s="73">
        <v>0</v>
      </c>
      <c r="I79" s="73">
        <v>0</v>
      </c>
      <c r="J79" s="73">
        <v>0</v>
      </c>
      <c r="K79" s="73">
        <v>0</v>
      </c>
      <c r="L79" s="73">
        <v>0</v>
      </c>
      <c r="M79" s="73">
        <v>0</v>
      </c>
      <c r="N79" s="73">
        <v>18</v>
      </c>
      <c r="O79" s="73">
        <v>9.9</v>
      </c>
      <c r="P79" s="73">
        <f>O79/N79*100</f>
        <v>55.000000000000007</v>
      </c>
      <c r="Q79" s="46">
        <v>40</v>
      </c>
      <c r="R79" s="73">
        <v>48.1</v>
      </c>
      <c r="S79" s="78">
        <f>R79/Q79*100</f>
        <v>120.25000000000001</v>
      </c>
      <c r="T79" s="14">
        <v>0</v>
      </c>
      <c r="U79" s="73">
        <v>0</v>
      </c>
      <c r="V79" s="73">
        <v>0</v>
      </c>
      <c r="W79" s="14">
        <v>0</v>
      </c>
      <c r="X79" s="73">
        <v>0</v>
      </c>
      <c r="Y79" s="73">
        <v>0</v>
      </c>
      <c r="Z79" s="46">
        <v>0</v>
      </c>
      <c r="AA79" s="73">
        <v>0</v>
      </c>
      <c r="AB79" s="73">
        <v>0</v>
      </c>
      <c r="AC79" s="46">
        <v>0</v>
      </c>
      <c r="AD79" s="73">
        <v>0</v>
      </c>
      <c r="AE79" s="73">
        <v>0</v>
      </c>
      <c r="AF79" s="46">
        <v>45</v>
      </c>
      <c r="AG79" s="73">
        <v>0</v>
      </c>
      <c r="AH79" s="73">
        <v>0</v>
      </c>
      <c r="AI79" s="46">
        <v>0</v>
      </c>
      <c r="AJ79" s="73">
        <v>0</v>
      </c>
      <c r="AK79" s="73">
        <v>0</v>
      </c>
      <c r="AL79" s="46">
        <v>0</v>
      </c>
      <c r="AM79" s="73">
        <v>0</v>
      </c>
      <c r="AN79" s="73">
        <v>0</v>
      </c>
      <c r="AO79" s="46">
        <v>0</v>
      </c>
      <c r="AP79" s="73">
        <v>0</v>
      </c>
      <c r="AQ79" s="73">
        <v>0</v>
      </c>
      <c r="AR79" s="239"/>
      <c r="AS79" s="242"/>
      <c r="AT79" s="8"/>
      <c r="AU79" s="8"/>
      <c r="AV79" s="8"/>
    </row>
    <row r="80" spans="1:48" s="9" customFormat="1" ht="28.5" customHeight="1">
      <c r="A80" s="219"/>
      <c r="B80" s="220"/>
      <c r="C80" s="221"/>
      <c r="D80" s="17" t="s">
        <v>87</v>
      </c>
      <c r="E80" s="7">
        <v>0</v>
      </c>
      <c r="F80" s="7">
        <v>0</v>
      </c>
      <c r="G80" s="73">
        <v>0</v>
      </c>
      <c r="H80" s="73">
        <v>0</v>
      </c>
      <c r="I80" s="73">
        <v>0</v>
      </c>
      <c r="J80" s="73">
        <v>0</v>
      </c>
      <c r="K80" s="73">
        <v>0</v>
      </c>
      <c r="L80" s="73">
        <v>0</v>
      </c>
      <c r="M80" s="73">
        <v>0</v>
      </c>
      <c r="N80" s="73">
        <v>0</v>
      </c>
      <c r="O80" s="73">
        <v>0</v>
      </c>
      <c r="P80" s="73">
        <v>0</v>
      </c>
      <c r="Q80" s="46">
        <v>0</v>
      </c>
      <c r="R80" s="46">
        <v>0</v>
      </c>
      <c r="S80" s="46">
        <v>0</v>
      </c>
      <c r="T80" s="46">
        <v>0</v>
      </c>
      <c r="U80" s="46">
        <v>0</v>
      </c>
      <c r="V80" s="46">
        <v>0</v>
      </c>
      <c r="W80" s="46">
        <v>0</v>
      </c>
      <c r="X80" s="46">
        <v>0</v>
      </c>
      <c r="Y80" s="46">
        <v>0</v>
      </c>
      <c r="Z80" s="46">
        <v>0</v>
      </c>
      <c r="AA80" s="46">
        <v>0</v>
      </c>
      <c r="AB80" s="46">
        <v>0</v>
      </c>
      <c r="AC80" s="46">
        <v>0</v>
      </c>
      <c r="AD80" s="46">
        <v>0</v>
      </c>
      <c r="AE80" s="46">
        <v>0</v>
      </c>
      <c r="AF80" s="46">
        <v>0</v>
      </c>
      <c r="AG80" s="46">
        <v>0</v>
      </c>
      <c r="AH80" s="46">
        <v>0</v>
      </c>
      <c r="AI80" s="46">
        <v>0</v>
      </c>
      <c r="AJ80" s="46">
        <v>0</v>
      </c>
      <c r="AK80" s="46">
        <v>0</v>
      </c>
      <c r="AL80" s="46">
        <v>0</v>
      </c>
      <c r="AM80" s="46">
        <v>0</v>
      </c>
      <c r="AN80" s="46">
        <v>0</v>
      </c>
      <c r="AO80" s="46">
        <v>0</v>
      </c>
      <c r="AP80" s="46">
        <v>0</v>
      </c>
      <c r="AQ80" s="46">
        <v>0</v>
      </c>
      <c r="AR80" s="240"/>
      <c r="AS80" s="242"/>
      <c r="AT80" s="8"/>
      <c r="AU80" s="8"/>
      <c r="AV80" s="8"/>
    </row>
    <row r="81" spans="1:48" s="10" customFormat="1" ht="16.5" customHeight="1">
      <c r="A81" s="209" t="s">
        <v>57</v>
      </c>
      <c r="B81" s="207" t="s">
        <v>133</v>
      </c>
      <c r="C81" s="227" t="s">
        <v>134</v>
      </c>
      <c r="D81" s="2" t="s">
        <v>89</v>
      </c>
      <c r="E81" s="7">
        <f>SUM(E82:E84)</f>
        <v>150</v>
      </c>
      <c r="F81" s="7">
        <f>SUM(F82:F84)</f>
        <v>0</v>
      </c>
      <c r="G81" s="73">
        <f>F81/E81*100</f>
        <v>0</v>
      </c>
      <c r="H81" s="73">
        <f>SUM(H82:H84)</f>
        <v>0</v>
      </c>
      <c r="I81" s="73">
        <f>SUM(I82:I84)</f>
        <v>0</v>
      </c>
      <c r="J81" s="73">
        <v>0</v>
      </c>
      <c r="K81" s="73">
        <f>SUM(K82:K84)</f>
        <v>0</v>
      </c>
      <c r="L81" s="73">
        <f>SUM(L82:L84)</f>
        <v>0</v>
      </c>
      <c r="M81" s="73">
        <v>0</v>
      </c>
      <c r="N81" s="73">
        <f>SUM(N82:N84)</f>
        <v>0</v>
      </c>
      <c r="O81" s="73">
        <f>SUM(O82:O84)</f>
        <v>0</v>
      </c>
      <c r="P81" s="73">
        <v>0</v>
      </c>
      <c r="Q81" s="73">
        <f>SUM(Q82:Q84)</f>
        <v>0</v>
      </c>
      <c r="R81" s="73">
        <f>SUM(R82:R84)</f>
        <v>0</v>
      </c>
      <c r="S81" s="73">
        <v>0</v>
      </c>
      <c r="T81" s="73">
        <f>SUM(T82:T84)</f>
        <v>0</v>
      </c>
      <c r="U81" s="73">
        <f>SUM(U82:U84)</f>
        <v>0</v>
      </c>
      <c r="V81" s="73">
        <v>0</v>
      </c>
      <c r="W81" s="73">
        <f>SUM(W82:W84)</f>
        <v>150</v>
      </c>
      <c r="X81" s="73">
        <f>SUM(X82:X84)</f>
        <v>0</v>
      </c>
      <c r="Y81" s="73">
        <v>0</v>
      </c>
      <c r="Z81" s="73">
        <f>SUM(Z82:Z84)</f>
        <v>0</v>
      </c>
      <c r="AA81" s="73">
        <f>SUM(AA82:AA84)</f>
        <v>0</v>
      </c>
      <c r="AB81" s="73">
        <v>0</v>
      </c>
      <c r="AC81" s="73">
        <f>SUM(AC82:AC84)</f>
        <v>0</v>
      </c>
      <c r="AD81" s="73">
        <f>SUM(AD82:AD84)</f>
        <v>0</v>
      </c>
      <c r="AE81" s="73">
        <v>0</v>
      </c>
      <c r="AF81" s="73">
        <f>SUM(AF82:AF84)</f>
        <v>0</v>
      </c>
      <c r="AG81" s="73">
        <f>SUM(AG82:AG84)</f>
        <v>0</v>
      </c>
      <c r="AH81" s="73">
        <v>0</v>
      </c>
      <c r="AI81" s="73">
        <f>SUM(AI82:AI84)</f>
        <v>0</v>
      </c>
      <c r="AJ81" s="73">
        <f>SUM(AJ82:AJ84)</f>
        <v>0</v>
      </c>
      <c r="AK81" s="73">
        <v>0</v>
      </c>
      <c r="AL81" s="73">
        <f>SUM(AL82:AL84)</f>
        <v>0</v>
      </c>
      <c r="AM81" s="73">
        <f>SUM(AM82:AM84)</f>
        <v>0</v>
      </c>
      <c r="AN81" s="73">
        <v>0</v>
      </c>
      <c r="AO81" s="73">
        <f>SUM(AO82:AO84)</f>
        <v>0</v>
      </c>
      <c r="AP81" s="73">
        <f>SUM(AP82:AP84)</f>
        <v>0</v>
      </c>
      <c r="AQ81" s="73">
        <v>0</v>
      </c>
      <c r="AR81" s="235" t="s">
        <v>240</v>
      </c>
      <c r="AS81" s="197"/>
      <c r="AT81" s="8"/>
      <c r="AU81" s="8"/>
      <c r="AV81" s="8"/>
    </row>
    <row r="82" spans="1:48" s="9" customFormat="1" ht="16.5" customHeight="1">
      <c r="A82" s="209"/>
      <c r="B82" s="207"/>
      <c r="C82" s="228"/>
      <c r="D82" s="29" t="s">
        <v>85</v>
      </c>
      <c r="E82" s="7">
        <f>H82+K82+N82+Q82+T82+W82+Z82+AC82+AF82+AI82+AL82+AO82</f>
        <v>0</v>
      </c>
      <c r="F82" s="7">
        <f>I82+L82+O82+R82+U82+X82+AA82+AD82+AG82+AJ82+AM82+AP82</f>
        <v>0</v>
      </c>
      <c r="G82" s="73">
        <v>0</v>
      </c>
      <c r="H82" s="73">
        <v>0</v>
      </c>
      <c r="I82" s="73">
        <v>0</v>
      </c>
      <c r="J82" s="73">
        <v>0</v>
      </c>
      <c r="K82" s="73">
        <v>0</v>
      </c>
      <c r="L82" s="73">
        <v>0</v>
      </c>
      <c r="M82" s="73">
        <v>0</v>
      </c>
      <c r="N82" s="73">
        <v>0</v>
      </c>
      <c r="O82" s="73">
        <v>0</v>
      </c>
      <c r="P82" s="73">
        <v>0</v>
      </c>
      <c r="Q82" s="46">
        <v>0</v>
      </c>
      <c r="R82" s="73">
        <v>0</v>
      </c>
      <c r="S82" s="73">
        <v>0</v>
      </c>
      <c r="T82" s="14">
        <v>0</v>
      </c>
      <c r="U82" s="73">
        <v>0</v>
      </c>
      <c r="V82" s="73">
        <v>0</v>
      </c>
      <c r="W82" s="14">
        <v>0</v>
      </c>
      <c r="X82" s="73">
        <v>0</v>
      </c>
      <c r="Y82" s="73">
        <v>0</v>
      </c>
      <c r="Z82" s="46">
        <v>0</v>
      </c>
      <c r="AA82" s="73">
        <v>0</v>
      </c>
      <c r="AB82" s="73">
        <v>0</v>
      </c>
      <c r="AC82" s="46">
        <v>0</v>
      </c>
      <c r="AD82" s="73">
        <v>0</v>
      </c>
      <c r="AE82" s="73">
        <v>0</v>
      </c>
      <c r="AF82" s="46">
        <v>0</v>
      </c>
      <c r="AG82" s="73">
        <v>0</v>
      </c>
      <c r="AH82" s="73">
        <v>0</v>
      </c>
      <c r="AI82" s="46">
        <v>0</v>
      </c>
      <c r="AJ82" s="73">
        <v>0</v>
      </c>
      <c r="AK82" s="73">
        <v>0</v>
      </c>
      <c r="AL82" s="46">
        <v>0</v>
      </c>
      <c r="AM82" s="73">
        <v>0</v>
      </c>
      <c r="AN82" s="73">
        <v>0</v>
      </c>
      <c r="AO82" s="46">
        <v>0</v>
      </c>
      <c r="AP82" s="73">
        <v>0</v>
      </c>
      <c r="AQ82" s="73">
        <v>0</v>
      </c>
      <c r="AR82" s="235"/>
      <c r="AS82" s="205"/>
      <c r="AT82" s="8"/>
      <c r="AU82" s="8"/>
      <c r="AV82" s="8"/>
    </row>
    <row r="83" spans="1:48" s="9" customFormat="1" ht="16.5" customHeight="1">
      <c r="A83" s="209"/>
      <c r="B83" s="207"/>
      <c r="C83" s="228"/>
      <c r="D83" s="17" t="s">
        <v>24</v>
      </c>
      <c r="E83" s="7">
        <f>H83+K83+N83+Q83+T83+W83+Z83+AC83+AF83+AI83+AL83+AO83</f>
        <v>0</v>
      </c>
      <c r="F83" s="7">
        <f t="shared" ref="F83:F84" si="74">I83+L83+O83+R83+U83+X83+AA83+AD83+AG83+AJ83+AM83+AP83</f>
        <v>0</v>
      </c>
      <c r="G83" s="73">
        <v>0</v>
      </c>
      <c r="H83" s="73">
        <v>0</v>
      </c>
      <c r="I83" s="73">
        <v>0</v>
      </c>
      <c r="J83" s="73">
        <v>0</v>
      </c>
      <c r="K83" s="73">
        <v>0</v>
      </c>
      <c r="L83" s="73">
        <v>0</v>
      </c>
      <c r="M83" s="73">
        <v>0</v>
      </c>
      <c r="N83" s="73">
        <v>0</v>
      </c>
      <c r="O83" s="73">
        <v>0</v>
      </c>
      <c r="P83" s="73">
        <v>0</v>
      </c>
      <c r="Q83" s="46">
        <v>0</v>
      </c>
      <c r="R83" s="73">
        <v>0</v>
      </c>
      <c r="S83" s="73">
        <v>0</v>
      </c>
      <c r="T83" s="14">
        <v>0</v>
      </c>
      <c r="U83" s="73">
        <v>0</v>
      </c>
      <c r="V83" s="73">
        <v>0</v>
      </c>
      <c r="W83" s="14">
        <v>0</v>
      </c>
      <c r="X83" s="73">
        <v>0</v>
      </c>
      <c r="Y83" s="73">
        <v>0</v>
      </c>
      <c r="Z83" s="46">
        <v>0</v>
      </c>
      <c r="AA83" s="73">
        <v>0</v>
      </c>
      <c r="AB83" s="73">
        <v>0</v>
      </c>
      <c r="AC83" s="46">
        <v>0</v>
      </c>
      <c r="AD83" s="73">
        <v>0</v>
      </c>
      <c r="AE83" s="73">
        <v>0</v>
      </c>
      <c r="AF83" s="46">
        <v>0</v>
      </c>
      <c r="AG83" s="73">
        <v>0</v>
      </c>
      <c r="AH83" s="73">
        <v>0</v>
      </c>
      <c r="AI83" s="46">
        <v>0</v>
      </c>
      <c r="AJ83" s="73">
        <v>0</v>
      </c>
      <c r="AK83" s="73">
        <v>0</v>
      </c>
      <c r="AL83" s="46">
        <v>0</v>
      </c>
      <c r="AM83" s="73">
        <v>0</v>
      </c>
      <c r="AN83" s="73">
        <v>0</v>
      </c>
      <c r="AO83" s="46">
        <v>0</v>
      </c>
      <c r="AP83" s="73">
        <v>0</v>
      </c>
      <c r="AQ83" s="73">
        <v>0</v>
      </c>
      <c r="AR83" s="235"/>
      <c r="AS83" s="205"/>
      <c r="AT83" s="8"/>
      <c r="AU83" s="8"/>
      <c r="AV83" s="8"/>
    </row>
    <row r="84" spans="1:48" s="9" customFormat="1" ht="16.5" customHeight="1">
      <c r="A84" s="209"/>
      <c r="B84" s="207"/>
      <c r="C84" s="228"/>
      <c r="D84" s="17" t="s">
        <v>86</v>
      </c>
      <c r="E84" s="7">
        <f t="shared" ref="E84" si="75">H84+K84+N84+Q84+T84+W84+Z84+AC84+AF84+AI84+AL84+AO84</f>
        <v>150</v>
      </c>
      <c r="F84" s="7">
        <f t="shared" si="74"/>
        <v>0</v>
      </c>
      <c r="G84" s="73">
        <f t="shared" ref="G84" si="76">F84/E84*100</f>
        <v>0</v>
      </c>
      <c r="H84" s="73">
        <v>0</v>
      </c>
      <c r="I84" s="73">
        <v>0</v>
      </c>
      <c r="J84" s="73">
        <v>0</v>
      </c>
      <c r="K84" s="73">
        <v>0</v>
      </c>
      <c r="L84" s="73">
        <v>0</v>
      </c>
      <c r="M84" s="73">
        <v>0</v>
      </c>
      <c r="N84" s="73">
        <v>0</v>
      </c>
      <c r="O84" s="73">
        <v>0</v>
      </c>
      <c r="P84" s="73">
        <v>0</v>
      </c>
      <c r="Q84" s="46">
        <v>0</v>
      </c>
      <c r="R84" s="73">
        <v>0</v>
      </c>
      <c r="S84" s="73">
        <v>0</v>
      </c>
      <c r="T84" s="14">
        <v>0</v>
      </c>
      <c r="U84" s="73">
        <v>0</v>
      </c>
      <c r="V84" s="73">
        <v>0</v>
      </c>
      <c r="W84" s="14">
        <v>150</v>
      </c>
      <c r="X84" s="73">
        <v>0</v>
      </c>
      <c r="Y84" s="73">
        <v>0</v>
      </c>
      <c r="Z84" s="46">
        <v>0</v>
      </c>
      <c r="AA84" s="73">
        <v>0</v>
      </c>
      <c r="AB84" s="73">
        <v>0</v>
      </c>
      <c r="AC84" s="46">
        <v>0</v>
      </c>
      <c r="AD84" s="73">
        <v>0</v>
      </c>
      <c r="AE84" s="73">
        <v>0</v>
      </c>
      <c r="AF84" s="46">
        <v>0</v>
      </c>
      <c r="AG84" s="73">
        <v>0</v>
      </c>
      <c r="AH84" s="73">
        <v>0</v>
      </c>
      <c r="AI84" s="46">
        <v>0</v>
      </c>
      <c r="AJ84" s="73">
        <v>0</v>
      </c>
      <c r="AK84" s="73">
        <v>0</v>
      </c>
      <c r="AL84" s="46">
        <v>0</v>
      </c>
      <c r="AM84" s="73">
        <v>0</v>
      </c>
      <c r="AN84" s="73">
        <v>0</v>
      </c>
      <c r="AO84" s="46">
        <v>0</v>
      </c>
      <c r="AP84" s="73">
        <v>0</v>
      </c>
      <c r="AQ84" s="73">
        <v>0</v>
      </c>
      <c r="AR84" s="235"/>
      <c r="AS84" s="205"/>
      <c r="AT84" s="8"/>
      <c r="AU84" s="8"/>
      <c r="AV84" s="8"/>
    </row>
    <row r="85" spans="1:48" s="9" customFormat="1" ht="28.5" customHeight="1">
      <c r="A85" s="209"/>
      <c r="B85" s="207"/>
      <c r="C85" s="228"/>
      <c r="D85" s="17" t="s">
        <v>87</v>
      </c>
      <c r="E85" s="7">
        <v>0</v>
      </c>
      <c r="F85" s="7">
        <v>0</v>
      </c>
      <c r="G85" s="59">
        <v>0</v>
      </c>
      <c r="H85" s="59">
        <v>0</v>
      </c>
      <c r="I85" s="59">
        <v>0</v>
      </c>
      <c r="J85" s="59">
        <v>0</v>
      </c>
      <c r="K85" s="59">
        <v>0</v>
      </c>
      <c r="L85" s="59">
        <v>0</v>
      </c>
      <c r="M85" s="59">
        <v>0</v>
      </c>
      <c r="N85" s="59">
        <v>0</v>
      </c>
      <c r="O85" s="59">
        <v>0</v>
      </c>
      <c r="P85" s="59">
        <v>0</v>
      </c>
      <c r="Q85" s="46">
        <v>0</v>
      </c>
      <c r="R85" s="46">
        <v>0</v>
      </c>
      <c r="S85" s="46">
        <v>0</v>
      </c>
      <c r="T85" s="46">
        <v>0</v>
      </c>
      <c r="U85" s="46">
        <v>0</v>
      </c>
      <c r="V85" s="46">
        <v>0</v>
      </c>
      <c r="W85" s="46">
        <v>0</v>
      </c>
      <c r="X85" s="46">
        <v>0</v>
      </c>
      <c r="Y85" s="46">
        <v>0</v>
      </c>
      <c r="Z85" s="46">
        <v>0</v>
      </c>
      <c r="AA85" s="46">
        <v>0</v>
      </c>
      <c r="AB85" s="46">
        <v>0</v>
      </c>
      <c r="AC85" s="46">
        <v>0</v>
      </c>
      <c r="AD85" s="46">
        <v>0</v>
      </c>
      <c r="AE85" s="46">
        <v>0</v>
      </c>
      <c r="AF85" s="46">
        <v>0</v>
      </c>
      <c r="AG85" s="46">
        <v>0</v>
      </c>
      <c r="AH85" s="46">
        <v>0</v>
      </c>
      <c r="AI85" s="46">
        <f>AI97+AI98+AI99+AI100</f>
        <v>0</v>
      </c>
      <c r="AJ85" s="46">
        <v>0</v>
      </c>
      <c r="AK85" s="46">
        <v>0</v>
      </c>
      <c r="AL85" s="46">
        <v>0</v>
      </c>
      <c r="AM85" s="46">
        <v>0</v>
      </c>
      <c r="AN85" s="46">
        <v>0</v>
      </c>
      <c r="AO85" s="46">
        <v>0</v>
      </c>
      <c r="AP85" s="46">
        <v>0</v>
      </c>
      <c r="AQ85" s="46">
        <v>0</v>
      </c>
      <c r="AR85" s="235"/>
      <c r="AS85" s="206"/>
      <c r="AT85" s="8"/>
      <c r="AU85" s="8"/>
      <c r="AV85" s="8"/>
    </row>
    <row r="86" spans="1:48" s="32" customFormat="1" ht="243.75" customHeight="1">
      <c r="A86" s="36" t="s">
        <v>58</v>
      </c>
      <c r="B86" s="54" t="s">
        <v>135</v>
      </c>
      <c r="C86" s="55" t="s">
        <v>136</v>
      </c>
      <c r="D86" s="29" t="s">
        <v>27</v>
      </c>
      <c r="E86" s="51" t="s">
        <v>36</v>
      </c>
      <c r="F86" s="51" t="s">
        <v>36</v>
      </c>
      <c r="G86" s="51" t="s">
        <v>36</v>
      </c>
      <c r="H86" s="51" t="s">
        <v>36</v>
      </c>
      <c r="I86" s="51" t="s">
        <v>36</v>
      </c>
      <c r="J86" s="51" t="s">
        <v>36</v>
      </c>
      <c r="K86" s="51" t="s">
        <v>36</v>
      </c>
      <c r="L86" s="51" t="s">
        <v>36</v>
      </c>
      <c r="M86" s="51" t="s">
        <v>36</v>
      </c>
      <c r="N86" s="51" t="s">
        <v>36</v>
      </c>
      <c r="O86" s="51" t="s">
        <v>36</v>
      </c>
      <c r="P86" s="51" t="s">
        <v>36</v>
      </c>
      <c r="Q86" s="15" t="s">
        <v>36</v>
      </c>
      <c r="R86" s="15" t="s">
        <v>36</v>
      </c>
      <c r="S86" s="15" t="s">
        <v>36</v>
      </c>
      <c r="T86" s="15" t="s">
        <v>36</v>
      </c>
      <c r="U86" s="15" t="s">
        <v>36</v>
      </c>
      <c r="V86" s="15" t="s">
        <v>36</v>
      </c>
      <c r="W86" s="15" t="s">
        <v>36</v>
      </c>
      <c r="X86" s="15" t="s">
        <v>36</v>
      </c>
      <c r="Y86" s="15" t="s">
        <v>36</v>
      </c>
      <c r="Z86" s="15" t="s">
        <v>36</v>
      </c>
      <c r="AA86" s="15" t="s">
        <v>36</v>
      </c>
      <c r="AB86" s="15" t="s">
        <v>36</v>
      </c>
      <c r="AC86" s="15" t="s">
        <v>36</v>
      </c>
      <c r="AD86" s="15" t="s">
        <v>36</v>
      </c>
      <c r="AE86" s="15" t="s">
        <v>36</v>
      </c>
      <c r="AF86" s="15" t="s">
        <v>36</v>
      </c>
      <c r="AG86" s="15" t="s">
        <v>36</v>
      </c>
      <c r="AH86" s="15" t="s">
        <v>36</v>
      </c>
      <c r="AI86" s="15" t="s">
        <v>36</v>
      </c>
      <c r="AJ86" s="15" t="s">
        <v>36</v>
      </c>
      <c r="AK86" s="15" t="s">
        <v>36</v>
      </c>
      <c r="AL86" s="15" t="s">
        <v>36</v>
      </c>
      <c r="AM86" s="15" t="s">
        <v>36</v>
      </c>
      <c r="AN86" s="15" t="s">
        <v>36</v>
      </c>
      <c r="AO86" s="56" t="s">
        <v>36</v>
      </c>
      <c r="AP86" s="59" t="s">
        <v>36</v>
      </c>
      <c r="AQ86" s="59" t="s">
        <v>36</v>
      </c>
      <c r="AR86" s="80" t="s">
        <v>180</v>
      </c>
      <c r="AS86" s="15"/>
      <c r="AT86" s="8"/>
      <c r="AU86" s="8"/>
      <c r="AV86" s="8"/>
    </row>
    <row r="87" spans="1:48" s="32" customFormat="1" ht="112.5" customHeight="1">
      <c r="A87" s="36" t="s">
        <v>59</v>
      </c>
      <c r="B87" s="54" t="s">
        <v>137</v>
      </c>
      <c r="C87" s="77" t="s">
        <v>203</v>
      </c>
      <c r="D87" s="29" t="s">
        <v>27</v>
      </c>
      <c r="E87" s="51" t="s">
        <v>36</v>
      </c>
      <c r="F87" s="51" t="s">
        <v>36</v>
      </c>
      <c r="G87" s="51" t="s">
        <v>36</v>
      </c>
      <c r="H87" s="51" t="s">
        <v>36</v>
      </c>
      <c r="I87" s="51" t="s">
        <v>36</v>
      </c>
      <c r="J87" s="51" t="s">
        <v>36</v>
      </c>
      <c r="K87" s="51" t="s">
        <v>36</v>
      </c>
      <c r="L87" s="51" t="s">
        <v>36</v>
      </c>
      <c r="M87" s="51" t="s">
        <v>36</v>
      </c>
      <c r="N87" s="51" t="s">
        <v>36</v>
      </c>
      <c r="O87" s="51" t="s">
        <v>36</v>
      </c>
      <c r="P87" s="51" t="s">
        <v>36</v>
      </c>
      <c r="Q87" s="15" t="s">
        <v>36</v>
      </c>
      <c r="R87" s="15" t="s">
        <v>36</v>
      </c>
      <c r="S87" s="15" t="s">
        <v>36</v>
      </c>
      <c r="T87" s="15" t="s">
        <v>36</v>
      </c>
      <c r="U87" s="15" t="s">
        <v>36</v>
      </c>
      <c r="V87" s="15" t="s">
        <v>36</v>
      </c>
      <c r="W87" s="15" t="s">
        <v>36</v>
      </c>
      <c r="X87" s="15" t="s">
        <v>36</v>
      </c>
      <c r="Y87" s="15" t="s">
        <v>36</v>
      </c>
      <c r="Z87" s="15" t="s">
        <v>36</v>
      </c>
      <c r="AA87" s="15" t="s">
        <v>36</v>
      </c>
      <c r="AB87" s="15" t="s">
        <v>36</v>
      </c>
      <c r="AC87" s="15" t="s">
        <v>36</v>
      </c>
      <c r="AD87" s="15" t="s">
        <v>36</v>
      </c>
      <c r="AE87" s="15" t="s">
        <v>36</v>
      </c>
      <c r="AF87" s="15" t="s">
        <v>36</v>
      </c>
      <c r="AG87" s="15" t="s">
        <v>36</v>
      </c>
      <c r="AH87" s="15" t="s">
        <v>36</v>
      </c>
      <c r="AI87" s="15" t="s">
        <v>36</v>
      </c>
      <c r="AJ87" s="15" t="s">
        <v>36</v>
      </c>
      <c r="AK87" s="15" t="s">
        <v>36</v>
      </c>
      <c r="AL87" s="15" t="s">
        <v>36</v>
      </c>
      <c r="AM87" s="15" t="s">
        <v>36</v>
      </c>
      <c r="AN87" s="15" t="s">
        <v>36</v>
      </c>
      <c r="AO87" s="56" t="s">
        <v>36</v>
      </c>
      <c r="AP87" s="59" t="s">
        <v>36</v>
      </c>
      <c r="AQ87" s="59" t="s">
        <v>36</v>
      </c>
      <c r="AR87" s="80" t="s">
        <v>242</v>
      </c>
      <c r="AS87" s="19"/>
      <c r="AT87" s="8"/>
      <c r="AU87" s="8"/>
      <c r="AV87" s="8"/>
    </row>
    <row r="88" spans="1:48" s="20" customFormat="1" ht="16.5" customHeight="1">
      <c r="A88" s="209" t="s">
        <v>83</v>
      </c>
      <c r="B88" s="207" t="s">
        <v>138</v>
      </c>
      <c r="C88" s="208" t="s">
        <v>209</v>
      </c>
      <c r="D88" s="38" t="s">
        <v>89</v>
      </c>
      <c r="E88" s="7">
        <f>SUM(E89:E91)</f>
        <v>0</v>
      </c>
      <c r="F88" s="7">
        <f>SUM(F89:F91)</f>
        <v>0</v>
      </c>
      <c r="G88" s="73">
        <v>0</v>
      </c>
      <c r="H88" s="73">
        <f>SUM(H89:H91)</f>
        <v>0</v>
      </c>
      <c r="I88" s="73">
        <f>SUM(I89:I91)</f>
        <v>0</v>
      </c>
      <c r="J88" s="73">
        <v>0</v>
      </c>
      <c r="K88" s="73">
        <f>SUM(K89:K91)</f>
        <v>0</v>
      </c>
      <c r="L88" s="73">
        <f>SUM(L89:L91)</f>
        <v>0</v>
      </c>
      <c r="M88" s="73">
        <v>0</v>
      </c>
      <c r="N88" s="73">
        <f>SUM(N89:N91)</f>
        <v>0</v>
      </c>
      <c r="O88" s="73">
        <f>SUM(O89:O91)</f>
        <v>0</v>
      </c>
      <c r="P88" s="73">
        <v>0</v>
      </c>
      <c r="Q88" s="73">
        <f>SUM(Q89:Q91)</f>
        <v>0</v>
      </c>
      <c r="R88" s="73">
        <f>SUM(R89:R91)</f>
        <v>0</v>
      </c>
      <c r="S88" s="73">
        <v>0</v>
      </c>
      <c r="T88" s="73">
        <f>SUM(T89:T91)</f>
        <v>0</v>
      </c>
      <c r="U88" s="73">
        <f>SUM(U89:U91)</f>
        <v>0</v>
      </c>
      <c r="V88" s="73">
        <v>0</v>
      </c>
      <c r="W88" s="73">
        <f>SUM(W89:W91)</f>
        <v>0</v>
      </c>
      <c r="X88" s="73">
        <f>SUM(X89:X91)</f>
        <v>0</v>
      </c>
      <c r="Y88" s="73">
        <v>0</v>
      </c>
      <c r="Z88" s="73">
        <f>SUM(Z89:Z91)</f>
        <v>0</v>
      </c>
      <c r="AA88" s="73">
        <f>SUM(AA89:AA91)</f>
        <v>0</v>
      </c>
      <c r="AB88" s="73">
        <v>0</v>
      </c>
      <c r="AC88" s="73">
        <f>SUM(AC89:AC91)</f>
        <v>0</v>
      </c>
      <c r="AD88" s="73">
        <f>SUM(AD89:AD91)</f>
        <v>0</v>
      </c>
      <c r="AE88" s="73">
        <v>0</v>
      </c>
      <c r="AF88" s="73">
        <f>SUM(AF89:AF91)</f>
        <v>0</v>
      </c>
      <c r="AG88" s="73">
        <f>SUM(AG89:AG91)</f>
        <v>0</v>
      </c>
      <c r="AH88" s="73">
        <v>0</v>
      </c>
      <c r="AI88" s="73">
        <f>SUM(AI89:AI91)</f>
        <v>0</v>
      </c>
      <c r="AJ88" s="73">
        <f>SUM(AJ89:AJ91)</f>
        <v>0</v>
      </c>
      <c r="AK88" s="73">
        <v>0</v>
      </c>
      <c r="AL88" s="73">
        <f>SUM(AL89:AL91)</f>
        <v>0</v>
      </c>
      <c r="AM88" s="73">
        <f>SUM(AM89:AM91)</f>
        <v>0</v>
      </c>
      <c r="AN88" s="73">
        <v>0</v>
      </c>
      <c r="AO88" s="73">
        <f>SUM(AO89:AO91)</f>
        <v>0</v>
      </c>
      <c r="AP88" s="73">
        <f>SUM(AP89:AP91)</f>
        <v>0</v>
      </c>
      <c r="AQ88" s="73">
        <v>0</v>
      </c>
      <c r="AR88" s="197" t="s">
        <v>181</v>
      </c>
      <c r="AS88" s="96"/>
      <c r="AT88" s="8"/>
      <c r="AU88" s="8"/>
      <c r="AV88" s="8"/>
    </row>
    <row r="89" spans="1:48" s="32" customFormat="1" ht="16.5" customHeight="1">
      <c r="A89" s="209"/>
      <c r="B89" s="207"/>
      <c r="C89" s="208"/>
      <c r="D89" s="29" t="s">
        <v>85</v>
      </c>
      <c r="E89" s="7">
        <f>H89+K89+N89+Q89+T89+W89+Z89+AC89+AF89+AI89+AL89+AO89</f>
        <v>0</v>
      </c>
      <c r="F89" s="7">
        <f>I89+L89+O89+R89+U89+X89+AA89+AD89+AG89+AJ89+AM89+AP89</f>
        <v>0</v>
      </c>
      <c r="G89" s="73">
        <v>0</v>
      </c>
      <c r="H89" s="73">
        <v>0</v>
      </c>
      <c r="I89" s="73">
        <v>0</v>
      </c>
      <c r="J89" s="73">
        <v>0</v>
      </c>
      <c r="K89" s="73">
        <v>0</v>
      </c>
      <c r="L89" s="73">
        <v>0</v>
      </c>
      <c r="M89" s="73">
        <v>0</v>
      </c>
      <c r="N89" s="73">
        <v>0</v>
      </c>
      <c r="O89" s="73">
        <v>0</v>
      </c>
      <c r="P89" s="73">
        <v>0</v>
      </c>
      <c r="Q89" s="46">
        <v>0</v>
      </c>
      <c r="R89" s="73">
        <v>0</v>
      </c>
      <c r="S89" s="73">
        <v>0</v>
      </c>
      <c r="T89" s="14">
        <v>0</v>
      </c>
      <c r="U89" s="73">
        <v>0</v>
      </c>
      <c r="V89" s="73">
        <v>0</v>
      </c>
      <c r="W89" s="14">
        <v>0</v>
      </c>
      <c r="X89" s="73">
        <v>0</v>
      </c>
      <c r="Y89" s="73">
        <v>0</v>
      </c>
      <c r="Z89" s="46">
        <v>0</v>
      </c>
      <c r="AA89" s="73">
        <v>0</v>
      </c>
      <c r="AB89" s="73">
        <v>0</v>
      </c>
      <c r="AC89" s="46">
        <v>0</v>
      </c>
      <c r="AD89" s="73">
        <v>0</v>
      </c>
      <c r="AE89" s="73">
        <v>0</v>
      </c>
      <c r="AF89" s="46">
        <v>0</v>
      </c>
      <c r="AG89" s="73">
        <v>0</v>
      </c>
      <c r="AH89" s="73">
        <v>0</v>
      </c>
      <c r="AI89" s="46">
        <v>0</v>
      </c>
      <c r="AJ89" s="73">
        <v>0</v>
      </c>
      <c r="AK89" s="73">
        <v>0</v>
      </c>
      <c r="AL89" s="46">
        <v>0</v>
      </c>
      <c r="AM89" s="73">
        <v>0</v>
      </c>
      <c r="AN89" s="73">
        <v>0</v>
      </c>
      <c r="AO89" s="46">
        <v>0</v>
      </c>
      <c r="AP89" s="73">
        <v>0</v>
      </c>
      <c r="AQ89" s="73">
        <v>0</v>
      </c>
      <c r="AR89" s="205"/>
      <c r="AS89" s="195"/>
      <c r="AT89" s="8"/>
      <c r="AU89" s="8"/>
      <c r="AV89" s="8"/>
    </row>
    <row r="90" spans="1:48" s="32" customFormat="1" ht="16.5" customHeight="1">
      <c r="A90" s="209"/>
      <c r="B90" s="207"/>
      <c r="C90" s="208"/>
      <c r="D90" s="17" t="s">
        <v>24</v>
      </c>
      <c r="E90" s="7">
        <f>H90+K90+N90+Q90+T90+W90+Z90+AC90+AF90+AI90+AL90+AO90</f>
        <v>0</v>
      </c>
      <c r="F90" s="7">
        <f t="shared" ref="F90:F91" si="77">I90+L90+O90+R90+U90+X90+AA90+AD90+AG90+AJ90+AM90+AP90</f>
        <v>0</v>
      </c>
      <c r="G90" s="73">
        <v>0</v>
      </c>
      <c r="H90" s="73">
        <v>0</v>
      </c>
      <c r="I90" s="73">
        <v>0</v>
      </c>
      <c r="J90" s="73">
        <v>0</v>
      </c>
      <c r="K90" s="73">
        <v>0</v>
      </c>
      <c r="L90" s="73">
        <v>0</v>
      </c>
      <c r="M90" s="73">
        <v>0</v>
      </c>
      <c r="N90" s="73">
        <v>0</v>
      </c>
      <c r="O90" s="73">
        <v>0</v>
      </c>
      <c r="P90" s="73">
        <v>0</v>
      </c>
      <c r="Q90" s="46">
        <v>0</v>
      </c>
      <c r="R90" s="73">
        <v>0</v>
      </c>
      <c r="S90" s="73">
        <v>0</v>
      </c>
      <c r="T90" s="14">
        <v>0</v>
      </c>
      <c r="U90" s="73">
        <v>0</v>
      </c>
      <c r="V90" s="73">
        <v>0</v>
      </c>
      <c r="W90" s="14">
        <v>0</v>
      </c>
      <c r="X90" s="73">
        <v>0</v>
      </c>
      <c r="Y90" s="73">
        <v>0</v>
      </c>
      <c r="Z90" s="46">
        <v>0</v>
      </c>
      <c r="AA90" s="73">
        <v>0</v>
      </c>
      <c r="AB90" s="73">
        <v>0</v>
      </c>
      <c r="AC90" s="46">
        <v>0</v>
      </c>
      <c r="AD90" s="73">
        <v>0</v>
      </c>
      <c r="AE90" s="73">
        <v>0</v>
      </c>
      <c r="AF90" s="46">
        <v>0</v>
      </c>
      <c r="AG90" s="73">
        <v>0</v>
      </c>
      <c r="AH90" s="73">
        <v>0</v>
      </c>
      <c r="AI90" s="46">
        <v>0</v>
      </c>
      <c r="AJ90" s="73">
        <v>0</v>
      </c>
      <c r="AK90" s="73">
        <v>0</v>
      </c>
      <c r="AL90" s="46">
        <v>0</v>
      </c>
      <c r="AM90" s="73">
        <v>0</v>
      </c>
      <c r="AN90" s="73">
        <v>0</v>
      </c>
      <c r="AO90" s="46">
        <v>0</v>
      </c>
      <c r="AP90" s="73">
        <v>0</v>
      </c>
      <c r="AQ90" s="73">
        <v>0</v>
      </c>
      <c r="AR90" s="205"/>
      <c r="AS90" s="195"/>
      <c r="AT90" s="8"/>
      <c r="AU90" s="8"/>
      <c r="AV90" s="8"/>
    </row>
    <row r="91" spans="1:48" s="32" customFormat="1" ht="16.5" customHeight="1">
      <c r="A91" s="209"/>
      <c r="B91" s="207"/>
      <c r="C91" s="208"/>
      <c r="D91" s="17" t="s">
        <v>86</v>
      </c>
      <c r="E91" s="7">
        <f t="shared" ref="E91" si="78">H91+K91+N91+Q91+T91+W91+Z91+AC91+AF91+AI91+AL91+AO91</f>
        <v>0</v>
      </c>
      <c r="F91" s="7">
        <f t="shared" si="77"/>
        <v>0</v>
      </c>
      <c r="G91" s="73">
        <v>0</v>
      </c>
      <c r="H91" s="73">
        <v>0</v>
      </c>
      <c r="I91" s="73">
        <v>0</v>
      </c>
      <c r="J91" s="73">
        <v>0</v>
      </c>
      <c r="K91" s="73">
        <v>0</v>
      </c>
      <c r="L91" s="73">
        <v>0</v>
      </c>
      <c r="M91" s="73">
        <v>0</v>
      </c>
      <c r="N91" s="73">
        <v>0</v>
      </c>
      <c r="O91" s="73">
        <v>0</v>
      </c>
      <c r="P91" s="73">
        <v>0</v>
      </c>
      <c r="Q91" s="46">
        <v>0</v>
      </c>
      <c r="R91" s="73">
        <v>0</v>
      </c>
      <c r="S91" s="73">
        <v>0</v>
      </c>
      <c r="T91" s="14">
        <v>0</v>
      </c>
      <c r="U91" s="73">
        <v>0</v>
      </c>
      <c r="V91" s="73">
        <v>0</v>
      </c>
      <c r="W91" s="14">
        <v>0</v>
      </c>
      <c r="X91" s="73">
        <v>0</v>
      </c>
      <c r="Y91" s="73">
        <v>0</v>
      </c>
      <c r="Z91" s="46">
        <v>0</v>
      </c>
      <c r="AA91" s="73">
        <v>0</v>
      </c>
      <c r="AB91" s="73">
        <v>0</v>
      </c>
      <c r="AC91" s="46">
        <v>0</v>
      </c>
      <c r="AD91" s="73">
        <v>0</v>
      </c>
      <c r="AE91" s="73">
        <v>0</v>
      </c>
      <c r="AF91" s="46">
        <v>0</v>
      </c>
      <c r="AG91" s="73">
        <v>0</v>
      </c>
      <c r="AH91" s="73">
        <v>0</v>
      </c>
      <c r="AI91" s="46">
        <v>0</v>
      </c>
      <c r="AJ91" s="73">
        <v>0</v>
      </c>
      <c r="AK91" s="73">
        <v>0</v>
      </c>
      <c r="AL91" s="46">
        <v>0</v>
      </c>
      <c r="AM91" s="73">
        <v>0</v>
      </c>
      <c r="AN91" s="73">
        <v>0</v>
      </c>
      <c r="AO91" s="46">
        <v>0</v>
      </c>
      <c r="AP91" s="73">
        <v>0</v>
      </c>
      <c r="AQ91" s="73">
        <v>0</v>
      </c>
      <c r="AR91" s="205"/>
      <c r="AS91" s="195"/>
      <c r="AT91" s="8"/>
      <c r="AU91" s="8"/>
      <c r="AV91" s="8"/>
    </row>
    <row r="92" spans="1:48" s="32" customFormat="1" ht="24" customHeight="1">
      <c r="A92" s="209"/>
      <c r="B92" s="207"/>
      <c r="C92" s="208"/>
      <c r="D92" s="17" t="s">
        <v>87</v>
      </c>
      <c r="E92" s="7">
        <v>0</v>
      </c>
      <c r="F92" s="7">
        <v>0</v>
      </c>
      <c r="G92" s="59">
        <v>0</v>
      </c>
      <c r="H92" s="59">
        <v>0</v>
      </c>
      <c r="I92" s="59">
        <v>0</v>
      </c>
      <c r="J92" s="59">
        <v>0</v>
      </c>
      <c r="K92" s="59">
        <v>0</v>
      </c>
      <c r="L92" s="59">
        <v>0</v>
      </c>
      <c r="M92" s="59">
        <v>0</v>
      </c>
      <c r="N92" s="59">
        <v>0</v>
      </c>
      <c r="O92" s="59">
        <v>0</v>
      </c>
      <c r="P92" s="59">
        <v>0</v>
      </c>
      <c r="Q92" s="46">
        <v>0</v>
      </c>
      <c r="R92" s="46">
        <v>0</v>
      </c>
      <c r="S92" s="46">
        <v>0</v>
      </c>
      <c r="T92" s="46">
        <v>0</v>
      </c>
      <c r="U92" s="46">
        <v>0</v>
      </c>
      <c r="V92" s="46">
        <v>0</v>
      </c>
      <c r="W92" s="46">
        <v>0</v>
      </c>
      <c r="X92" s="46">
        <v>0</v>
      </c>
      <c r="Y92" s="46">
        <v>0</v>
      </c>
      <c r="Z92" s="46">
        <v>0</v>
      </c>
      <c r="AA92" s="46">
        <v>0</v>
      </c>
      <c r="AB92" s="46">
        <v>0</v>
      </c>
      <c r="AC92" s="46">
        <v>0</v>
      </c>
      <c r="AD92" s="46">
        <v>0</v>
      </c>
      <c r="AE92" s="46">
        <v>0</v>
      </c>
      <c r="AF92" s="46">
        <v>0</v>
      </c>
      <c r="AG92" s="46">
        <v>0</v>
      </c>
      <c r="AH92" s="46">
        <v>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6">
        <v>0</v>
      </c>
      <c r="AP92" s="46">
        <v>0</v>
      </c>
      <c r="AQ92" s="46">
        <v>0</v>
      </c>
      <c r="AR92" s="206"/>
      <c r="AS92" s="196"/>
      <c r="AT92" s="8"/>
      <c r="AU92" s="8"/>
      <c r="AV92" s="8"/>
    </row>
    <row r="93" spans="1:48" s="44" customFormat="1" ht="41.25" customHeight="1">
      <c r="A93" s="42" t="s">
        <v>84</v>
      </c>
      <c r="B93" s="54" t="s">
        <v>139</v>
      </c>
      <c r="C93" s="77" t="s">
        <v>203</v>
      </c>
      <c r="D93" s="43" t="s">
        <v>27</v>
      </c>
      <c r="E93" s="51" t="s">
        <v>91</v>
      </c>
      <c r="F93" s="51" t="s">
        <v>91</v>
      </c>
      <c r="G93" s="51" t="s">
        <v>91</v>
      </c>
      <c r="H93" s="51" t="s">
        <v>91</v>
      </c>
      <c r="I93" s="51" t="s">
        <v>91</v>
      </c>
      <c r="J93" s="51" t="s">
        <v>91</v>
      </c>
      <c r="K93" s="51" t="s">
        <v>91</v>
      </c>
      <c r="L93" s="51" t="s">
        <v>91</v>
      </c>
      <c r="M93" s="51" t="s">
        <v>91</v>
      </c>
      <c r="N93" s="51" t="s">
        <v>91</v>
      </c>
      <c r="O93" s="51" t="s">
        <v>91</v>
      </c>
      <c r="P93" s="51" t="s">
        <v>91</v>
      </c>
      <c r="Q93" s="15" t="s">
        <v>91</v>
      </c>
      <c r="R93" s="15" t="s">
        <v>91</v>
      </c>
      <c r="S93" s="15" t="s">
        <v>91</v>
      </c>
      <c r="T93" s="15" t="s">
        <v>91</v>
      </c>
      <c r="U93" s="15" t="s">
        <v>91</v>
      </c>
      <c r="V93" s="15" t="s">
        <v>91</v>
      </c>
      <c r="W93" s="15" t="s">
        <v>91</v>
      </c>
      <c r="X93" s="15" t="s">
        <v>91</v>
      </c>
      <c r="Y93" s="15" t="s">
        <v>91</v>
      </c>
      <c r="Z93" s="15" t="s">
        <v>91</v>
      </c>
      <c r="AA93" s="15" t="s">
        <v>91</v>
      </c>
      <c r="AB93" s="15" t="s">
        <v>91</v>
      </c>
      <c r="AC93" s="15" t="s">
        <v>91</v>
      </c>
      <c r="AD93" s="15" t="s">
        <v>91</v>
      </c>
      <c r="AE93" s="15" t="s">
        <v>91</v>
      </c>
      <c r="AF93" s="15" t="s">
        <v>91</v>
      </c>
      <c r="AG93" s="15" t="s">
        <v>91</v>
      </c>
      <c r="AH93" s="15" t="s">
        <v>91</v>
      </c>
      <c r="AI93" s="15" t="s">
        <v>91</v>
      </c>
      <c r="AJ93" s="15" t="s">
        <v>91</v>
      </c>
      <c r="AK93" s="15" t="s">
        <v>91</v>
      </c>
      <c r="AL93" s="15" t="s">
        <v>91</v>
      </c>
      <c r="AM93" s="15" t="s">
        <v>91</v>
      </c>
      <c r="AN93" s="15" t="s">
        <v>91</v>
      </c>
      <c r="AO93" s="46" t="s">
        <v>91</v>
      </c>
      <c r="AP93" s="46" t="s">
        <v>91</v>
      </c>
      <c r="AQ93" s="46" t="s">
        <v>91</v>
      </c>
      <c r="AR93" s="81" t="s">
        <v>243</v>
      </c>
      <c r="AS93" s="40"/>
      <c r="AT93" s="8"/>
      <c r="AU93" s="8"/>
      <c r="AV93" s="8"/>
    </row>
    <row r="94" spans="1:48" s="32" customFormat="1" ht="78.75" customHeight="1">
      <c r="A94" s="42" t="s">
        <v>102</v>
      </c>
      <c r="B94" s="54" t="s">
        <v>140</v>
      </c>
      <c r="C94" s="77" t="s">
        <v>210</v>
      </c>
      <c r="D94" s="29" t="s">
        <v>27</v>
      </c>
      <c r="E94" s="51" t="s">
        <v>91</v>
      </c>
      <c r="F94" s="51" t="s">
        <v>91</v>
      </c>
      <c r="G94" s="51" t="s">
        <v>91</v>
      </c>
      <c r="H94" s="51" t="s">
        <v>91</v>
      </c>
      <c r="I94" s="51" t="s">
        <v>91</v>
      </c>
      <c r="J94" s="51" t="s">
        <v>91</v>
      </c>
      <c r="K94" s="51" t="s">
        <v>91</v>
      </c>
      <c r="L94" s="51" t="s">
        <v>91</v>
      </c>
      <c r="M94" s="51" t="s">
        <v>91</v>
      </c>
      <c r="N94" s="51" t="s">
        <v>91</v>
      </c>
      <c r="O94" s="51" t="s">
        <v>91</v>
      </c>
      <c r="P94" s="51" t="s">
        <v>91</v>
      </c>
      <c r="Q94" s="15" t="s">
        <v>91</v>
      </c>
      <c r="R94" s="15" t="s">
        <v>91</v>
      </c>
      <c r="S94" s="15" t="s">
        <v>91</v>
      </c>
      <c r="T94" s="15" t="s">
        <v>91</v>
      </c>
      <c r="U94" s="15" t="s">
        <v>91</v>
      </c>
      <c r="V94" s="15" t="s">
        <v>91</v>
      </c>
      <c r="W94" s="15" t="s">
        <v>91</v>
      </c>
      <c r="X94" s="15" t="s">
        <v>91</v>
      </c>
      <c r="Y94" s="15" t="s">
        <v>91</v>
      </c>
      <c r="Z94" s="15" t="s">
        <v>91</v>
      </c>
      <c r="AA94" s="15" t="s">
        <v>91</v>
      </c>
      <c r="AB94" s="15" t="s">
        <v>91</v>
      </c>
      <c r="AC94" s="15" t="s">
        <v>91</v>
      </c>
      <c r="AD94" s="15" t="s">
        <v>91</v>
      </c>
      <c r="AE94" s="15" t="s">
        <v>91</v>
      </c>
      <c r="AF94" s="15" t="s">
        <v>91</v>
      </c>
      <c r="AG94" s="15" t="s">
        <v>91</v>
      </c>
      <c r="AH94" s="15" t="s">
        <v>91</v>
      </c>
      <c r="AI94" s="15" t="s">
        <v>91</v>
      </c>
      <c r="AJ94" s="15" t="s">
        <v>91</v>
      </c>
      <c r="AK94" s="15" t="s">
        <v>91</v>
      </c>
      <c r="AL94" s="15" t="s">
        <v>91</v>
      </c>
      <c r="AM94" s="15" t="s">
        <v>91</v>
      </c>
      <c r="AN94" s="15" t="s">
        <v>91</v>
      </c>
      <c r="AO94" s="46" t="s">
        <v>91</v>
      </c>
      <c r="AP94" s="46" t="s">
        <v>91</v>
      </c>
      <c r="AQ94" s="46" t="s">
        <v>91</v>
      </c>
      <c r="AR94" s="80" t="s">
        <v>182</v>
      </c>
      <c r="AS94" s="19"/>
      <c r="AT94" s="8"/>
      <c r="AU94" s="8"/>
      <c r="AV94" s="8"/>
    </row>
    <row r="95" spans="1:48" s="10" customFormat="1" ht="16.5" customHeight="1">
      <c r="A95" s="187" t="s">
        <v>64</v>
      </c>
      <c r="B95" s="103" t="s">
        <v>28</v>
      </c>
      <c r="C95" s="104"/>
      <c r="D95" s="60" t="s">
        <v>89</v>
      </c>
      <c r="E95" s="61">
        <f>SUM(E96:E98)</f>
        <v>1564.6</v>
      </c>
      <c r="F95" s="61">
        <f>SUM(F96:F98)</f>
        <v>0</v>
      </c>
      <c r="G95" s="62">
        <f>F95/E95*100</f>
        <v>0</v>
      </c>
      <c r="H95" s="62">
        <f>SUM(H96:H98)</f>
        <v>0</v>
      </c>
      <c r="I95" s="62">
        <f>SUM(I96:I98)</f>
        <v>0</v>
      </c>
      <c r="J95" s="62">
        <v>0</v>
      </c>
      <c r="K95" s="62">
        <f>SUM(K96:K98)</f>
        <v>0</v>
      </c>
      <c r="L95" s="62">
        <f>SUM(L96:L98)</f>
        <v>0</v>
      </c>
      <c r="M95" s="62">
        <v>0</v>
      </c>
      <c r="N95" s="62">
        <f>SUM(N96:N98)</f>
        <v>0</v>
      </c>
      <c r="O95" s="62">
        <f>SUM(O96:O98)</f>
        <v>0</v>
      </c>
      <c r="P95" s="62">
        <v>0</v>
      </c>
      <c r="Q95" s="62">
        <f>SUM(Q96:Q98)</f>
        <v>0</v>
      </c>
      <c r="R95" s="62">
        <f>SUM(R96:R98)</f>
        <v>0</v>
      </c>
      <c r="S95" s="62">
        <v>0</v>
      </c>
      <c r="T95" s="62">
        <f>SUM(T96:T98)</f>
        <v>0</v>
      </c>
      <c r="U95" s="62">
        <f>SUM(U96:U98)</f>
        <v>0</v>
      </c>
      <c r="V95" s="62">
        <v>0</v>
      </c>
      <c r="W95" s="62">
        <f>SUM(W96:W98)</f>
        <v>0</v>
      </c>
      <c r="X95" s="62">
        <f>SUM(X96:X98)</f>
        <v>0</v>
      </c>
      <c r="Y95" s="62">
        <v>0</v>
      </c>
      <c r="Z95" s="62">
        <f>SUM(Z96:Z98)</f>
        <v>923</v>
      </c>
      <c r="AA95" s="62">
        <f>SUM(AA96:AA98)</f>
        <v>0</v>
      </c>
      <c r="AB95" s="62">
        <v>0</v>
      </c>
      <c r="AC95" s="62">
        <f>SUM(AC96:AC98)</f>
        <v>526.6</v>
      </c>
      <c r="AD95" s="62">
        <f>SUM(AD96:AD98)</f>
        <v>0</v>
      </c>
      <c r="AE95" s="62">
        <v>0</v>
      </c>
      <c r="AF95" s="62">
        <f>SUM(AF96:AF98)</f>
        <v>115</v>
      </c>
      <c r="AG95" s="62">
        <f>SUM(AG96:AG98)</f>
        <v>0</v>
      </c>
      <c r="AH95" s="62">
        <f>AG95/AF95*100</f>
        <v>0</v>
      </c>
      <c r="AI95" s="62">
        <f>SUM(AI96:AI98)</f>
        <v>0</v>
      </c>
      <c r="AJ95" s="62">
        <f>SUM(AJ96:AJ98)</f>
        <v>0</v>
      </c>
      <c r="AK95" s="62">
        <v>0</v>
      </c>
      <c r="AL95" s="62">
        <f>SUM(AL96:AL98)</f>
        <v>0</v>
      </c>
      <c r="AM95" s="62">
        <f>SUM(AM96:AM98)</f>
        <v>0</v>
      </c>
      <c r="AN95" s="62">
        <v>0</v>
      </c>
      <c r="AO95" s="62">
        <f>SUM(AO96:AO98)</f>
        <v>0</v>
      </c>
      <c r="AP95" s="62">
        <f>SUM(AP96:AP98)</f>
        <v>0</v>
      </c>
      <c r="AQ95" s="62">
        <v>0</v>
      </c>
      <c r="AR95" s="241"/>
      <c r="AS95" s="232"/>
      <c r="AT95" s="8"/>
      <c r="AU95" s="8"/>
      <c r="AV95" s="8"/>
    </row>
    <row r="96" spans="1:48" s="10" customFormat="1" ht="28.5" customHeight="1">
      <c r="A96" s="187"/>
      <c r="B96" s="103"/>
      <c r="C96" s="104"/>
      <c r="D96" s="63" t="s">
        <v>85</v>
      </c>
      <c r="E96" s="61">
        <f>H96+K96+N96+Q96+T96+W96+Z96+AC96+AF96+AI96+AL96+AO96</f>
        <v>0</v>
      </c>
      <c r="F96" s="61">
        <f>I96+L96+O96+R96+U96+X96+AA96+AD96+AG96+AJ96+AM96+AP96</f>
        <v>0</v>
      </c>
      <c r="G96" s="62">
        <v>0</v>
      </c>
      <c r="H96" s="62">
        <v>0</v>
      </c>
      <c r="I96" s="62">
        <v>0</v>
      </c>
      <c r="J96" s="62">
        <v>0</v>
      </c>
      <c r="K96" s="62">
        <v>0</v>
      </c>
      <c r="L96" s="62">
        <v>0</v>
      </c>
      <c r="M96" s="62">
        <v>0</v>
      </c>
      <c r="N96" s="62">
        <v>0</v>
      </c>
      <c r="O96" s="62">
        <v>0</v>
      </c>
      <c r="P96" s="62">
        <v>0</v>
      </c>
      <c r="Q96" s="64">
        <v>0</v>
      </c>
      <c r="R96" s="62">
        <v>0</v>
      </c>
      <c r="S96" s="62">
        <v>0</v>
      </c>
      <c r="T96" s="65">
        <v>0</v>
      </c>
      <c r="U96" s="62">
        <v>0</v>
      </c>
      <c r="V96" s="62">
        <v>0</v>
      </c>
      <c r="W96" s="65">
        <v>0</v>
      </c>
      <c r="X96" s="62">
        <v>0</v>
      </c>
      <c r="Y96" s="62">
        <v>0</v>
      </c>
      <c r="Z96" s="64">
        <v>0</v>
      </c>
      <c r="AA96" s="62">
        <v>0</v>
      </c>
      <c r="AB96" s="62">
        <v>0</v>
      </c>
      <c r="AC96" s="64">
        <v>0</v>
      </c>
      <c r="AD96" s="62">
        <v>0</v>
      </c>
      <c r="AE96" s="62">
        <v>0</v>
      </c>
      <c r="AF96" s="64">
        <v>0</v>
      </c>
      <c r="AG96" s="62">
        <v>0</v>
      </c>
      <c r="AH96" s="62">
        <v>0</v>
      </c>
      <c r="AI96" s="64">
        <v>0</v>
      </c>
      <c r="AJ96" s="62">
        <v>0</v>
      </c>
      <c r="AK96" s="62">
        <v>0</v>
      </c>
      <c r="AL96" s="64">
        <v>0</v>
      </c>
      <c r="AM96" s="62">
        <v>0</v>
      </c>
      <c r="AN96" s="62">
        <v>0</v>
      </c>
      <c r="AO96" s="64">
        <v>0</v>
      </c>
      <c r="AP96" s="62">
        <v>0</v>
      </c>
      <c r="AQ96" s="62">
        <v>0</v>
      </c>
      <c r="AR96" s="236"/>
      <c r="AS96" s="233"/>
      <c r="AT96" s="8"/>
      <c r="AU96" s="8"/>
      <c r="AV96" s="8"/>
    </row>
    <row r="97" spans="1:48" s="10" customFormat="1" ht="27" customHeight="1">
      <c r="A97" s="187"/>
      <c r="B97" s="103"/>
      <c r="C97" s="104"/>
      <c r="D97" s="66" t="s">
        <v>24</v>
      </c>
      <c r="E97" s="61">
        <f>H97+K97+N97+Q97+T97+W97+Z97+AC97+AF97+AI97+AL97+AO97</f>
        <v>0</v>
      </c>
      <c r="F97" s="61">
        <f t="shared" ref="F97:F98" si="79">I97+L97+O97+R97+U97+X97+AA97+AD97+AG97+AJ97+AM97+AP97</f>
        <v>0</v>
      </c>
      <c r="G97" s="62">
        <v>0</v>
      </c>
      <c r="H97" s="62">
        <f>H102+H113</f>
        <v>0</v>
      </c>
      <c r="I97" s="62">
        <f>I102+I113</f>
        <v>0</v>
      </c>
      <c r="J97" s="62">
        <v>0</v>
      </c>
      <c r="K97" s="62">
        <f t="shared" ref="K97:L97" si="80">K102+K113</f>
        <v>0</v>
      </c>
      <c r="L97" s="62">
        <f t="shared" si="80"/>
        <v>0</v>
      </c>
      <c r="M97" s="62">
        <v>0</v>
      </c>
      <c r="N97" s="62">
        <f t="shared" ref="N97:O97" si="81">N102+N113</f>
        <v>0</v>
      </c>
      <c r="O97" s="62">
        <f t="shared" si="81"/>
        <v>0</v>
      </c>
      <c r="P97" s="62">
        <v>0</v>
      </c>
      <c r="Q97" s="62">
        <f t="shared" ref="Q97:R97" si="82">Q102+Q113</f>
        <v>0</v>
      </c>
      <c r="R97" s="62">
        <f t="shared" si="82"/>
        <v>0</v>
      </c>
      <c r="S97" s="62">
        <v>0</v>
      </c>
      <c r="T97" s="62">
        <f t="shared" ref="T97:U97" si="83">T102+T113</f>
        <v>0</v>
      </c>
      <c r="U97" s="62">
        <f t="shared" si="83"/>
        <v>0</v>
      </c>
      <c r="V97" s="62">
        <v>0</v>
      </c>
      <c r="W97" s="62">
        <f t="shared" ref="W97:X97" si="84">W102+W113</f>
        <v>0</v>
      </c>
      <c r="X97" s="62">
        <f t="shared" si="84"/>
        <v>0</v>
      </c>
      <c r="Y97" s="62">
        <v>0</v>
      </c>
      <c r="Z97" s="62">
        <f t="shared" ref="Z97:AA97" si="85">Z102+Z113</f>
        <v>0</v>
      </c>
      <c r="AA97" s="62">
        <f t="shared" si="85"/>
        <v>0</v>
      </c>
      <c r="AB97" s="62">
        <v>0</v>
      </c>
      <c r="AC97" s="62">
        <f t="shared" ref="AC97:AD97" si="86">AC102+AC113</f>
        <v>0</v>
      </c>
      <c r="AD97" s="62">
        <f t="shared" si="86"/>
        <v>0</v>
      </c>
      <c r="AE97" s="62">
        <v>0</v>
      </c>
      <c r="AF97" s="62">
        <f t="shared" ref="AF97:AG97" si="87">AF102+AF113</f>
        <v>0</v>
      </c>
      <c r="AG97" s="62">
        <f t="shared" si="87"/>
        <v>0</v>
      </c>
      <c r="AH97" s="62">
        <v>0</v>
      </c>
      <c r="AI97" s="62">
        <f t="shared" ref="AI97:AJ97" si="88">AI102+AI113</f>
        <v>0</v>
      </c>
      <c r="AJ97" s="62">
        <f t="shared" si="88"/>
        <v>0</v>
      </c>
      <c r="AK97" s="62">
        <v>0</v>
      </c>
      <c r="AL97" s="62">
        <f t="shared" ref="AL97:AM97" si="89">AL102+AL113</f>
        <v>0</v>
      </c>
      <c r="AM97" s="62">
        <f t="shared" si="89"/>
        <v>0</v>
      </c>
      <c r="AN97" s="62">
        <v>0</v>
      </c>
      <c r="AO97" s="62">
        <f t="shared" ref="AO97:AP97" si="90">AO102+AO113</f>
        <v>0</v>
      </c>
      <c r="AP97" s="62">
        <f t="shared" si="90"/>
        <v>0</v>
      </c>
      <c r="AQ97" s="62">
        <v>0</v>
      </c>
      <c r="AR97" s="236"/>
      <c r="AS97" s="233"/>
      <c r="AT97" s="8"/>
      <c r="AU97" s="8"/>
      <c r="AV97" s="8"/>
    </row>
    <row r="98" spans="1:48" s="10" customFormat="1" ht="16.5" customHeight="1">
      <c r="A98" s="187"/>
      <c r="B98" s="103"/>
      <c r="C98" s="104"/>
      <c r="D98" s="66" t="s">
        <v>86</v>
      </c>
      <c r="E98" s="61">
        <f t="shared" ref="E98" si="91">H98+K98+N98+Q98+T98+W98+Z98+AC98+AF98+AI98+AL98+AO98</f>
        <v>1564.6</v>
      </c>
      <c r="F98" s="61">
        <f t="shared" si="79"/>
        <v>0</v>
      </c>
      <c r="G98" s="62">
        <f t="shared" ref="G98" si="92">F98/E98*100</f>
        <v>0</v>
      </c>
      <c r="H98" s="62">
        <f>H103+H114</f>
        <v>0</v>
      </c>
      <c r="I98" s="62">
        <f>I103+I114</f>
        <v>0</v>
      </c>
      <c r="J98" s="62">
        <v>0</v>
      </c>
      <c r="K98" s="62">
        <f t="shared" ref="K98:L98" si="93">K103+K114</f>
        <v>0</v>
      </c>
      <c r="L98" s="62">
        <f t="shared" si="93"/>
        <v>0</v>
      </c>
      <c r="M98" s="62">
        <v>0</v>
      </c>
      <c r="N98" s="62">
        <f t="shared" ref="N98:O98" si="94">N103+N114</f>
        <v>0</v>
      </c>
      <c r="O98" s="62">
        <f t="shared" si="94"/>
        <v>0</v>
      </c>
      <c r="P98" s="62">
        <v>0</v>
      </c>
      <c r="Q98" s="62">
        <f t="shared" ref="Q98:R98" si="95">Q103+Q114</f>
        <v>0</v>
      </c>
      <c r="R98" s="62">
        <f t="shared" si="95"/>
        <v>0</v>
      </c>
      <c r="S98" s="62">
        <v>0</v>
      </c>
      <c r="T98" s="62">
        <f t="shared" ref="T98:U98" si="96">T103+T114</f>
        <v>0</v>
      </c>
      <c r="U98" s="62">
        <f t="shared" si="96"/>
        <v>0</v>
      </c>
      <c r="V98" s="62">
        <v>0</v>
      </c>
      <c r="W98" s="62">
        <f t="shared" ref="W98:X98" si="97">W103+W114</f>
        <v>0</v>
      </c>
      <c r="X98" s="62">
        <f t="shared" si="97"/>
        <v>0</v>
      </c>
      <c r="Y98" s="62">
        <v>0</v>
      </c>
      <c r="Z98" s="62">
        <f t="shared" ref="Z98:AA98" si="98">Z103+Z114</f>
        <v>923</v>
      </c>
      <c r="AA98" s="62">
        <f t="shared" si="98"/>
        <v>0</v>
      </c>
      <c r="AB98" s="62">
        <v>0</v>
      </c>
      <c r="AC98" s="62">
        <f t="shared" ref="AC98:AD98" si="99">AC103+AC114</f>
        <v>526.6</v>
      </c>
      <c r="AD98" s="62">
        <f t="shared" si="99"/>
        <v>0</v>
      </c>
      <c r="AE98" s="62">
        <v>0</v>
      </c>
      <c r="AF98" s="62">
        <f t="shared" ref="AF98:AG98" si="100">AF103+AF114</f>
        <v>115</v>
      </c>
      <c r="AG98" s="62">
        <f t="shared" si="100"/>
        <v>0</v>
      </c>
      <c r="AH98" s="62">
        <f>AG98/AF98*100</f>
        <v>0</v>
      </c>
      <c r="AI98" s="62">
        <f t="shared" ref="AI98:AJ98" si="101">AI103+AI114</f>
        <v>0</v>
      </c>
      <c r="AJ98" s="62">
        <f t="shared" si="101"/>
        <v>0</v>
      </c>
      <c r="AK98" s="62">
        <v>0</v>
      </c>
      <c r="AL98" s="62">
        <f t="shared" ref="AL98:AM98" si="102">AL103+AL114</f>
        <v>0</v>
      </c>
      <c r="AM98" s="62">
        <f t="shared" si="102"/>
        <v>0</v>
      </c>
      <c r="AN98" s="62">
        <v>0</v>
      </c>
      <c r="AO98" s="62">
        <f t="shared" ref="AO98:AP98" si="103">AO103+AO114</f>
        <v>0</v>
      </c>
      <c r="AP98" s="62">
        <f t="shared" si="103"/>
        <v>0</v>
      </c>
      <c r="AQ98" s="62">
        <v>0</v>
      </c>
      <c r="AR98" s="236"/>
      <c r="AS98" s="233"/>
      <c r="AT98" s="8"/>
      <c r="AU98" s="8"/>
      <c r="AV98" s="8"/>
    </row>
    <row r="99" spans="1:48" s="10" customFormat="1" ht="25.5" customHeight="1">
      <c r="A99" s="188"/>
      <c r="B99" s="106"/>
      <c r="C99" s="107"/>
      <c r="D99" s="66" t="s">
        <v>87</v>
      </c>
      <c r="E99" s="61">
        <v>0</v>
      </c>
      <c r="F99" s="61">
        <v>0</v>
      </c>
      <c r="G99" s="62">
        <v>0</v>
      </c>
      <c r="H99" s="62">
        <v>0</v>
      </c>
      <c r="I99" s="62">
        <v>0</v>
      </c>
      <c r="J99" s="62">
        <v>0</v>
      </c>
      <c r="K99" s="62">
        <v>0</v>
      </c>
      <c r="L99" s="62">
        <v>0</v>
      </c>
      <c r="M99" s="62">
        <v>0</v>
      </c>
      <c r="N99" s="62">
        <v>0</v>
      </c>
      <c r="O99" s="62">
        <v>0</v>
      </c>
      <c r="P99" s="62">
        <v>0</v>
      </c>
      <c r="Q99" s="64">
        <v>0</v>
      </c>
      <c r="R99" s="67">
        <v>0</v>
      </c>
      <c r="S99" s="64">
        <v>0</v>
      </c>
      <c r="T99" s="65">
        <v>0</v>
      </c>
      <c r="U99" s="67">
        <v>0</v>
      </c>
      <c r="V99" s="64">
        <v>0</v>
      </c>
      <c r="W99" s="65">
        <v>0</v>
      </c>
      <c r="X99" s="64">
        <v>0</v>
      </c>
      <c r="Y99" s="64">
        <v>0</v>
      </c>
      <c r="Z99" s="64">
        <v>0</v>
      </c>
      <c r="AA99" s="64">
        <v>0</v>
      </c>
      <c r="AB99" s="64">
        <v>0</v>
      </c>
      <c r="AC99" s="64">
        <v>0</v>
      </c>
      <c r="AD99" s="64">
        <v>0</v>
      </c>
      <c r="AE99" s="64">
        <v>0</v>
      </c>
      <c r="AF99" s="64">
        <v>0</v>
      </c>
      <c r="AG99" s="64">
        <v>0</v>
      </c>
      <c r="AH99" s="64">
        <v>0</v>
      </c>
      <c r="AI99" s="64">
        <v>0</v>
      </c>
      <c r="AJ99" s="64">
        <v>0</v>
      </c>
      <c r="AK99" s="64">
        <v>0</v>
      </c>
      <c r="AL99" s="64">
        <v>0</v>
      </c>
      <c r="AM99" s="64">
        <v>0</v>
      </c>
      <c r="AN99" s="64">
        <v>0</v>
      </c>
      <c r="AO99" s="64">
        <v>0</v>
      </c>
      <c r="AP99" s="64">
        <v>0</v>
      </c>
      <c r="AQ99" s="64">
        <v>0</v>
      </c>
      <c r="AR99" s="236"/>
      <c r="AS99" s="233"/>
      <c r="AT99" s="8"/>
      <c r="AU99" s="8"/>
      <c r="AV99" s="8"/>
    </row>
    <row r="100" spans="1:48" s="9" customFormat="1" ht="16.5" customHeight="1">
      <c r="A100" s="127" t="s">
        <v>60</v>
      </c>
      <c r="B100" s="189" t="s">
        <v>141</v>
      </c>
      <c r="C100" s="153" t="s">
        <v>211</v>
      </c>
      <c r="D100" s="11" t="s">
        <v>22</v>
      </c>
      <c r="E100" s="7">
        <f>SUM(E101:E103)</f>
        <v>115</v>
      </c>
      <c r="F100" s="7">
        <f>SUM(F101:F103)</f>
        <v>0</v>
      </c>
      <c r="G100" s="73">
        <f>F100/E100*100</f>
        <v>0</v>
      </c>
      <c r="H100" s="73">
        <f>SUM(H101:H103)</f>
        <v>0</v>
      </c>
      <c r="I100" s="73">
        <f>SUM(I101:I103)</f>
        <v>0</v>
      </c>
      <c r="J100" s="73">
        <v>0</v>
      </c>
      <c r="K100" s="73">
        <f>SUM(K101:K103)</f>
        <v>0</v>
      </c>
      <c r="L100" s="73">
        <f>SUM(L101:L103)</f>
        <v>0</v>
      </c>
      <c r="M100" s="73">
        <v>0</v>
      </c>
      <c r="N100" s="73">
        <f>SUM(N101:N103)</f>
        <v>0</v>
      </c>
      <c r="O100" s="73">
        <f>SUM(O101:O103)</f>
        <v>0</v>
      </c>
      <c r="P100" s="73">
        <v>0</v>
      </c>
      <c r="Q100" s="73">
        <f>SUM(Q101:Q103)</f>
        <v>0</v>
      </c>
      <c r="R100" s="73">
        <f>SUM(R101:R103)</f>
        <v>0</v>
      </c>
      <c r="S100" s="73">
        <v>0</v>
      </c>
      <c r="T100" s="73">
        <f>SUM(T101:T103)</f>
        <v>0</v>
      </c>
      <c r="U100" s="73">
        <f>SUM(U101:U103)</f>
        <v>0</v>
      </c>
      <c r="V100" s="73">
        <v>0</v>
      </c>
      <c r="W100" s="73">
        <f>SUM(W101:W103)</f>
        <v>0</v>
      </c>
      <c r="X100" s="73">
        <f>SUM(X101:X103)</f>
        <v>0</v>
      </c>
      <c r="Y100" s="73">
        <v>0</v>
      </c>
      <c r="Z100" s="73">
        <f>SUM(Z101:Z103)</f>
        <v>0</v>
      </c>
      <c r="AA100" s="73">
        <f>SUM(AA101:AA103)</f>
        <v>0</v>
      </c>
      <c r="AB100" s="73">
        <v>0</v>
      </c>
      <c r="AC100" s="73">
        <f>SUM(AC101:AC103)</f>
        <v>0</v>
      </c>
      <c r="AD100" s="73">
        <f>SUM(AD101:AD103)</f>
        <v>0</v>
      </c>
      <c r="AE100" s="73">
        <v>0</v>
      </c>
      <c r="AF100" s="73">
        <f>SUM(AF101:AF103)</f>
        <v>115</v>
      </c>
      <c r="AG100" s="73">
        <f>SUM(AG101:AG103)</f>
        <v>0</v>
      </c>
      <c r="AH100" s="73">
        <v>0</v>
      </c>
      <c r="AI100" s="73">
        <f>SUM(AI101:AI103)</f>
        <v>0</v>
      </c>
      <c r="AJ100" s="73">
        <f>SUM(AJ101:AJ103)</f>
        <v>0</v>
      </c>
      <c r="AK100" s="73">
        <v>0</v>
      </c>
      <c r="AL100" s="73">
        <f>SUM(AL101:AL103)</f>
        <v>0</v>
      </c>
      <c r="AM100" s="73">
        <f>SUM(AM101:AM103)</f>
        <v>0</v>
      </c>
      <c r="AN100" s="73">
        <v>0</v>
      </c>
      <c r="AO100" s="73">
        <f>SUM(AO101:AO103)</f>
        <v>0</v>
      </c>
      <c r="AP100" s="73">
        <f>SUM(AP101:AP103)</f>
        <v>0</v>
      </c>
      <c r="AQ100" s="73">
        <v>0</v>
      </c>
      <c r="AR100" s="197" t="s">
        <v>181</v>
      </c>
      <c r="AS100" s="96"/>
      <c r="AT100" s="8"/>
      <c r="AU100" s="8"/>
      <c r="AV100" s="8"/>
    </row>
    <row r="101" spans="1:48" s="9" customFormat="1" ht="24" customHeight="1">
      <c r="A101" s="159"/>
      <c r="B101" s="157"/>
      <c r="C101" s="148"/>
      <c r="D101" s="11" t="s">
        <v>85</v>
      </c>
      <c r="E101" s="7">
        <f>H101+K101+N101+Q101+T101+W101+Z101+AC101+AF101+AI101+AL101+AO101</f>
        <v>0</v>
      </c>
      <c r="F101" s="7">
        <f>I101+L101+O101+R101+U101+X101+AA101+AD101+AG101+AJ101+AM101+AP101</f>
        <v>0</v>
      </c>
      <c r="G101" s="73">
        <v>0</v>
      </c>
      <c r="H101" s="73">
        <v>0</v>
      </c>
      <c r="I101" s="73">
        <v>0</v>
      </c>
      <c r="J101" s="73">
        <v>0</v>
      </c>
      <c r="K101" s="73">
        <v>0</v>
      </c>
      <c r="L101" s="73">
        <v>0</v>
      </c>
      <c r="M101" s="73">
        <v>0</v>
      </c>
      <c r="N101" s="73">
        <v>0</v>
      </c>
      <c r="O101" s="73">
        <v>0</v>
      </c>
      <c r="P101" s="73">
        <v>0</v>
      </c>
      <c r="Q101" s="46">
        <v>0</v>
      </c>
      <c r="R101" s="73">
        <v>0</v>
      </c>
      <c r="S101" s="73">
        <v>0</v>
      </c>
      <c r="T101" s="14">
        <v>0</v>
      </c>
      <c r="U101" s="73">
        <v>0</v>
      </c>
      <c r="V101" s="73">
        <v>0</v>
      </c>
      <c r="W101" s="14">
        <v>0</v>
      </c>
      <c r="X101" s="73">
        <v>0</v>
      </c>
      <c r="Y101" s="73">
        <v>0</v>
      </c>
      <c r="Z101" s="46">
        <v>0</v>
      </c>
      <c r="AA101" s="73">
        <v>0</v>
      </c>
      <c r="AB101" s="73">
        <v>0</v>
      </c>
      <c r="AC101" s="46">
        <v>0</v>
      </c>
      <c r="AD101" s="73">
        <v>0</v>
      </c>
      <c r="AE101" s="73">
        <v>0</v>
      </c>
      <c r="AF101" s="46">
        <v>0</v>
      </c>
      <c r="AG101" s="73">
        <v>0</v>
      </c>
      <c r="AH101" s="73">
        <v>0</v>
      </c>
      <c r="AI101" s="46">
        <v>0</v>
      </c>
      <c r="AJ101" s="73">
        <v>0</v>
      </c>
      <c r="AK101" s="73">
        <v>0</v>
      </c>
      <c r="AL101" s="46">
        <v>0</v>
      </c>
      <c r="AM101" s="73">
        <v>0</v>
      </c>
      <c r="AN101" s="73">
        <v>0</v>
      </c>
      <c r="AO101" s="46">
        <v>0</v>
      </c>
      <c r="AP101" s="73">
        <v>0</v>
      </c>
      <c r="AQ101" s="73">
        <v>0</v>
      </c>
      <c r="AR101" s="205"/>
      <c r="AS101" s="195"/>
      <c r="AT101" s="8"/>
      <c r="AU101" s="8"/>
      <c r="AV101" s="8"/>
    </row>
    <row r="102" spans="1:48" s="9" customFormat="1" ht="27.75" customHeight="1">
      <c r="A102" s="159"/>
      <c r="B102" s="157"/>
      <c r="C102" s="148"/>
      <c r="D102" s="12" t="s">
        <v>24</v>
      </c>
      <c r="E102" s="7">
        <f>H102+K102+N102+Q102+T102+W102+Z102+AC102+AF102+AI102+AL102+AO102</f>
        <v>0</v>
      </c>
      <c r="F102" s="7">
        <f t="shared" ref="F102:F103" si="104">I102+L102+O102+R102+U102+X102+AA102+AD102+AG102+AJ102+AM102+AP102</f>
        <v>0</v>
      </c>
      <c r="G102" s="73">
        <v>0</v>
      </c>
      <c r="H102" s="73">
        <v>0</v>
      </c>
      <c r="I102" s="73">
        <v>0</v>
      </c>
      <c r="J102" s="73">
        <v>0</v>
      </c>
      <c r="K102" s="73">
        <v>0</v>
      </c>
      <c r="L102" s="73">
        <v>0</v>
      </c>
      <c r="M102" s="73">
        <v>0</v>
      </c>
      <c r="N102" s="73">
        <v>0</v>
      </c>
      <c r="O102" s="73">
        <v>0</v>
      </c>
      <c r="P102" s="73">
        <v>0</v>
      </c>
      <c r="Q102" s="46">
        <v>0</v>
      </c>
      <c r="R102" s="73">
        <v>0</v>
      </c>
      <c r="S102" s="73">
        <v>0</v>
      </c>
      <c r="T102" s="14">
        <v>0</v>
      </c>
      <c r="U102" s="73">
        <v>0</v>
      </c>
      <c r="V102" s="73">
        <v>0</v>
      </c>
      <c r="W102" s="14">
        <v>0</v>
      </c>
      <c r="X102" s="73">
        <v>0</v>
      </c>
      <c r="Y102" s="73">
        <v>0</v>
      </c>
      <c r="Z102" s="46">
        <v>0</v>
      </c>
      <c r="AA102" s="73">
        <v>0</v>
      </c>
      <c r="AB102" s="73">
        <v>0</v>
      </c>
      <c r="AC102" s="46">
        <v>0</v>
      </c>
      <c r="AD102" s="73">
        <v>0</v>
      </c>
      <c r="AE102" s="73">
        <v>0</v>
      </c>
      <c r="AF102" s="46">
        <v>0</v>
      </c>
      <c r="AG102" s="73">
        <v>0</v>
      </c>
      <c r="AH102" s="73">
        <v>0</v>
      </c>
      <c r="AI102" s="46">
        <v>0</v>
      </c>
      <c r="AJ102" s="73">
        <v>0</v>
      </c>
      <c r="AK102" s="73">
        <v>0</v>
      </c>
      <c r="AL102" s="46">
        <v>0</v>
      </c>
      <c r="AM102" s="73">
        <v>0</v>
      </c>
      <c r="AN102" s="73">
        <v>0</v>
      </c>
      <c r="AO102" s="46">
        <v>0</v>
      </c>
      <c r="AP102" s="73">
        <v>0</v>
      </c>
      <c r="AQ102" s="73">
        <v>0</v>
      </c>
      <c r="AR102" s="205"/>
      <c r="AS102" s="195"/>
      <c r="AT102" s="8"/>
      <c r="AU102" s="8"/>
      <c r="AV102" s="8"/>
    </row>
    <row r="103" spans="1:48" s="9" customFormat="1" ht="26.25" customHeight="1">
      <c r="A103" s="159"/>
      <c r="B103" s="157"/>
      <c r="C103" s="148"/>
      <c r="D103" s="12" t="s">
        <v>86</v>
      </c>
      <c r="E103" s="7">
        <f t="shared" ref="E103" si="105">H103+K103+N103+Q103+T103+W103+Z103+AC103+AF103+AI103+AL103+AO103</f>
        <v>115</v>
      </c>
      <c r="F103" s="7">
        <f t="shared" si="104"/>
        <v>0</v>
      </c>
      <c r="G103" s="73">
        <f t="shared" ref="G103" si="106">F103/E103*100</f>
        <v>0</v>
      </c>
      <c r="H103" s="73">
        <v>0</v>
      </c>
      <c r="I103" s="73">
        <v>0</v>
      </c>
      <c r="J103" s="73">
        <v>0</v>
      </c>
      <c r="K103" s="73">
        <v>0</v>
      </c>
      <c r="L103" s="73">
        <v>0</v>
      </c>
      <c r="M103" s="73">
        <v>0</v>
      </c>
      <c r="N103" s="73">
        <v>0</v>
      </c>
      <c r="O103" s="73">
        <v>0</v>
      </c>
      <c r="P103" s="73">
        <v>0</v>
      </c>
      <c r="Q103" s="46">
        <v>0</v>
      </c>
      <c r="R103" s="73">
        <v>0</v>
      </c>
      <c r="S103" s="73">
        <v>0</v>
      </c>
      <c r="T103" s="14">
        <v>0</v>
      </c>
      <c r="U103" s="73">
        <v>0</v>
      </c>
      <c r="V103" s="73">
        <v>0</v>
      </c>
      <c r="W103" s="14">
        <v>0</v>
      </c>
      <c r="X103" s="73">
        <v>0</v>
      </c>
      <c r="Y103" s="73">
        <v>0</v>
      </c>
      <c r="Z103" s="46">
        <v>0</v>
      </c>
      <c r="AA103" s="73">
        <v>0</v>
      </c>
      <c r="AB103" s="73">
        <v>0</v>
      </c>
      <c r="AC103" s="46">
        <v>0</v>
      </c>
      <c r="AD103" s="73">
        <v>0</v>
      </c>
      <c r="AE103" s="73">
        <v>0</v>
      </c>
      <c r="AF103" s="46">
        <v>115</v>
      </c>
      <c r="AG103" s="73">
        <v>0</v>
      </c>
      <c r="AH103" s="73">
        <v>0</v>
      </c>
      <c r="AI103" s="46">
        <v>0</v>
      </c>
      <c r="AJ103" s="73">
        <v>0</v>
      </c>
      <c r="AK103" s="73">
        <v>0</v>
      </c>
      <c r="AL103" s="46">
        <v>0</v>
      </c>
      <c r="AM103" s="73">
        <v>0</v>
      </c>
      <c r="AN103" s="73">
        <v>0</v>
      </c>
      <c r="AO103" s="46">
        <v>0</v>
      </c>
      <c r="AP103" s="73">
        <v>0</v>
      </c>
      <c r="AQ103" s="73">
        <v>0</v>
      </c>
      <c r="AR103" s="205"/>
      <c r="AS103" s="195"/>
      <c r="AT103" s="8"/>
      <c r="AU103" s="8"/>
      <c r="AV103" s="8"/>
    </row>
    <row r="104" spans="1:48" s="9" customFormat="1" ht="42.75" customHeight="1">
      <c r="A104" s="160"/>
      <c r="B104" s="158"/>
      <c r="C104" s="149"/>
      <c r="D104" s="21" t="s">
        <v>87</v>
      </c>
      <c r="E104" s="7">
        <v>0</v>
      </c>
      <c r="F104" s="7">
        <v>0</v>
      </c>
      <c r="G104" s="59">
        <v>0</v>
      </c>
      <c r="H104" s="59">
        <v>0</v>
      </c>
      <c r="I104" s="59">
        <v>0</v>
      </c>
      <c r="J104" s="59">
        <v>0</v>
      </c>
      <c r="K104" s="59">
        <v>0</v>
      </c>
      <c r="L104" s="59">
        <v>0</v>
      </c>
      <c r="M104" s="59">
        <v>0</v>
      </c>
      <c r="N104" s="59">
        <v>0</v>
      </c>
      <c r="O104" s="59">
        <v>0</v>
      </c>
      <c r="P104" s="59">
        <v>0</v>
      </c>
      <c r="Q104" s="46">
        <v>0</v>
      </c>
      <c r="R104" s="46">
        <v>0</v>
      </c>
      <c r="S104" s="46">
        <v>0</v>
      </c>
      <c r="T104" s="46">
        <v>0</v>
      </c>
      <c r="U104" s="46">
        <v>0</v>
      </c>
      <c r="V104" s="46">
        <v>0</v>
      </c>
      <c r="W104" s="46">
        <v>0</v>
      </c>
      <c r="X104" s="46">
        <v>0</v>
      </c>
      <c r="Y104" s="46">
        <v>0</v>
      </c>
      <c r="Z104" s="46">
        <v>0</v>
      </c>
      <c r="AA104" s="46">
        <v>0</v>
      </c>
      <c r="AB104" s="46">
        <v>0</v>
      </c>
      <c r="AC104" s="46">
        <v>0</v>
      </c>
      <c r="AD104" s="46">
        <v>0</v>
      </c>
      <c r="AE104" s="46">
        <v>0</v>
      </c>
      <c r="AF104" s="46">
        <v>0</v>
      </c>
      <c r="AG104" s="46">
        <v>0</v>
      </c>
      <c r="AH104" s="46">
        <v>0</v>
      </c>
      <c r="AI104" s="46">
        <v>0</v>
      </c>
      <c r="AJ104" s="46">
        <v>0</v>
      </c>
      <c r="AK104" s="46">
        <v>0</v>
      </c>
      <c r="AL104" s="46">
        <v>0</v>
      </c>
      <c r="AM104" s="46">
        <v>0</v>
      </c>
      <c r="AN104" s="46">
        <v>0</v>
      </c>
      <c r="AO104" s="46">
        <v>0</v>
      </c>
      <c r="AP104" s="46">
        <v>0</v>
      </c>
      <c r="AQ104" s="46">
        <v>0</v>
      </c>
      <c r="AR104" s="206"/>
      <c r="AS104" s="196"/>
      <c r="AT104" s="8"/>
      <c r="AU104" s="8"/>
      <c r="AV104" s="8"/>
    </row>
    <row r="105" spans="1:48" s="32" customFormat="1" ht="16.5" customHeight="1">
      <c r="A105" s="127" t="s">
        <v>61</v>
      </c>
      <c r="B105" s="189" t="s">
        <v>142</v>
      </c>
      <c r="C105" s="153" t="s">
        <v>143</v>
      </c>
      <c r="D105" s="153" t="s">
        <v>27</v>
      </c>
      <c r="E105" s="82" t="s">
        <v>36</v>
      </c>
      <c r="F105" s="82" t="s">
        <v>36</v>
      </c>
      <c r="G105" s="82" t="s">
        <v>36</v>
      </c>
      <c r="H105" s="82" t="s">
        <v>36</v>
      </c>
      <c r="I105" s="82" t="s">
        <v>36</v>
      </c>
      <c r="J105" s="82" t="s">
        <v>36</v>
      </c>
      <c r="K105" s="82" t="s">
        <v>36</v>
      </c>
      <c r="L105" s="82" t="s">
        <v>36</v>
      </c>
      <c r="M105" s="82" t="s">
        <v>36</v>
      </c>
      <c r="N105" s="82" t="s">
        <v>36</v>
      </c>
      <c r="O105" s="82" t="s">
        <v>36</v>
      </c>
      <c r="P105" s="82" t="s">
        <v>36</v>
      </c>
      <c r="Q105" s="82" t="s">
        <v>36</v>
      </c>
      <c r="R105" s="82" t="s">
        <v>36</v>
      </c>
      <c r="S105" s="82" t="s">
        <v>36</v>
      </c>
      <c r="T105" s="82" t="s">
        <v>36</v>
      </c>
      <c r="U105" s="82" t="s">
        <v>36</v>
      </c>
      <c r="V105" s="82" t="s">
        <v>36</v>
      </c>
      <c r="W105" s="82" t="s">
        <v>36</v>
      </c>
      <c r="X105" s="82" t="s">
        <v>36</v>
      </c>
      <c r="Y105" s="82" t="s">
        <v>36</v>
      </c>
      <c r="Z105" s="82" t="s">
        <v>36</v>
      </c>
      <c r="AA105" s="82" t="s">
        <v>36</v>
      </c>
      <c r="AB105" s="82" t="s">
        <v>36</v>
      </c>
      <c r="AC105" s="82" t="s">
        <v>36</v>
      </c>
      <c r="AD105" s="82" t="s">
        <v>36</v>
      </c>
      <c r="AE105" s="82" t="s">
        <v>36</v>
      </c>
      <c r="AF105" s="82" t="s">
        <v>36</v>
      </c>
      <c r="AG105" s="82" t="s">
        <v>36</v>
      </c>
      <c r="AH105" s="82" t="s">
        <v>36</v>
      </c>
      <c r="AI105" s="82" t="s">
        <v>36</v>
      </c>
      <c r="AJ105" s="82" t="s">
        <v>36</v>
      </c>
      <c r="AK105" s="82" t="s">
        <v>36</v>
      </c>
      <c r="AL105" s="82" t="s">
        <v>36</v>
      </c>
      <c r="AM105" s="82" t="s">
        <v>36</v>
      </c>
      <c r="AN105" s="82" t="s">
        <v>36</v>
      </c>
      <c r="AO105" s="82" t="s">
        <v>36</v>
      </c>
      <c r="AP105" s="82" t="s">
        <v>36</v>
      </c>
      <c r="AQ105" s="82" t="s">
        <v>36</v>
      </c>
      <c r="AR105" s="229" t="s">
        <v>244</v>
      </c>
      <c r="AS105" s="96"/>
      <c r="AT105" s="8"/>
      <c r="AU105" s="8"/>
      <c r="AV105" s="8"/>
    </row>
    <row r="106" spans="1:48" s="9" customFormat="1" ht="16.5" customHeight="1">
      <c r="A106" s="128"/>
      <c r="B106" s="157"/>
      <c r="C106" s="148"/>
      <c r="D106" s="148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164"/>
      <c r="R106" s="164"/>
      <c r="S106" s="164"/>
      <c r="T106" s="164"/>
      <c r="U106" s="164"/>
      <c r="V106" s="164"/>
      <c r="W106" s="164"/>
      <c r="X106" s="164"/>
      <c r="Y106" s="164"/>
      <c r="Z106" s="164"/>
      <c r="AA106" s="164"/>
      <c r="AB106" s="164"/>
      <c r="AC106" s="164"/>
      <c r="AD106" s="164"/>
      <c r="AE106" s="164"/>
      <c r="AF106" s="164"/>
      <c r="AG106" s="164"/>
      <c r="AH106" s="164"/>
      <c r="AI106" s="164"/>
      <c r="AJ106" s="164"/>
      <c r="AK106" s="164"/>
      <c r="AL106" s="164"/>
      <c r="AM106" s="164"/>
      <c r="AN106" s="164"/>
      <c r="AO106" s="90"/>
      <c r="AP106" s="90"/>
      <c r="AQ106" s="90"/>
      <c r="AR106" s="230"/>
      <c r="AS106" s="195"/>
      <c r="AT106" s="8"/>
      <c r="AU106" s="8"/>
      <c r="AV106" s="8"/>
    </row>
    <row r="107" spans="1:48" s="9" customFormat="1" ht="73.5" customHeight="1">
      <c r="A107" s="129"/>
      <c r="B107" s="158"/>
      <c r="C107" s="149"/>
      <c r="D107" s="149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5"/>
      <c r="AG107" s="165"/>
      <c r="AH107" s="165"/>
      <c r="AI107" s="165"/>
      <c r="AJ107" s="165"/>
      <c r="AK107" s="165"/>
      <c r="AL107" s="165"/>
      <c r="AM107" s="165"/>
      <c r="AN107" s="165"/>
      <c r="AO107" s="91"/>
      <c r="AP107" s="91"/>
      <c r="AQ107" s="91"/>
      <c r="AR107" s="231"/>
      <c r="AS107" s="196"/>
      <c r="AT107" s="8"/>
      <c r="AU107" s="8"/>
      <c r="AV107" s="8"/>
    </row>
    <row r="108" spans="1:48" s="32" customFormat="1" ht="27.75" customHeight="1">
      <c r="A108" s="127" t="s">
        <v>62</v>
      </c>
      <c r="B108" s="189" t="s">
        <v>144</v>
      </c>
      <c r="C108" s="153" t="s">
        <v>145</v>
      </c>
      <c r="D108" s="153" t="s">
        <v>27</v>
      </c>
      <c r="E108" s="82" t="s">
        <v>36</v>
      </c>
      <c r="F108" s="82" t="s">
        <v>36</v>
      </c>
      <c r="G108" s="82" t="s">
        <v>36</v>
      </c>
      <c r="H108" s="82" t="s">
        <v>36</v>
      </c>
      <c r="I108" s="82" t="s">
        <v>36</v>
      </c>
      <c r="J108" s="82" t="s">
        <v>36</v>
      </c>
      <c r="K108" s="82" t="s">
        <v>36</v>
      </c>
      <c r="L108" s="82" t="s">
        <v>36</v>
      </c>
      <c r="M108" s="82" t="s">
        <v>36</v>
      </c>
      <c r="N108" s="82" t="s">
        <v>36</v>
      </c>
      <c r="O108" s="82" t="s">
        <v>36</v>
      </c>
      <c r="P108" s="82" t="s">
        <v>36</v>
      </c>
      <c r="Q108" s="82" t="s">
        <v>36</v>
      </c>
      <c r="R108" s="82" t="s">
        <v>36</v>
      </c>
      <c r="S108" s="82" t="s">
        <v>36</v>
      </c>
      <c r="T108" s="82" t="s">
        <v>36</v>
      </c>
      <c r="U108" s="82" t="s">
        <v>36</v>
      </c>
      <c r="V108" s="82" t="s">
        <v>36</v>
      </c>
      <c r="W108" s="82" t="s">
        <v>36</v>
      </c>
      <c r="X108" s="82" t="s">
        <v>36</v>
      </c>
      <c r="Y108" s="82" t="s">
        <v>36</v>
      </c>
      <c r="Z108" s="82" t="s">
        <v>36</v>
      </c>
      <c r="AA108" s="82" t="s">
        <v>36</v>
      </c>
      <c r="AB108" s="82" t="s">
        <v>36</v>
      </c>
      <c r="AC108" s="82" t="s">
        <v>36</v>
      </c>
      <c r="AD108" s="82" t="s">
        <v>36</v>
      </c>
      <c r="AE108" s="82" t="s">
        <v>36</v>
      </c>
      <c r="AF108" s="82" t="s">
        <v>36</v>
      </c>
      <c r="AG108" s="82" t="s">
        <v>36</v>
      </c>
      <c r="AH108" s="82" t="s">
        <v>36</v>
      </c>
      <c r="AI108" s="82" t="s">
        <v>36</v>
      </c>
      <c r="AJ108" s="82" t="s">
        <v>36</v>
      </c>
      <c r="AK108" s="82" t="s">
        <v>36</v>
      </c>
      <c r="AL108" s="82" t="s">
        <v>36</v>
      </c>
      <c r="AM108" s="82" t="s">
        <v>36</v>
      </c>
      <c r="AN108" s="82" t="s">
        <v>36</v>
      </c>
      <c r="AO108" s="82" t="s">
        <v>36</v>
      </c>
      <c r="AP108" s="82" t="s">
        <v>36</v>
      </c>
      <c r="AQ108" s="82" t="s">
        <v>36</v>
      </c>
      <c r="AR108" s="229" t="s">
        <v>183</v>
      </c>
      <c r="AS108" s="96"/>
      <c r="AT108" s="8"/>
      <c r="AU108" s="8"/>
      <c r="AV108" s="8"/>
    </row>
    <row r="109" spans="1:48" s="9" customFormat="1" ht="28.5" customHeight="1">
      <c r="A109" s="128"/>
      <c r="B109" s="157"/>
      <c r="C109" s="148"/>
      <c r="D109" s="148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  <c r="AA109" s="164"/>
      <c r="AB109" s="164"/>
      <c r="AC109" s="164"/>
      <c r="AD109" s="164"/>
      <c r="AE109" s="164"/>
      <c r="AF109" s="164"/>
      <c r="AG109" s="164"/>
      <c r="AH109" s="164"/>
      <c r="AI109" s="164"/>
      <c r="AJ109" s="164"/>
      <c r="AK109" s="164"/>
      <c r="AL109" s="164"/>
      <c r="AM109" s="164"/>
      <c r="AN109" s="164"/>
      <c r="AO109" s="90"/>
      <c r="AP109" s="90"/>
      <c r="AQ109" s="90"/>
      <c r="AR109" s="230"/>
      <c r="AS109" s="195"/>
      <c r="AT109" s="8"/>
      <c r="AU109" s="8"/>
      <c r="AV109" s="8"/>
    </row>
    <row r="110" spans="1:48" s="9" customFormat="1" ht="34.5" customHeight="1">
      <c r="A110" s="129"/>
      <c r="B110" s="158"/>
      <c r="C110" s="149"/>
      <c r="D110" s="149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165"/>
      <c r="R110" s="165"/>
      <c r="S110" s="165"/>
      <c r="T110" s="165"/>
      <c r="U110" s="165"/>
      <c r="V110" s="165"/>
      <c r="W110" s="165"/>
      <c r="X110" s="165"/>
      <c r="Y110" s="165"/>
      <c r="Z110" s="165"/>
      <c r="AA110" s="165"/>
      <c r="AB110" s="165"/>
      <c r="AC110" s="165"/>
      <c r="AD110" s="165"/>
      <c r="AE110" s="165"/>
      <c r="AF110" s="165"/>
      <c r="AG110" s="165"/>
      <c r="AH110" s="165"/>
      <c r="AI110" s="165"/>
      <c r="AJ110" s="165"/>
      <c r="AK110" s="165"/>
      <c r="AL110" s="165"/>
      <c r="AM110" s="165"/>
      <c r="AN110" s="165"/>
      <c r="AO110" s="91"/>
      <c r="AP110" s="91"/>
      <c r="AQ110" s="91"/>
      <c r="AR110" s="231"/>
      <c r="AS110" s="196"/>
      <c r="AT110" s="8"/>
      <c r="AU110" s="8"/>
      <c r="AV110" s="8"/>
    </row>
    <row r="111" spans="1:48" s="10" customFormat="1" ht="16.5" customHeight="1">
      <c r="A111" s="127" t="s">
        <v>63</v>
      </c>
      <c r="B111" s="189" t="s">
        <v>146</v>
      </c>
      <c r="C111" s="153" t="s">
        <v>212</v>
      </c>
      <c r="D111" s="2" t="s">
        <v>89</v>
      </c>
      <c r="E111" s="7">
        <f>SUM(E112:E114)</f>
        <v>1449.6</v>
      </c>
      <c r="F111" s="7">
        <f>SUM(F112:F114)</f>
        <v>0</v>
      </c>
      <c r="G111" s="73">
        <f>F111/E111*100</f>
        <v>0</v>
      </c>
      <c r="H111" s="73">
        <f>SUM(H112:H114)</f>
        <v>0</v>
      </c>
      <c r="I111" s="73">
        <f>SUM(I112:I114)</f>
        <v>0</v>
      </c>
      <c r="J111" s="73">
        <v>0</v>
      </c>
      <c r="K111" s="73">
        <f>SUM(K112:K114)</f>
        <v>0</v>
      </c>
      <c r="L111" s="73">
        <f>SUM(L112:L114)</f>
        <v>0</v>
      </c>
      <c r="M111" s="73">
        <v>0</v>
      </c>
      <c r="N111" s="73">
        <f>SUM(N112:N114)</f>
        <v>0</v>
      </c>
      <c r="O111" s="73">
        <f>SUM(O112:O114)</f>
        <v>0</v>
      </c>
      <c r="P111" s="73">
        <v>0</v>
      </c>
      <c r="Q111" s="73">
        <f>SUM(Q112:Q114)</f>
        <v>0</v>
      </c>
      <c r="R111" s="73">
        <f>SUM(R112:R114)</f>
        <v>0</v>
      </c>
      <c r="S111" s="73">
        <v>0</v>
      </c>
      <c r="T111" s="73">
        <f>SUM(T112:T114)</f>
        <v>0</v>
      </c>
      <c r="U111" s="73">
        <f>SUM(U112:U114)</f>
        <v>0</v>
      </c>
      <c r="V111" s="73">
        <v>0</v>
      </c>
      <c r="W111" s="73">
        <f>SUM(W112:W114)</f>
        <v>0</v>
      </c>
      <c r="X111" s="73">
        <f>SUM(X112:X114)</f>
        <v>0</v>
      </c>
      <c r="Y111" s="73">
        <v>0</v>
      </c>
      <c r="Z111" s="73">
        <f>SUM(Z112:Z114)</f>
        <v>923</v>
      </c>
      <c r="AA111" s="73">
        <f>SUM(AA112:AA114)</f>
        <v>0</v>
      </c>
      <c r="AB111" s="73">
        <v>0</v>
      </c>
      <c r="AC111" s="73">
        <f>SUM(AC112:AC114)</f>
        <v>526.6</v>
      </c>
      <c r="AD111" s="73">
        <f>SUM(AD112:AD114)</f>
        <v>0</v>
      </c>
      <c r="AE111" s="73">
        <v>0</v>
      </c>
      <c r="AF111" s="73">
        <f>SUM(AF112:AF114)</f>
        <v>0</v>
      </c>
      <c r="AG111" s="73">
        <f>SUM(AG112:AG114)</f>
        <v>0</v>
      </c>
      <c r="AH111" s="73">
        <v>0</v>
      </c>
      <c r="AI111" s="73">
        <f>SUM(AI112:AI114)</f>
        <v>0</v>
      </c>
      <c r="AJ111" s="73">
        <f>SUM(AJ112:AJ114)</f>
        <v>0</v>
      </c>
      <c r="AK111" s="73">
        <v>0</v>
      </c>
      <c r="AL111" s="73">
        <f>SUM(AL112:AL114)</f>
        <v>0</v>
      </c>
      <c r="AM111" s="73">
        <f>SUM(AM112:AM114)</f>
        <v>0</v>
      </c>
      <c r="AN111" s="73">
        <v>0</v>
      </c>
      <c r="AO111" s="73">
        <f>SUM(AO112:AO114)</f>
        <v>0</v>
      </c>
      <c r="AP111" s="73">
        <f>SUM(AP112:AP114)</f>
        <v>0</v>
      </c>
      <c r="AQ111" s="73">
        <v>0</v>
      </c>
      <c r="AR111" s="197" t="s">
        <v>245</v>
      </c>
      <c r="AS111" s="232"/>
      <c r="AT111" s="8"/>
      <c r="AU111" s="8"/>
      <c r="AV111" s="8"/>
    </row>
    <row r="112" spans="1:48" s="9" customFormat="1" ht="27.75" customHeight="1">
      <c r="A112" s="128"/>
      <c r="B112" s="190"/>
      <c r="C112" s="154"/>
      <c r="D112" s="11" t="s">
        <v>85</v>
      </c>
      <c r="E112" s="7">
        <f>H112+K112+N112+Q112+T112+W112+Z112+AC112+AF112+AI112+AL112+AO112</f>
        <v>0</v>
      </c>
      <c r="F112" s="7">
        <f t="shared" ref="F112:F114" si="107">I112+L112+O112+R112+U112+X112+AA112+AD112+AG112+AJ112+AM112+AP112</f>
        <v>0</v>
      </c>
      <c r="G112" s="73">
        <v>0</v>
      </c>
      <c r="H112" s="73">
        <v>0</v>
      </c>
      <c r="I112" s="73">
        <v>0</v>
      </c>
      <c r="J112" s="73">
        <v>0</v>
      </c>
      <c r="K112" s="73">
        <v>0</v>
      </c>
      <c r="L112" s="73">
        <v>0</v>
      </c>
      <c r="M112" s="73">
        <v>0</v>
      </c>
      <c r="N112" s="73">
        <v>0</v>
      </c>
      <c r="O112" s="73">
        <v>0</v>
      </c>
      <c r="P112" s="73">
        <v>0</v>
      </c>
      <c r="Q112" s="46">
        <v>0</v>
      </c>
      <c r="R112" s="73">
        <v>0</v>
      </c>
      <c r="S112" s="73">
        <v>0</v>
      </c>
      <c r="T112" s="14">
        <v>0</v>
      </c>
      <c r="U112" s="73">
        <v>0</v>
      </c>
      <c r="V112" s="73">
        <v>0</v>
      </c>
      <c r="W112" s="14">
        <v>0</v>
      </c>
      <c r="X112" s="73">
        <v>0</v>
      </c>
      <c r="Y112" s="73">
        <v>0</v>
      </c>
      <c r="Z112" s="46">
        <v>0</v>
      </c>
      <c r="AA112" s="73">
        <v>0</v>
      </c>
      <c r="AB112" s="73">
        <v>0</v>
      </c>
      <c r="AC112" s="46">
        <v>0</v>
      </c>
      <c r="AD112" s="73">
        <v>0</v>
      </c>
      <c r="AE112" s="73">
        <v>0</v>
      </c>
      <c r="AF112" s="46">
        <v>0</v>
      </c>
      <c r="AG112" s="73">
        <v>0</v>
      </c>
      <c r="AH112" s="73">
        <v>0</v>
      </c>
      <c r="AI112" s="46">
        <v>0</v>
      </c>
      <c r="AJ112" s="73">
        <v>0</v>
      </c>
      <c r="AK112" s="73">
        <v>0</v>
      </c>
      <c r="AL112" s="46">
        <v>0</v>
      </c>
      <c r="AM112" s="73">
        <v>0</v>
      </c>
      <c r="AN112" s="73">
        <v>0</v>
      </c>
      <c r="AO112" s="46">
        <v>0</v>
      </c>
      <c r="AP112" s="73">
        <v>0</v>
      </c>
      <c r="AQ112" s="73">
        <v>0</v>
      </c>
      <c r="AR112" s="205"/>
      <c r="AS112" s="233"/>
      <c r="AT112" s="8"/>
      <c r="AU112" s="8"/>
      <c r="AV112" s="8"/>
    </row>
    <row r="113" spans="1:48" s="9" customFormat="1" ht="27" customHeight="1">
      <c r="A113" s="128"/>
      <c r="B113" s="190"/>
      <c r="C113" s="154"/>
      <c r="D113" s="12" t="s">
        <v>24</v>
      </c>
      <c r="E113" s="7">
        <f>H113+K113+N113+Q113+T113+W113+Z113+AC113+AF113+AI113+AL113+AO113</f>
        <v>0</v>
      </c>
      <c r="F113" s="7">
        <f t="shared" si="107"/>
        <v>0</v>
      </c>
      <c r="G113" s="73">
        <v>0</v>
      </c>
      <c r="H113" s="73">
        <v>0</v>
      </c>
      <c r="I113" s="73">
        <v>0</v>
      </c>
      <c r="J113" s="73">
        <v>0</v>
      </c>
      <c r="K113" s="73">
        <v>0</v>
      </c>
      <c r="L113" s="73">
        <v>0</v>
      </c>
      <c r="M113" s="73">
        <v>0</v>
      </c>
      <c r="N113" s="73">
        <v>0</v>
      </c>
      <c r="O113" s="73">
        <v>0</v>
      </c>
      <c r="P113" s="73">
        <v>0</v>
      </c>
      <c r="Q113" s="46">
        <v>0</v>
      </c>
      <c r="R113" s="73">
        <v>0</v>
      </c>
      <c r="S113" s="73">
        <v>0</v>
      </c>
      <c r="T113" s="14">
        <v>0</v>
      </c>
      <c r="U113" s="73">
        <v>0</v>
      </c>
      <c r="V113" s="73">
        <v>0</v>
      </c>
      <c r="W113" s="14">
        <v>0</v>
      </c>
      <c r="X113" s="73">
        <v>0</v>
      </c>
      <c r="Y113" s="73">
        <v>0</v>
      </c>
      <c r="Z113" s="46">
        <v>0</v>
      </c>
      <c r="AA113" s="73">
        <v>0</v>
      </c>
      <c r="AB113" s="73">
        <v>0</v>
      </c>
      <c r="AC113" s="46">
        <v>0</v>
      </c>
      <c r="AD113" s="73">
        <v>0</v>
      </c>
      <c r="AE113" s="73">
        <v>0</v>
      </c>
      <c r="AF113" s="46">
        <v>0</v>
      </c>
      <c r="AG113" s="73">
        <v>0</v>
      </c>
      <c r="AH113" s="73">
        <v>0</v>
      </c>
      <c r="AI113" s="46">
        <v>0</v>
      </c>
      <c r="AJ113" s="73">
        <v>0</v>
      </c>
      <c r="AK113" s="73">
        <v>0</v>
      </c>
      <c r="AL113" s="46">
        <v>0</v>
      </c>
      <c r="AM113" s="73">
        <v>0</v>
      </c>
      <c r="AN113" s="73">
        <v>0</v>
      </c>
      <c r="AO113" s="46">
        <v>0</v>
      </c>
      <c r="AP113" s="73">
        <v>0</v>
      </c>
      <c r="AQ113" s="73">
        <v>0</v>
      </c>
      <c r="AR113" s="205"/>
      <c r="AS113" s="233"/>
      <c r="AT113" s="8"/>
      <c r="AU113" s="8"/>
      <c r="AV113" s="8"/>
    </row>
    <row r="114" spans="1:48" s="9" customFormat="1" ht="16.5" customHeight="1">
      <c r="A114" s="128"/>
      <c r="B114" s="190"/>
      <c r="C114" s="154"/>
      <c r="D114" s="12" t="s">
        <v>86</v>
      </c>
      <c r="E114" s="7">
        <f t="shared" ref="E114" si="108">H114+K114+N114+Q114+T114+W114+Z114+AC114+AF114+AI114+AL114+AO114</f>
        <v>1449.6</v>
      </c>
      <c r="F114" s="7">
        <f t="shared" si="107"/>
        <v>0</v>
      </c>
      <c r="G114" s="73">
        <f t="shared" ref="G114" si="109">F114/E114*100</f>
        <v>0</v>
      </c>
      <c r="H114" s="73">
        <v>0</v>
      </c>
      <c r="I114" s="73">
        <v>0</v>
      </c>
      <c r="J114" s="73">
        <v>0</v>
      </c>
      <c r="K114" s="73">
        <v>0</v>
      </c>
      <c r="L114" s="73">
        <v>0</v>
      </c>
      <c r="M114" s="73">
        <v>0</v>
      </c>
      <c r="N114" s="73">
        <v>0</v>
      </c>
      <c r="O114" s="73">
        <v>0</v>
      </c>
      <c r="P114" s="73">
        <v>0</v>
      </c>
      <c r="Q114" s="46">
        <v>0</v>
      </c>
      <c r="R114" s="73">
        <v>0</v>
      </c>
      <c r="S114" s="73">
        <v>0</v>
      </c>
      <c r="T114" s="14">
        <v>0</v>
      </c>
      <c r="U114" s="73">
        <v>0</v>
      </c>
      <c r="V114" s="73">
        <v>0</v>
      </c>
      <c r="W114" s="14">
        <v>0</v>
      </c>
      <c r="X114" s="73">
        <v>0</v>
      </c>
      <c r="Y114" s="73">
        <v>0</v>
      </c>
      <c r="Z114" s="46">
        <v>923</v>
      </c>
      <c r="AA114" s="73">
        <v>0</v>
      </c>
      <c r="AB114" s="73">
        <v>0</v>
      </c>
      <c r="AC114" s="46">
        <v>526.6</v>
      </c>
      <c r="AD114" s="73">
        <v>0</v>
      </c>
      <c r="AE114" s="73">
        <v>0</v>
      </c>
      <c r="AF114" s="46">
        <v>0</v>
      </c>
      <c r="AG114" s="73">
        <v>0</v>
      </c>
      <c r="AH114" s="73">
        <v>0</v>
      </c>
      <c r="AI114" s="46">
        <v>0</v>
      </c>
      <c r="AJ114" s="73">
        <v>0</v>
      </c>
      <c r="AK114" s="73">
        <v>0</v>
      </c>
      <c r="AL114" s="46">
        <v>0</v>
      </c>
      <c r="AM114" s="73">
        <v>0</v>
      </c>
      <c r="AN114" s="73">
        <v>0</v>
      </c>
      <c r="AO114" s="46">
        <v>0</v>
      </c>
      <c r="AP114" s="73">
        <v>0</v>
      </c>
      <c r="AQ114" s="73">
        <v>0</v>
      </c>
      <c r="AR114" s="205"/>
      <c r="AS114" s="233"/>
      <c r="AT114" s="8"/>
      <c r="AU114" s="8"/>
      <c r="AV114" s="8"/>
    </row>
    <row r="115" spans="1:48" s="9" customFormat="1" ht="27" customHeight="1">
      <c r="A115" s="128"/>
      <c r="B115" s="190"/>
      <c r="C115" s="154"/>
      <c r="D115" s="21" t="s">
        <v>87</v>
      </c>
      <c r="E115" s="7">
        <v>0</v>
      </c>
      <c r="F115" s="7">
        <v>0</v>
      </c>
      <c r="G115" s="73">
        <v>0</v>
      </c>
      <c r="H115" s="73">
        <v>0</v>
      </c>
      <c r="I115" s="73">
        <v>0</v>
      </c>
      <c r="J115" s="73">
        <v>0</v>
      </c>
      <c r="K115" s="73">
        <v>0</v>
      </c>
      <c r="L115" s="73">
        <v>0</v>
      </c>
      <c r="M115" s="73">
        <v>0</v>
      </c>
      <c r="N115" s="73">
        <v>0</v>
      </c>
      <c r="O115" s="73">
        <v>0</v>
      </c>
      <c r="P115" s="73">
        <v>0</v>
      </c>
      <c r="Q115" s="46">
        <v>0</v>
      </c>
      <c r="R115" s="46">
        <v>0</v>
      </c>
      <c r="S115" s="46">
        <v>0</v>
      </c>
      <c r="T115" s="46">
        <v>0</v>
      </c>
      <c r="U115" s="46">
        <v>0</v>
      </c>
      <c r="V115" s="46">
        <v>0</v>
      </c>
      <c r="W115" s="46">
        <v>0</v>
      </c>
      <c r="X115" s="46">
        <v>0</v>
      </c>
      <c r="Y115" s="46">
        <v>0</v>
      </c>
      <c r="Z115" s="46">
        <v>0</v>
      </c>
      <c r="AA115" s="46">
        <v>0</v>
      </c>
      <c r="AB115" s="46">
        <v>0</v>
      </c>
      <c r="AC115" s="46">
        <v>0</v>
      </c>
      <c r="AD115" s="46">
        <v>0</v>
      </c>
      <c r="AE115" s="46">
        <v>0</v>
      </c>
      <c r="AF115" s="46">
        <v>0</v>
      </c>
      <c r="AG115" s="46">
        <v>0</v>
      </c>
      <c r="AH115" s="46">
        <v>0</v>
      </c>
      <c r="AI115" s="46">
        <v>0</v>
      </c>
      <c r="AJ115" s="46">
        <v>0</v>
      </c>
      <c r="AK115" s="46">
        <v>0</v>
      </c>
      <c r="AL115" s="46">
        <v>0</v>
      </c>
      <c r="AM115" s="46">
        <v>0</v>
      </c>
      <c r="AN115" s="46">
        <v>0</v>
      </c>
      <c r="AO115" s="46">
        <v>0</v>
      </c>
      <c r="AP115" s="46">
        <v>0</v>
      </c>
      <c r="AQ115" s="46">
        <v>0</v>
      </c>
      <c r="AR115" s="205"/>
      <c r="AS115" s="233"/>
      <c r="AT115" s="8"/>
      <c r="AU115" s="8"/>
      <c r="AV115" s="8"/>
    </row>
    <row r="116" spans="1:48" s="32" customFormat="1" ht="38.25" customHeight="1">
      <c r="A116" s="127" t="s">
        <v>95</v>
      </c>
      <c r="B116" s="189" t="s">
        <v>147</v>
      </c>
      <c r="C116" s="153" t="s">
        <v>213</v>
      </c>
      <c r="D116" s="224" t="s">
        <v>27</v>
      </c>
      <c r="E116" s="82" t="s">
        <v>36</v>
      </c>
      <c r="F116" s="85" t="s">
        <v>36</v>
      </c>
      <c r="G116" s="85" t="s">
        <v>36</v>
      </c>
      <c r="H116" s="85" t="s">
        <v>36</v>
      </c>
      <c r="I116" s="85" t="s">
        <v>36</v>
      </c>
      <c r="J116" s="85" t="s">
        <v>36</v>
      </c>
      <c r="K116" s="85" t="s">
        <v>36</v>
      </c>
      <c r="L116" s="85" t="s">
        <v>36</v>
      </c>
      <c r="M116" s="85" t="s">
        <v>36</v>
      </c>
      <c r="N116" s="85" t="s">
        <v>36</v>
      </c>
      <c r="O116" s="85" t="s">
        <v>36</v>
      </c>
      <c r="P116" s="85" t="s">
        <v>36</v>
      </c>
      <c r="Q116" s="85" t="s">
        <v>36</v>
      </c>
      <c r="R116" s="85" t="s">
        <v>36</v>
      </c>
      <c r="S116" s="85" t="s">
        <v>36</v>
      </c>
      <c r="T116" s="85" t="s">
        <v>36</v>
      </c>
      <c r="U116" s="85" t="s">
        <v>36</v>
      </c>
      <c r="V116" s="85" t="s">
        <v>36</v>
      </c>
      <c r="W116" s="85" t="s">
        <v>36</v>
      </c>
      <c r="X116" s="85" t="s">
        <v>36</v>
      </c>
      <c r="Y116" s="85" t="s">
        <v>36</v>
      </c>
      <c r="Z116" s="85" t="s">
        <v>36</v>
      </c>
      <c r="AA116" s="85" t="s">
        <v>36</v>
      </c>
      <c r="AB116" s="85" t="s">
        <v>36</v>
      </c>
      <c r="AC116" s="85" t="s">
        <v>36</v>
      </c>
      <c r="AD116" s="85" t="s">
        <v>36</v>
      </c>
      <c r="AE116" s="85" t="s">
        <v>36</v>
      </c>
      <c r="AF116" s="85" t="s">
        <v>36</v>
      </c>
      <c r="AG116" s="85" t="s">
        <v>36</v>
      </c>
      <c r="AH116" s="85" t="s">
        <v>36</v>
      </c>
      <c r="AI116" s="85" t="s">
        <v>36</v>
      </c>
      <c r="AJ116" s="85" t="s">
        <v>36</v>
      </c>
      <c r="AK116" s="85" t="s">
        <v>36</v>
      </c>
      <c r="AL116" s="85" t="s">
        <v>36</v>
      </c>
      <c r="AM116" s="85" t="s">
        <v>36</v>
      </c>
      <c r="AN116" s="85" t="s">
        <v>36</v>
      </c>
      <c r="AO116" s="85" t="s">
        <v>36</v>
      </c>
      <c r="AP116" s="85" t="s">
        <v>36</v>
      </c>
      <c r="AQ116" s="85" t="s">
        <v>36</v>
      </c>
      <c r="AR116" s="197" t="s">
        <v>246</v>
      </c>
      <c r="AS116" s="96"/>
      <c r="AT116" s="8"/>
      <c r="AU116" s="8"/>
      <c r="AV116" s="8"/>
    </row>
    <row r="117" spans="1:48" s="9" customFormat="1" ht="35.25" customHeight="1">
      <c r="A117" s="128"/>
      <c r="B117" s="190"/>
      <c r="C117" s="148"/>
      <c r="D117" s="225"/>
      <c r="E117" s="90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162"/>
      <c r="R117" s="162"/>
      <c r="S117" s="162"/>
      <c r="T117" s="162"/>
      <c r="U117" s="162"/>
      <c r="V117" s="162"/>
      <c r="W117" s="162"/>
      <c r="X117" s="162"/>
      <c r="Y117" s="162"/>
      <c r="Z117" s="162"/>
      <c r="AA117" s="162"/>
      <c r="AB117" s="162"/>
      <c r="AC117" s="162"/>
      <c r="AD117" s="162"/>
      <c r="AE117" s="162"/>
      <c r="AF117" s="162"/>
      <c r="AG117" s="162"/>
      <c r="AH117" s="162"/>
      <c r="AI117" s="162"/>
      <c r="AJ117" s="162"/>
      <c r="AK117" s="162"/>
      <c r="AL117" s="162"/>
      <c r="AM117" s="162"/>
      <c r="AN117" s="162"/>
      <c r="AO117" s="92"/>
      <c r="AP117" s="92"/>
      <c r="AQ117" s="92"/>
      <c r="AR117" s="205"/>
      <c r="AS117" s="195"/>
      <c r="AT117" s="8"/>
      <c r="AU117" s="8"/>
      <c r="AV117" s="8"/>
    </row>
    <row r="118" spans="1:48" s="9" customFormat="1" ht="30.75" customHeight="1">
      <c r="A118" s="129"/>
      <c r="B118" s="191"/>
      <c r="C118" s="149"/>
      <c r="D118" s="226"/>
      <c r="E118" s="91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163"/>
      <c r="R118" s="163"/>
      <c r="S118" s="163"/>
      <c r="T118" s="163"/>
      <c r="U118" s="163"/>
      <c r="V118" s="163"/>
      <c r="W118" s="163"/>
      <c r="X118" s="163"/>
      <c r="Y118" s="163"/>
      <c r="Z118" s="163"/>
      <c r="AA118" s="163"/>
      <c r="AB118" s="163"/>
      <c r="AC118" s="163"/>
      <c r="AD118" s="163"/>
      <c r="AE118" s="163"/>
      <c r="AF118" s="163"/>
      <c r="AG118" s="163"/>
      <c r="AH118" s="163"/>
      <c r="AI118" s="163"/>
      <c r="AJ118" s="163"/>
      <c r="AK118" s="163"/>
      <c r="AL118" s="163"/>
      <c r="AM118" s="163"/>
      <c r="AN118" s="163"/>
      <c r="AO118" s="93"/>
      <c r="AP118" s="93"/>
      <c r="AQ118" s="93"/>
      <c r="AR118" s="205"/>
      <c r="AS118" s="196"/>
      <c r="AT118" s="8"/>
      <c r="AU118" s="8"/>
      <c r="AV118" s="8"/>
    </row>
    <row r="119" spans="1:48" s="10" customFormat="1" ht="16.5" customHeight="1">
      <c r="A119" s="187" t="s">
        <v>29</v>
      </c>
      <c r="B119" s="103" t="s">
        <v>31</v>
      </c>
      <c r="C119" s="104"/>
      <c r="D119" s="60" t="s">
        <v>89</v>
      </c>
      <c r="E119" s="61">
        <v>90</v>
      </c>
      <c r="F119" s="61">
        <f>SUM(F120:F122)</f>
        <v>50</v>
      </c>
      <c r="G119" s="62">
        <f>F119/E119*100</f>
        <v>55.555555555555557</v>
      </c>
      <c r="H119" s="62">
        <f>SUM(H120:H122)</f>
        <v>0</v>
      </c>
      <c r="I119" s="62">
        <f>SUM(I120:I122)</f>
        <v>0</v>
      </c>
      <c r="J119" s="62">
        <v>0</v>
      </c>
      <c r="K119" s="62">
        <f>SUM(K120:K122)</f>
        <v>0</v>
      </c>
      <c r="L119" s="62">
        <f>SUM(L120:L122)</f>
        <v>0</v>
      </c>
      <c r="M119" s="62">
        <v>0</v>
      </c>
      <c r="N119" s="62">
        <f>SUM(N120:N122)</f>
        <v>40</v>
      </c>
      <c r="O119" s="62">
        <f>SUM(O120:O122)</f>
        <v>40</v>
      </c>
      <c r="P119" s="62">
        <v>100</v>
      </c>
      <c r="Q119" s="62">
        <f>SUM(Q120:Q122)</f>
        <v>0</v>
      </c>
      <c r="R119" s="62">
        <f>SUM(R120:R122)</f>
        <v>0</v>
      </c>
      <c r="S119" s="62">
        <v>0</v>
      </c>
      <c r="T119" s="62">
        <f>SUM(T120:T122)</f>
        <v>0</v>
      </c>
      <c r="U119" s="62">
        <f>SUM(U120:U122)</f>
        <v>0</v>
      </c>
      <c r="V119" s="62">
        <v>0</v>
      </c>
      <c r="W119" s="62">
        <f>SUM(W120:W122)</f>
        <v>10</v>
      </c>
      <c r="X119" s="62">
        <f>SUM(X120:X122)</f>
        <v>10</v>
      </c>
      <c r="Y119" s="62">
        <f>X119/W119*100</f>
        <v>100</v>
      </c>
      <c r="Z119" s="62">
        <f>SUM(Z120:Z122)</f>
        <v>0</v>
      </c>
      <c r="AA119" s="62">
        <f>SUM(AA120:AA122)</f>
        <v>0</v>
      </c>
      <c r="AB119" s="62">
        <v>0</v>
      </c>
      <c r="AC119" s="62">
        <f>SUM(AC120:AC122)</f>
        <v>0</v>
      </c>
      <c r="AD119" s="62">
        <f>SUM(AD120:AD122)</f>
        <v>0</v>
      </c>
      <c r="AE119" s="62">
        <v>0</v>
      </c>
      <c r="AF119" s="62">
        <f>SUM(AF120:AF122)</f>
        <v>20</v>
      </c>
      <c r="AG119" s="62">
        <f>SUM(AG120:AG122)</f>
        <v>0</v>
      </c>
      <c r="AH119" s="62">
        <f>AG119/AF119*100</f>
        <v>0</v>
      </c>
      <c r="AI119" s="62">
        <f>SUM(AI120:AI122)</f>
        <v>20</v>
      </c>
      <c r="AJ119" s="62">
        <f>SUM(AJ120:AJ122)</f>
        <v>0</v>
      </c>
      <c r="AK119" s="62">
        <v>0</v>
      </c>
      <c r="AL119" s="62">
        <f>SUM(AL120:AL122)</f>
        <v>0</v>
      </c>
      <c r="AM119" s="62">
        <f>SUM(AM120:AM122)</f>
        <v>0</v>
      </c>
      <c r="AN119" s="62">
        <v>0</v>
      </c>
      <c r="AO119" s="62">
        <f>SUM(AO120:AO122)</f>
        <v>0</v>
      </c>
      <c r="AP119" s="62">
        <f>SUM(AP120:AP122)</f>
        <v>0</v>
      </c>
      <c r="AQ119" s="62">
        <v>0</v>
      </c>
      <c r="AR119" s="241"/>
      <c r="AS119" s="96"/>
      <c r="AT119" s="8"/>
      <c r="AU119" s="8"/>
      <c r="AV119" s="8"/>
    </row>
    <row r="120" spans="1:48" s="10" customFormat="1" ht="29.25" customHeight="1">
      <c r="A120" s="187"/>
      <c r="B120" s="103"/>
      <c r="C120" s="104"/>
      <c r="D120" s="63" t="s">
        <v>85</v>
      </c>
      <c r="E120" s="61">
        <f>H120+K120+N120+Q120+T120+W120+Z120+AC120+AF120+AI120+AL120+AO120</f>
        <v>0</v>
      </c>
      <c r="F120" s="61">
        <f>I120+L120+O120+R120+U120+X120+AA120+AD120+AG120+AJ120+AM120+AP120</f>
        <v>0</v>
      </c>
      <c r="G120" s="62">
        <v>0</v>
      </c>
      <c r="H120" s="62">
        <v>0</v>
      </c>
      <c r="I120" s="62">
        <v>0</v>
      </c>
      <c r="J120" s="62">
        <v>0</v>
      </c>
      <c r="K120" s="62">
        <v>0</v>
      </c>
      <c r="L120" s="62">
        <v>0</v>
      </c>
      <c r="M120" s="62">
        <v>0</v>
      </c>
      <c r="N120" s="62">
        <v>0</v>
      </c>
      <c r="O120" s="62">
        <v>0</v>
      </c>
      <c r="P120" s="62">
        <v>0</v>
      </c>
      <c r="Q120" s="64">
        <v>0</v>
      </c>
      <c r="R120" s="62">
        <v>0</v>
      </c>
      <c r="S120" s="62">
        <v>0</v>
      </c>
      <c r="T120" s="65">
        <v>0</v>
      </c>
      <c r="U120" s="62">
        <v>0</v>
      </c>
      <c r="V120" s="62">
        <v>0</v>
      </c>
      <c r="W120" s="65">
        <v>0</v>
      </c>
      <c r="X120" s="62">
        <v>0</v>
      </c>
      <c r="Y120" s="62">
        <v>0</v>
      </c>
      <c r="Z120" s="64">
        <v>0</v>
      </c>
      <c r="AA120" s="62">
        <v>0</v>
      </c>
      <c r="AB120" s="62">
        <v>0</v>
      </c>
      <c r="AC120" s="64">
        <v>0</v>
      </c>
      <c r="AD120" s="62">
        <v>0</v>
      </c>
      <c r="AE120" s="62">
        <v>0</v>
      </c>
      <c r="AF120" s="64">
        <v>0</v>
      </c>
      <c r="AG120" s="62">
        <v>0</v>
      </c>
      <c r="AH120" s="62">
        <v>0</v>
      </c>
      <c r="AI120" s="64">
        <v>0</v>
      </c>
      <c r="AJ120" s="62">
        <v>0</v>
      </c>
      <c r="AK120" s="62">
        <v>0</v>
      </c>
      <c r="AL120" s="64">
        <v>0</v>
      </c>
      <c r="AM120" s="62">
        <v>0</v>
      </c>
      <c r="AN120" s="62">
        <v>0</v>
      </c>
      <c r="AO120" s="64">
        <v>0</v>
      </c>
      <c r="AP120" s="62">
        <v>0</v>
      </c>
      <c r="AQ120" s="62">
        <v>0</v>
      </c>
      <c r="AR120" s="236"/>
      <c r="AS120" s="195"/>
      <c r="AT120" s="8"/>
      <c r="AU120" s="8"/>
      <c r="AV120" s="8"/>
    </row>
    <row r="121" spans="1:48" s="10" customFormat="1" ht="31.5" customHeight="1">
      <c r="A121" s="187"/>
      <c r="B121" s="103"/>
      <c r="C121" s="104"/>
      <c r="D121" s="66" t="s">
        <v>24</v>
      </c>
      <c r="E121" s="61">
        <f>H121+K121+N121+Q121+T121+W121+Z121+AC121+AF121+AI121+AL121+AO121</f>
        <v>0</v>
      </c>
      <c r="F121" s="61">
        <f t="shared" ref="F121:F122" si="110">I121+L121+O121+R121+U121+X121+AA121+AD121+AG121+AJ121+AM121+AP121</f>
        <v>0</v>
      </c>
      <c r="G121" s="62">
        <v>0</v>
      </c>
      <c r="H121" s="62">
        <f>H126+H137+H145+H150</f>
        <v>0</v>
      </c>
      <c r="I121" s="62">
        <f>I126+I137+I145+I150</f>
        <v>0</v>
      </c>
      <c r="J121" s="62">
        <v>0</v>
      </c>
      <c r="K121" s="62">
        <f t="shared" ref="K121:L121" si="111">K126+K137+K145+K150</f>
        <v>0</v>
      </c>
      <c r="L121" s="62">
        <f t="shared" si="111"/>
        <v>0</v>
      </c>
      <c r="M121" s="62">
        <v>0</v>
      </c>
      <c r="N121" s="62">
        <f t="shared" ref="N121:O121" si="112">N126+N137+N145+N150</f>
        <v>0</v>
      </c>
      <c r="O121" s="62">
        <f t="shared" si="112"/>
        <v>0</v>
      </c>
      <c r="P121" s="62">
        <v>0</v>
      </c>
      <c r="Q121" s="62">
        <f t="shared" ref="Q121:R121" si="113">Q126+Q137+Q145+Q150</f>
        <v>0</v>
      </c>
      <c r="R121" s="62">
        <f t="shared" si="113"/>
        <v>0</v>
      </c>
      <c r="S121" s="62">
        <v>0</v>
      </c>
      <c r="T121" s="62">
        <f t="shared" ref="T121:U121" si="114">T126+T137+T145+T150</f>
        <v>0</v>
      </c>
      <c r="U121" s="62">
        <f t="shared" si="114"/>
        <v>0</v>
      </c>
      <c r="V121" s="62">
        <v>0</v>
      </c>
      <c r="W121" s="62">
        <f t="shared" ref="W121:X121" si="115">W126+W137+W145+W150</f>
        <v>0</v>
      </c>
      <c r="X121" s="62">
        <f t="shared" si="115"/>
        <v>0</v>
      </c>
      <c r="Y121" s="62">
        <v>0</v>
      </c>
      <c r="Z121" s="62">
        <f t="shared" ref="Z121:AA121" si="116">Z126+Z137+Z145+Z150</f>
        <v>0</v>
      </c>
      <c r="AA121" s="62">
        <f t="shared" si="116"/>
        <v>0</v>
      </c>
      <c r="AB121" s="62">
        <v>0</v>
      </c>
      <c r="AC121" s="62">
        <f t="shared" ref="AC121:AD121" si="117">AC126+AC137+AC145+AC150</f>
        <v>0</v>
      </c>
      <c r="AD121" s="62">
        <f t="shared" si="117"/>
        <v>0</v>
      </c>
      <c r="AE121" s="62">
        <v>0</v>
      </c>
      <c r="AF121" s="62">
        <f t="shared" ref="AF121:AG121" si="118">AF126+AF137+AF145+AF150</f>
        <v>0</v>
      </c>
      <c r="AG121" s="62">
        <f t="shared" si="118"/>
        <v>0</v>
      </c>
      <c r="AH121" s="62">
        <v>0</v>
      </c>
      <c r="AI121" s="62">
        <f t="shared" ref="AI121:AJ121" si="119">AI126+AI137+AI145+AI150</f>
        <v>0</v>
      </c>
      <c r="AJ121" s="62">
        <f t="shared" si="119"/>
        <v>0</v>
      </c>
      <c r="AK121" s="62">
        <v>0</v>
      </c>
      <c r="AL121" s="62">
        <f t="shared" ref="AL121:AM121" si="120">AL126+AL137+AL145+AL150</f>
        <v>0</v>
      </c>
      <c r="AM121" s="62">
        <f t="shared" si="120"/>
        <v>0</v>
      </c>
      <c r="AN121" s="62">
        <v>0</v>
      </c>
      <c r="AO121" s="62">
        <f t="shared" ref="AO121:AP121" si="121">AO126+AO137+AO145+AO150</f>
        <v>0</v>
      </c>
      <c r="AP121" s="62">
        <f t="shared" si="121"/>
        <v>0</v>
      </c>
      <c r="AQ121" s="62">
        <v>0</v>
      </c>
      <c r="AR121" s="236"/>
      <c r="AS121" s="195"/>
      <c r="AT121" s="8"/>
      <c r="AU121" s="8"/>
      <c r="AV121" s="8"/>
    </row>
    <row r="122" spans="1:48" s="10" customFormat="1" ht="20.25" customHeight="1">
      <c r="A122" s="187"/>
      <c r="B122" s="103"/>
      <c r="C122" s="104"/>
      <c r="D122" s="66" t="s">
        <v>86</v>
      </c>
      <c r="E122" s="61">
        <v>90</v>
      </c>
      <c r="F122" s="61">
        <f t="shared" si="110"/>
        <v>50</v>
      </c>
      <c r="G122" s="62">
        <f t="shared" ref="G122" si="122">F122/E122*100</f>
        <v>55.555555555555557</v>
      </c>
      <c r="H122" s="62">
        <f>H127+H138+H146+H151</f>
        <v>0</v>
      </c>
      <c r="I122" s="62">
        <f>I127+I138+I146+I151</f>
        <v>0</v>
      </c>
      <c r="J122" s="62">
        <v>0</v>
      </c>
      <c r="K122" s="62">
        <f t="shared" ref="K122:L122" si="123">K127+K138+K146+K151</f>
        <v>0</v>
      </c>
      <c r="L122" s="62">
        <f t="shared" si="123"/>
        <v>0</v>
      </c>
      <c r="M122" s="62">
        <v>0</v>
      </c>
      <c r="N122" s="62">
        <f t="shared" ref="N122:O122" si="124">N127+N138+N146+N151</f>
        <v>40</v>
      </c>
      <c r="O122" s="62">
        <f t="shared" si="124"/>
        <v>40</v>
      </c>
      <c r="P122" s="62">
        <v>100</v>
      </c>
      <c r="Q122" s="62">
        <f t="shared" ref="Q122:R122" si="125">Q127+Q138+Q146+Q151</f>
        <v>0</v>
      </c>
      <c r="R122" s="62">
        <f t="shared" si="125"/>
        <v>0</v>
      </c>
      <c r="S122" s="62">
        <v>0</v>
      </c>
      <c r="T122" s="62">
        <f t="shared" ref="T122:U122" si="126">T127+T138+T146+T151</f>
        <v>0</v>
      </c>
      <c r="U122" s="62">
        <f t="shared" si="126"/>
        <v>0</v>
      </c>
      <c r="V122" s="62">
        <v>0</v>
      </c>
      <c r="W122" s="62">
        <f t="shared" ref="W122:X122" si="127">W127+W138+W146+W151</f>
        <v>10</v>
      </c>
      <c r="X122" s="62">
        <f t="shared" si="127"/>
        <v>10</v>
      </c>
      <c r="Y122" s="62">
        <f>X122/W122*100</f>
        <v>100</v>
      </c>
      <c r="Z122" s="62">
        <f t="shared" ref="Z122:AA122" si="128">Z127+Z138+Z146+Z151</f>
        <v>0</v>
      </c>
      <c r="AA122" s="62">
        <f t="shared" si="128"/>
        <v>0</v>
      </c>
      <c r="AB122" s="62">
        <v>0</v>
      </c>
      <c r="AC122" s="62">
        <f t="shared" ref="AC122:AD122" si="129">AC127+AC138+AC146+AC151</f>
        <v>0</v>
      </c>
      <c r="AD122" s="62">
        <f t="shared" si="129"/>
        <v>0</v>
      </c>
      <c r="AE122" s="62">
        <v>0</v>
      </c>
      <c r="AF122" s="62">
        <f t="shared" ref="AF122:AG122" si="130">AF127+AF138+AF146+AF151</f>
        <v>20</v>
      </c>
      <c r="AG122" s="62">
        <f t="shared" si="130"/>
        <v>0</v>
      </c>
      <c r="AH122" s="62">
        <f>AG122/AF122*100</f>
        <v>0</v>
      </c>
      <c r="AI122" s="62">
        <f t="shared" ref="AI122:AJ122" si="131">AI127+AI138+AI146+AI151</f>
        <v>20</v>
      </c>
      <c r="AJ122" s="62">
        <f t="shared" si="131"/>
        <v>0</v>
      </c>
      <c r="AK122" s="62">
        <v>0</v>
      </c>
      <c r="AL122" s="62">
        <f t="shared" ref="AL122:AM122" si="132">AL127+AL138+AL146+AL151</f>
        <v>0</v>
      </c>
      <c r="AM122" s="62">
        <f t="shared" si="132"/>
        <v>0</v>
      </c>
      <c r="AN122" s="62">
        <v>0</v>
      </c>
      <c r="AO122" s="62">
        <f t="shared" ref="AO122:AP122" si="133">AO127+AO138+AO146+AO151</f>
        <v>0</v>
      </c>
      <c r="AP122" s="62">
        <f t="shared" si="133"/>
        <v>0</v>
      </c>
      <c r="AQ122" s="62">
        <v>0</v>
      </c>
      <c r="AR122" s="236"/>
      <c r="AS122" s="195"/>
      <c r="AT122" s="8"/>
      <c r="AU122" s="8"/>
      <c r="AV122" s="8"/>
    </row>
    <row r="123" spans="1:48" s="10" customFormat="1" ht="25.5" customHeight="1">
      <c r="A123" s="188"/>
      <c r="B123" s="106"/>
      <c r="C123" s="107"/>
      <c r="D123" s="66" t="s">
        <v>87</v>
      </c>
      <c r="E123" s="61">
        <v>0</v>
      </c>
      <c r="F123" s="61">
        <v>0</v>
      </c>
      <c r="G123" s="62">
        <v>0</v>
      </c>
      <c r="H123" s="62">
        <v>0</v>
      </c>
      <c r="I123" s="62">
        <v>0</v>
      </c>
      <c r="J123" s="62">
        <v>0</v>
      </c>
      <c r="K123" s="62">
        <v>0</v>
      </c>
      <c r="L123" s="62">
        <v>0</v>
      </c>
      <c r="M123" s="62">
        <v>0</v>
      </c>
      <c r="N123" s="62">
        <v>0</v>
      </c>
      <c r="O123" s="62">
        <v>0</v>
      </c>
      <c r="P123" s="62">
        <v>0</v>
      </c>
      <c r="Q123" s="64">
        <v>0</v>
      </c>
      <c r="R123" s="67">
        <v>0</v>
      </c>
      <c r="S123" s="64">
        <v>0</v>
      </c>
      <c r="T123" s="65">
        <v>0</v>
      </c>
      <c r="U123" s="67">
        <v>0</v>
      </c>
      <c r="V123" s="64">
        <v>0</v>
      </c>
      <c r="W123" s="65">
        <v>0</v>
      </c>
      <c r="X123" s="64">
        <v>0</v>
      </c>
      <c r="Y123" s="64">
        <v>0</v>
      </c>
      <c r="Z123" s="64">
        <v>0</v>
      </c>
      <c r="AA123" s="64">
        <v>0</v>
      </c>
      <c r="AB123" s="64">
        <v>0</v>
      </c>
      <c r="AC123" s="64">
        <v>0</v>
      </c>
      <c r="AD123" s="64">
        <v>0</v>
      </c>
      <c r="AE123" s="64">
        <v>0</v>
      </c>
      <c r="AF123" s="64">
        <v>0</v>
      </c>
      <c r="AG123" s="64">
        <v>0</v>
      </c>
      <c r="AH123" s="64">
        <v>0</v>
      </c>
      <c r="AI123" s="64">
        <v>0</v>
      </c>
      <c r="AJ123" s="64">
        <v>0</v>
      </c>
      <c r="AK123" s="64">
        <v>0</v>
      </c>
      <c r="AL123" s="64">
        <v>0</v>
      </c>
      <c r="AM123" s="64">
        <v>0</v>
      </c>
      <c r="AN123" s="64">
        <v>0</v>
      </c>
      <c r="AO123" s="64">
        <v>0</v>
      </c>
      <c r="AP123" s="64">
        <v>0</v>
      </c>
      <c r="AQ123" s="64">
        <v>0</v>
      </c>
      <c r="AR123" s="237"/>
      <c r="AS123" s="196"/>
      <c r="AT123" s="8"/>
      <c r="AU123" s="8"/>
      <c r="AV123" s="8"/>
    </row>
    <row r="124" spans="1:48" s="10" customFormat="1" ht="16.5" customHeight="1">
      <c r="A124" s="127" t="s">
        <v>30</v>
      </c>
      <c r="B124" s="130" t="s">
        <v>148</v>
      </c>
      <c r="C124" s="150" t="s">
        <v>94</v>
      </c>
      <c r="D124" s="11" t="s">
        <v>89</v>
      </c>
      <c r="E124" s="7">
        <f>SUM(E125:E127)</f>
        <v>0</v>
      </c>
      <c r="F124" s="7">
        <f>SUM(F125:F127)</f>
        <v>0</v>
      </c>
      <c r="G124" s="73">
        <v>0</v>
      </c>
      <c r="H124" s="73">
        <f>SUM(H125:H127)</f>
        <v>0</v>
      </c>
      <c r="I124" s="73">
        <f>SUM(I125:I127)</f>
        <v>0</v>
      </c>
      <c r="J124" s="73">
        <v>0</v>
      </c>
      <c r="K124" s="73">
        <f>SUM(K125:K127)</f>
        <v>0</v>
      </c>
      <c r="L124" s="73">
        <f>SUM(L125:L127)</f>
        <v>0</v>
      </c>
      <c r="M124" s="73">
        <v>0</v>
      </c>
      <c r="N124" s="73">
        <f>SUM(N125:N127)</f>
        <v>0</v>
      </c>
      <c r="O124" s="73">
        <f>SUM(O125:O127)</f>
        <v>0</v>
      </c>
      <c r="P124" s="73">
        <v>0</v>
      </c>
      <c r="Q124" s="73">
        <f>SUM(Q125:Q127)</f>
        <v>0</v>
      </c>
      <c r="R124" s="73">
        <f>SUM(R125:R127)</f>
        <v>0</v>
      </c>
      <c r="S124" s="73">
        <v>0</v>
      </c>
      <c r="T124" s="73">
        <f>SUM(T125:T127)</f>
        <v>0</v>
      </c>
      <c r="U124" s="73">
        <f>SUM(U125:U127)</f>
        <v>0</v>
      </c>
      <c r="V124" s="73">
        <v>0</v>
      </c>
      <c r="W124" s="73">
        <f>SUM(W125:W127)</f>
        <v>0</v>
      </c>
      <c r="X124" s="73">
        <f>SUM(X125:X127)</f>
        <v>0</v>
      </c>
      <c r="Y124" s="73">
        <v>0</v>
      </c>
      <c r="Z124" s="73">
        <f>SUM(Z125:Z127)</f>
        <v>0</v>
      </c>
      <c r="AA124" s="73">
        <f>SUM(AA125:AA127)</f>
        <v>0</v>
      </c>
      <c r="AB124" s="73">
        <v>0</v>
      </c>
      <c r="AC124" s="73">
        <f>SUM(AC125:AC127)</f>
        <v>0</v>
      </c>
      <c r="AD124" s="73">
        <f>SUM(AD125:AD127)</f>
        <v>0</v>
      </c>
      <c r="AE124" s="73">
        <v>0</v>
      </c>
      <c r="AF124" s="73">
        <f>SUM(AF125:AF127)</f>
        <v>0</v>
      </c>
      <c r="AG124" s="73">
        <f>SUM(AG125:AG127)</f>
        <v>0</v>
      </c>
      <c r="AH124" s="73">
        <v>0</v>
      </c>
      <c r="AI124" s="73">
        <f>SUM(AI125:AI127)</f>
        <v>0</v>
      </c>
      <c r="AJ124" s="73">
        <f>SUM(AJ125:AJ127)</f>
        <v>0</v>
      </c>
      <c r="AK124" s="73">
        <v>0</v>
      </c>
      <c r="AL124" s="73">
        <f>SUM(AL125:AL127)</f>
        <v>0</v>
      </c>
      <c r="AM124" s="73">
        <f>SUM(AM125:AM127)</f>
        <v>0</v>
      </c>
      <c r="AN124" s="73">
        <v>0</v>
      </c>
      <c r="AO124" s="73">
        <f>SUM(AO125:AO127)</f>
        <v>0</v>
      </c>
      <c r="AP124" s="73">
        <f>SUM(AP125:AP127)</f>
        <v>0</v>
      </c>
      <c r="AQ124" s="73">
        <v>0</v>
      </c>
      <c r="AR124" s="243" t="s">
        <v>191</v>
      </c>
      <c r="AS124" s="96"/>
      <c r="AT124" s="8"/>
      <c r="AU124" s="8"/>
      <c r="AV124" s="8"/>
    </row>
    <row r="125" spans="1:48" s="10" customFormat="1" ht="29.25" customHeight="1">
      <c r="A125" s="159"/>
      <c r="B125" s="145"/>
      <c r="C125" s="151"/>
      <c r="D125" s="11" t="s">
        <v>85</v>
      </c>
      <c r="E125" s="7">
        <f>H125+K125+N125+Q125+T125+W125+Z125+AC125+AF125+AI125+AL125+AO125</f>
        <v>0</v>
      </c>
      <c r="F125" s="7">
        <f>I125+L125+O125+R125+U125+X125+AA125+AD125+AG125+AJ125+AM125+AP125</f>
        <v>0</v>
      </c>
      <c r="G125" s="73">
        <v>0</v>
      </c>
      <c r="H125" s="73">
        <v>0</v>
      </c>
      <c r="I125" s="73">
        <v>0</v>
      </c>
      <c r="J125" s="73">
        <v>0</v>
      </c>
      <c r="K125" s="73">
        <v>0</v>
      </c>
      <c r="L125" s="73">
        <v>0</v>
      </c>
      <c r="M125" s="73">
        <v>0</v>
      </c>
      <c r="N125" s="73">
        <v>0</v>
      </c>
      <c r="O125" s="73">
        <v>0</v>
      </c>
      <c r="P125" s="73">
        <v>0</v>
      </c>
      <c r="Q125" s="46">
        <v>0</v>
      </c>
      <c r="R125" s="73">
        <v>0</v>
      </c>
      <c r="S125" s="73">
        <v>0</v>
      </c>
      <c r="T125" s="14">
        <v>0</v>
      </c>
      <c r="U125" s="73">
        <v>0</v>
      </c>
      <c r="V125" s="73">
        <v>0</v>
      </c>
      <c r="W125" s="14">
        <v>0</v>
      </c>
      <c r="X125" s="73">
        <v>0</v>
      </c>
      <c r="Y125" s="73">
        <v>0</v>
      </c>
      <c r="Z125" s="46">
        <v>0</v>
      </c>
      <c r="AA125" s="73">
        <v>0</v>
      </c>
      <c r="AB125" s="73">
        <v>0</v>
      </c>
      <c r="AC125" s="46">
        <v>0</v>
      </c>
      <c r="AD125" s="73">
        <v>0</v>
      </c>
      <c r="AE125" s="73">
        <v>0</v>
      </c>
      <c r="AF125" s="46">
        <v>0</v>
      </c>
      <c r="AG125" s="73">
        <v>0</v>
      </c>
      <c r="AH125" s="73">
        <v>0</v>
      </c>
      <c r="AI125" s="46">
        <v>0</v>
      </c>
      <c r="AJ125" s="73">
        <v>0</v>
      </c>
      <c r="AK125" s="73">
        <v>0</v>
      </c>
      <c r="AL125" s="46">
        <v>0</v>
      </c>
      <c r="AM125" s="73">
        <v>0</v>
      </c>
      <c r="AN125" s="73">
        <v>0</v>
      </c>
      <c r="AO125" s="46">
        <v>0</v>
      </c>
      <c r="AP125" s="73">
        <v>0</v>
      </c>
      <c r="AQ125" s="73">
        <v>0</v>
      </c>
      <c r="AR125" s="244"/>
      <c r="AS125" s="195"/>
      <c r="AT125" s="8"/>
      <c r="AU125" s="8"/>
      <c r="AV125" s="8"/>
    </row>
    <row r="126" spans="1:48" s="9" customFormat="1" ht="28.5" customHeight="1">
      <c r="A126" s="159"/>
      <c r="B126" s="145"/>
      <c r="C126" s="151"/>
      <c r="D126" s="12" t="s">
        <v>24</v>
      </c>
      <c r="E126" s="7">
        <f>H126+K126+N126+Q126+T126+W126+Z126+AC126+AF126+AI126+AL126+AO126</f>
        <v>0</v>
      </c>
      <c r="F126" s="7">
        <f t="shared" ref="F126:F127" si="134">I126+L126+O126+R126+U126+X126+AA126+AD126+AG126+AJ126+AM126+AP126</f>
        <v>0</v>
      </c>
      <c r="G126" s="73">
        <v>0</v>
      </c>
      <c r="H126" s="73">
        <v>0</v>
      </c>
      <c r="I126" s="73">
        <v>0</v>
      </c>
      <c r="J126" s="73">
        <v>0</v>
      </c>
      <c r="K126" s="73">
        <v>0</v>
      </c>
      <c r="L126" s="73">
        <v>0</v>
      </c>
      <c r="M126" s="73">
        <v>0</v>
      </c>
      <c r="N126" s="73">
        <v>0</v>
      </c>
      <c r="O126" s="73">
        <v>0</v>
      </c>
      <c r="P126" s="73">
        <v>0</v>
      </c>
      <c r="Q126" s="46">
        <v>0</v>
      </c>
      <c r="R126" s="73">
        <v>0</v>
      </c>
      <c r="S126" s="73">
        <v>0</v>
      </c>
      <c r="T126" s="14">
        <v>0</v>
      </c>
      <c r="U126" s="73">
        <v>0</v>
      </c>
      <c r="V126" s="73">
        <v>0</v>
      </c>
      <c r="W126" s="14">
        <v>0</v>
      </c>
      <c r="X126" s="73">
        <v>0</v>
      </c>
      <c r="Y126" s="73">
        <v>0</v>
      </c>
      <c r="Z126" s="46">
        <v>0</v>
      </c>
      <c r="AA126" s="73">
        <v>0</v>
      </c>
      <c r="AB126" s="73">
        <v>0</v>
      </c>
      <c r="AC126" s="46">
        <v>0</v>
      </c>
      <c r="AD126" s="73">
        <v>0</v>
      </c>
      <c r="AE126" s="73">
        <v>0</v>
      </c>
      <c r="AF126" s="46">
        <v>0</v>
      </c>
      <c r="AG126" s="73">
        <v>0</v>
      </c>
      <c r="AH126" s="73">
        <v>0</v>
      </c>
      <c r="AI126" s="46">
        <v>0</v>
      </c>
      <c r="AJ126" s="73">
        <v>0</v>
      </c>
      <c r="AK126" s="73">
        <v>0</v>
      </c>
      <c r="AL126" s="46">
        <v>0</v>
      </c>
      <c r="AM126" s="73">
        <v>0</v>
      </c>
      <c r="AN126" s="73">
        <v>0</v>
      </c>
      <c r="AO126" s="46">
        <v>0</v>
      </c>
      <c r="AP126" s="73">
        <v>0</v>
      </c>
      <c r="AQ126" s="73">
        <v>0</v>
      </c>
      <c r="AR126" s="244"/>
      <c r="AS126" s="195"/>
      <c r="AT126" s="8"/>
      <c r="AU126" s="8"/>
      <c r="AV126" s="8"/>
    </row>
    <row r="127" spans="1:48" s="9" customFormat="1" ht="16.5" customHeight="1">
      <c r="A127" s="159"/>
      <c r="B127" s="145"/>
      <c r="C127" s="151"/>
      <c r="D127" s="12" t="s">
        <v>86</v>
      </c>
      <c r="E127" s="7">
        <f t="shared" ref="E127" si="135">H127+K127+N127+Q127+T127+W127+Z127+AC127+AF127+AI127+AL127+AO127</f>
        <v>0</v>
      </c>
      <c r="F127" s="7">
        <f t="shared" si="134"/>
        <v>0</v>
      </c>
      <c r="G127" s="73">
        <v>0</v>
      </c>
      <c r="H127" s="73">
        <v>0</v>
      </c>
      <c r="I127" s="73">
        <v>0</v>
      </c>
      <c r="J127" s="73">
        <v>0</v>
      </c>
      <c r="K127" s="73">
        <v>0</v>
      </c>
      <c r="L127" s="73">
        <v>0</v>
      </c>
      <c r="M127" s="73">
        <v>0</v>
      </c>
      <c r="N127" s="73">
        <v>0</v>
      </c>
      <c r="O127" s="73">
        <v>0</v>
      </c>
      <c r="P127" s="73">
        <v>0</v>
      </c>
      <c r="Q127" s="46">
        <v>0</v>
      </c>
      <c r="R127" s="73">
        <v>0</v>
      </c>
      <c r="S127" s="73">
        <v>0</v>
      </c>
      <c r="T127" s="14">
        <v>0</v>
      </c>
      <c r="U127" s="73">
        <v>0</v>
      </c>
      <c r="V127" s="73">
        <v>0</v>
      </c>
      <c r="W127" s="14">
        <v>0</v>
      </c>
      <c r="X127" s="73">
        <v>0</v>
      </c>
      <c r="Y127" s="73">
        <v>0</v>
      </c>
      <c r="Z127" s="46">
        <v>0</v>
      </c>
      <c r="AA127" s="73">
        <v>0</v>
      </c>
      <c r="AB127" s="73">
        <v>0</v>
      </c>
      <c r="AC127" s="46">
        <v>0</v>
      </c>
      <c r="AD127" s="73">
        <v>0</v>
      </c>
      <c r="AE127" s="73">
        <v>0</v>
      </c>
      <c r="AF127" s="46">
        <v>0</v>
      </c>
      <c r="AG127" s="73">
        <v>0</v>
      </c>
      <c r="AH127" s="73">
        <v>0</v>
      </c>
      <c r="AI127" s="46">
        <v>0</v>
      </c>
      <c r="AJ127" s="73">
        <v>0</v>
      </c>
      <c r="AK127" s="73">
        <v>0</v>
      </c>
      <c r="AL127" s="46">
        <v>0</v>
      </c>
      <c r="AM127" s="73">
        <v>0</v>
      </c>
      <c r="AN127" s="73">
        <v>0</v>
      </c>
      <c r="AO127" s="46">
        <v>0</v>
      </c>
      <c r="AP127" s="73">
        <v>0</v>
      </c>
      <c r="AQ127" s="73">
        <v>0</v>
      </c>
      <c r="AR127" s="244"/>
      <c r="AS127" s="195"/>
      <c r="AT127" s="8"/>
      <c r="AU127" s="8"/>
      <c r="AV127" s="8"/>
    </row>
    <row r="128" spans="1:48" s="9" customFormat="1" ht="24.75" customHeight="1">
      <c r="A128" s="160"/>
      <c r="B128" s="146"/>
      <c r="C128" s="152"/>
      <c r="D128" s="21" t="s">
        <v>87</v>
      </c>
      <c r="E128" s="7">
        <v>0</v>
      </c>
      <c r="F128" s="7">
        <v>0</v>
      </c>
      <c r="G128" s="73">
        <v>0</v>
      </c>
      <c r="H128" s="73">
        <v>0</v>
      </c>
      <c r="I128" s="73">
        <v>0</v>
      </c>
      <c r="J128" s="73">
        <v>0</v>
      </c>
      <c r="K128" s="73">
        <v>0</v>
      </c>
      <c r="L128" s="73">
        <v>0</v>
      </c>
      <c r="M128" s="73">
        <v>0</v>
      </c>
      <c r="N128" s="73">
        <v>0</v>
      </c>
      <c r="O128" s="73">
        <v>0</v>
      </c>
      <c r="P128" s="73">
        <v>0</v>
      </c>
      <c r="Q128" s="46">
        <v>0</v>
      </c>
      <c r="R128" s="46">
        <v>0</v>
      </c>
      <c r="S128" s="46">
        <v>0</v>
      </c>
      <c r="T128" s="46">
        <v>0</v>
      </c>
      <c r="U128" s="46">
        <v>0</v>
      </c>
      <c r="V128" s="46">
        <v>0</v>
      </c>
      <c r="W128" s="46">
        <v>0</v>
      </c>
      <c r="X128" s="46">
        <v>0</v>
      </c>
      <c r="Y128" s="46">
        <v>0</v>
      </c>
      <c r="Z128" s="46">
        <v>0</v>
      </c>
      <c r="AA128" s="46">
        <v>0</v>
      </c>
      <c r="AB128" s="46">
        <v>0</v>
      </c>
      <c r="AC128" s="46">
        <v>0</v>
      </c>
      <c r="AD128" s="46">
        <v>0</v>
      </c>
      <c r="AE128" s="46">
        <v>0</v>
      </c>
      <c r="AF128" s="46">
        <v>0</v>
      </c>
      <c r="AG128" s="46">
        <v>0</v>
      </c>
      <c r="AH128" s="46">
        <v>0</v>
      </c>
      <c r="AI128" s="46">
        <v>0</v>
      </c>
      <c r="AJ128" s="46">
        <v>0</v>
      </c>
      <c r="AK128" s="46">
        <v>0</v>
      </c>
      <c r="AL128" s="46">
        <v>0</v>
      </c>
      <c r="AM128" s="46">
        <v>0</v>
      </c>
      <c r="AN128" s="46">
        <v>0</v>
      </c>
      <c r="AO128" s="46">
        <v>0</v>
      </c>
      <c r="AP128" s="46">
        <v>0</v>
      </c>
      <c r="AQ128" s="46">
        <v>0</v>
      </c>
      <c r="AR128" s="245"/>
      <c r="AS128" s="196"/>
      <c r="AT128" s="8"/>
      <c r="AU128" s="8"/>
      <c r="AV128" s="8"/>
    </row>
    <row r="129" spans="1:48" s="32" customFormat="1" ht="35.25" customHeight="1">
      <c r="A129" s="127" t="s">
        <v>65</v>
      </c>
      <c r="B129" s="142" t="s">
        <v>149</v>
      </c>
      <c r="C129" s="150" t="s">
        <v>214</v>
      </c>
      <c r="D129" s="150" t="s">
        <v>27</v>
      </c>
      <c r="E129" s="82" t="s">
        <v>36</v>
      </c>
      <c r="F129" s="82" t="s">
        <v>36</v>
      </c>
      <c r="G129" s="82" t="s">
        <v>36</v>
      </c>
      <c r="H129" s="82" t="s">
        <v>36</v>
      </c>
      <c r="I129" s="82" t="s">
        <v>36</v>
      </c>
      <c r="J129" s="82" t="s">
        <v>36</v>
      </c>
      <c r="K129" s="82" t="s">
        <v>36</v>
      </c>
      <c r="L129" s="82" t="s">
        <v>36</v>
      </c>
      <c r="M129" s="82" t="s">
        <v>36</v>
      </c>
      <c r="N129" s="82" t="s">
        <v>36</v>
      </c>
      <c r="O129" s="82" t="s">
        <v>36</v>
      </c>
      <c r="P129" s="82" t="s">
        <v>36</v>
      </c>
      <c r="Q129" s="82" t="s">
        <v>36</v>
      </c>
      <c r="R129" s="82" t="s">
        <v>36</v>
      </c>
      <c r="S129" s="82" t="s">
        <v>36</v>
      </c>
      <c r="T129" s="82" t="s">
        <v>36</v>
      </c>
      <c r="U129" s="82" t="s">
        <v>36</v>
      </c>
      <c r="V129" s="82" t="s">
        <v>36</v>
      </c>
      <c r="W129" s="82" t="s">
        <v>36</v>
      </c>
      <c r="X129" s="82" t="s">
        <v>36</v>
      </c>
      <c r="Y129" s="82" t="s">
        <v>36</v>
      </c>
      <c r="Z129" s="82" t="s">
        <v>36</v>
      </c>
      <c r="AA129" s="82" t="s">
        <v>36</v>
      </c>
      <c r="AB129" s="82" t="s">
        <v>36</v>
      </c>
      <c r="AC129" s="82" t="s">
        <v>36</v>
      </c>
      <c r="AD129" s="82" t="s">
        <v>36</v>
      </c>
      <c r="AE129" s="82" t="s">
        <v>36</v>
      </c>
      <c r="AF129" s="82" t="s">
        <v>36</v>
      </c>
      <c r="AG129" s="82" t="s">
        <v>36</v>
      </c>
      <c r="AH129" s="82" t="s">
        <v>36</v>
      </c>
      <c r="AI129" s="82" t="s">
        <v>36</v>
      </c>
      <c r="AJ129" s="82" t="s">
        <v>36</v>
      </c>
      <c r="AK129" s="82" t="s">
        <v>36</v>
      </c>
      <c r="AL129" s="82" t="s">
        <v>36</v>
      </c>
      <c r="AM129" s="82" t="s">
        <v>36</v>
      </c>
      <c r="AN129" s="82" t="s">
        <v>36</v>
      </c>
      <c r="AO129" s="82" t="s">
        <v>36</v>
      </c>
      <c r="AP129" s="82" t="s">
        <v>36</v>
      </c>
      <c r="AQ129" s="82" t="s">
        <v>36</v>
      </c>
      <c r="AR129" s="197" t="s">
        <v>192</v>
      </c>
      <c r="AS129" s="96"/>
      <c r="AT129" s="8"/>
      <c r="AU129" s="8"/>
      <c r="AV129" s="8"/>
    </row>
    <row r="130" spans="1:48" s="9" customFormat="1" ht="36" customHeight="1">
      <c r="A130" s="128"/>
      <c r="B130" s="157"/>
      <c r="C130" s="148"/>
      <c r="D130" s="148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164"/>
      <c r="R130" s="164"/>
      <c r="S130" s="164"/>
      <c r="T130" s="164"/>
      <c r="U130" s="164"/>
      <c r="V130" s="164"/>
      <c r="W130" s="164"/>
      <c r="X130" s="164"/>
      <c r="Y130" s="164"/>
      <c r="Z130" s="164"/>
      <c r="AA130" s="164"/>
      <c r="AB130" s="164"/>
      <c r="AC130" s="164"/>
      <c r="AD130" s="164"/>
      <c r="AE130" s="164"/>
      <c r="AF130" s="164"/>
      <c r="AG130" s="164"/>
      <c r="AH130" s="164"/>
      <c r="AI130" s="164"/>
      <c r="AJ130" s="164"/>
      <c r="AK130" s="164"/>
      <c r="AL130" s="164"/>
      <c r="AM130" s="164"/>
      <c r="AN130" s="164"/>
      <c r="AO130" s="90"/>
      <c r="AP130" s="90"/>
      <c r="AQ130" s="90"/>
      <c r="AR130" s="205"/>
      <c r="AS130" s="195"/>
      <c r="AT130" s="8"/>
      <c r="AU130" s="8"/>
      <c r="AV130" s="8"/>
    </row>
    <row r="131" spans="1:48" s="9" customFormat="1" ht="39.75" customHeight="1">
      <c r="A131" s="129"/>
      <c r="B131" s="158"/>
      <c r="C131" s="149"/>
      <c r="D131" s="149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165"/>
      <c r="R131" s="165"/>
      <c r="S131" s="165"/>
      <c r="T131" s="165"/>
      <c r="U131" s="165"/>
      <c r="V131" s="165"/>
      <c r="W131" s="165"/>
      <c r="X131" s="165"/>
      <c r="Y131" s="165"/>
      <c r="Z131" s="165"/>
      <c r="AA131" s="165"/>
      <c r="AB131" s="165"/>
      <c r="AC131" s="165"/>
      <c r="AD131" s="165"/>
      <c r="AE131" s="165"/>
      <c r="AF131" s="165"/>
      <c r="AG131" s="165"/>
      <c r="AH131" s="165"/>
      <c r="AI131" s="165"/>
      <c r="AJ131" s="165"/>
      <c r="AK131" s="165"/>
      <c r="AL131" s="165"/>
      <c r="AM131" s="165"/>
      <c r="AN131" s="165"/>
      <c r="AO131" s="91"/>
      <c r="AP131" s="91"/>
      <c r="AQ131" s="91"/>
      <c r="AR131" s="206"/>
      <c r="AS131" s="196"/>
      <c r="AT131" s="8"/>
      <c r="AU131" s="8"/>
      <c r="AV131" s="8"/>
    </row>
    <row r="132" spans="1:48" s="32" customFormat="1" ht="16.5" customHeight="1">
      <c r="A132" s="127" t="s">
        <v>66</v>
      </c>
      <c r="B132" s="142" t="s">
        <v>150</v>
      </c>
      <c r="C132" s="150" t="s">
        <v>93</v>
      </c>
      <c r="D132" s="150" t="s">
        <v>27</v>
      </c>
      <c r="E132" s="82" t="s">
        <v>36</v>
      </c>
      <c r="F132" s="85" t="s">
        <v>36</v>
      </c>
      <c r="G132" s="82" t="s">
        <v>36</v>
      </c>
      <c r="H132" s="182" t="s">
        <v>36</v>
      </c>
      <c r="I132" s="85" t="s">
        <v>36</v>
      </c>
      <c r="J132" s="85" t="s">
        <v>36</v>
      </c>
      <c r="K132" s="85" t="s">
        <v>36</v>
      </c>
      <c r="L132" s="85" t="s">
        <v>36</v>
      </c>
      <c r="M132" s="85" t="s">
        <v>36</v>
      </c>
      <c r="N132" s="85" t="s">
        <v>36</v>
      </c>
      <c r="O132" s="85" t="s">
        <v>36</v>
      </c>
      <c r="P132" s="85" t="s">
        <v>36</v>
      </c>
      <c r="Q132" s="85" t="s">
        <v>36</v>
      </c>
      <c r="R132" s="85" t="s">
        <v>36</v>
      </c>
      <c r="S132" s="85" t="s">
        <v>36</v>
      </c>
      <c r="T132" s="85" t="s">
        <v>36</v>
      </c>
      <c r="U132" s="85" t="s">
        <v>36</v>
      </c>
      <c r="V132" s="85" t="s">
        <v>36</v>
      </c>
      <c r="W132" s="85" t="s">
        <v>36</v>
      </c>
      <c r="X132" s="85" t="s">
        <v>36</v>
      </c>
      <c r="Y132" s="85" t="s">
        <v>36</v>
      </c>
      <c r="Z132" s="85" t="s">
        <v>36</v>
      </c>
      <c r="AA132" s="85" t="s">
        <v>36</v>
      </c>
      <c r="AB132" s="85" t="s">
        <v>36</v>
      </c>
      <c r="AC132" s="85" t="s">
        <v>36</v>
      </c>
      <c r="AD132" s="85" t="s">
        <v>36</v>
      </c>
      <c r="AE132" s="85" t="s">
        <v>36</v>
      </c>
      <c r="AF132" s="85" t="s">
        <v>36</v>
      </c>
      <c r="AG132" s="85" t="s">
        <v>36</v>
      </c>
      <c r="AH132" s="85" t="s">
        <v>36</v>
      </c>
      <c r="AI132" s="85" t="s">
        <v>36</v>
      </c>
      <c r="AJ132" s="85" t="s">
        <v>36</v>
      </c>
      <c r="AK132" s="85" t="s">
        <v>36</v>
      </c>
      <c r="AL132" s="85" t="s">
        <v>36</v>
      </c>
      <c r="AM132" s="85" t="s">
        <v>36</v>
      </c>
      <c r="AN132" s="85" t="s">
        <v>36</v>
      </c>
      <c r="AO132" s="85" t="s">
        <v>36</v>
      </c>
      <c r="AP132" s="85" t="s">
        <v>36</v>
      </c>
      <c r="AQ132" s="85" t="s">
        <v>36</v>
      </c>
      <c r="AR132" s="197" t="s">
        <v>184</v>
      </c>
      <c r="AS132" s="96"/>
      <c r="AT132" s="8"/>
      <c r="AU132" s="8"/>
      <c r="AV132" s="8"/>
    </row>
    <row r="133" spans="1:48" s="9" customFormat="1" ht="16.5" customHeight="1">
      <c r="A133" s="128"/>
      <c r="B133" s="157"/>
      <c r="C133" s="148"/>
      <c r="D133" s="148"/>
      <c r="E133" s="90"/>
      <c r="F133" s="92"/>
      <c r="G133" s="90"/>
      <c r="H133" s="183"/>
      <c r="I133" s="92"/>
      <c r="J133" s="92"/>
      <c r="K133" s="92"/>
      <c r="L133" s="92"/>
      <c r="M133" s="92"/>
      <c r="N133" s="92"/>
      <c r="O133" s="92"/>
      <c r="P133" s="92"/>
      <c r="Q133" s="162"/>
      <c r="R133" s="162"/>
      <c r="S133" s="162"/>
      <c r="T133" s="162"/>
      <c r="U133" s="162"/>
      <c r="V133" s="162"/>
      <c r="W133" s="162"/>
      <c r="X133" s="162"/>
      <c r="Y133" s="162"/>
      <c r="Z133" s="162"/>
      <c r="AA133" s="162"/>
      <c r="AB133" s="162"/>
      <c r="AC133" s="162"/>
      <c r="AD133" s="162"/>
      <c r="AE133" s="162"/>
      <c r="AF133" s="162"/>
      <c r="AG133" s="162"/>
      <c r="AH133" s="162"/>
      <c r="AI133" s="162"/>
      <c r="AJ133" s="162"/>
      <c r="AK133" s="162"/>
      <c r="AL133" s="162"/>
      <c r="AM133" s="162"/>
      <c r="AN133" s="162"/>
      <c r="AO133" s="92"/>
      <c r="AP133" s="92"/>
      <c r="AQ133" s="92"/>
      <c r="AR133" s="205"/>
      <c r="AS133" s="195"/>
      <c r="AT133" s="8"/>
      <c r="AU133" s="8"/>
      <c r="AV133" s="8"/>
    </row>
    <row r="134" spans="1:48" s="9" customFormat="1" ht="16.5" customHeight="1">
      <c r="A134" s="129"/>
      <c r="B134" s="158"/>
      <c r="C134" s="149"/>
      <c r="D134" s="149"/>
      <c r="E134" s="91"/>
      <c r="F134" s="93"/>
      <c r="G134" s="91"/>
      <c r="H134" s="184"/>
      <c r="I134" s="93"/>
      <c r="J134" s="93"/>
      <c r="K134" s="93"/>
      <c r="L134" s="93"/>
      <c r="M134" s="93"/>
      <c r="N134" s="93"/>
      <c r="O134" s="93"/>
      <c r="P134" s="93"/>
      <c r="Q134" s="163"/>
      <c r="R134" s="163"/>
      <c r="S134" s="163"/>
      <c r="T134" s="163"/>
      <c r="U134" s="163"/>
      <c r="V134" s="163"/>
      <c r="W134" s="163"/>
      <c r="X134" s="163"/>
      <c r="Y134" s="163"/>
      <c r="Z134" s="163"/>
      <c r="AA134" s="163"/>
      <c r="AB134" s="163"/>
      <c r="AC134" s="163"/>
      <c r="AD134" s="163"/>
      <c r="AE134" s="163"/>
      <c r="AF134" s="163"/>
      <c r="AG134" s="163"/>
      <c r="AH134" s="163"/>
      <c r="AI134" s="163"/>
      <c r="AJ134" s="163"/>
      <c r="AK134" s="163"/>
      <c r="AL134" s="163"/>
      <c r="AM134" s="163"/>
      <c r="AN134" s="163"/>
      <c r="AO134" s="93"/>
      <c r="AP134" s="93"/>
      <c r="AQ134" s="93"/>
      <c r="AR134" s="206"/>
      <c r="AS134" s="196"/>
      <c r="AT134" s="8"/>
      <c r="AU134" s="8"/>
      <c r="AV134" s="8"/>
    </row>
    <row r="135" spans="1:48" s="10" customFormat="1" ht="16.5" customHeight="1">
      <c r="A135" s="127" t="s">
        <v>67</v>
      </c>
      <c r="B135" s="130" t="s">
        <v>151</v>
      </c>
      <c r="C135" s="150" t="s">
        <v>152</v>
      </c>
      <c r="D135" s="11" t="s">
        <v>89</v>
      </c>
      <c r="E135" s="7">
        <v>50</v>
      </c>
      <c r="F135" s="7">
        <v>50</v>
      </c>
      <c r="G135" s="73">
        <v>100</v>
      </c>
      <c r="H135" s="73">
        <f>SUM(H136:H138)</f>
        <v>0</v>
      </c>
      <c r="I135" s="73">
        <f>SUM(I136:I138)</f>
        <v>0</v>
      </c>
      <c r="J135" s="73">
        <v>0</v>
      </c>
      <c r="K135" s="73">
        <f>SUM(K136:K138)</f>
        <v>0</v>
      </c>
      <c r="L135" s="73">
        <f>SUM(L136:L138)</f>
        <v>0</v>
      </c>
      <c r="M135" s="73">
        <v>0</v>
      </c>
      <c r="N135" s="73">
        <f>SUM(N136:N138)</f>
        <v>40</v>
      </c>
      <c r="O135" s="73">
        <f>SUM(O136:O138)</f>
        <v>40</v>
      </c>
      <c r="P135" s="73">
        <f>O135/N135*100</f>
        <v>100</v>
      </c>
      <c r="Q135" s="73">
        <f>SUM(Q136:Q138)</f>
        <v>0</v>
      </c>
      <c r="R135" s="73">
        <f>SUM(R136:R138)</f>
        <v>0</v>
      </c>
      <c r="S135" s="73">
        <v>0</v>
      </c>
      <c r="T135" s="78">
        <f t="shared" ref="T135:U135" si="136">SUM(T136:T138)</f>
        <v>0</v>
      </c>
      <c r="U135" s="78">
        <f t="shared" si="136"/>
        <v>0</v>
      </c>
      <c r="V135" s="73">
        <v>0</v>
      </c>
      <c r="W135" s="73">
        <f>SUM(W136:W138)</f>
        <v>10</v>
      </c>
      <c r="X135" s="73">
        <f>SUM(X136:X138)</f>
        <v>10</v>
      </c>
      <c r="Y135" s="78">
        <f>X135/W135*100</f>
        <v>100</v>
      </c>
      <c r="Z135" s="73">
        <f>SUM(Z136:Z138)</f>
        <v>0</v>
      </c>
      <c r="AA135" s="73">
        <f>SUM(AA136:AA138)</f>
        <v>0</v>
      </c>
      <c r="AB135" s="73">
        <v>0</v>
      </c>
      <c r="AC135" s="73">
        <f>SUM(AC136:AC138)</f>
        <v>0</v>
      </c>
      <c r="AD135" s="73">
        <f>SUM(AD136:AD138)</f>
        <v>0</v>
      </c>
      <c r="AE135" s="73">
        <v>0</v>
      </c>
      <c r="AF135" s="73">
        <f>SUM(AF136:AF138)</f>
        <v>0</v>
      </c>
      <c r="AG135" s="73">
        <f>SUM(AG136:AG138)</f>
        <v>0</v>
      </c>
      <c r="AH135" s="73">
        <v>0</v>
      </c>
      <c r="AI135" s="73">
        <f>SUM(AI136:AI138)</f>
        <v>0</v>
      </c>
      <c r="AJ135" s="73">
        <f>SUM(AJ136:AJ138)</f>
        <v>0</v>
      </c>
      <c r="AK135" s="73">
        <v>0</v>
      </c>
      <c r="AL135" s="73">
        <f>SUM(AL136:AL138)</f>
        <v>0</v>
      </c>
      <c r="AM135" s="73">
        <f>SUM(AM136:AM138)</f>
        <v>0</v>
      </c>
      <c r="AN135" s="73">
        <v>0</v>
      </c>
      <c r="AO135" s="73">
        <f>SUM(AO136:AO138)</f>
        <v>0</v>
      </c>
      <c r="AP135" s="73">
        <f>SUM(AP136:AP138)</f>
        <v>0</v>
      </c>
      <c r="AQ135" s="73">
        <v>0</v>
      </c>
      <c r="AR135" s="243" t="s">
        <v>202</v>
      </c>
      <c r="AS135" s="96"/>
      <c r="AT135" s="8"/>
      <c r="AU135" s="8"/>
      <c r="AV135" s="8"/>
    </row>
    <row r="136" spans="1:48" s="10" customFormat="1" ht="29.25" customHeight="1">
      <c r="A136" s="159"/>
      <c r="B136" s="145"/>
      <c r="C136" s="151"/>
      <c r="D136" s="11" t="s">
        <v>85</v>
      </c>
      <c r="E136" s="7">
        <f>H136+K136+N136+Q136+T136+W136+Z136+AC136+AF136+AI136+AL136+AO136</f>
        <v>0</v>
      </c>
      <c r="F136" s="7">
        <f>I136+L136+O136+R136+U136+X136+AA136+AD136+AG136+AJ136+AM136+AP136</f>
        <v>0</v>
      </c>
      <c r="G136" s="73">
        <v>0</v>
      </c>
      <c r="H136" s="73">
        <v>0</v>
      </c>
      <c r="I136" s="73">
        <v>0</v>
      </c>
      <c r="J136" s="73">
        <v>0</v>
      </c>
      <c r="K136" s="73">
        <v>0</v>
      </c>
      <c r="L136" s="73">
        <v>0</v>
      </c>
      <c r="M136" s="73">
        <v>0</v>
      </c>
      <c r="N136" s="73">
        <v>0</v>
      </c>
      <c r="O136" s="73">
        <v>0</v>
      </c>
      <c r="P136" s="73">
        <v>0</v>
      </c>
      <c r="Q136" s="46">
        <v>0</v>
      </c>
      <c r="R136" s="73">
        <v>0</v>
      </c>
      <c r="S136" s="73">
        <v>0</v>
      </c>
      <c r="T136" s="14">
        <v>0</v>
      </c>
      <c r="U136" s="73">
        <v>0</v>
      </c>
      <c r="V136" s="73">
        <v>0</v>
      </c>
      <c r="W136" s="14">
        <v>0</v>
      </c>
      <c r="X136" s="73">
        <v>0</v>
      </c>
      <c r="Y136" s="73">
        <v>0</v>
      </c>
      <c r="Z136" s="46">
        <v>0</v>
      </c>
      <c r="AA136" s="73">
        <v>0</v>
      </c>
      <c r="AB136" s="73">
        <v>0</v>
      </c>
      <c r="AC136" s="46">
        <v>0</v>
      </c>
      <c r="AD136" s="73">
        <v>0</v>
      </c>
      <c r="AE136" s="73">
        <v>0</v>
      </c>
      <c r="AF136" s="46">
        <v>0</v>
      </c>
      <c r="AG136" s="73">
        <v>0</v>
      </c>
      <c r="AH136" s="73">
        <v>0</v>
      </c>
      <c r="AI136" s="46">
        <v>0</v>
      </c>
      <c r="AJ136" s="73">
        <v>0</v>
      </c>
      <c r="AK136" s="73">
        <v>0</v>
      </c>
      <c r="AL136" s="46">
        <v>0</v>
      </c>
      <c r="AM136" s="73">
        <v>0</v>
      </c>
      <c r="AN136" s="73">
        <v>0</v>
      </c>
      <c r="AO136" s="46">
        <v>0</v>
      </c>
      <c r="AP136" s="73">
        <v>0</v>
      </c>
      <c r="AQ136" s="73">
        <v>0</v>
      </c>
      <c r="AR136" s="244"/>
      <c r="AS136" s="195"/>
      <c r="AT136" s="8"/>
      <c r="AU136" s="8"/>
      <c r="AV136" s="8"/>
    </row>
    <row r="137" spans="1:48" s="9" customFormat="1" ht="28.5" customHeight="1">
      <c r="A137" s="159"/>
      <c r="B137" s="145"/>
      <c r="C137" s="151"/>
      <c r="D137" s="12" t="s">
        <v>24</v>
      </c>
      <c r="E137" s="7">
        <f>H137+K137+N137+Q137+T137+W137+Z137+AC137+AF137+AI137+AL137+AO137</f>
        <v>0</v>
      </c>
      <c r="F137" s="7">
        <f t="shared" ref="F137:F138" si="137">I137+L137+O137+R137+U137+X137+AA137+AD137+AG137+AJ137+AM137+AP137</f>
        <v>0</v>
      </c>
      <c r="G137" s="73">
        <v>0</v>
      </c>
      <c r="H137" s="73">
        <v>0</v>
      </c>
      <c r="I137" s="73">
        <v>0</v>
      </c>
      <c r="J137" s="73">
        <v>0</v>
      </c>
      <c r="K137" s="73">
        <v>0</v>
      </c>
      <c r="L137" s="73">
        <v>0</v>
      </c>
      <c r="M137" s="73">
        <v>0</v>
      </c>
      <c r="N137" s="73">
        <v>0</v>
      </c>
      <c r="O137" s="73">
        <v>0</v>
      </c>
      <c r="P137" s="73">
        <v>0</v>
      </c>
      <c r="Q137" s="46">
        <v>0</v>
      </c>
      <c r="R137" s="73">
        <v>0</v>
      </c>
      <c r="S137" s="73">
        <v>0</v>
      </c>
      <c r="T137" s="14">
        <v>0</v>
      </c>
      <c r="U137" s="73">
        <v>0</v>
      </c>
      <c r="V137" s="73">
        <v>0</v>
      </c>
      <c r="W137" s="14">
        <v>0</v>
      </c>
      <c r="X137" s="73">
        <v>0</v>
      </c>
      <c r="Y137" s="73">
        <v>0</v>
      </c>
      <c r="Z137" s="46">
        <v>0</v>
      </c>
      <c r="AA137" s="73">
        <v>0</v>
      </c>
      <c r="AB137" s="73">
        <v>0</v>
      </c>
      <c r="AC137" s="46">
        <v>0</v>
      </c>
      <c r="AD137" s="73">
        <v>0</v>
      </c>
      <c r="AE137" s="73">
        <v>0</v>
      </c>
      <c r="AF137" s="46">
        <v>0</v>
      </c>
      <c r="AG137" s="73">
        <v>0</v>
      </c>
      <c r="AH137" s="73">
        <v>0</v>
      </c>
      <c r="AI137" s="46">
        <v>0</v>
      </c>
      <c r="AJ137" s="73">
        <v>0</v>
      </c>
      <c r="AK137" s="73">
        <v>0</v>
      </c>
      <c r="AL137" s="46">
        <v>0</v>
      </c>
      <c r="AM137" s="73">
        <v>0</v>
      </c>
      <c r="AN137" s="73">
        <v>0</v>
      </c>
      <c r="AO137" s="46">
        <v>0</v>
      </c>
      <c r="AP137" s="73">
        <v>0</v>
      </c>
      <c r="AQ137" s="73">
        <v>0</v>
      </c>
      <c r="AR137" s="244"/>
      <c r="AS137" s="195"/>
      <c r="AT137" s="8"/>
      <c r="AU137" s="8"/>
      <c r="AV137" s="8"/>
    </row>
    <row r="138" spans="1:48" s="9" customFormat="1" ht="16.5" customHeight="1">
      <c r="A138" s="159"/>
      <c r="B138" s="145"/>
      <c r="C138" s="151"/>
      <c r="D138" s="12" t="s">
        <v>86</v>
      </c>
      <c r="E138" s="7">
        <v>50</v>
      </c>
      <c r="F138" s="7">
        <f t="shared" si="137"/>
        <v>50</v>
      </c>
      <c r="G138" s="75">
        <v>100</v>
      </c>
      <c r="H138" s="73">
        <v>0</v>
      </c>
      <c r="I138" s="73">
        <v>0</v>
      </c>
      <c r="J138" s="73">
        <v>0</v>
      </c>
      <c r="K138" s="73">
        <v>0</v>
      </c>
      <c r="L138" s="73">
        <v>0</v>
      </c>
      <c r="M138" s="73">
        <v>0</v>
      </c>
      <c r="N138" s="73">
        <v>40</v>
      </c>
      <c r="O138" s="73">
        <v>40</v>
      </c>
      <c r="P138" s="73">
        <f>O138/N138*100</f>
        <v>100</v>
      </c>
      <c r="Q138" s="46">
        <v>0</v>
      </c>
      <c r="R138" s="73">
        <v>0</v>
      </c>
      <c r="S138" s="73">
        <v>0</v>
      </c>
      <c r="T138" s="75">
        <v>0</v>
      </c>
      <c r="U138" s="75">
        <v>0</v>
      </c>
      <c r="V138" s="75">
        <v>0</v>
      </c>
      <c r="W138" s="14">
        <v>10</v>
      </c>
      <c r="X138" s="73">
        <v>10</v>
      </c>
      <c r="Y138" s="78">
        <f>X138/W138*100</f>
        <v>100</v>
      </c>
      <c r="Z138" s="46">
        <v>0</v>
      </c>
      <c r="AA138" s="73">
        <v>0</v>
      </c>
      <c r="AB138" s="73">
        <v>0</v>
      </c>
      <c r="AC138" s="46">
        <v>0</v>
      </c>
      <c r="AD138" s="73">
        <v>0</v>
      </c>
      <c r="AE138" s="73">
        <v>0</v>
      </c>
      <c r="AF138" s="46">
        <v>0</v>
      </c>
      <c r="AG138" s="73">
        <v>0</v>
      </c>
      <c r="AH138" s="73">
        <v>0</v>
      </c>
      <c r="AI138" s="46">
        <v>0</v>
      </c>
      <c r="AJ138" s="73">
        <v>0</v>
      </c>
      <c r="AK138" s="73">
        <v>0</v>
      </c>
      <c r="AL138" s="46">
        <v>0</v>
      </c>
      <c r="AM138" s="73">
        <v>0</v>
      </c>
      <c r="AN138" s="73">
        <v>0</v>
      </c>
      <c r="AO138" s="46">
        <v>0</v>
      </c>
      <c r="AP138" s="73">
        <v>0</v>
      </c>
      <c r="AQ138" s="73">
        <v>0</v>
      </c>
      <c r="AR138" s="244"/>
      <c r="AS138" s="195"/>
      <c r="AT138" s="8"/>
      <c r="AU138" s="8"/>
      <c r="AV138" s="8"/>
    </row>
    <row r="139" spans="1:48" s="9" customFormat="1" ht="57" customHeight="1">
      <c r="A139" s="160"/>
      <c r="B139" s="146"/>
      <c r="C139" s="152"/>
      <c r="D139" s="21" t="s">
        <v>87</v>
      </c>
      <c r="E139" s="7">
        <v>0</v>
      </c>
      <c r="F139" s="7">
        <v>0</v>
      </c>
      <c r="G139" s="73">
        <v>0</v>
      </c>
      <c r="H139" s="73">
        <v>0</v>
      </c>
      <c r="I139" s="73">
        <v>0</v>
      </c>
      <c r="J139" s="73">
        <v>0</v>
      </c>
      <c r="K139" s="73">
        <v>0</v>
      </c>
      <c r="L139" s="73">
        <v>0</v>
      </c>
      <c r="M139" s="73">
        <v>0</v>
      </c>
      <c r="N139" s="73">
        <v>0</v>
      </c>
      <c r="O139" s="73">
        <v>0</v>
      </c>
      <c r="P139" s="73">
        <v>0</v>
      </c>
      <c r="Q139" s="46">
        <v>0</v>
      </c>
      <c r="R139" s="46">
        <v>0</v>
      </c>
      <c r="S139" s="46">
        <v>0</v>
      </c>
      <c r="T139" s="46">
        <v>0</v>
      </c>
      <c r="U139" s="46">
        <v>0</v>
      </c>
      <c r="V139" s="46">
        <v>0</v>
      </c>
      <c r="W139" s="46">
        <v>0</v>
      </c>
      <c r="X139" s="46">
        <v>0</v>
      </c>
      <c r="Y139" s="46">
        <v>0</v>
      </c>
      <c r="Z139" s="46">
        <v>0</v>
      </c>
      <c r="AA139" s="46">
        <v>0</v>
      </c>
      <c r="AB139" s="46">
        <v>0</v>
      </c>
      <c r="AC139" s="46">
        <v>0</v>
      </c>
      <c r="AD139" s="46">
        <v>0</v>
      </c>
      <c r="AE139" s="46">
        <v>0</v>
      </c>
      <c r="AF139" s="46">
        <v>0</v>
      </c>
      <c r="AG139" s="46">
        <v>0</v>
      </c>
      <c r="AH139" s="46">
        <v>0</v>
      </c>
      <c r="AI139" s="46">
        <v>0</v>
      </c>
      <c r="AJ139" s="46">
        <v>0</v>
      </c>
      <c r="AK139" s="46">
        <v>0</v>
      </c>
      <c r="AL139" s="46">
        <v>0</v>
      </c>
      <c r="AM139" s="46">
        <v>0</v>
      </c>
      <c r="AN139" s="46">
        <v>0</v>
      </c>
      <c r="AO139" s="46">
        <v>0</v>
      </c>
      <c r="AP139" s="46">
        <v>0</v>
      </c>
      <c r="AQ139" s="46">
        <v>0</v>
      </c>
      <c r="AR139" s="245"/>
      <c r="AS139" s="196"/>
      <c r="AT139" s="8"/>
      <c r="AU139" s="8"/>
      <c r="AV139" s="8"/>
    </row>
    <row r="140" spans="1:48" s="32" customFormat="1" ht="16.5" customHeight="1">
      <c r="A140" s="127" t="s">
        <v>68</v>
      </c>
      <c r="B140" s="142" t="s">
        <v>153</v>
      </c>
      <c r="C140" s="150" t="s">
        <v>154</v>
      </c>
      <c r="D140" s="150" t="s">
        <v>27</v>
      </c>
      <c r="E140" s="82" t="s">
        <v>36</v>
      </c>
      <c r="F140" s="82" t="s">
        <v>36</v>
      </c>
      <c r="G140" s="82" t="s">
        <v>36</v>
      </c>
      <c r="H140" s="82" t="s">
        <v>36</v>
      </c>
      <c r="I140" s="82" t="s">
        <v>36</v>
      </c>
      <c r="J140" s="82" t="s">
        <v>36</v>
      </c>
      <c r="K140" s="82" t="s">
        <v>36</v>
      </c>
      <c r="L140" s="82" t="s">
        <v>36</v>
      </c>
      <c r="M140" s="82" t="s">
        <v>36</v>
      </c>
      <c r="N140" s="82" t="s">
        <v>36</v>
      </c>
      <c r="O140" s="82" t="s">
        <v>36</v>
      </c>
      <c r="P140" s="82" t="s">
        <v>36</v>
      </c>
      <c r="Q140" s="82" t="s">
        <v>36</v>
      </c>
      <c r="R140" s="82" t="s">
        <v>36</v>
      </c>
      <c r="S140" s="82" t="s">
        <v>36</v>
      </c>
      <c r="T140" s="82" t="s">
        <v>36</v>
      </c>
      <c r="U140" s="82" t="s">
        <v>36</v>
      </c>
      <c r="V140" s="82" t="s">
        <v>36</v>
      </c>
      <c r="W140" s="82" t="s">
        <v>36</v>
      </c>
      <c r="X140" s="82" t="s">
        <v>36</v>
      </c>
      <c r="Y140" s="82" t="s">
        <v>36</v>
      </c>
      <c r="Z140" s="82" t="s">
        <v>36</v>
      </c>
      <c r="AA140" s="82" t="s">
        <v>36</v>
      </c>
      <c r="AB140" s="82" t="s">
        <v>36</v>
      </c>
      <c r="AC140" s="82" t="s">
        <v>36</v>
      </c>
      <c r="AD140" s="82" t="s">
        <v>36</v>
      </c>
      <c r="AE140" s="82" t="s">
        <v>36</v>
      </c>
      <c r="AF140" s="82" t="s">
        <v>36</v>
      </c>
      <c r="AG140" s="82" t="s">
        <v>36</v>
      </c>
      <c r="AH140" s="82" t="s">
        <v>36</v>
      </c>
      <c r="AI140" s="82" t="s">
        <v>36</v>
      </c>
      <c r="AJ140" s="82" t="s">
        <v>36</v>
      </c>
      <c r="AK140" s="82" t="s">
        <v>36</v>
      </c>
      <c r="AL140" s="82" t="s">
        <v>36</v>
      </c>
      <c r="AM140" s="82" t="s">
        <v>36</v>
      </c>
      <c r="AN140" s="82" t="s">
        <v>36</v>
      </c>
      <c r="AO140" s="82" t="s">
        <v>36</v>
      </c>
      <c r="AP140" s="82" t="s">
        <v>36</v>
      </c>
      <c r="AQ140" s="82" t="s">
        <v>36</v>
      </c>
      <c r="AR140" s="229" t="s">
        <v>185</v>
      </c>
      <c r="AS140" s="96"/>
      <c r="AT140" s="8"/>
      <c r="AU140" s="8"/>
      <c r="AV140" s="8"/>
    </row>
    <row r="141" spans="1:48" s="9" customFormat="1" ht="16.5" customHeight="1">
      <c r="A141" s="128"/>
      <c r="B141" s="143"/>
      <c r="C141" s="148"/>
      <c r="D141" s="148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164"/>
      <c r="R141" s="164"/>
      <c r="S141" s="164"/>
      <c r="T141" s="164"/>
      <c r="U141" s="164"/>
      <c r="V141" s="164"/>
      <c r="W141" s="164"/>
      <c r="X141" s="164"/>
      <c r="Y141" s="164"/>
      <c r="Z141" s="164"/>
      <c r="AA141" s="164"/>
      <c r="AB141" s="164"/>
      <c r="AC141" s="164"/>
      <c r="AD141" s="164"/>
      <c r="AE141" s="164"/>
      <c r="AF141" s="164"/>
      <c r="AG141" s="164"/>
      <c r="AH141" s="164"/>
      <c r="AI141" s="164"/>
      <c r="AJ141" s="164"/>
      <c r="AK141" s="164"/>
      <c r="AL141" s="164"/>
      <c r="AM141" s="164"/>
      <c r="AN141" s="164"/>
      <c r="AO141" s="90"/>
      <c r="AP141" s="90"/>
      <c r="AQ141" s="90"/>
      <c r="AR141" s="230"/>
      <c r="AS141" s="195"/>
      <c r="AT141" s="8"/>
      <c r="AU141" s="8"/>
      <c r="AV141" s="8"/>
    </row>
    <row r="142" spans="1:48" s="9" customFormat="1" ht="80.25" customHeight="1">
      <c r="A142" s="129"/>
      <c r="B142" s="144"/>
      <c r="C142" s="149"/>
      <c r="D142" s="149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165"/>
      <c r="R142" s="165"/>
      <c r="S142" s="165"/>
      <c r="T142" s="165"/>
      <c r="U142" s="165"/>
      <c r="V142" s="165"/>
      <c r="W142" s="165"/>
      <c r="X142" s="165"/>
      <c r="Y142" s="165"/>
      <c r="Z142" s="165"/>
      <c r="AA142" s="165"/>
      <c r="AB142" s="165"/>
      <c r="AC142" s="165"/>
      <c r="AD142" s="165"/>
      <c r="AE142" s="165"/>
      <c r="AF142" s="165"/>
      <c r="AG142" s="165"/>
      <c r="AH142" s="165"/>
      <c r="AI142" s="165"/>
      <c r="AJ142" s="165"/>
      <c r="AK142" s="165"/>
      <c r="AL142" s="165"/>
      <c r="AM142" s="165"/>
      <c r="AN142" s="165"/>
      <c r="AO142" s="91"/>
      <c r="AP142" s="91"/>
      <c r="AQ142" s="91"/>
      <c r="AR142" s="231"/>
      <c r="AS142" s="196"/>
      <c r="AT142" s="8"/>
      <c r="AU142" s="8"/>
      <c r="AV142" s="8"/>
    </row>
    <row r="143" spans="1:48" s="10" customFormat="1" ht="16.5" customHeight="1">
      <c r="A143" s="127" t="s">
        <v>69</v>
      </c>
      <c r="B143" s="130" t="s">
        <v>155</v>
      </c>
      <c r="C143" s="133" t="s">
        <v>156</v>
      </c>
      <c r="D143" s="22" t="s">
        <v>89</v>
      </c>
      <c r="E143" s="7">
        <f>SUM(E144:E146)</f>
        <v>0</v>
      </c>
      <c r="F143" s="7">
        <f>SUM(F144:F146)</f>
        <v>0</v>
      </c>
      <c r="G143" s="73">
        <v>0</v>
      </c>
      <c r="H143" s="73">
        <f>SUM(H144:H146)</f>
        <v>0</v>
      </c>
      <c r="I143" s="73">
        <f>SUM(I144:I146)</f>
        <v>0</v>
      </c>
      <c r="J143" s="73">
        <v>0</v>
      </c>
      <c r="K143" s="73">
        <f>SUM(K144:K146)</f>
        <v>0</v>
      </c>
      <c r="L143" s="73">
        <f>SUM(L144:L146)</f>
        <v>0</v>
      </c>
      <c r="M143" s="73">
        <v>0</v>
      </c>
      <c r="N143" s="73">
        <f>SUM(N144:N146)</f>
        <v>0</v>
      </c>
      <c r="O143" s="73">
        <f>SUM(O144:O146)</f>
        <v>0</v>
      </c>
      <c r="P143" s="73">
        <v>0</v>
      </c>
      <c r="Q143" s="73">
        <f>SUM(Q144:Q146)</f>
        <v>0</v>
      </c>
      <c r="R143" s="73">
        <f>SUM(R144:R146)</f>
        <v>0</v>
      </c>
      <c r="S143" s="73">
        <v>0</v>
      </c>
      <c r="T143" s="73">
        <f>SUM(T144:T146)</f>
        <v>0</v>
      </c>
      <c r="U143" s="73">
        <f>SUM(U144:U146)</f>
        <v>0</v>
      </c>
      <c r="V143" s="73">
        <v>0</v>
      </c>
      <c r="W143" s="73">
        <f>SUM(W144:W146)</f>
        <v>0</v>
      </c>
      <c r="X143" s="73">
        <f>SUM(X144:X146)</f>
        <v>0</v>
      </c>
      <c r="Y143" s="73">
        <v>0</v>
      </c>
      <c r="Z143" s="73">
        <f>SUM(Z144:Z146)</f>
        <v>0</v>
      </c>
      <c r="AA143" s="73">
        <f>SUM(AA144:AA146)</f>
        <v>0</v>
      </c>
      <c r="AB143" s="73">
        <v>0</v>
      </c>
      <c r="AC143" s="73">
        <f>SUM(AC144:AC146)</f>
        <v>0</v>
      </c>
      <c r="AD143" s="73">
        <f>SUM(AD144:AD146)</f>
        <v>0</v>
      </c>
      <c r="AE143" s="73">
        <v>0</v>
      </c>
      <c r="AF143" s="73">
        <f>SUM(AF144:AF146)</f>
        <v>0</v>
      </c>
      <c r="AG143" s="73">
        <f>SUM(AG144:AG146)</f>
        <v>0</v>
      </c>
      <c r="AH143" s="73">
        <v>0</v>
      </c>
      <c r="AI143" s="73">
        <f>SUM(AI144:AI146)</f>
        <v>0</v>
      </c>
      <c r="AJ143" s="73">
        <f>SUM(AJ144:AJ146)</f>
        <v>0</v>
      </c>
      <c r="AK143" s="73">
        <v>0</v>
      </c>
      <c r="AL143" s="73">
        <f>SUM(AL144:AL146)</f>
        <v>0</v>
      </c>
      <c r="AM143" s="73">
        <f>SUM(AM144:AM146)</f>
        <v>0</v>
      </c>
      <c r="AN143" s="73">
        <v>0</v>
      </c>
      <c r="AO143" s="73">
        <f>SUM(AO144:AO146)</f>
        <v>0</v>
      </c>
      <c r="AP143" s="73">
        <f>SUM(AP144:AP146)</f>
        <v>0</v>
      </c>
      <c r="AQ143" s="73">
        <v>0</v>
      </c>
      <c r="AR143" s="243" t="s">
        <v>198</v>
      </c>
      <c r="AS143" s="96"/>
      <c r="AT143" s="8"/>
      <c r="AU143" s="8"/>
      <c r="AV143" s="8"/>
    </row>
    <row r="144" spans="1:48" s="10" customFormat="1" ht="23.25" customHeight="1">
      <c r="A144" s="159"/>
      <c r="B144" s="185"/>
      <c r="C144" s="151"/>
      <c r="D144" s="11" t="s">
        <v>85</v>
      </c>
      <c r="E144" s="7">
        <f>H144+K144+N144+Q144+T144+W144+Z144+AC144+AF144+AI144+AL144+AO144</f>
        <v>0</v>
      </c>
      <c r="F144" s="7">
        <f>I144+L144+O144+R144+U144+X144+AA144+AD144+AG144+AJ144+AM144+AP144</f>
        <v>0</v>
      </c>
      <c r="G144" s="73">
        <v>0</v>
      </c>
      <c r="H144" s="73">
        <v>0</v>
      </c>
      <c r="I144" s="73">
        <v>0</v>
      </c>
      <c r="J144" s="73">
        <v>0</v>
      </c>
      <c r="K144" s="73">
        <v>0</v>
      </c>
      <c r="L144" s="73">
        <v>0</v>
      </c>
      <c r="M144" s="73">
        <v>0</v>
      </c>
      <c r="N144" s="73">
        <v>0</v>
      </c>
      <c r="O144" s="73">
        <v>0</v>
      </c>
      <c r="P144" s="73">
        <v>0</v>
      </c>
      <c r="Q144" s="46">
        <v>0</v>
      </c>
      <c r="R144" s="73">
        <v>0</v>
      </c>
      <c r="S144" s="73">
        <v>0</v>
      </c>
      <c r="T144" s="14">
        <v>0</v>
      </c>
      <c r="U144" s="73">
        <v>0</v>
      </c>
      <c r="V144" s="73">
        <v>0</v>
      </c>
      <c r="W144" s="14">
        <v>0</v>
      </c>
      <c r="X144" s="73">
        <v>0</v>
      </c>
      <c r="Y144" s="73">
        <v>0</v>
      </c>
      <c r="Z144" s="46">
        <v>0</v>
      </c>
      <c r="AA144" s="73">
        <v>0</v>
      </c>
      <c r="AB144" s="73">
        <v>0</v>
      </c>
      <c r="AC144" s="46">
        <v>0</v>
      </c>
      <c r="AD144" s="73">
        <v>0</v>
      </c>
      <c r="AE144" s="73">
        <v>0</v>
      </c>
      <c r="AF144" s="46">
        <v>0</v>
      </c>
      <c r="AG144" s="73">
        <v>0</v>
      </c>
      <c r="AH144" s="73">
        <v>0</v>
      </c>
      <c r="AI144" s="46">
        <v>0</v>
      </c>
      <c r="AJ144" s="73">
        <v>0</v>
      </c>
      <c r="AK144" s="73">
        <v>0</v>
      </c>
      <c r="AL144" s="46">
        <v>0</v>
      </c>
      <c r="AM144" s="73">
        <v>0</v>
      </c>
      <c r="AN144" s="73">
        <v>0</v>
      </c>
      <c r="AO144" s="46">
        <v>0</v>
      </c>
      <c r="AP144" s="73">
        <v>0</v>
      </c>
      <c r="AQ144" s="73">
        <v>0</v>
      </c>
      <c r="AR144" s="244"/>
      <c r="AS144" s="195"/>
      <c r="AT144" s="8"/>
      <c r="AU144" s="8"/>
      <c r="AV144" s="8"/>
    </row>
    <row r="145" spans="1:48" s="9" customFormat="1" ht="30" customHeight="1">
      <c r="A145" s="159"/>
      <c r="B145" s="185"/>
      <c r="C145" s="151"/>
      <c r="D145" s="12" t="s">
        <v>24</v>
      </c>
      <c r="E145" s="7">
        <f>H145+K145+N145+Q145+T145+W145+Z145+AC145+AF145+AI145+AL145+AO145</f>
        <v>0</v>
      </c>
      <c r="F145" s="7">
        <f t="shared" ref="F145:F146" si="138">I145+L145+O145+R145+U145+X145+AA145+AD145+AG145+AJ145+AM145+AP145</f>
        <v>0</v>
      </c>
      <c r="G145" s="73">
        <v>0</v>
      </c>
      <c r="H145" s="73">
        <v>0</v>
      </c>
      <c r="I145" s="73">
        <v>0</v>
      </c>
      <c r="J145" s="73">
        <v>0</v>
      </c>
      <c r="K145" s="73">
        <v>0</v>
      </c>
      <c r="L145" s="73">
        <v>0</v>
      </c>
      <c r="M145" s="73">
        <v>0</v>
      </c>
      <c r="N145" s="73">
        <v>0</v>
      </c>
      <c r="O145" s="73">
        <v>0</v>
      </c>
      <c r="P145" s="73">
        <v>0</v>
      </c>
      <c r="Q145" s="46">
        <v>0</v>
      </c>
      <c r="R145" s="73">
        <v>0</v>
      </c>
      <c r="S145" s="73">
        <v>0</v>
      </c>
      <c r="T145" s="14">
        <v>0</v>
      </c>
      <c r="U145" s="73">
        <v>0</v>
      </c>
      <c r="V145" s="73">
        <v>0</v>
      </c>
      <c r="W145" s="14">
        <v>0</v>
      </c>
      <c r="X145" s="73">
        <v>0</v>
      </c>
      <c r="Y145" s="73">
        <v>0</v>
      </c>
      <c r="Z145" s="46">
        <v>0</v>
      </c>
      <c r="AA145" s="73">
        <v>0</v>
      </c>
      <c r="AB145" s="73">
        <v>0</v>
      </c>
      <c r="AC145" s="46">
        <v>0</v>
      </c>
      <c r="AD145" s="73">
        <v>0</v>
      </c>
      <c r="AE145" s="73">
        <v>0</v>
      </c>
      <c r="AF145" s="46">
        <v>0</v>
      </c>
      <c r="AG145" s="73">
        <v>0</v>
      </c>
      <c r="AH145" s="73">
        <v>0</v>
      </c>
      <c r="AI145" s="46">
        <v>0</v>
      </c>
      <c r="AJ145" s="73">
        <v>0</v>
      </c>
      <c r="AK145" s="73">
        <v>0</v>
      </c>
      <c r="AL145" s="46">
        <v>0</v>
      </c>
      <c r="AM145" s="73">
        <v>0</v>
      </c>
      <c r="AN145" s="73">
        <v>0</v>
      </c>
      <c r="AO145" s="46">
        <v>0</v>
      </c>
      <c r="AP145" s="73">
        <v>0</v>
      </c>
      <c r="AQ145" s="73">
        <v>0</v>
      </c>
      <c r="AR145" s="244"/>
      <c r="AS145" s="195"/>
      <c r="AT145" s="8"/>
      <c r="AU145" s="8"/>
      <c r="AV145" s="8"/>
    </row>
    <row r="146" spans="1:48" s="9" customFormat="1" ht="16.5" customHeight="1">
      <c r="A146" s="159"/>
      <c r="B146" s="185"/>
      <c r="C146" s="151"/>
      <c r="D146" s="12" t="s">
        <v>86</v>
      </c>
      <c r="E146" s="7">
        <f t="shared" ref="E146" si="139">H146+K146+N146+Q146+T146+W146+Z146+AC146+AF146+AI146+AL146+AO146</f>
        <v>0</v>
      </c>
      <c r="F146" s="7">
        <f t="shared" si="138"/>
        <v>0</v>
      </c>
      <c r="G146" s="73">
        <v>0</v>
      </c>
      <c r="H146" s="73">
        <v>0</v>
      </c>
      <c r="I146" s="73">
        <v>0</v>
      </c>
      <c r="J146" s="73">
        <v>0</v>
      </c>
      <c r="K146" s="73">
        <v>0</v>
      </c>
      <c r="L146" s="73">
        <v>0</v>
      </c>
      <c r="M146" s="73">
        <v>0</v>
      </c>
      <c r="N146" s="73">
        <v>0</v>
      </c>
      <c r="O146" s="73">
        <v>0</v>
      </c>
      <c r="P146" s="73">
        <v>0</v>
      </c>
      <c r="Q146" s="46">
        <v>0</v>
      </c>
      <c r="R146" s="73">
        <v>0</v>
      </c>
      <c r="S146" s="73">
        <v>0</v>
      </c>
      <c r="T146" s="14">
        <v>0</v>
      </c>
      <c r="U146" s="73">
        <v>0</v>
      </c>
      <c r="V146" s="73">
        <v>0</v>
      </c>
      <c r="W146" s="14">
        <v>0</v>
      </c>
      <c r="X146" s="73">
        <v>0</v>
      </c>
      <c r="Y146" s="73">
        <v>0</v>
      </c>
      <c r="Z146" s="46">
        <v>0</v>
      </c>
      <c r="AA146" s="73">
        <v>0</v>
      </c>
      <c r="AB146" s="73">
        <v>0</v>
      </c>
      <c r="AC146" s="46">
        <v>0</v>
      </c>
      <c r="AD146" s="73">
        <v>0</v>
      </c>
      <c r="AE146" s="73">
        <v>0</v>
      </c>
      <c r="AF146" s="46">
        <v>0</v>
      </c>
      <c r="AG146" s="73">
        <v>0</v>
      </c>
      <c r="AH146" s="73">
        <v>0</v>
      </c>
      <c r="AI146" s="46">
        <v>0</v>
      </c>
      <c r="AJ146" s="73">
        <v>0</v>
      </c>
      <c r="AK146" s="73">
        <v>0</v>
      </c>
      <c r="AL146" s="46">
        <v>0</v>
      </c>
      <c r="AM146" s="73">
        <v>0</v>
      </c>
      <c r="AN146" s="73">
        <v>0</v>
      </c>
      <c r="AO146" s="46">
        <v>0</v>
      </c>
      <c r="AP146" s="73">
        <v>0</v>
      </c>
      <c r="AQ146" s="73">
        <v>0</v>
      </c>
      <c r="AR146" s="244"/>
      <c r="AS146" s="195"/>
      <c r="AT146" s="8"/>
      <c r="AU146" s="8"/>
      <c r="AV146" s="8"/>
    </row>
    <row r="147" spans="1:48" s="9" customFormat="1" ht="33" customHeight="1">
      <c r="A147" s="160"/>
      <c r="B147" s="186"/>
      <c r="C147" s="152"/>
      <c r="D147" s="21" t="s">
        <v>87</v>
      </c>
      <c r="E147" s="7">
        <v>0</v>
      </c>
      <c r="F147" s="7">
        <v>0</v>
      </c>
      <c r="G147" s="73">
        <v>0</v>
      </c>
      <c r="H147" s="73">
        <v>0</v>
      </c>
      <c r="I147" s="73">
        <v>0</v>
      </c>
      <c r="J147" s="73">
        <v>0</v>
      </c>
      <c r="K147" s="73">
        <v>0</v>
      </c>
      <c r="L147" s="73">
        <v>0</v>
      </c>
      <c r="M147" s="73">
        <v>0</v>
      </c>
      <c r="N147" s="73">
        <v>0</v>
      </c>
      <c r="O147" s="73">
        <v>0</v>
      </c>
      <c r="P147" s="73">
        <v>0</v>
      </c>
      <c r="Q147" s="46">
        <v>0</v>
      </c>
      <c r="R147" s="46">
        <v>0</v>
      </c>
      <c r="S147" s="46">
        <v>0</v>
      </c>
      <c r="T147" s="46">
        <v>0</v>
      </c>
      <c r="U147" s="46">
        <v>0</v>
      </c>
      <c r="V147" s="46">
        <v>0</v>
      </c>
      <c r="W147" s="46">
        <v>0</v>
      </c>
      <c r="X147" s="46">
        <v>0</v>
      </c>
      <c r="Y147" s="46">
        <v>0</v>
      </c>
      <c r="Z147" s="46">
        <v>0</v>
      </c>
      <c r="AA147" s="46">
        <v>0</v>
      </c>
      <c r="AB147" s="46">
        <v>0</v>
      </c>
      <c r="AC147" s="46">
        <v>0</v>
      </c>
      <c r="AD147" s="46">
        <v>0</v>
      </c>
      <c r="AE147" s="46">
        <v>0</v>
      </c>
      <c r="AF147" s="46">
        <v>0</v>
      </c>
      <c r="AG147" s="46">
        <v>0</v>
      </c>
      <c r="AH147" s="46">
        <v>0</v>
      </c>
      <c r="AI147" s="46">
        <v>0</v>
      </c>
      <c r="AJ147" s="46">
        <v>0</v>
      </c>
      <c r="AK147" s="46">
        <v>0</v>
      </c>
      <c r="AL147" s="46">
        <v>0</v>
      </c>
      <c r="AM147" s="46">
        <v>0</v>
      </c>
      <c r="AN147" s="46">
        <v>0</v>
      </c>
      <c r="AO147" s="46">
        <v>0</v>
      </c>
      <c r="AP147" s="46">
        <v>0</v>
      </c>
      <c r="AQ147" s="46">
        <v>0</v>
      </c>
      <c r="AR147" s="245"/>
      <c r="AS147" s="196"/>
      <c r="AT147" s="8"/>
      <c r="AU147" s="8"/>
      <c r="AV147" s="8"/>
    </row>
    <row r="148" spans="1:48" s="10" customFormat="1" ht="16.5" customHeight="1">
      <c r="A148" s="127" t="s">
        <v>70</v>
      </c>
      <c r="B148" s="142" t="s">
        <v>157</v>
      </c>
      <c r="C148" s="133" t="s">
        <v>215</v>
      </c>
      <c r="D148" s="11" t="s">
        <v>89</v>
      </c>
      <c r="E148" s="7">
        <f>SUM(E149:E151)</f>
        <v>40</v>
      </c>
      <c r="F148" s="7">
        <f>SUM(F149:F151)</f>
        <v>0</v>
      </c>
      <c r="G148" s="73">
        <f>F148/E148*100</f>
        <v>0</v>
      </c>
      <c r="H148" s="73">
        <f>SUM(H149:H151)</f>
        <v>0</v>
      </c>
      <c r="I148" s="73">
        <f>SUM(I149:I151)</f>
        <v>0</v>
      </c>
      <c r="J148" s="73">
        <v>0</v>
      </c>
      <c r="K148" s="73">
        <f>SUM(K149:K151)</f>
        <v>0</v>
      </c>
      <c r="L148" s="73">
        <f>SUM(L149:L151)</f>
        <v>0</v>
      </c>
      <c r="M148" s="73">
        <v>0</v>
      </c>
      <c r="N148" s="73">
        <f>SUM(N149:N151)</f>
        <v>0</v>
      </c>
      <c r="O148" s="73">
        <f>SUM(O149:O151)</f>
        <v>0</v>
      </c>
      <c r="P148" s="73">
        <v>0</v>
      </c>
      <c r="Q148" s="73">
        <f>SUM(Q149:Q151)</f>
        <v>0</v>
      </c>
      <c r="R148" s="73">
        <f>SUM(R149:R151)</f>
        <v>0</v>
      </c>
      <c r="S148" s="73">
        <v>0</v>
      </c>
      <c r="T148" s="73">
        <f>SUM(T149:T151)</f>
        <v>0</v>
      </c>
      <c r="U148" s="73">
        <f>SUM(U149:U151)</f>
        <v>0</v>
      </c>
      <c r="V148" s="73">
        <v>0</v>
      </c>
      <c r="W148" s="73">
        <f>SUM(W149:W151)</f>
        <v>0</v>
      </c>
      <c r="X148" s="73">
        <f>SUM(X149:X151)</f>
        <v>0</v>
      </c>
      <c r="Y148" s="73">
        <v>0</v>
      </c>
      <c r="Z148" s="73">
        <f>SUM(Z149:Z151)</f>
        <v>0</v>
      </c>
      <c r="AA148" s="73">
        <f>SUM(AA149:AA151)</f>
        <v>0</v>
      </c>
      <c r="AB148" s="73">
        <v>0</v>
      </c>
      <c r="AC148" s="73">
        <f>SUM(AC149:AC151)</f>
        <v>0</v>
      </c>
      <c r="AD148" s="73">
        <f>SUM(AD149:AD151)</f>
        <v>0</v>
      </c>
      <c r="AE148" s="73">
        <v>0</v>
      </c>
      <c r="AF148" s="73">
        <f>SUM(AF149:AF151)</f>
        <v>20</v>
      </c>
      <c r="AG148" s="73">
        <f>SUM(AG149:AG151)</f>
        <v>0</v>
      </c>
      <c r="AH148" s="73">
        <v>0</v>
      </c>
      <c r="AI148" s="73">
        <f>SUM(AI149:AI151)</f>
        <v>20</v>
      </c>
      <c r="AJ148" s="73">
        <f>SUM(AJ149:AJ151)</f>
        <v>0</v>
      </c>
      <c r="AK148" s="73">
        <v>0</v>
      </c>
      <c r="AL148" s="73">
        <f>SUM(AL149:AL151)</f>
        <v>0</v>
      </c>
      <c r="AM148" s="73">
        <f>SUM(AM149:AM151)</f>
        <v>0</v>
      </c>
      <c r="AN148" s="73">
        <v>0</v>
      </c>
      <c r="AO148" s="73">
        <f>SUM(AO149:AO151)</f>
        <v>0</v>
      </c>
      <c r="AP148" s="73">
        <f>SUM(AP149:AP151)</f>
        <v>0</v>
      </c>
      <c r="AQ148" s="73">
        <v>0</v>
      </c>
      <c r="AR148" s="197" t="s">
        <v>181</v>
      </c>
      <c r="AS148" s="96"/>
      <c r="AT148" s="8"/>
      <c r="AU148" s="8"/>
      <c r="AV148" s="8"/>
    </row>
    <row r="149" spans="1:48" s="10" customFormat="1" ht="26.25" customHeight="1">
      <c r="A149" s="159"/>
      <c r="B149" s="157"/>
      <c r="C149" s="148"/>
      <c r="D149" s="11" t="s">
        <v>85</v>
      </c>
      <c r="E149" s="7">
        <f>H149+K149+N149+Q149+T149+W149+Z149+AC149+AF149+AI149+AL149+AO149</f>
        <v>0</v>
      </c>
      <c r="F149" s="7">
        <f>I149+L149+O149+R149+U149+X149+AA149+AD149+AG149+AJ149+AM149+AP149</f>
        <v>0</v>
      </c>
      <c r="G149" s="73">
        <v>0</v>
      </c>
      <c r="H149" s="73">
        <v>0</v>
      </c>
      <c r="I149" s="73">
        <v>0</v>
      </c>
      <c r="J149" s="73">
        <v>0</v>
      </c>
      <c r="K149" s="73">
        <v>0</v>
      </c>
      <c r="L149" s="73">
        <v>0</v>
      </c>
      <c r="M149" s="73">
        <v>0</v>
      </c>
      <c r="N149" s="73">
        <v>0</v>
      </c>
      <c r="O149" s="73">
        <v>0</v>
      </c>
      <c r="P149" s="73">
        <v>0</v>
      </c>
      <c r="Q149" s="46">
        <v>0</v>
      </c>
      <c r="R149" s="73">
        <v>0</v>
      </c>
      <c r="S149" s="73">
        <v>0</v>
      </c>
      <c r="T149" s="14">
        <v>0</v>
      </c>
      <c r="U149" s="73">
        <v>0</v>
      </c>
      <c r="V149" s="73">
        <v>0</v>
      </c>
      <c r="W149" s="14">
        <v>0</v>
      </c>
      <c r="X149" s="73">
        <v>0</v>
      </c>
      <c r="Y149" s="73">
        <v>0</v>
      </c>
      <c r="Z149" s="46">
        <v>0</v>
      </c>
      <c r="AA149" s="73">
        <v>0</v>
      </c>
      <c r="AB149" s="73">
        <v>0</v>
      </c>
      <c r="AC149" s="46">
        <v>0</v>
      </c>
      <c r="AD149" s="73">
        <v>0</v>
      </c>
      <c r="AE149" s="73">
        <v>0</v>
      </c>
      <c r="AF149" s="46">
        <v>0</v>
      </c>
      <c r="AG149" s="73">
        <v>0</v>
      </c>
      <c r="AH149" s="73">
        <v>0</v>
      </c>
      <c r="AI149" s="46">
        <v>0</v>
      </c>
      <c r="AJ149" s="73">
        <v>0</v>
      </c>
      <c r="AK149" s="73">
        <v>0</v>
      </c>
      <c r="AL149" s="46">
        <v>0</v>
      </c>
      <c r="AM149" s="73">
        <v>0</v>
      </c>
      <c r="AN149" s="73">
        <v>0</v>
      </c>
      <c r="AO149" s="46">
        <v>0</v>
      </c>
      <c r="AP149" s="73">
        <v>0</v>
      </c>
      <c r="AQ149" s="73">
        <v>0</v>
      </c>
      <c r="AR149" s="205"/>
      <c r="AS149" s="195"/>
      <c r="AT149" s="8"/>
      <c r="AU149" s="8"/>
      <c r="AV149" s="8"/>
    </row>
    <row r="150" spans="1:48" s="9" customFormat="1" ht="25.5" customHeight="1">
      <c r="A150" s="159"/>
      <c r="B150" s="157"/>
      <c r="C150" s="148"/>
      <c r="D150" s="12" t="s">
        <v>24</v>
      </c>
      <c r="E150" s="7">
        <f>H150+K150+N150+Q150+T150+W150+Z150+AC150+AF150+AI150+AL150+AO150</f>
        <v>0</v>
      </c>
      <c r="F150" s="7">
        <f t="shared" ref="F150:F151" si="140">I150+L150+O150+R150+U150+X150+AA150+AD150+AG150+AJ150+AM150+AP150</f>
        <v>0</v>
      </c>
      <c r="G150" s="73">
        <v>0</v>
      </c>
      <c r="H150" s="73">
        <v>0</v>
      </c>
      <c r="I150" s="73">
        <v>0</v>
      </c>
      <c r="J150" s="73">
        <v>0</v>
      </c>
      <c r="K150" s="73">
        <v>0</v>
      </c>
      <c r="L150" s="73">
        <v>0</v>
      </c>
      <c r="M150" s="73">
        <v>0</v>
      </c>
      <c r="N150" s="73">
        <v>0</v>
      </c>
      <c r="O150" s="73">
        <v>0</v>
      </c>
      <c r="P150" s="73">
        <v>0</v>
      </c>
      <c r="Q150" s="46">
        <v>0</v>
      </c>
      <c r="R150" s="73">
        <v>0</v>
      </c>
      <c r="S150" s="73">
        <v>0</v>
      </c>
      <c r="T150" s="14">
        <v>0</v>
      </c>
      <c r="U150" s="73">
        <v>0</v>
      </c>
      <c r="V150" s="73">
        <v>0</v>
      </c>
      <c r="W150" s="14">
        <v>0</v>
      </c>
      <c r="X150" s="73">
        <v>0</v>
      </c>
      <c r="Y150" s="73">
        <v>0</v>
      </c>
      <c r="Z150" s="46">
        <v>0</v>
      </c>
      <c r="AA150" s="73">
        <v>0</v>
      </c>
      <c r="AB150" s="73">
        <v>0</v>
      </c>
      <c r="AC150" s="46">
        <v>0</v>
      </c>
      <c r="AD150" s="73">
        <v>0</v>
      </c>
      <c r="AE150" s="73">
        <v>0</v>
      </c>
      <c r="AF150" s="46">
        <v>0</v>
      </c>
      <c r="AG150" s="73">
        <v>0</v>
      </c>
      <c r="AH150" s="73">
        <v>0</v>
      </c>
      <c r="AI150" s="46">
        <v>0</v>
      </c>
      <c r="AJ150" s="73">
        <v>0</v>
      </c>
      <c r="AK150" s="73">
        <v>0</v>
      </c>
      <c r="AL150" s="46">
        <v>0</v>
      </c>
      <c r="AM150" s="73">
        <v>0</v>
      </c>
      <c r="AN150" s="73">
        <v>0</v>
      </c>
      <c r="AO150" s="46">
        <v>0</v>
      </c>
      <c r="AP150" s="73">
        <v>0</v>
      </c>
      <c r="AQ150" s="73">
        <v>0</v>
      </c>
      <c r="AR150" s="205"/>
      <c r="AS150" s="195"/>
      <c r="AT150" s="8"/>
      <c r="AU150" s="8"/>
      <c r="AV150" s="8"/>
    </row>
    <row r="151" spans="1:48" s="9" customFormat="1" ht="16.5" customHeight="1">
      <c r="A151" s="159"/>
      <c r="B151" s="157"/>
      <c r="C151" s="148"/>
      <c r="D151" s="12" t="s">
        <v>86</v>
      </c>
      <c r="E151" s="7">
        <f t="shared" ref="E151" si="141">H151+K151+N151+Q151+T151+W151+Z151+AC151+AF151+AI151+AL151+AO151</f>
        <v>40</v>
      </c>
      <c r="F151" s="7">
        <f t="shared" si="140"/>
        <v>0</v>
      </c>
      <c r="G151" s="73">
        <f t="shared" ref="G151" si="142">F151/E151*100</f>
        <v>0</v>
      </c>
      <c r="H151" s="73">
        <v>0</v>
      </c>
      <c r="I151" s="73">
        <v>0</v>
      </c>
      <c r="J151" s="73">
        <v>0</v>
      </c>
      <c r="K151" s="73">
        <v>0</v>
      </c>
      <c r="L151" s="73">
        <v>0</v>
      </c>
      <c r="M151" s="73">
        <v>0</v>
      </c>
      <c r="N151" s="73">
        <v>0</v>
      </c>
      <c r="O151" s="73">
        <v>0</v>
      </c>
      <c r="P151" s="73">
        <v>0</v>
      </c>
      <c r="Q151" s="46">
        <v>0</v>
      </c>
      <c r="R151" s="73">
        <v>0</v>
      </c>
      <c r="S151" s="73">
        <v>0</v>
      </c>
      <c r="T151" s="14">
        <v>0</v>
      </c>
      <c r="U151" s="73">
        <v>0</v>
      </c>
      <c r="V151" s="73">
        <v>0</v>
      </c>
      <c r="W151" s="14">
        <v>0</v>
      </c>
      <c r="X151" s="73">
        <v>0</v>
      </c>
      <c r="Y151" s="73">
        <v>0</v>
      </c>
      <c r="Z151" s="46">
        <v>0</v>
      </c>
      <c r="AA151" s="73">
        <v>0</v>
      </c>
      <c r="AB151" s="73">
        <v>0</v>
      </c>
      <c r="AC151" s="46">
        <v>0</v>
      </c>
      <c r="AD151" s="73">
        <v>0</v>
      </c>
      <c r="AE151" s="73">
        <v>0</v>
      </c>
      <c r="AF151" s="46">
        <v>20</v>
      </c>
      <c r="AG151" s="73">
        <v>0</v>
      </c>
      <c r="AH151" s="73">
        <v>0</v>
      </c>
      <c r="AI151" s="46">
        <v>20</v>
      </c>
      <c r="AJ151" s="73">
        <v>0</v>
      </c>
      <c r="AK151" s="73">
        <v>0</v>
      </c>
      <c r="AL151" s="46">
        <v>0</v>
      </c>
      <c r="AM151" s="73">
        <v>0</v>
      </c>
      <c r="AN151" s="73">
        <v>0</v>
      </c>
      <c r="AO151" s="46">
        <v>0</v>
      </c>
      <c r="AP151" s="73">
        <v>0</v>
      </c>
      <c r="AQ151" s="73">
        <v>0</v>
      </c>
      <c r="AR151" s="205"/>
      <c r="AS151" s="195"/>
      <c r="AT151" s="8"/>
      <c r="AU151" s="8"/>
      <c r="AV151" s="8"/>
    </row>
    <row r="152" spans="1:48" s="9" customFormat="1" ht="27" customHeight="1">
      <c r="A152" s="160"/>
      <c r="B152" s="158"/>
      <c r="C152" s="149"/>
      <c r="D152" s="21" t="s">
        <v>87</v>
      </c>
      <c r="E152" s="7">
        <v>0</v>
      </c>
      <c r="F152" s="7">
        <v>0</v>
      </c>
      <c r="G152" s="73">
        <v>0</v>
      </c>
      <c r="H152" s="73">
        <v>0</v>
      </c>
      <c r="I152" s="73">
        <v>0</v>
      </c>
      <c r="J152" s="73">
        <v>0</v>
      </c>
      <c r="K152" s="73">
        <v>0</v>
      </c>
      <c r="L152" s="73">
        <v>0</v>
      </c>
      <c r="M152" s="73">
        <v>0</v>
      </c>
      <c r="N152" s="73">
        <v>0</v>
      </c>
      <c r="O152" s="73">
        <v>0</v>
      </c>
      <c r="P152" s="73">
        <v>0</v>
      </c>
      <c r="Q152" s="46">
        <v>0</v>
      </c>
      <c r="R152" s="46">
        <v>0</v>
      </c>
      <c r="S152" s="46">
        <v>0</v>
      </c>
      <c r="T152" s="46">
        <v>0</v>
      </c>
      <c r="U152" s="46">
        <v>0</v>
      </c>
      <c r="V152" s="46">
        <v>0</v>
      </c>
      <c r="W152" s="46">
        <v>0</v>
      </c>
      <c r="X152" s="46">
        <v>0</v>
      </c>
      <c r="Y152" s="46">
        <v>0</v>
      </c>
      <c r="Z152" s="46">
        <v>0</v>
      </c>
      <c r="AA152" s="46">
        <v>0</v>
      </c>
      <c r="AB152" s="46">
        <v>0</v>
      </c>
      <c r="AC152" s="46">
        <v>0</v>
      </c>
      <c r="AD152" s="46">
        <v>0</v>
      </c>
      <c r="AE152" s="46">
        <v>0</v>
      </c>
      <c r="AF152" s="46">
        <v>0</v>
      </c>
      <c r="AG152" s="46">
        <v>0</v>
      </c>
      <c r="AH152" s="46">
        <v>0</v>
      </c>
      <c r="AI152" s="46">
        <v>0</v>
      </c>
      <c r="AJ152" s="46">
        <v>0</v>
      </c>
      <c r="AK152" s="46">
        <v>0</v>
      </c>
      <c r="AL152" s="46">
        <v>0</v>
      </c>
      <c r="AM152" s="46">
        <v>0</v>
      </c>
      <c r="AN152" s="46">
        <v>0</v>
      </c>
      <c r="AO152" s="46">
        <v>0</v>
      </c>
      <c r="AP152" s="46">
        <v>0</v>
      </c>
      <c r="AQ152" s="46">
        <v>0</v>
      </c>
      <c r="AR152" s="206"/>
      <c r="AS152" s="196"/>
      <c r="AT152" s="8"/>
      <c r="AU152" s="8"/>
      <c r="AV152" s="8"/>
    </row>
    <row r="153" spans="1:48" s="32" customFormat="1" ht="16.5" customHeight="1">
      <c r="A153" s="127" t="s">
        <v>71</v>
      </c>
      <c r="B153" s="142" t="s">
        <v>158</v>
      </c>
      <c r="C153" s="161" t="s">
        <v>145</v>
      </c>
      <c r="D153" s="150" t="s">
        <v>27</v>
      </c>
      <c r="E153" s="82" t="s">
        <v>36</v>
      </c>
      <c r="F153" s="82" t="s">
        <v>36</v>
      </c>
      <c r="G153" s="82" t="s">
        <v>36</v>
      </c>
      <c r="H153" s="82" t="s">
        <v>36</v>
      </c>
      <c r="I153" s="82" t="s">
        <v>36</v>
      </c>
      <c r="J153" s="82" t="s">
        <v>36</v>
      </c>
      <c r="K153" s="82" t="s">
        <v>36</v>
      </c>
      <c r="L153" s="82" t="s">
        <v>36</v>
      </c>
      <c r="M153" s="82" t="s">
        <v>36</v>
      </c>
      <c r="N153" s="82" t="s">
        <v>36</v>
      </c>
      <c r="O153" s="82" t="s">
        <v>36</v>
      </c>
      <c r="P153" s="82" t="s">
        <v>36</v>
      </c>
      <c r="Q153" s="82" t="s">
        <v>36</v>
      </c>
      <c r="R153" s="82" t="s">
        <v>36</v>
      </c>
      <c r="S153" s="82" t="s">
        <v>36</v>
      </c>
      <c r="T153" s="82" t="s">
        <v>36</v>
      </c>
      <c r="U153" s="82" t="s">
        <v>36</v>
      </c>
      <c r="V153" s="82" t="s">
        <v>36</v>
      </c>
      <c r="W153" s="82" t="s">
        <v>36</v>
      </c>
      <c r="X153" s="82" t="s">
        <v>36</v>
      </c>
      <c r="Y153" s="82" t="s">
        <v>36</v>
      </c>
      <c r="Z153" s="82" t="s">
        <v>36</v>
      </c>
      <c r="AA153" s="82" t="s">
        <v>36</v>
      </c>
      <c r="AB153" s="82" t="s">
        <v>36</v>
      </c>
      <c r="AC153" s="82" t="s">
        <v>36</v>
      </c>
      <c r="AD153" s="82" t="s">
        <v>36</v>
      </c>
      <c r="AE153" s="82" t="s">
        <v>36</v>
      </c>
      <c r="AF153" s="82" t="s">
        <v>36</v>
      </c>
      <c r="AG153" s="82" t="s">
        <v>36</v>
      </c>
      <c r="AH153" s="82" t="s">
        <v>36</v>
      </c>
      <c r="AI153" s="82" t="s">
        <v>36</v>
      </c>
      <c r="AJ153" s="82" t="s">
        <v>36</v>
      </c>
      <c r="AK153" s="82" t="s">
        <v>36</v>
      </c>
      <c r="AL153" s="82" t="s">
        <v>36</v>
      </c>
      <c r="AM153" s="82" t="s">
        <v>36</v>
      </c>
      <c r="AN153" s="82" t="s">
        <v>36</v>
      </c>
      <c r="AO153" s="82" t="s">
        <v>36</v>
      </c>
      <c r="AP153" s="82" t="s">
        <v>36</v>
      </c>
      <c r="AQ153" s="82" t="s">
        <v>36</v>
      </c>
      <c r="AR153" s="197" t="s">
        <v>186</v>
      </c>
      <c r="AS153" s="96"/>
      <c r="AT153" s="8"/>
      <c r="AU153" s="8"/>
      <c r="AV153" s="8"/>
    </row>
    <row r="154" spans="1:48" s="9" customFormat="1" ht="16.5" customHeight="1">
      <c r="A154" s="128"/>
      <c r="B154" s="143"/>
      <c r="C154" s="148"/>
      <c r="D154" s="148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164"/>
      <c r="R154" s="164"/>
      <c r="S154" s="164"/>
      <c r="T154" s="164"/>
      <c r="U154" s="164"/>
      <c r="V154" s="164"/>
      <c r="W154" s="164"/>
      <c r="X154" s="164"/>
      <c r="Y154" s="164"/>
      <c r="Z154" s="164"/>
      <c r="AA154" s="164"/>
      <c r="AB154" s="164"/>
      <c r="AC154" s="164"/>
      <c r="AD154" s="164"/>
      <c r="AE154" s="164"/>
      <c r="AF154" s="164"/>
      <c r="AG154" s="164"/>
      <c r="AH154" s="164"/>
      <c r="AI154" s="164"/>
      <c r="AJ154" s="164"/>
      <c r="AK154" s="164"/>
      <c r="AL154" s="164"/>
      <c r="AM154" s="164"/>
      <c r="AN154" s="164"/>
      <c r="AO154" s="90"/>
      <c r="AP154" s="90"/>
      <c r="AQ154" s="90"/>
      <c r="AR154" s="205"/>
      <c r="AS154" s="195"/>
      <c r="AT154" s="8"/>
      <c r="AU154" s="8"/>
      <c r="AV154" s="8"/>
    </row>
    <row r="155" spans="1:48" s="9" customFormat="1" ht="97.5" customHeight="1">
      <c r="A155" s="129"/>
      <c r="B155" s="144"/>
      <c r="C155" s="149"/>
      <c r="D155" s="149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165"/>
      <c r="R155" s="165"/>
      <c r="S155" s="165"/>
      <c r="T155" s="165"/>
      <c r="U155" s="165"/>
      <c r="V155" s="165"/>
      <c r="W155" s="165"/>
      <c r="X155" s="165"/>
      <c r="Y155" s="165"/>
      <c r="Z155" s="165"/>
      <c r="AA155" s="165"/>
      <c r="AB155" s="165"/>
      <c r="AC155" s="165"/>
      <c r="AD155" s="165"/>
      <c r="AE155" s="165"/>
      <c r="AF155" s="165"/>
      <c r="AG155" s="165"/>
      <c r="AH155" s="165"/>
      <c r="AI155" s="165"/>
      <c r="AJ155" s="165"/>
      <c r="AK155" s="165"/>
      <c r="AL155" s="165"/>
      <c r="AM155" s="165"/>
      <c r="AN155" s="165"/>
      <c r="AO155" s="91"/>
      <c r="AP155" s="91"/>
      <c r="AQ155" s="91"/>
      <c r="AR155" s="206"/>
      <c r="AS155" s="196"/>
      <c r="AT155" s="8"/>
      <c r="AU155" s="8"/>
      <c r="AV155" s="8"/>
    </row>
    <row r="156" spans="1:48" s="32" customFormat="1" ht="16.5" customHeight="1">
      <c r="A156" s="127" t="s">
        <v>72</v>
      </c>
      <c r="B156" s="142" t="s">
        <v>159</v>
      </c>
      <c r="C156" s="150" t="s">
        <v>216</v>
      </c>
      <c r="D156" s="150" t="s">
        <v>27</v>
      </c>
      <c r="E156" s="82" t="s">
        <v>36</v>
      </c>
      <c r="F156" s="85" t="s">
        <v>36</v>
      </c>
      <c r="G156" s="82" t="s">
        <v>36</v>
      </c>
      <c r="H156" s="182" t="s">
        <v>36</v>
      </c>
      <c r="I156" s="82" t="s">
        <v>36</v>
      </c>
      <c r="J156" s="82" t="s">
        <v>36</v>
      </c>
      <c r="K156" s="82" t="s">
        <v>36</v>
      </c>
      <c r="L156" s="85" t="s">
        <v>36</v>
      </c>
      <c r="M156" s="85" t="s">
        <v>36</v>
      </c>
      <c r="N156" s="85" t="s">
        <v>36</v>
      </c>
      <c r="O156" s="85" t="s">
        <v>36</v>
      </c>
      <c r="P156" s="85" t="s">
        <v>36</v>
      </c>
      <c r="Q156" s="85" t="s">
        <v>36</v>
      </c>
      <c r="R156" s="85" t="s">
        <v>36</v>
      </c>
      <c r="S156" s="85" t="s">
        <v>36</v>
      </c>
      <c r="T156" s="85" t="s">
        <v>36</v>
      </c>
      <c r="U156" s="85" t="s">
        <v>36</v>
      </c>
      <c r="V156" s="85" t="s">
        <v>36</v>
      </c>
      <c r="W156" s="85" t="s">
        <v>36</v>
      </c>
      <c r="X156" s="85" t="s">
        <v>36</v>
      </c>
      <c r="Y156" s="85" t="s">
        <v>36</v>
      </c>
      <c r="Z156" s="85" t="s">
        <v>36</v>
      </c>
      <c r="AA156" s="85" t="s">
        <v>36</v>
      </c>
      <c r="AB156" s="85" t="s">
        <v>36</v>
      </c>
      <c r="AC156" s="85" t="s">
        <v>36</v>
      </c>
      <c r="AD156" s="85" t="s">
        <v>36</v>
      </c>
      <c r="AE156" s="85" t="s">
        <v>36</v>
      </c>
      <c r="AF156" s="85" t="s">
        <v>36</v>
      </c>
      <c r="AG156" s="85" t="s">
        <v>36</v>
      </c>
      <c r="AH156" s="85" t="s">
        <v>36</v>
      </c>
      <c r="AI156" s="85" t="s">
        <v>36</v>
      </c>
      <c r="AJ156" s="85" t="s">
        <v>36</v>
      </c>
      <c r="AK156" s="85" t="s">
        <v>36</v>
      </c>
      <c r="AL156" s="85" t="s">
        <v>36</v>
      </c>
      <c r="AM156" s="85" t="s">
        <v>36</v>
      </c>
      <c r="AN156" s="85" t="s">
        <v>36</v>
      </c>
      <c r="AO156" s="85" t="s">
        <v>36</v>
      </c>
      <c r="AP156" s="85" t="s">
        <v>36</v>
      </c>
      <c r="AQ156" s="85" t="s">
        <v>36</v>
      </c>
      <c r="AR156" s="197" t="s">
        <v>193</v>
      </c>
      <c r="AS156" s="96"/>
      <c r="AT156" s="8"/>
      <c r="AU156" s="8"/>
      <c r="AV156" s="8"/>
    </row>
    <row r="157" spans="1:48" s="9" customFormat="1" ht="16.5" customHeight="1">
      <c r="A157" s="128"/>
      <c r="B157" s="143"/>
      <c r="C157" s="148"/>
      <c r="D157" s="148"/>
      <c r="E157" s="90"/>
      <c r="F157" s="92"/>
      <c r="G157" s="90"/>
      <c r="H157" s="183"/>
      <c r="I157" s="88"/>
      <c r="J157" s="88"/>
      <c r="K157" s="88"/>
      <c r="L157" s="86"/>
      <c r="M157" s="86"/>
      <c r="N157" s="86"/>
      <c r="O157" s="86"/>
      <c r="P157" s="86"/>
      <c r="Q157" s="166"/>
      <c r="R157" s="166"/>
      <c r="S157" s="166"/>
      <c r="T157" s="166"/>
      <c r="U157" s="166"/>
      <c r="V157" s="166"/>
      <c r="W157" s="166"/>
      <c r="X157" s="166"/>
      <c r="Y157" s="166"/>
      <c r="Z157" s="166"/>
      <c r="AA157" s="166"/>
      <c r="AB157" s="166"/>
      <c r="AC157" s="166"/>
      <c r="AD157" s="166"/>
      <c r="AE157" s="166"/>
      <c r="AF157" s="166"/>
      <c r="AG157" s="166"/>
      <c r="AH157" s="166"/>
      <c r="AI157" s="166"/>
      <c r="AJ157" s="166"/>
      <c r="AK157" s="166"/>
      <c r="AL157" s="166"/>
      <c r="AM157" s="166"/>
      <c r="AN157" s="166"/>
      <c r="AO157" s="86"/>
      <c r="AP157" s="86"/>
      <c r="AQ157" s="86"/>
      <c r="AR157" s="205"/>
      <c r="AS157" s="195"/>
      <c r="AT157" s="8"/>
      <c r="AU157" s="8"/>
      <c r="AV157" s="8"/>
    </row>
    <row r="158" spans="1:48" s="9" customFormat="1" ht="16.5" customHeight="1">
      <c r="A158" s="129"/>
      <c r="B158" s="144"/>
      <c r="C158" s="149"/>
      <c r="D158" s="149"/>
      <c r="E158" s="91"/>
      <c r="F158" s="93"/>
      <c r="G158" s="91"/>
      <c r="H158" s="184"/>
      <c r="I158" s="89"/>
      <c r="J158" s="89"/>
      <c r="K158" s="89"/>
      <c r="L158" s="87"/>
      <c r="M158" s="87"/>
      <c r="N158" s="87"/>
      <c r="O158" s="87"/>
      <c r="P158" s="8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87"/>
      <c r="AP158" s="87"/>
      <c r="AQ158" s="87"/>
      <c r="AR158" s="206"/>
      <c r="AS158" s="196"/>
      <c r="AT158" s="8"/>
      <c r="AU158" s="8"/>
      <c r="AV158" s="8"/>
    </row>
    <row r="159" spans="1:48" s="10" customFormat="1" ht="16.5" customHeight="1">
      <c r="A159" s="187" t="s">
        <v>32</v>
      </c>
      <c r="B159" s="103" t="s">
        <v>34</v>
      </c>
      <c r="C159" s="104"/>
      <c r="D159" s="60" t="s">
        <v>22</v>
      </c>
      <c r="E159" s="61">
        <f>SUM(E160:E162)</f>
        <v>185.2</v>
      </c>
      <c r="F159" s="61">
        <f>SUM(F160:F162)</f>
        <v>80</v>
      </c>
      <c r="G159" s="62">
        <f>F159/E159*100</f>
        <v>43.196544276457885</v>
      </c>
      <c r="H159" s="62">
        <f>SUM(H160:H162)</f>
        <v>0</v>
      </c>
      <c r="I159" s="62">
        <f>SUM(I160:I162)</f>
        <v>0</v>
      </c>
      <c r="J159" s="62">
        <v>0</v>
      </c>
      <c r="K159" s="62">
        <f>SUM(K160:K162)</f>
        <v>0</v>
      </c>
      <c r="L159" s="62">
        <f>SUM(L160:L162)</f>
        <v>0</v>
      </c>
      <c r="M159" s="62">
        <v>0</v>
      </c>
      <c r="N159" s="62">
        <f>SUM(N160:N162)</f>
        <v>30</v>
      </c>
      <c r="O159" s="62">
        <f>SUM(O160:O162)</f>
        <v>20</v>
      </c>
      <c r="P159" s="62">
        <f>O159/N159*100</f>
        <v>66.666666666666657</v>
      </c>
      <c r="Q159" s="62">
        <f>SUM(Q160:Q162)</f>
        <v>0</v>
      </c>
      <c r="R159" s="62">
        <f>SUM(R160:R162)</f>
        <v>10</v>
      </c>
      <c r="S159" s="62">
        <v>0</v>
      </c>
      <c r="T159" s="62">
        <f>SUM(T160:T162)</f>
        <v>65.2</v>
      </c>
      <c r="U159" s="62">
        <f>SUM(U160:U162)</f>
        <v>50</v>
      </c>
      <c r="V159" s="62">
        <f>U159/T159*100</f>
        <v>76.687116564417181</v>
      </c>
      <c r="W159" s="62">
        <f>SUM(W160:W162)</f>
        <v>0</v>
      </c>
      <c r="X159" s="62">
        <f>SUM(X160:X162)</f>
        <v>0</v>
      </c>
      <c r="Y159" s="62">
        <v>0</v>
      </c>
      <c r="Z159" s="62">
        <f>SUM(Z160:Z162)</f>
        <v>0</v>
      </c>
      <c r="AA159" s="62">
        <f>SUM(AA160:AA162)</f>
        <v>0</v>
      </c>
      <c r="AB159" s="62">
        <v>0</v>
      </c>
      <c r="AC159" s="62">
        <f>SUM(AC160:AC162)</f>
        <v>0</v>
      </c>
      <c r="AD159" s="62">
        <f>SUM(AD160:AD162)</f>
        <v>0</v>
      </c>
      <c r="AE159" s="62">
        <v>0</v>
      </c>
      <c r="AF159" s="62">
        <f>SUM(AF160:AF162)</f>
        <v>10</v>
      </c>
      <c r="AG159" s="62">
        <f>SUM(AG160:AG162)</f>
        <v>0</v>
      </c>
      <c r="AH159" s="62">
        <f>AG159/AF159*100</f>
        <v>0</v>
      </c>
      <c r="AI159" s="62">
        <f>SUM(AI160:AI162)</f>
        <v>0</v>
      </c>
      <c r="AJ159" s="62">
        <f>SUM(AJ160:AJ162)</f>
        <v>0</v>
      </c>
      <c r="AK159" s="62">
        <v>0</v>
      </c>
      <c r="AL159" s="62">
        <f>SUM(AL160:AL162)</f>
        <v>50</v>
      </c>
      <c r="AM159" s="62">
        <f>SUM(AM160:AM162)</f>
        <v>0</v>
      </c>
      <c r="AN159" s="62">
        <v>0</v>
      </c>
      <c r="AO159" s="62">
        <f>SUM(AO160:AO162)</f>
        <v>30</v>
      </c>
      <c r="AP159" s="62">
        <f>SUM(AP160:AP162)</f>
        <v>0</v>
      </c>
      <c r="AQ159" s="62">
        <v>0</v>
      </c>
      <c r="AR159" s="241"/>
      <c r="AS159" s="232"/>
      <c r="AT159" s="8"/>
      <c r="AU159" s="8"/>
      <c r="AV159" s="8"/>
    </row>
    <row r="160" spans="1:48" s="10" customFormat="1" ht="25.5" customHeight="1">
      <c r="A160" s="187"/>
      <c r="B160" s="103"/>
      <c r="C160" s="104"/>
      <c r="D160" s="63" t="s">
        <v>23</v>
      </c>
      <c r="E160" s="61">
        <f>H160+K160+N160+Q160+T160+W160+Z160+AC160+AF160+AI160+AL160+AO160</f>
        <v>0</v>
      </c>
      <c r="F160" s="61">
        <f>I160+L160+O160+R160+U160+X160+AA160+AD160+AG160+AJ160+AM160+AP160</f>
        <v>0</v>
      </c>
      <c r="G160" s="62">
        <v>0</v>
      </c>
      <c r="H160" s="62">
        <v>0</v>
      </c>
      <c r="I160" s="62">
        <v>0</v>
      </c>
      <c r="J160" s="62">
        <v>0</v>
      </c>
      <c r="K160" s="62">
        <v>0</v>
      </c>
      <c r="L160" s="62">
        <v>0</v>
      </c>
      <c r="M160" s="62">
        <v>0</v>
      </c>
      <c r="N160" s="62">
        <v>0</v>
      </c>
      <c r="O160" s="62">
        <v>0</v>
      </c>
      <c r="P160" s="62">
        <v>0</v>
      </c>
      <c r="Q160" s="64">
        <v>0</v>
      </c>
      <c r="R160" s="62">
        <v>0</v>
      </c>
      <c r="S160" s="62">
        <v>0</v>
      </c>
      <c r="T160" s="65">
        <v>0</v>
      </c>
      <c r="U160" s="62">
        <v>0</v>
      </c>
      <c r="V160" s="62">
        <v>0</v>
      </c>
      <c r="W160" s="65">
        <v>0</v>
      </c>
      <c r="X160" s="62">
        <v>0</v>
      </c>
      <c r="Y160" s="62">
        <v>0</v>
      </c>
      <c r="Z160" s="64">
        <v>0</v>
      </c>
      <c r="AA160" s="62">
        <v>0</v>
      </c>
      <c r="AB160" s="62">
        <v>0</v>
      </c>
      <c r="AC160" s="64">
        <v>0</v>
      </c>
      <c r="AD160" s="62">
        <v>0</v>
      </c>
      <c r="AE160" s="62">
        <v>0</v>
      </c>
      <c r="AF160" s="64">
        <v>0</v>
      </c>
      <c r="AG160" s="62">
        <v>0</v>
      </c>
      <c r="AH160" s="62">
        <v>0</v>
      </c>
      <c r="AI160" s="64">
        <v>0</v>
      </c>
      <c r="AJ160" s="62">
        <v>0</v>
      </c>
      <c r="AK160" s="62">
        <v>0</v>
      </c>
      <c r="AL160" s="64">
        <v>0</v>
      </c>
      <c r="AM160" s="62">
        <v>0</v>
      </c>
      <c r="AN160" s="62">
        <v>0</v>
      </c>
      <c r="AO160" s="64">
        <v>0</v>
      </c>
      <c r="AP160" s="62">
        <v>0</v>
      </c>
      <c r="AQ160" s="62">
        <v>0</v>
      </c>
      <c r="AR160" s="236"/>
      <c r="AS160" s="233"/>
      <c r="AT160" s="8"/>
      <c r="AU160" s="8"/>
      <c r="AV160" s="8"/>
    </row>
    <row r="161" spans="1:48" s="10" customFormat="1" ht="30" customHeight="1">
      <c r="A161" s="187"/>
      <c r="B161" s="103"/>
      <c r="C161" s="104"/>
      <c r="D161" s="66" t="s">
        <v>24</v>
      </c>
      <c r="E161" s="61">
        <f>H161+K161+N161+Q161+T161+W161+Z161+AC161+AF161+AI161+AL161+AO161</f>
        <v>0</v>
      </c>
      <c r="F161" s="61">
        <f t="shared" ref="F161:F162" si="143">I161+L161+O161+R161+U161+X161+AA161+AD161+AG161+AJ161+AM161+AP161</f>
        <v>0</v>
      </c>
      <c r="G161" s="62">
        <v>0</v>
      </c>
      <c r="H161" s="62">
        <f>H166+H177+H188+H193+H198+H203+H208</f>
        <v>0</v>
      </c>
      <c r="I161" s="62">
        <f>I166+I177+I188+I193+I198+I203+I208</f>
        <v>0</v>
      </c>
      <c r="J161" s="62">
        <v>0</v>
      </c>
      <c r="K161" s="62">
        <f t="shared" ref="K161:L161" si="144">K166+K177+K188+K193+K198+K203+K208</f>
        <v>0</v>
      </c>
      <c r="L161" s="62">
        <f t="shared" si="144"/>
        <v>0</v>
      </c>
      <c r="M161" s="62">
        <v>0</v>
      </c>
      <c r="N161" s="62">
        <f t="shared" ref="N161:O161" si="145">N166+N177+N188+N193+N198+N203+N208</f>
        <v>0</v>
      </c>
      <c r="O161" s="62">
        <f t="shared" si="145"/>
        <v>0</v>
      </c>
      <c r="P161" s="62">
        <v>0</v>
      </c>
      <c r="Q161" s="62">
        <f t="shared" ref="Q161:R161" si="146">Q166+Q177+Q188+Q193+Q198+Q203+Q208</f>
        <v>0</v>
      </c>
      <c r="R161" s="62">
        <f t="shared" si="146"/>
        <v>0</v>
      </c>
      <c r="S161" s="62">
        <v>0</v>
      </c>
      <c r="T161" s="62">
        <f t="shared" ref="T161:U161" si="147">T166+T177+T188+T193+T198+T203+T208</f>
        <v>0</v>
      </c>
      <c r="U161" s="62">
        <f t="shared" si="147"/>
        <v>0</v>
      </c>
      <c r="V161" s="62">
        <v>0</v>
      </c>
      <c r="W161" s="62">
        <f t="shared" ref="W161:X161" si="148">W166+W177+W188+W193+W198+W203+W208</f>
        <v>0</v>
      </c>
      <c r="X161" s="62">
        <f t="shared" si="148"/>
        <v>0</v>
      </c>
      <c r="Y161" s="62">
        <v>0</v>
      </c>
      <c r="Z161" s="62">
        <f t="shared" ref="Z161:AA161" si="149">Z166+Z177+Z188+Z193+Z198+Z203+Z208</f>
        <v>0</v>
      </c>
      <c r="AA161" s="62">
        <f t="shared" si="149"/>
        <v>0</v>
      </c>
      <c r="AB161" s="62">
        <v>0</v>
      </c>
      <c r="AC161" s="62">
        <f t="shared" ref="AC161:AD161" si="150">AC166+AC177+AC188+AC193+AC198+AC203+AC208</f>
        <v>0</v>
      </c>
      <c r="AD161" s="62">
        <f t="shared" si="150"/>
        <v>0</v>
      </c>
      <c r="AE161" s="62">
        <v>0</v>
      </c>
      <c r="AF161" s="62">
        <f t="shared" ref="AF161:AG161" si="151">AF166+AF177+AF188+AF193+AF198+AF203+AF208</f>
        <v>0</v>
      </c>
      <c r="AG161" s="62">
        <f t="shared" si="151"/>
        <v>0</v>
      </c>
      <c r="AH161" s="62">
        <v>0</v>
      </c>
      <c r="AI161" s="62">
        <f t="shared" ref="AI161:AJ161" si="152">AI166+AI177+AI188+AI193+AI198+AI203+AI208</f>
        <v>0</v>
      </c>
      <c r="AJ161" s="62">
        <f t="shared" si="152"/>
        <v>0</v>
      </c>
      <c r="AK161" s="62">
        <v>0</v>
      </c>
      <c r="AL161" s="62">
        <f t="shared" ref="AL161:AM161" si="153">AL166+AL177+AL188+AL193+AL198+AL203+AL208</f>
        <v>0</v>
      </c>
      <c r="AM161" s="62">
        <f t="shared" si="153"/>
        <v>0</v>
      </c>
      <c r="AN161" s="62">
        <v>0</v>
      </c>
      <c r="AO161" s="62">
        <f t="shared" ref="AO161:AP161" si="154">AO166+AO177+AO188+AO193+AO198+AO203+AO208</f>
        <v>0</v>
      </c>
      <c r="AP161" s="62">
        <f t="shared" si="154"/>
        <v>0</v>
      </c>
      <c r="AQ161" s="62">
        <v>0</v>
      </c>
      <c r="AR161" s="236"/>
      <c r="AS161" s="233"/>
      <c r="AT161" s="8"/>
      <c r="AU161" s="8"/>
      <c r="AV161" s="8"/>
    </row>
    <row r="162" spans="1:48" s="10" customFormat="1" ht="16.5" customHeight="1">
      <c r="A162" s="187"/>
      <c r="B162" s="103"/>
      <c r="C162" s="104"/>
      <c r="D162" s="66" t="s">
        <v>86</v>
      </c>
      <c r="E162" s="61">
        <f t="shared" ref="E162" si="155">H162+K162+N162+Q162+T162+W162+Z162+AC162+AF162+AI162+AL162+AO162</f>
        <v>185.2</v>
      </c>
      <c r="F162" s="61">
        <f t="shared" si="143"/>
        <v>80</v>
      </c>
      <c r="G162" s="62">
        <f t="shared" ref="G162" si="156">F162/E162*100</f>
        <v>43.196544276457885</v>
      </c>
      <c r="H162" s="62">
        <f>H167+H178+H189+H194+H199+H204+H209</f>
        <v>0</v>
      </c>
      <c r="I162" s="62">
        <f>I167+I178+I189+I194+I199+I204+I209</f>
        <v>0</v>
      </c>
      <c r="J162" s="62">
        <v>0</v>
      </c>
      <c r="K162" s="62">
        <f t="shared" ref="K162:L162" si="157">K167+K178+K189+K194+K199+K204+K209</f>
        <v>0</v>
      </c>
      <c r="L162" s="62">
        <f t="shared" si="157"/>
        <v>0</v>
      </c>
      <c r="M162" s="62">
        <v>0</v>
      </c>
      <c r="N162" s="62">
        <f t="shared" ref="N162:O162" si="158">N167+N178+N189+N194+N199+N204+N209</f>
        <v>30</v>
      </c>
      <c r="O162" s="62">
        <f t="shared" si="158"/>
        <v>20</v>
      </c>
      <c r="P162" s="62">
        <f>O162/N162*100</f>
        <v>66.666666666666657</v>
      </c>
      <c r="Q162" s="62">
        <f t="shared" ref="Q162:R162" si="159">Q167+Q178+Q189+Q194+Q199+Q204+Q209</f>
        <v>0</v>
      </c>
      <c r="R162" s="62">
        <f t="shared" si="159"/>
        <v>10</v>
      </c>
      <c r="S162" s="62">
        <v>0</v>
      </c>
      <c r="T162" s="62">
        <f t="shared" ref="T162:U162" si="160">T167+T178+T189+T194+T199+T204+T209</f>
        <v>65.2</v>
      </c>
      <c r="U162" s="62">
        <f t="shared" si="160"/>
        <v>50</v>
      </c>
      <c r="V162" s="62">
        <f>U162/T162*100</f>
        <v>76.687116564417181</v>
      </c>
      <c r="W162" s="62">
        <f t="shared" ref="W162:X162" si="161">W167+W178+W189+W194+W199+W204+W209</f>
        <v>0</v>
      </c>
      <c r="X162" s="62">
        <f t="shared" si="161"/>
        <v>0</v>
      </c>
      <c r="Y162" s="62">
        <v>0</v>
      </c>
      <c r="Z162" s="62">
        <f t="shared" ref="Z162:AA162" si="162">Z167+Z178+Z189+Z194+Z199+Z204+Z209</f>
        <v>0</v>
      </c>
      <c r="AA162" s="62">
        <f t="shared" si="162"/>
        <v>0</v>
      </c>
      <c r="AB162" s="62">
        <v>0</v>
      </c>
      <c r="AC162" s="62">
        <f t="shared" ref="AC162:AD162" si="163">AC167+AC178+AC189+AC194+AC199+AC204+AC209</f>
        <v>0</v>
      </c>
      <c r="AD162" s="62">
        <f t="shared" si="163"/>
        <v>0</v>
      </c>
      <c r="AE162" s="62">
        <v>0</v>
      </c>
      <c r="AF162" s="62">
        <f t="shared" ref="AF162:AG162" si="164">AF167+AF178+AF189+AF194+AF199+AF204+AF209</f>
        <v>10</v>
      </c>
      <c r="AG162" s="62">
        <f t="shared" si="164"/>
        <v>0</v>
      </c>
      <c r="AH162" s="62">
        <f>AG162/AF162*100</f>
        <v>0</v>
      </c>
      <c r="AI162" s="62">
        <f t="shared" ref="AI162:AJ162" si="165">AI167+AI178+AI189+AI194+AI199+AI204+AI209</f>
        <v>0</v>
      </c>
      <c r="AJ162" s="62">
        <f t="shared" si="165"/>
        <v>0</v>
      </c>
      <c r="AK162" s="62">
        <v>0</v>
      </c>
      <c r="AL162" s="62">
        <f t="shared" ref="AL162:AM162" si="166">AL167+AL178+AL189+AL194+AL199+AL204+AL209</f>
        <v>50</v>
      </c>
      <c r="AM162" s="62">
        <f t="shared" si="166"/>
        <v>0</v>
      </c>
      <c r="AN162" s="62">
        <v>0</v>
      </c>
      <c r="AO162" s="62">
        <f t="shared" ref="AO162:AP162" si="167">AO167+AO178+AO189+AO194+AO199+AO204+AO209</f>
        <v>30</v>
      </c>
      <c r="AP162" s="62">
        <f t="shared" si="167"/>
        <v>0</v>
      </c>
      <c r="AQ162" s="62">
        <v>0</v>
      </c>
      <c r="AR162" s="236"/>
      <c r="AS162" s="233"/>
      <c r="AT162" s="8"/>
      <c r="AU162" s="8"/>
      <c r="AV162" s="8"/>
    </row>
    <row r="163" spans="1:48" s="10" customFormat="1" ht="31.5" customHeight="1">
      <c r="A163" s="188"/>
      <c r="B163" s="106"/>
      <c r="C163" s="107"/>
      <c r="D163" s="66" t="s">
        <v>25</v>
      </c>
      <c r="E163" s="61">
        <v>0</v>
      </c>
      <c r="F163" s="61">
        <v>0</v>
      </c>
      <c r="G163" s="62">
        <v>0</v>
      </c>
      <c r="H163" s="62">
        <v>0</v>
      </c>
      <c r="I163" s="62">
        <v>0</v>
      </c>
      <c r="J163" s="62">
        <v>0</v>
      </c>
      <c r="K163" s="62">
        <v>0</v>
      </c>
      <c r="L163" s="62">
        <v>0</v>
      </c>
      <c r="M163" s="62">
        <v>0</v>
      </c>
      <c r="N163" s="62">
        <v>0</v>
      </c>
      <c r="O163" s="62">
        <v>0</v>
      </c>
      <c r="P163" s="62">
        <v>0</v>
      </c>
      <c r="Q163" s="64">
        <v>0</v>
      </c>
      <c r="R163" s="67">
        <v>0</v>
      </c>
      <c r="S163" s="64">
        <v>0</v>
      </c>
      <c r="T163" s="65">
        <v>0</v>
      </c>
      <c r="U163" s="67">
        <v>0</v>
      </c>
      <c r="V163" s="64">
        <v>0</v>
      </c>
      <c r="W163" s="65">
        <v>0</v>
      </c>
      <c r="X163" s="64">
        <v>0</v>
      </c>
      <c r="Y163" s="64">
        <v>0</v>
      </c>
      <c r="Z163" s="64">
        <v>0</v>
      </c>
      <c r="AA163" s="64">
        <v>0</v>
      </c>
      <c r="AB163" s="64">
        <v>0</v>
      </c>
      <c r="AC163" s="64">
        <v>0</v>
      </c>
      <c r="AD163" s="64">
        <v>0</v>
      </c>
      <c r="AE163" s="64">
        <v>0</v>
      </c>
      <c r="AF163" s="64">
        <v>0</v>
      </c>
      <c r="AG163" s="64">
        <v>0</v>
      </c>
      <c r="AH163" s="64">
        <v>0</v>
      </c>
      <c r="AI163" s="64">
        <v>0</v>
      </c>
      <c r="AJ163" s="64">
        <v>0</v>
      </c>
      <c r="AK163" s="64">
        <v>0</v>
      </c>
      <c r="AL163" s="64">
        <v>0</v>
      </c>
      <c r="AM163" s="64">
        <v>0</v>
      </c>
      <c r="AN163" s="64">
        <v>0</v>
      </c>
      <c r="AO163" s="64">
        <v>0</v>
      </c>
      <c r="AP163" s="64">
        <v>0</v>
      </c>
      <c r="AQ163" s="64">
        <v>0</v>
      </c>
      <c r="AR163" s="237"/>
      <c r="AS163" s="234"/>
      <c r="AT163" s="8"/>
      <c r="AU163" s="8"/>
      <c r="AV163" s="8"/>
    </row>
    <row r="164" spans="1:48" s="10" customFormat="1" ht="16.5" customHeight="1">
      <c r="A164" s="127" t="s">
        <v>33</v>
      </c>
      <c r="B164" s="142" t="s">
        <v>160</v>
      </c>
      <c r="C164" s="150" t="s">
        <v>161</v>
      </c>
      <c r="D164" s="11" t="s">
        <v>89</v>
      </c>
      <c r="E164" s="7">
        <f>SUM(E165:E167)</f>
        <v>0</v>
      </c>
      <c r="F164" s="7">
        <f>SUM(F165:F167)</f>
        <v>0</v>
      </c>
      <c r="G164" s="73">
        <v>0</v>
      </c>
      <c r="H164" s="73">
        <f>SUM(H165:H167)</f>
        <v>0</v>
      </c>
      <c r="I164" s="73">
        <f>SUM(I165:I167)</f>
        <v>0</v>
      </c>
      <c r="J164" s="73">
        <v>0</v>
      </c>
      <c r="K164" s="73">
        <f>SUM(K165:K167)</f>
        <v>0</v>
      </c>
      <c r="L164" s="73">
        <f>SUM(L165:L167)</f>
        <v>0</v>
      </c>
      <c r="M164" s="73">
        <v>0</v>
      </c>
      <c r="N164" s="73">
        <f>SUM(N165:N167)</f>
        <v>0</v>
      </c>
      <c r="O164" s="73">
        <f>SUM(O165:O167)</f>
        <v>0</v>
      </c>
      <c r="P164" s="73">
        <v>0</v>
      </c>
      <c r="Q164" s="73">
        <f>SUM(Q165:Q167)</f>
        <v>0</v>
      </c>
      <c r="R164" s="73">
        <f>SUM(R165:R167)</f>
        <v>0</v>
      </c>
      <c r="S164" s="73">
        <v>0</v>
      </c>
      <c r="T164" s="73">
        <f>SUM(T165:T167)</f>
        <v>0</v>
      </c>
      <c r="U164" s="73">
        <f>SUM(U165:U167)</f>
        <v>0</v>
      </c>
      <c r="V164" s="73">
        <v>0</v>
      </c>
      <c r="W164" s="73">
        <f>SUM(W165:W167)</f>
        <v>0</v>
      </c>
      <c r="X164" s="73">
        <f>SUM(X165:X167)</f>
        <v>0</v>
      </c>
      <c r="Y164" s="73">
        <v>0</v>
      </c>
      <c r="Z164" s="73">
        <f>SUM(Z165:Z167)</f>
        <v>0</v>
      </c>
      <c r="AA164" s="73">
        <f>SUM(AA165:AA167)</f>
        <v>0</v>
      </c>
      <c r="AB164" s="73">
        <v>0</v>
      </c>
      <c r="AC164" s="73">
        <f>SUM(AC165:AC167)</f>
        <v>0</v>
      </c>
      <c r="AD164" s="73">
        <f>SUM(AD165:AD167)</f>
        <v>0</v>
      </c>
      <c r="AE164" s="73">
        <v>0</v>
      </c>
      <c r="AF164" s="73">
        <f>SUM(AF165:AF167)</f>
        <v>0</v>
      </c>
      <c r="AG164" s="73">
        <f>SUM(AG165:AG167)</f>
        <v>0</v>
      </c>
      <c r="AH164" s="73">
        <v>0</v>
      </c>
      <c r="AI164" s="73">
        <f>SUM(AI165:AI167)</f>
        <v>0</v>
      </c>
      <c r="AJ164" s="73">
        <f>SUM(AJ165:AJ167)</f>
        <v>0</v>
      </c>
      <c r="AK164" s="73">
        <v>0</v>
      </c>
      <c r="AL164" s="73">
        <f>SUM(AL165:AL167)</f>
        <v>0</v>
      </c>
      <c r="AM164" s="73">
        <f>SUM(AM165:AM167)</f>
        <v>0</v>
      </c>
      <c r="AN164" s="73">
        <v>0</v>
      </c>
      <c r="AO164" s="73">
        <f>SUM(AO165:AO167)</f>
        <v>0</v>
      </c>
      <c r="AP164" s="73">
        <f>SUM(AP165:AP167)</f>
        <v>0</v>
      </c>
      <c r="AQ164" s="73">
        <v>0</v>
      </c>
      <c r="AR164" s="197" t="s">
        <v>194</v>
      </c>
      <c r="AS164" s="96"/>
      <c r="AT164" s="8"/>
      <c r="AU164" s="8"/>
      <c r="AV164" s="8"/>
    </row>
    <row r="165" spans="1:48" s="9" customFormat="1" ht="24.75" customHeight="1">
      <c r="A165" s="128"/>
      <c r="B165" s="143"/>
      <c r="C165" s="151"/>
      <c r="D165" s="11" t="s">
        <v>85</v>
      </c>
      <c r="E165" s="7">
        <f>H165+K165+N165+Q165+T165+W165+Z165+AC165+AF165+AI165+AL165+AO165</f>
        <v>0</v>
      </c>
      <c r="F165" s="7">
        <f>I165+L165+O165+R165+U165+X165+AA165+AD165+AG165+AJ165+AM165+AP165</f>
        <v>0</v>
      </c>
      <c r="G165" s="73">
        <v>0</v>
      </c>
      <c r="H165" s="73">
        <v>0</v>
      </c>
      <c r="I165" s="73">
        <v>0</v>
      </c>
      <c r="J165" s="73">
        <v>0</v>
      </c>
      <c r="K165" s="73">
        <v>0</v>
      </c>
      <c r="L165" s="73">
        <v>0</v>
      </c>
      <c r="M165" s="73">
        <v>0</v>
      </c>
      <c r="N165" s="73">
        <v>0</v>
      </c>
      <c r="O165" s="73">
        <v>0</v>
      </c>
      <c r="P165" s="73">
        <v>0</v>
      </c>
      <c r="Q165" s="46">
        <v>0</v>
      </c>
      <c r="R165" s="73">
        <v>0</v>
      </c>
      <c r="S165" s="73">
        <v>0</v>
      </c>
      <c r="T165" s="14">
        <v>0</v>
      </c>
      <c r="U165" s="73">
        <v>0</v>
      </c>
      <c r="V165" s="73">
        <v>0</v>
      </c>
      <c r="W165" s="14">
        <v>0</v>
      </c>
      <c r="X165" s="73">
        <v>0</v>
      </c>
      <c r="Y165" s="73">
        <v>0</v>
      </c>
      <c r="Z165" s="46">
        <v>0</v>
      </c>
      <c r="AA165" s="73">
        <v>0</v>
      </c>
      <c r="AB165" s="73">
        <v>0</v>
      </c>
      <c r="AC165" s="46">
        <v>0</v>
      </c>
      <c r="AD165" s="73">
        <v>0</v>
      </c>
      <c r="AE165" s="73">
        <v>0</v>
      </c>
      <c r="AF165" s="46">
        <v>0</v>
      </c>
      <c r="AG165" s="73">
        <v>0</v>
      </c>
      <c r="AH165" s="73">
        <v>0</v>
      </c>
      <c r="AI165" s="46">
        <v>0</v>
      </c>
      <c r="AJ165" s="73">
        <v>0</v>
      </c>
      <c r="AK165" s="73">
        <v>0</v>
      </c>
      <c r="AL165" s="46">
        <v>0</v>
      </c>
      <c r="AM165" s="73">
        <v>0</v>
      </c>
      <c r="AN165" s="73">
        <v>0</v>
      </c>
      <c r="AO165" s="46">
        <v>0</v>
      </c>
      <c r="AP165" s="73">
        <v>0</v>
      </c>
      <c r="AQ165" s="73">
        <v>0</v>
      </c>
      <c r="AR165" s="205"/>
      <c r="AS165" s="195"/>
      <c r="AT165" s="8"/>
      <c r="AU165" s="8"/>
      <c r="AV165" s="8"/>
    </row>
    <row r="166" spans="1:48" s="9" customFormat="1" ht="29.25" customHeight="1">
      <c r="A166" s="128"/>
      <c r="B166" s="143"/>
      <c r="C166" s="151"/>
      <c r="D166" s="12" t="s">
        <v>24</v>
      </c>
      <c r="E166" s="7">
        <f>H166+K166+N166+Q166+T166+W166+Z166+AC166+AF166+AI166+AL166+AO166</f>
        <v>0</v>
      </c>
      <c r="F166" s="7">
        <f t="shared" ref="F166:F167" si="168">I166+L166+O166+R166+U166+X166+AA166+AD166+AG166+AJ166+AM166+AP166</f>
        <v>0</v>
      </c>
      <c r="G166" s="73">
        <v>0</v>
      </c>
      <c r="H166" s="73">
        <v>0</v>
      </c>
      <c r="I166" s="73">
        <v>0</v>
      </c>
      <c r="J166" s="73">
        <v>0</v>
      </c>
      <c r="K166" s="73">
        <v>0</v>
      </c>
      <c r="L166" s="73">
        <v>0</v>
      </c>
      <c r="M166" s="73">
        <v>0</v>
      </c>
      <c r="N166" s="73">
        <v>0</v>
      </c>
      <c r="O166" s="73">
        <v>0</v>
      </c>
      <c r="P166" s="73">
        <v>0</v>
      </c>
      <c r="Q166" s="46">
        <v>0</v>
      </c>
      <c r="R166" s="73">
        <v>0</v>
      </c>
      <c r="S166" s="73">
        <v>0</v>
      </c>
      <c r="T166" s="14">
        <v>0</v>
      </c>
      <c r="U166" s="73">
        <v>0</v>
      </c>
      <c r="V166" s="73">
        <v>0</v>
      </c>
      <c r="W166" s="14">
        <v>0</v>
      </c>
      <c r="X166" s="73">
        <v>0</v>
      </c>
      <c r="Y166" s="73">
        <v>0</v>
      </c>
      <c r="Z166" s="46">
        <v>0</v>
      </c>
      <c r="AA166" s="73">
        <v>0</v>
      </c>
      <c r="AB166" s="73">
        <v>0</v>
      </c>
      <c r="AC166" s="46">
        <v>0</v>
      </c>
      <c r="AD166" s="73">
        <v>0</v>
      </c>
      <c r="AE166" s="73">
        <v>0</v>
      </c>
      <c r="AF166" s="46">
        <v>0</v>
      </c>
      <c r="AG166" s="73">
        <v>0</v>
      </c>
      <c r="AH166" s="73">
        <v>0</v>
      </c>
      <c r="AI166" s="46">
        <v>0</v>
      </c>
      <c r="AJ166" s="73">
        <v>0</v>
      </c>
      <c r="AK166" s="73">
        <v>0</v>
      </c>
      <c r="AL166" s="46">
        <v>0</v>
      </c>
      <c r="AM166" s="73">
        <v>0</v>
      </c>
      <c r="AN166" s="73">
        <v>0</v>
      </c>
      <c r="AO166" s="46">
        <v>0</v>
      </c>
      <c r="AP166" s="73">
        <v>0</v>
      </c>
      <c r="AQ166" s="73">
        <v>0</v>
      </c>
      <c r="AR166" s="205"/>
      <c r="AS166" s="195"/>
      <c r="AT166" s="8"/>
      <c r="AU166" s="8"/>
      <c r="AV166" s="8"/>
    </row>
    <row r="167" spans="1:48" s="9" customFormat="1" ht="16.5" customHeight="1">
      <c r="A167" s="128"/>
      <c r="B167" s="143"/>
      <c r="C167" s="151"/>
      <c r="D167" s="12" t="s">
        <v>86</v>
      </c>
      <c r="E167" s="7">
        <f t="shared" ref="E167" si="169">H167+K167+N167+Q167+T167+W167+Z167+AC167+AF167+AI167+AL167+AO167</f>
        <v>0</v>
      </c>
      <c r="F167" s="7">
        <f t="shared" si="168"/>
        <v>0</v>
      </c>
      <c r="G167" s="73">
        <v>0</v>
      </c>
      <c r="H167" s="73">
        <v>0</v>
      </c>
      <c r="I167" s="73">
        <v>0</v>
      </c>
      <c r="J167" s="73">
        <v>0</v>
      </c>
      <c r="K167" s="73">
        <v>0</v>
      </c>
      <c r="L167" s="73">
        <v>0</v>
      </c>
      <c r="M167" s="73">
        <v>0</v>
      </c>
      <c r="N167" s="73">
        <v>0</v>
      </c>
      <c r="O167" s="73">
        <v>0</v>
      </c>
      <c r="P167" s="73">
        <v>0</v>
      </c>
      <c r="Q167" s="46">
        <v>0</v>
      </c>
      <c r="R167" s="73">
        <v>0</v>
      </c>
      <c r="S167" s="73">
        <v>0</v>
      </c>
      <c r="T167" s="14">
        <v>0</v>
      </c>
      <c r="U167" s="73">
        <v>0</v>
      </c>
      <c r="V167" s="73">
        <v>0</v>
      </c>
      <c r="W167" s="14">
        <v>0</v>
      </c>
      <c r="X167" s="73">
        <v>0</v>
      </c>
      <c r="Y167" s="73">
        <v>0</v>
      </c>
      <c r="Z167" s="46">
        <v>0</v>
      </c>
      <c r="AA167" s="73">
        <v>0</v>
      </c>
      <c r="AB167" s="73">
        <v>0</v>
      </c>
      <c r="AC167" s="46">
        <v>0</v>
      </c>
      <c r="AD167" s="73">
        <v>0</v>
      </c>
      <c r="AE167" s="73">
        <v>0</v>
      </c>
      <c r="AF167" s="46">
        <v>0</v>
      </c>
      <c r="AG167" s="73">
        <v>0</v>
      </c>
      <c r="AH167" s="73">
        <v>0</v>
      </c>
      <c r="AI167" s="46">
        <v>0</v>
      </c>
      <c r="AJ167" s="73">
        <v>0</v>
      </c>
      <c r="AK167" s="73">
        <v>0</v>
      </c>
      <c r="AL167" s="46">
        <v>0</v>
      </c>
      <c r="AM167" s="73">
        <v>0</v>
      </c>
      <c r="AN167" s="73">
        <v>0</v>
      </c>
      <c r="AO167" s="46">
        <v>0</v>
      </c>
      <c r="AP167" s="73">
        <v>0</v>
      </c>
      <c r="AQ167" s="73">
        <v>0</v>
      </c>
      <c r="AR167" s="205"/>
      <c r="AS167" s="195"/>
      <c r="AT167" s="8"/>
      <c r="AU167" s="8"/>
      <c r="AV167" s="8"/>
    </row>
    <row r="168" spans="1:48" s="9" customFormat="1" ht="33" customHeight="1">
      <c r="A168" s="129"/>
      <c r="B168" s="144"/>
      <c r="C168" s="152"/>
      <c r="D168" s="21" t="s">
        <v>87</v>
      </c>
      <c r="E168" s="7">
        <v>0</v>
      </c>
      <c r="F168" s="7">
        <v>0</v>
      </c>
      <c r="G168" s="73">
        <v>0</v>
      </c>
      <c r="H168" s="73">
        <v>0</v>
      </c>
      <c r="I168" s="73">
        <v>0</v>
      </c>
      <c r="J168" s="73">
        <v>0</v>
      </c>
      <c r="K168" s="73">
        <v>0</v>
      </c>
      <c r="L168" s="73">
        <v>0</v>
      </c>
      <c r="M168" s="73">
        <v>0</v>
      </c>
      <c r="N168" s="73">
        <v>0</v>
      </c>
      <c r="O168" s="73">
        <v>0</v>
      </c>
      <c r="P168" s="73">
        <v>0</v>
      </c>
      <c r="Q168" s="46">
        <v>0</v>
      </c>
      <c r="R168" s="46">
        <v>0</v>
      </c>
      <c r="S168" s="46">
        <v>0</v>
      </c>
      <c r="T168" s="46">
        <v>0</v>
      </c>
      <c r="U168" s="46">
        <v>0</v>
      </c>
      <c r="V168" s="46">
        <v>0</v>
      </c>
      <c r="W168" s="46">
        <v>0</v>
      </c>
      <c r="X168" s="46">
        <v>0</v>
      </c>
      <c r="Y168" s="46">
        <v>0</v>
      </c>
      <c r="Z168" s="46">
        <v>0</v>
      </c>
      <c r="AA168" s="46">
        <v>0</v>
      </c>
      <c r="AB168" s="46">
        <v>0</v>
      </c>
      <c r="AC168" s="46">
        <v>0</v>
      </c>
      <c r="AD168" s="46">
        <v>0</v>
      </c>
      <c r="AE168" s="46">
        <v>0</v>
      </c>
      <c r="AF168" s="46">
        <v>0</v>
      </c>
      <c r="AG168" s="46">
        <v>0</v>
      </c>
      <c r="AH168" s="46">
        <v>0</v>
      </c>
      <c r="AI168" s="46">
        <v>0</v>
      </c>
      <c r="AJ168" s="46">
        <v>0</v>
      </c>
      <c r="AK168" s="46">
        <v>0</v>
      </c>
      <c r="AL168" s="46">
        <v>0</v>
      </c>
      <c r="AM168" s="46">
        <v>0</v>
      </c>
      <c r="AN168" s="46">
        <v>0</v>
      </c>
      <c r="AO168" s="46">
        <v>0</v>
      </c>
      <c r="AP168" s="46">
        <v>0</v>
      </c>
      <c r="AQ168" s="46">
        <v>0</v>
      </c>
      <c r="AR168" s="206"/>
      <c r="AS168" s="196"/>
      <c r="AT168" s="8"/>
      <c r="AU168" s="8"/>
      <c r="AV168" s="8"/>
    </row>
    <row r="169" spans="1:48" s="32" customFormat="1" ht="16.5" customHeight="1">
      <c r="A169" s="127" t="s">
        <v>73</v>
      </c>
      <c r="B169" s="142" t="s">
        <v>162</v>
      </c>
      <c r="C169" s="150" t="s">
        <v>217</v>
      </c>
      <c r="D169" s="150" t="s">
        <v>27</v>
      </c>
      <c r="E169" s="82" t="s">
        <v>36</v>
      </c>
      <c r="F169" s="82" t="s">
        <v>36</v>
      </c>
      <c r="G169" s="82" t="s">
        <v>36</v>
      </c>
      <c r="H169" s="82" t="s">
        <v>36</v>
      </c>
      <c r="I169" s="82" t="s">
        <v>36</v>
      </c>
      <c r="J169" s="82" t="s">
        <v>36</v>
      </c>
      <c r="K169" s="82" t="s">
        <v>36</v>
      </c>
      <c r="L169" s="82" t="s">
        <v>36</v>
      </c>
      <c r="M169" s="82" t="s">
        <v>36</v>
      </c>
      <c r="N169" s="82" t="s">
        <v>36</v>
      </c>
      <c r="O169" s="82" t="s">
        <v>36</v>
      </c>
      <c r="P169" s="82" t="s">
        <v>36</v>
      </c>
      <c r="Q169" s="82" t="s">
        <v>36</v>
      </c>
      <c r="R169" s="82" t="s">
        <v>36</v>
      </c>
      <c r="S169" s="82" t="s">
        <v>36</v>
      </c>
      <c r="T169" s="82" t="s">
        <v>36</v>
      </c>
      <c r="U169" s="82" t="s">
        <v>36</v>
      </c>
      <c r="V169" s="82" t="s">
        <v>36</v>
      </c>
      <c r="W169" s="82" t="s">
        <v>36</v>
      </c>
      <c r="X169" s="82" t="s">
        <v>36</v>
      </c>
      <c r="Y169" s="82" t="s">
        <v>36</v>
      </c>
      <c r="Z169" s="82" t="s">
        <v>36</v>
      </c>
      <c r="AA169" s="82" t="s">
        <v>36</v>
      </c>
      <c r="AB169" s="82" t="s">
        <v>36</v>
      </c>
      <c r="AC169" s="82" t="s">
        <v>36</v>
      </c>
      <c r="AD169" s="82" t="s">
        <v>36</v>
      </c>
      <c r="AE169" s="82" t="s">
        <v>36</v>
      </c>
      <c r="AF169" s="82" t="s">
        <v>36</v>
      </c>
      <c r="AG169" s="82" t="s">
        <v>36</v>
      </c>
      <c r="AH169" s="82" t="s">
        <v>36</v>
      </c>
      <c r="AI169" s="82" t="s">
        <v>36</v>
      </c>
      <c r="AJ169" s="82" t="s">
        <v>36</v>
      </c>
      <c r="AK169" s="82" t="s">
        <v>36</v>
      </c>
      <c r="AL169" s="82" t="s">
        <v>36</v>
      </c>
      <c r="AM169" s="82" t="s">
        <v>36</v>
      </c>
      <c r="AN169" s="82" t="s">
        <v>36</v>
      </c>
      <c r="AO169" s="82" t="s">
        <v>36</v>
      </c>
      <c r="AP169" s="82" t="s">
        <v>36</v>
      </c>
      <c r="AQ169" s="82" t="s">
        <v>36</v>
      </c>
      <c r="AR169" s="229" t="s">
        <v>195</v>
      </c>
      <c r="AS169" s="96"/>
      <c r="AT169" s="8"/>
      <c r="AU169" s="8"/>
      <c r="AV169" s="8"/>
    </row>
    <row r="170" spans="1:48" s="9" customFormat="1" ht="16.5" customHeight="1">
      <c r="A170" s="128"/>
      <c r="B170" s="143"/>
      <c r="C170" s="148"/>
      <c r="D170" s="148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164"/>
      <c r="R170" s="164"/>
      <c r="S170" s="164"/>
      <c r="T170" s="164"/>
      <c r="U170" s="164"/>
      <c r="V170" s="164"/>
      <c r="W170" s="164"/>
      <c r="X170" s="164"/>
      <c r="Y170" s="164"/>
      <c r="Z170" s="164"/>
      <c r="AA170" s="164"/>
      <c r="AB170" s="164"/>
      <c r="AC170" s="164"/>
      <c r="AD170" s="164"/>
      <c r="AE170" s="164"/>
      <c r="AF170" s="164"/>
      <c r="AG170" s="164"/>
      <c r="AH170" s="164"/>
      <c r="AI170" s="164"/>
      <c r="AJ170" s="164"/>
      <c r="AK170" s="164"/>
      <c r="AL170" s="164"/>
      <c r="AM170" s="164"/>
      <c r="AN170" s="164"/>
      <c r="AO170" s="90"/>
      <c r="AP170" s="90"/>
      <c r="AQ170" s="90"/>
      <c r="AR170" s="230"/>
      <c r="AS170" s="195"/>
      <c r="AT170" s="8"/>
      <c r="AU170" s="8"/>
      <c r="AV170" s="8"/>
    </row>
    <row r="171" spans="1:48" s="9" customFormat="1" ht="163.5" customHeight="1">
      <c r="A171" s="129"/>
      <c r="B171" s="144"/>
      <c r="C171" s="149"/>
      <c r="D171" s="149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165"/>
      <c r="R171" s="165"/>
      <c r="S171" s="165"/>
      <c r="T171" s="165"/>
      <c r="U171" s="165"/>
      <c r="V171" s="165"/>
      <c r="W171" s="165"/>
      <c r="X171" s="165"/>
      <c r="Y171" s="165"/>
      <c r="Z171" s="165"/>
      <c r="AA171" s="165"/>
      <c r="AB171" s="165"/>
      <c r="AC171" s="165"/>
      <c r="AD171" s="165"/>
      <c r="AE171" s="165"/>
      <c r="AF171" s="165"/>
      <c r="AG171" s="165"/>
      <c r="AH171" s="165"/>
      <c r="AI171" s="165"/>
      <c r="AJ171" s="165"/>
      <c r="AK171" s="165"/>
      <c r="AL171" s="165"/>
      <c r="AM171" s="165"/>
      <c r="AN171" s="165"/>
      <c r="AO171" s="91"/>
      <c r="AP171" s="91"/>
      <c r="AQ171" s="91"/>
      <c r="AR171" s="231"/>
      <c r="AS171" s="196"/>
      <c r="AT171" s="8"/>
      <c r="AU171" s="8"/>
      <c r="AV171" s="8"/>
    </row>
    <row r="172" spans="1:48" s="32" customFormat="1" ht="16.5" customHeight="1">
      <c r="A172" s="127" t="s">
        <v>74</v>
      </c>
      <c r="B172" s="142" t="s">
        <v>163</v>
      </c>
      <c r="C172" s="150" t="s">
        <v>164</v>
      </c>
      <c r="D172" s="150" t="s">
        <v>27</v>
      </c>
      <c r="E172" s="82" t="s">
        <v>36</v>
      </c>
      <c r="F172" s="82" t="s">
        <v>36</v>
      </c>
      <c r="G172" s="82" t="s">
        <v>36</v>
      </c>
      <c r="H172" s="82" t="s">
        <v>36</v>
      </c>
      <c r="I172" s="82" t="s">
        <v>36</v>
      </c>
      <c r="J172" s="82" t="s">
        <v>36</v>
      </c>
      <c r="K172" s="82" t="s">
        <v>36</v>
      </c>
      <c r="L172" s="82" t="s">
        <v>36</v>
      </c>
      <c r="M172" s="82" t="s">
        <v>36</v>
      </c>
      <c r="N172" s="82" t="s">
        <v>36</v>
      </c>
      <c r="O172" s="82" t="s">
        <v>36</v>
      </c>
      <c r="P172" s="82" t="s">
        <v>36</v>
      </c>
      <c r="Q172" s="82" t="s">
        <v>36</v>
      </c>
      <c r="R172" s="82" t="s">
        <v>36</v>
      </c>
      <c r="S172" s="82" t="s">
        <v>36</v>
      </c>
      <c r="T172" s="82" t="s">
        <v>36</v>
      </c>
      <c r="U172" s="82" t="s">
        <v>36</v>
      </c>
      <c r="V172" s="82" t="s">
        <v>36</v>
      </c>
      <c r="W172" s="82" t="s">
        <v>36</v>
      </c>
      <c r="X172" s="82" t="s">
        <v>36</v>
      </c>
      <c r="Y172" s="82" t="s">
        <v>36</v>
      </c>
      <c r="Z172" s="82" t="s">
        <v>36</v>
      </c>
      <c r="AA172" s="82" t="s">
        <v>36</v>
      </c>
      <c r="AB172" s="82" t="s">
        <v>36</v>
      </c>
      <c r="AC172" s="82" t="s">
        <v>36</v>
      </c>
      <c r="AD172" s="82" t="s">
        <v>36</v>
      </c>
      <c r="AE172" s="82" t="s">
        <v>36</v>
      </c>
      <c r="AF172" s="82" t="s">
        <v>36</v>
      </c>
      <c r="AG172" s="82" t="s">
        <v>36</v>
      </c>
      <c r="AH172" s="82" t="s">
        <v>36</v>
      </c>
      <c r="AI172" s="82" t="s">
        <v>36</v>
      </c>
      <c r="AJ172" s="82" t="s">
        <v>36</v>
      </c>
      <c r="AK172" s="82" t="s">
        <v>36</v>
      </c>
      <c r="AL172" s="82" t="s">
        <v>36</v>
      </c>
      <c r="AM172" s="82" t="s">
        <v>36</v>
      </c>
      <c r="AN172" s="82" t="s">
        <v>36</v>
      </c>
      <c r="AO172" s="82" t="s">
        <v>36</v>
      </c>
      <c r="AP172" s="82" t="s">
        <v>36</v>
      </c>
      <c r="AQ172" s="82" t="s">
        <v>36</v>
      </c>
      <c r="AR172" s="197" t="s">
        <v>196</v>
      </c>
      <c r="AS172" s="96"/>
      <c r="AT172" s="8"/>
      <c r="AU172" s="8"/>
      <c r="AV172" s="8"/>
    </row>
    <row r="173" spans="1:48" s="9" customFormat="1" ht="16.5" customHeight="1">
      <c r="A173" s="128"/>
      <c r="B173" s="143"/>
      <c r="C173" s="148"/>
      <c r="D173" s="148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164"/>
      <c r="R173" s="164"/>
      <c r="S173" s="164"/>
      <c r="T173" s="164"/>
      <c r="U173" s="164"/>
      <c r="V173" s="164"/>
      <c r="W173" s="164"/>
      <c r="X173" s="164"/>
      <c r="Y173" s="164"/>
      <c r="Z173" s="164"/>
      <c r="AA173" s="164"/>
      <c r="AB173" s="164"/>
      <c r="AC173" s="164"/>
      <c r="AD173" s="164"/>
      <c r="AE173" s="164"/>
      <c r="AF173" s="164"/>
      <c r="AG173" s="164"/>
      <c r="AH173" s="164"/>
      <c r="AI173" s="164"/>
      <c r="AJ173" s="164"/>
      <c r="AK173" s="164"/>
      <c r="AL173" s="164"/>
      <c r="AM173" s="164"/>
      <c r="AN173" s="164"/>
      <c r="AO173" s="90"/>
      <c r="AP173" s="90"/>
      <c r="AQ173" s="90"/>
      <c r="AR173" s="205"/>
      <c r="AS173" s="195"/>
      <c r="AT173" s="8"/>
      <c r="AU173" s="8"/>
      <c r="AV173" s="8"/>
    </row>
    <row r="174" spans="1:48" s="9" customFormat="1" ht="90.75" customHeight="1">
      <c r="A174" s="129"/>
      <c r="B174" s="144"/>
      <c r="C174" s="149"/>
      <c r="D174" s="149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165"/>
      <c r="R174" s="165"/>
      <c r="S174" s="165"/>
      <c r="T174" s="165"/>
      <c r="U174" s="165"/>
      <c r="V174" s="165"/>
      <c r="W174" s="165"/>
      <c r="X174" s="165"/>
      <c r="Y174" s="165"/>
      <c r="Z174" s="165"/>
      <c r="AA174" s="165"/>
      <c r="AB174" s="165"/>
      <c r="AC174" s="165"/>
      <c r="AD174" s="165"/>
      <c r="AE174" s="165"/>
      <c r="AF174" s="165"/>
      <c r="AG174" s="165"/>
      <c r="AH174" s="165"/>
      <c r="AI174" s="165"/>
      <c r="AJ174" s="165"/>
      <c r="AK174" s="165"/>
      <c r="AL174" s="165"/>
      <c r="AM174" s="165"/>
      <c r="AN174" s="165"/>
      <c r="AO174" s="91"/>
      <c r="AP174" s="91"/>
      <c r="AQ174" s="91"/>
      <c r="AR174" s="206"/>
      <c r="AS174" s="196"/>
      <c r="AT174" s="8"/>
      <c r="AU174" s="8"/>
      <c r="AV174" s="8"/>
    </row>
    <row r="175" spans="1:48" s="10" customFormat="1" ht="23.25" customHeight="1">
      <c r="A175" s="127" t="s">
        <v>75</v>
      </c>
      <c r="B175" s="142" t="s">
        <v>165</v>
      </c>
      <c r="C175" s="133" t="s">
        <v>166</v>
      </c>
      <c r="D175" s="11" t="s">
        <v>89</v>
      </c>
      <c r="E175" s="7">
        <f>SUM(E176:E178)</f>
        <v>0</v>
      </c>
      <c r="F175" s="7">
        <f>SUM(F176:F178)</f>
        <v>0</v>
      </c>
      <c r="G175" s="73">
        <v>0</v>
      </c>
      <c r="H175" s="73">
        <f>SUM(H176:H178)</f>
        <v>0</v>
      </c>
      <c r="I175" s="73">
        <f>SUM(I176:I178)</f>
        <v>0</v>
      </c>
      <c r="J175" s="73">
        <v>0</v>
      </c>
      <c r="K175" s="73">
        <f>SUM(K176:K178)</f>
        <v>0</v>
      </c>
      <c r="L175" s="73">
        <f>SUM(L176:L178)</f>
        <v>0</v>
      </c>
      <c r="M175" s="73">
        <v>0</v>
      </c>
      <c r="N175" s="73">
        <f>SUM(N176:N178)</f>
        <v>0</v>
      </c>
      <c r="O175" s="73">
        <f>SUM(O176:O178)</f>
        <v>0</v>
      </c>
      <c r="P175" s="73">
        <v>0</v>
      </c>
      <c r="Q175" s="73">
        <f>SUM(Q176:Q178)</f>
        <v>0</v>
      </c>
      <c r="R175" s="73">
        <f>SUM(R176:R178)</f>
        <v>0</v>
      </c>
      <c r="S175" s="73">
        <v>0</v>
      </c>
      <c r="T175" s="73">
        <f>SUM(T176:T178)</f>
        <v>0</v>
      </c>
      <c r="U175" s="73">
        <f>SUM(U176:U178)</f>
        <v>0</v>
      </c>
      <c r="V175" s="73">
        <v>0</v>
      </c>
      <c r="W175" s="73">
        <f>SUM(W176:W178)</f>
        <v>0</v>
      </c>
      <c r="X175" s="73">
        <f>SUM(X176:X178)</f>
        <v>0</v>
      </c>
      <c r="Y175" s="73">
        <v>0</v>
      </c>
      <c r="Z175" s="73">
        <f>SUM(Z176:Z178)</f>
        <v>0</v>
      </c>
      <c r="AA175" s="73">
        <f>SUM(AA176:AA178)</f>
        <v>0</v>
      </c>
      <c r="AB175" s="73">
        <v>0</v>
      </c>
      <c r="AC175" s="73">
        <f>SUM(AC176:AC178)</f>
        <v>0</v>
      </c>
      <c r="AD175" s="73">
        <f>SUM(AD176:AD178)</f>
        <v>0</v>
      </c>
      <c r="AE175" s="73">
        <v>0</v>
      </c>
      <c r="AF175" s="73">
        <f>SUM(AF176:AF178)</f>
        <v>0</v>
      </c>
      <c r="AG175" s="73">
        <f>SUM(AG176:AG178)</f>
        <v>0</v>
      </c>
      <c r="AH175" s="73">
        <v>0</v>
      </c>
      <c r="AI175" s="73">
        <f>SUM(AI176:AI178)</f>
        <v>0</v>
      </c>
      <c r="AJ175" s="73">
        <f>SUM(AJ176:AJ178)</f>
        <v>0</v>
      </c>
      <c r="AK175" s="73">
        <v>0</v>
      </c>
      <c r="AL175" s="73">
        <f>SUM(AL176:AL178)</f>
        <v>0</v>
      </c>
      <c r="AM175" s="73">
        <f>SUM(AM176:AM178)</f>
        <v>0</v>
      </c>
      <c r="AN175" s="73">
        <v>0</v>
      </c>
      <c r="AO175" s="73">
        <f>SUM(AO176:AO178)</f>
        <v>0</v>
      </c>
      <c r="AP175" s="73">
        <f>SUM(AP176:AP178)</f>
        <v>0</v>
      </c>
      <c r="AQ175" s="73">
        <v>0</v>
      </c>
      <c r="AR175" s="197" t="s">
        <v>197</v>
      </c>
      <c r="AS175" s="96"/>
      <c r="AT175" s="8"/>
      <c r="AU175" s="8"/>
      <c r="AV175" s="8"/>
    </row>
    <row r="176" spans="1:48" s="10" customFormat="1" ht="23.25" customHeight="1">
      <c r="A176" s="159"/>
      <c r="B176" s="145"/>
      <c r="C176" s="151"/>
      <c r="D176" s="11" t="s">
        <v>85</v>
      </c>
      <c r="E176" s="7">
        <f>H176+K176+N176+Q176+T176+W176+Z176+AC176+AF176+AI176+AL176+AO176</f>
        <v>0</v>
      </c>
      <c r="F176" s="7">
        <f>I176+L176+O176+R176+U176+X176+AA176+AD176+AG176+AJ176+AM176+AP176</f>
        <v>0</v>
      </c>
      <c r="G176" s="73">
        <v>0</v>
      </c>
      <c r="H176" s="73">
        <v>0</v>
      </c>
      <c r="I176" s="73">
        <v>0</v>
      </c>
      <c r="J176" s="73">
        <v>0</v>
      </c>
      <c r="K176" s="73">
        <v>0</v>
      </c>
      <c r="L176" s="73">
        <v>0</v>
      </c>
      <c r="M176" s="73">
        <v>0</v>
      </c>
      <c r="N176" s="73">
        <v>0</v>
      </c>
      <c r="O176" s="73">
        <v>0</v>
      </c>
      <c r="P176" s="73">
        <v>0</v>
      </c>
      <c r="Q176" s="46">
        <v>0</v>
      </c>
      <c r="R176" s="73">
        <v>0</v>
      </c>
      <c r="S176" s="73">
        <v>0</v>
      </c>
      <c r="T176" s="14">
        <v>0</v>
      </c>
      <c r="U176" s="73">
        <v>0</v>
      </c>
      <c r="V176" s="73">
        <v>0</v>
      </c>
      <c r="W176" s="14">
        <v>0</v>
      </c>
      <c r="X176" s="73">
        <v>0</v>
      </c>
      <c r="Y176" s="73">
        <v>0</v>
      </c>
      <c r="Z176" s="46">
        <v>0</v>
      </c>
      <c r="AA176" s="73">
        <v>0</v>
      </c>
      <c r="AB176" s="73">
        <v>0</v>
      </c>
      <c r="AC176" s="46">
        <v>0</v>
      </c>
      <c r="AD176" s="73">
        <v>0</v>
      </c>
      <c r="AE176" s="73">
        <v>0</v>
      </c>
      <c r="AF176" s="46">
        <v>0</v>
      </c>
      <c r="AG176" s="73">
        <v>0</v>
      </c>
      <c r="AH176" s="73">
        <v>0</v>
      </c>
      <c r="AI176" s="46">
        <v>0</v>
      </c>
      <c r="AJ176" s="73">
        <v>0</v>
      </c>
      <c r="AK176" s="73">
        <v>0</v>
      </c>
      <c r="AL176" s="46">
        <v>0</v>
      </c>
      <c r="AM176" s="73">
        <v>0</v>
      </c>
      <c r="AN176" s="73">
        <v>0</v>
      </c>
      <c r="AO176" s="46">
        <v>0</v>
      </c>
      <c r="AP176" s="73">
        <v>0</v>
      </c>
      <c r="AQ176" s="73">
        <v>0</v>
      </c>
      <c r="AR176" s="205"/>
      <c r="AS176" s="195"/>
      <c r="AT176" s="8"/>
      <c r="AU176" s="8"/>
      <c r="AV176" s="8"/>
    </row>
    <row r="177" spans="1:48" s="9" customFormat="1" ht="25.5" customHeight="1">
      <c r="A177" s="159"/>
      <c r="B177" s="145"/>
      <c r="C177" s="151"/>
      <c r="D177" s="12" t="s">
        <v>24</v>
      </c>
      <c r="E177" s="7">
        <f>H177+K177+N177+Q177+T177+W177+Z177+AC177+AF177+AI177+AL177+AO177</f>
        <v>0</v>
      </c>
      <c r="F177" s="7">
        <f t="shared" ref="F177:F178" si="170">I177+L177+O177+R177+U177+X177+AA177+AD177+AG177+AJ177+AM177+AP177</f>
        <v>0</v>
      </c>
      <c r="G177" s="73">
        <v>0</v>
      </c>
      <c r="H177" s="73">
        <v>0</v>
      </c>
      <c r="I177" s="73">
        <v>0</v>
      </c>
      <c r="J177" s="73">
        <v>0</v>
      </c>
      <c r="K177" s="73">
        <v>0</v>
      </c>
      <c r="L177" s="73">
        <v>0</v>
      </c>
      <c r="M177" s="73">
        <v>0</v>
      </c>
      <c r="N177" s="73">
        <v>0</v>
      </c>
      <c r="O177" s="73">
        <v>0</v>
      </c>
      <c r="P177" s="73">
        <v>0</v>
      </c>
      <c r="Q177" s="46">
        <v>0</v>
      </c>
      <c r="R177" s="73">
        <v>0</v>
      </c>
      <c r="S177" s="73">
        <v>0</v>
      </c>
      <c r="T177" s="14">
        <v>0</v>
      </c>
      <c r="U177" s="73">
        <v>0</v>
      </c>
      <c r="V177" s="73">
        <v>0</v>
      </c>
      <c r="W177" s="14">
        <v>0</v>
      </c>
      <c r="X177" s="73">
        <v>0</v>
      </c>
      <c r="Y177" s="73">
        <v>0</v>
      </c>
      <c r="Z177" s="46">
        <v>0</v>
      </c>
      <c r="AA177" s="73">
        <v>0</v>
      </c>
      <c r="AB177" s="73">
        <v>0</v>
      </c>
      <c r="AC177" s="46">
        <v>0</v>
      </c>
      <c r="AD177" s="73">
        <v>0</v>
      </c>
      <c r="AE177" s="73">
        <v>0</v>
      </c>
      <c r="AF177" s="46">
        <v>0</v>
      </c>
      <c r="AG177" s="73">
        <v>0</v>
      </c>
      <c r="AH177" s="73">
        <v>0</v>
      </c>
      <c r="AI177" s="46">
        <v>0</v>
      </c>
      <c r="AJ177" s="73">
        <v>0</v>
      </c>
      <c r="AK177" s="73">
        <v>0</v>
      </c>
      <c r="AL177" s="46">
        <v>0</v>
      </c>
      <c r="AM177" s="73">
        <v>0</v>
      </c>
      <c r="AN177" s="73">
        <v>0</v>
      </c>
      <c r="AO177" s="46">
        <v>0</v>
      </c>
      <c r="AP177" s="73">
        <v>0</v>
      </c>
      <c r="AQ177" s="73">
        <v>0</v>
      </c>
      <c r="AR177" s="205"/>
      <c r="AS177" s="195"/>
      <c r="AT177" s="8"/>
      <c r="AU177" s="8"/>
      <c r="AV177" s="8"/>
    </row>
    <row r="178" spans="1:48" s="9" customFormat="1" ht="27" customHeight="1">
      <c r="A178" s="159"/>
      <c r="B178" s="145"/>
      <c r="C178" s="151"/>
      <c r="D178" s="12" t="s">
        <v>86</v>
      </c>
      <c r="E178" s="7">
        <f t="shared" ref="E178" si="171">H178+K178+N178+Q178+T178+W178+Z178+AC178+AF178+AI178+AL178+AO178</f>
        <v>0</v>
      </c>
      <c r="F178" s="7">
        <f t="shared" si="170"/>
        <v>0</v>
      </c>
      <c r="G178" s="73">
        <v>0</v>
      </c>
      <c r="H178" s="73">
        <v>0</v>
      </c>
      <c r="I178" s="73">
        <v>0</v>
      </c>
      <c r="J178" s="73">
        <v>0</v>
      </c>
      <c r="K178" s="73">
        <v>0</v>
      </c>
      <c r="L178" s="73">
        <v>0</v>
      </c>
      <c r="M178" s="73">
        <v>0</v>
      </c>
      <c r="N178" s="73">
        <v>0</v>
      </c>
      <c r="O178" s="73">
        <v>0</v>
      </c>
      <c r="P178" s="73">
        <v>0</v>
      </c>
      <c r="Q178" s="46">
        <v>0</v>
      </c>
      <c r="R178" s="73">
        <v>0</v>
      </c>
      <c r="S178" s="73">
        <v>0</v>
      </c>
      <c r="T178" s="14">
        <v>0</v>
      </c>
      <c r="U178" s="73">
        <v>0</v>
      </c>
      <c r="V178" s="73">
        <v>0</v>
      </c>
      <c r="W178" s="14">
        <v>0</v>
      </c>
      <c r="X178" s="73">
        <v>0</v>
      </c>
      <c r="Y178" s="73">
        <v>0</v>
      </c>
      <c r="Z178" s="46">
        <v>0</v>
      </c>
      <c r="AA178" s="73">
        <v>0</v>
      </c>
      <c r="AB178" s="73">
        <v>0</v>
      </c>
      <c r="AC178" s="46">
        <v>0</v>
      </c>
      <c r="AD178" s="73">
        <v>0</v>
      </c>
      <c r="AE178" s="73">
        <v>0</v>
      </c>
      <c r="AF178" s="46">
        <v>0</v>
      </c>
      <c r="AG178" s="73">
        <v>0</v>
      </c>
      <c r="AH178" s="73">
        <v>0</v>
      </c>
      <c r="AI178" s="46">
        <v>0</v>
      </c>
      <c r="AJ178" s="73">
        <v>0</v>
      </c>
      <c r="AK178" s="73">
        <v>0</v>
      </c>
      <c r="AL178" s="46">
        <v>0</v>
      </c>
      <c r="AM178" s="73">
        <v>0</v>
      </c>
      <c r="AN178" s="73">
        <v>0</v>
      </c>
      <c r="AO178" s="46">
        <v>0</v>
      </c>
      <c r="AP178" s="73">
        <v>0</v>
      </c>
      <c r="AQ178" s="73">
        <v>0</v>
      </c>
      <c r="AR178" s="205"/>
      <c r="AS178" s="195"/>
      <c r="AT178" s="8"/>
      <c r="AU178" s="8"/>
      <c r="AV178" s="8"/>
    </row>
    <row r="179" spans="1:48" s="9" customFormat="1" ht="25.5" customHeight="1">
      <c r="A179" s="160"/>
      <c r="B179" s="146"/>
      <c r="C179" s="152"/>
      <c r="D179" s="21" t="s">
        <v>90</v>
      </c>
      <c r="E179" s="7">
        <v>0</v>
      </c>
      <c r="F179" s="7">
        <v>0</v>
      </c>
      <c r="G179" s="73">
        <v>0</v>
      </c>
      <c r="H179" s="73">
        <v>0</v>
      </c>
      <c r="I179" s="73">
        <v>0</v>
      </c>
      <c r="J179" s="73">
        <v>0</v>
      </c>
      <c r="K179" s="73">
        <v>0</v>
      </c>
      <c r="L179" s="73">
        <v>0</v>
      </c>
      <c r="M179" s="73">
        <v>0</v>
      </c>
      <c r="N179" s="73">
        <v>0</v>
      </c>
      <c r="O179" s="73">
        <v>0</v>
      </c>
      <c r="P179" s="73">
        <v>0</v>
      </c>
      <c r="Q179" s="46">
        <v>0</v>
      </c>
      <c r="R179" s="46">
        <v>0</v>
      </c>
      <c r="S179" s="46">
        <v>0</v>
      </c>
      <c r="T179" s="46">
        <v>0</v>
      </c>
      <c r="U179" s="46">
        <v>0</v>
      </c>
      <c r="V179" s="46">
        <v>0</v>
      </c>
      <c r="W179" s="46">
        <v>0</v>
      </c>
      <c r="X179" s="46">
        <v>0</v>
      </c>
      <c r="Y179" s="46">
        <v>0</v>
      </c>
      <c r="Z179" s="46">
        <v>0</v>
      </c>
      <c r="AA179" s="46">
        <v>0</v>
      </c>
      <c r="AB179" s="46">
        <v>0</v>
      </c>
      <c r="AC179" s="46">
        <v>0</v>
      </c>
      <c r="AD179" s="46">
        <v>0</v>
      </c>
      <c r="AE179" s="46">
        <v>0</v>
      </c>
      <c r="AF179" s="46">
        <v>0</v>
      </c>
      <c r="AG179" s="46">
        <v>0</v>
      </c>
      <c r="AH179" s="46">
        <v>0</v>
      </c>
      <c r="AI179" s="46">
        <v>0</v>
      </c>
      <c r="AJ179" s="46">
        <v>0</v>
      </c>
      <c r="AK179" s="46">
        <v>0</v>
      </c>
      <c r="AL179" s="46">
        <v>0</v>
      </c>
      <c r="AM179" s="46">
        <v>0</v>
      </c>
      <c r="AN179" s="46">
        <v>0</v>
      </c>
      <c r="AO179" s="46">
        <v>0</v>
      </c>
      <c r="AP179" s="46">
        <v>0</v>
      </c>
      <c r="AQ179" s="46">
        <v>0</v>
      </c>
      <c r="AR179" s="206"/>
      <c r="AS179" s="195"/>
      <c r="AT179" s="8"/>
      <c r="AU179" s="8"/>
      <c r="AV179" s="8"/>
    </row>
    <row r="180" spans="1:48" s="32" customFormat="1" ht="16.5" customHeight="1">
      <c r="A180" s="127" t="s">
        <v>76</v>
      </c>
      <c r="B180" s="142" t="s">
        <v>167</v>
      </c>
      <c r="C180" s="147" t="s">
        <v>164</v>
      </c>
      <c r="D180" s="150" t="s">
        <v>27</v>
      </c>
      <c r="E180" s="82" t="s">
        <v>36</v>
      </c>
      <c r="F180" s="82" t="s">
        <v>36</v>
      </c>
      <c r="G180" s="82" t="s">
        <v>36</v>
      </c>
      <c r="H180" s="82" t="s">
        <v>36</v>
      </c>
      <c r="I180" s="82" t="s">
        <v>36</v>
      </c>
      <c r="J180" s="82" t="s">
        <v>36</v>
      </c>
      <c r="K180" s="82" t="s">
        <v>36</v>
      </c>
      <c r="L180" s="82" t="s">
        <v>36</v>
      </c>
      <c r="M180" s="82" t="s">
        <v>36</v>
      </c>
      <c r="N180" s="82" t="s">
        <v>36</v>
      </c>
      <c r="O180" s="82" t="s">
        <v>36</v>
      </c>
      <c r="P180" s="82" t="s">
        <v>36</v>
      </c>
      <c r="Q180" s="82" t="s">
        <v>36</v>
      </c>
      <c r="R180" s="82" t="s">
        <v>36</v>
      </c>
      <c r="S180" s="82" t="s">
        <v>36</v>
      </c>
      <c r="T180" s="82" t="s">
        <v>36</v>
      </c>
      <c r="U180" s="82" t="s">
        <v>36</v>
      </c>
      <c r="V180" s="82" t="s">
        <v>36</v>
      </c>
      <c r="W180" s="82" t="s">
        <v>36</v>
      </c>
      <c r="X180" s="82" t="s">
        <v>36</v>
      </c>
      <c r="Y180" s="82" t="s">
        <v>36</v>
      </c>
      <c r="Z180" s="82" t="s">
        <v>36</v>
      </c>
      <c r="AA180" s="82" t="s">
        <v>36</v>
      </c>
      <c r="AB180" s="82" t="s">
        <v>36</v>
      </c>
      <c r="AC180" s="82" t="s">
        <v>36</v>
      </c>
      <c r="AD180" s="82" t="s">
        <v>36</v>
      </c>
      <c r="AE180" s="82" t="s">
        <v>36</v>
      </c>
      <c r="AF180" s="82" t="s">
        <v>36</v>
      </c>
      <c r="AG180" s="82" t="s">
        <v>36</v>
      </c>
      <c r="AH180" s="82" t="s">
        <v>36</v>
      </c>
      <c r="AI180" s="82" t="s">
        <v>36</v>
      </c>
      <c r="AJ180" s="82" t="s">
        <v>36</v>
      </c>
      <c r="AK180" s="82" t="s">
        <v>36</v>
      </c>
      <c r="AL180" s="82" t="s">
        <v>36</v>
      </c>
      <c r="AM180" s="82" t="s">
        <v>36</v>
      </c>
      <c r="AN180" s="82" t="s">
        <v>36</v>
      </c>
      <c r="AO180" s="82" t="s">
        <v>36</v>
      </c>
      <c r="AP180" s="82" t="s">
        <v>36</v>
      </c>
      <c r="AQ180" s="82" t="s">
        <v>36</v>
      </c>
      <c r="AR180" s="197" t="s">
        <v>199</v>
      </c>
      <c r="AS180" s="195"/>
      <c r="AT180" s="8"/>
      <c r="AU180" s="8"/>
      <c r="AV180" s="8"/>
    </row>
    <row r="181" spans="1:48" s="9" customFormat="1" ht="16.5" customHeight="1">
      <c r="A181" s="128"/>
      <c r="B181" s="157"/>
      <c r="C181" s="148"/>
      <c r="D181" s="148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164"/>
      <c r="R181" s="164"/>
      <c r="S181" s="164"/>
      <c r="T181" s="164"/>
      <c r="U181" s="164"/>
      <c r="V181" s="164"/>
      <c r="W181" s="164"/>
      <c r="X181" s="164"/>
      <c r="Y181" s="164"/>
      <c r="Z181" s="164"/>
      <c r="AA181" s="164"/>
      <c r="AB181" s="164"/>
      <c r="AC181" s="164"/>
      <c r="AD181" s="164"/>
      <c r="AE181" s="164"/>
      <c r="AF181" s="164"/>
      <c r="AG181" s="164"/>
      <c r="AH181" s="164"/>
      <c r="AI181" s="164"/>
      <c r="AJ181" s="164"/>
      <c r="AK181" s="164"/>
      <c r="AL181" s="164"/>
      <c r="AM181" s="164"/>
      <c r="AN181" s="164"/>
      <c r="AO181" s="164"/>
      <c r="AP181" s="164"/>
      <c r="AQ181" s="164"/>
      <c r="AR181" s="205"/>
      <c r="AS181" s="195"/>
      <c r="AT181" s="8"/>
      <c r="AU181" s="8"/>
      <c r="AV181" s="8"/>
    </row>
    <row r="182" spans="1:48" s="9" customFormat="1" ht="111" customHeight="1">
      <c r="A182" s="129"/>
      <c r="B182" s="158"/>
      <c r="C182" s="149"/>
      <c r="D182" s="149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165"/>
      <c r="R182" s="165"/>
      <c r="S182" s="165"/>
      <c r="T182" s="165"/>
      <c r="U182" s="165"/>
      <c r="V182" s="165"/>
      <c r="W182" s="165"/>
      <c r="X182" s="165"/>
      <c r="Y182" s="165"/>
      <c r="Z182" s="165"/>
      <c r="AA182" s="165"/>
      <c r="AB182" s="165"/>
      <c r="AC182" s="165"/>
      <c r="AD182" s="165"/>
      <c r="AE182" s="165"/>
      <c r="AF182" s="165"/>
      <c r="AG182" s="165"/>
      <c r="AH182" s="165"/>
      <c r="AI182" s="165"/>
      <c r="AJ182" s="165"/>
      <c r="AK182" s="165"/>
      <c r="AL182" s="165"/>
      <c r="AM182" s="165"/>
      <c r="AN182" s="165"/>
      <c r="AO182" s="165"/>
      <c r="AP182" s="165"/>
      <c r="AQ182" s="165"/>
      <c r="AR182" s="206"/>
      <c r="AS182" s="196"/>
      <c r="AT182" s="8"/>
      <c r="AU182" s="8"/>
      <c r="AV182" s="8"/>
    </row>
    <row r="183" spans="1:48" s="32" customFormat="1" ht="16.5" customHeight="1">
      <c r="A183" s="127" t="s">
        <v>77</v>
      </c>
      <c r="B183" s="142" t="s">
        <v>168</v>
      </c>
      <c r="C183" s="147" t="s">
        <v>164</v>
      </c>
      <c r="D183" s="150" t="s">
        <v>27</v>
      </c>
      <c r="E183" s="82" t="s">
        <v>36</v>
      </c>
      <c r="F183" s="82" t="s">
        <v>36</v>
      </c>
      <c r="G183" s="82" t="s">
        <v>36</v>
      </c>
      <c r="H183" s="82" t="s">
        <v>36</v>
      </c>
      <c r="I183" s="82" t="s">
        <v>36</v>
      </c>
      <c r="J183" s="82" t="s">
        <v>36</v>
      </c>
      <c r="K183" s="82" t="s">
        <v>36</v>
      </c>
      <c r="L183" s="82" t="s">
        <v>36</v>
      </c>
      <c r="M183" s="82" t="s">
        <v>36</v>
      </c>
      <c r="N183" s="82" t="s">
        <v>36</v>
      </c>
      <c r="O183" s="82" t="s">
        <v>36</v>
      </c>
      <c r="P183" s="82" t="s">
        <v>36</v>
      </c>
      <c r="Q183" s="82" t="s">
        <v>36</v>
      </c>
      <c r="R183" s="82" t="s">
        <v>36</v>
      </c>
      <c r="S183" s="82" t="s">
        <v>36</v>
      </c>
      <c r="T183" s="82" t="s">
        <v>36</v>
      </c>
      <c r="U183" s="82" t="s">
        <v>36</v>
      </c>
      <c r="V183" s="82" t="s">
        <v>36</v>
      </c>
      <c r="W183" s="82" t="s">
        <v>36</v>
      </c>
      <c r="X183" s="82" t="s">
        <v>36</v>
      </c>
      <c r="Y183" s="82" t="s">
        <v>36</v>
      </c>
      <c r="Z183" s="82" t="s">
        <v>36</v>
      </c>
      <c r="AA183" s="82" t="s">
        <v>36</v>
      </c>
      <c r="AB183" s="82" t="s">
        <v>36</v>
      </c>
      <c r="AC183" s="82" t="s">
        <v>36</v>
      </c>
      <c r="AD183" s="82" t="s">
        <v>36</v>
      </c>
      <c r="AE183" s="82" t="s">
        <v>36</v>
      </c>
      <c r="AF183" s="82" t="s">
        <v>36</v>
      </c>
      <c r="AG183" s="82" t="s">
        <v>36</v>
      </c>
      <c r="AH183" s="82" t="s">
        <v>36</v>
      </c>
      <c r="AI183" s="82" t="s">
        <v>36</v>
      </c>
      <c r="AJ183" s="82" t="s">
        <v>36</v>
      </c>
      <c r="AK183" s="82" t="s">
        <v>36</v>
      </c>
      <c r="AL183" s="82" t="s">
        <v>36</v>
      </c>
      <c r="AM183" s="82" t="s">
        <v>36</v>
      </c>
      <c r="AN183" s="82" t="s">
        <v>36</v>
      </c>
      <c r="AO183" s="82" t="s">
        <v>36</v>
      </c>
      <c r="AP183" s="82" t="s">
        <v>36</v>
      </c>
      <c r="AQ183" s="82" t="s">
        <v>36</v>
      </c>
      <c r="AR183" s="197" t="s">
        <v>187</v>
      </c>
      <c r="AS183" s="96"/>
      <c r="AT183" s="8"/>
      <c r="AU183" s="8"/>
      <c r="AV183" s="8"/>
    </row>
    <row r="184" spans="1:48" s="9" customFormat="1" ht="16.5" customHeight="1">
      <c r="A184" s="128"/>
      <c r="B184" s="143"/>
      <c r="C184" s="148"/>
      <c r="D184" s="148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164"/>
      <c r="R184" s="164"/>
      <c r="S184" s="164"/>
      <c r="T184" s="164"/>
      <c r="U184" s="164"/>
      <c r="V184" s="164"/>
      <c r="W184" s="164"/>
      <c r="X184" s="164"/>
      <c r="Y184" s="164"/>
      <c r="Z184" s="164"/>
      <c r="AA184" s="164"/>
      <c r="AB184" s="164"/>
      <c r="AC184" s="164"/>
      <c r="AD184" s="164"/>
      <c r="AE184" s="164"/>
      <c r="AF184" s="164"/>
      <c r="AG184" s="164"/>
      <c r="AH184" s="164"/>
      <c r="AI184" s="164"/>
      <c r="AJ184" s="164"/>
      <c r="AK184" s="164"/>
      <c r="AL184" s="164"/>
      <c r="AM184" s="164"/>
      <c r="AN184" s="164"/>
      <c r="AO184" s="90"/>
      <c r="AP184" s="90"/>
      <c r="AQ184" s="90"/>
      <c r="AR184" s="205"/>
      <c r="AS184" s="195"/>
      <c r="AT184" s="8"/>
      <c r="AU184" s="8"/>
      <c r="AV184" s="8"/>
    </row>
    <row r="185" spans="1:48" s="9" customFormat="1" ht="16.5" customHeight="1">
      <c r="A185" s="129"/>
      <c r="B185" s="144"/>
      <c r="C185" s="149"/>
      <c r="D185" s="149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165"/>
      <c r="R185" s="165"/>
      <c r="S185" s="165"/>
      <c r="T185" s="165"/>
      <c r="U185" s="165"/>
      <c r="V185" s="165"/>
      <c r="W185" s="165"/>
      <c r="X185" s="165"/>
      <c r="Y185" s="165"/>
      <c r="Z185" s="165"/>
      <c r="AA185" s="165"/>
      <c r="AB185" s="165"/>
      <c r="AC185" s="165"/>
      <c r="AD185" s="165"/>
      <c r="AE185" s="165"/>
      <c r="AF185" s="165"/>
      <c r="AG185" s="165"/>
      <c r="AH185" s="165"/>
      <c r="AI185" s="165"/>
      <c r="AJ185" s="165"/>
      <c r="AK185" s="165"/>
      <c r="AL185" s="165"/>
      <c r="AM185" s="165"/>
      <c r="AN185" s="165"/>
      <c r="AO185" s="91"/>
      <c r="AP185" s="91"/>
      <c r="AQ185" s="91"/>
      <c r="AR185" s="206"/>
      <c r="AS185" s="196"/>
      <c r="AT185" s="8"/>
      <c r="AU185" s="8"/>
      <c r="AV185" s="8"/>
    </row>
    <row r="186" spans="1:48" s="10" customFormat="1" ht="16.5" customHeight="1">
      <c r="A186" s="127" t="s">
        <v>78</v>
      </c>
      <c r="B186" s="142" t="s">
        <v>169</v>
      </c>
      <c r="C186" s="161" t="s">
        <v>218</v>
      </c>
      <c r="D186" s="11" t="s">
        <v>89</v>
      </c>
      <c r="E186" s="7">
        <f>SUM(E187:E189)</f>
        <v>10</v>
      </c>
      <c r="F186" s="7">
        <f>SUM(F187:F189)</f>
        <v>10</v>
      </c>
      <c r="G186" s="73">
        <f>F186/E186*100</f>
        <v>100</v>
      </c>
      <c r="H186" s="73">
        <f>SUM(H187:H189)</f>
        <v>0</v>
      </c>
      <c r="I186" s="73">
        <f>SUM(I187:I189)</f>
        <v>0</v>
      </c>
      <c r="J186" s="73">
        <v>0</v>
      </c>
      <c r="K186" s="73">
        <f>SUM(K187:K189)</f>
        <v>0</v>
      </c>
      <c r="L186" s="73">
        <f>SUM(L187:L189)</f>
        <v>0</v>
      </c>
      <c r="M186" s="73">
        <v>0</v>
      </c>
      <c r="N186" s="73">
        <f>SUM(N187:N189)</f>
        <v>10</v>
      </c>
      <c r="O186" s="73">
        <f>SUM(O187:O189)</f>
        <v>10</v>
      </c>
      <c r="P186" s="73">
        <f>O186/N186*100</f>
        <v>100</v>
      </c>
      <c r="Q186" s="73">
        <f>SUM(Q187:Q189)</f>
        <v>0</v>
      </c>
      <c r="R186" s="73">
        <f>SUM(R187:R189)</f>
        <v>0</v>
      </c>
      <c r="S186" s="73">
        <v>0</v>
      </c>
      <c r="T186" s="73">
        <f>SUM(T187:T189)</f>
        <v>0</v>
      </c>
      <c r="U186" s="73">
        <f>SUM(U187:U189)</f>
        <v>0</v>
      </c>
      <c r="V186" s="73">
        <v>0</v>
      </c>
      <c r="W186" s="73">
        <f>SUM(W187:W189)</f>
        <v>0</v>
      </c>
      <c r="X186" s="73">
        <f>SUM(X187:X189)</f>
        <v>0</v>
      </c>
      <c r="Y186" s="73">
        <v>0</v>
      </c>
      <c r="Z186" s="73">
        <f>SUM(Z187:Z189)</f>
        <v>0</v>
      </c>
      <c r="AA186" s="73">
        <f>SUM(AA187:AA189)</f>
        <v>0</v>
      </c>
      <c r="AB186" s="73">
        <v>0</v>
      </c>
      <c r="AC186" s="73">
        <f>SUM(AC187:AC189)</f>
        <v>0</v>
      </c>
      <c r="AD186" s="73">
        <f>SUM(AD187:AD189)</f>
        <v>0</v>
      </c>
      <c r="AE186" s="73">
        <v>0</v>
      </c>
      <c r="AF186" s="73">
        <f>SUM(AF187:AF189)</f>
        <v>0</v>
      </c>
      <c r="AG186" s="73">
        <f>SUM(AG187:AG189)</f>
        <v>0</v>
      </c>
      <c r="AH186" s="73">
        <v>0</v>
      </c>
      <c r="AI186" s="73">
        <f>SUM(AI187:AI189)</f>
        <v>0</v>
      </c>
      <c r="AJ186" s="73">
        <f>SUM(AJ187:AJ189)</f>
        <v>0</v>
      </c>
      <c r="AK186" s="73">
        <v>0</v>
      </c>
      <c r="AL186" s="73">
        <f>SUM(AL187:AL189)</f>
        <v>0</v>
      </c>
      <c r="AM186" s="73">
        <f>SUM(AM187:AM189)</f>
        <v>0</v>
      </c>
      <c r="AN186" s="73">
        <v>0</v>
      </c>
      <c r="AO186" s="73">
        <f>SUM(AO187:AO189)</f>
        <v>0</v>
      </c>
      <c r="AP186" s="73">
        <f>SUM(AP187:AP189)</f>
        <v>0</v>
      </c>
      <c r="AQ186" s="73">
        <v>0</v>
      </c>
      <c r="AR186" s="197" t="s">
        <v>200</v>
      </c>
      <c r="AS186" s="96"/>
      <c r="AT186" s="8"/>
      <c r="AU186" s="8"/>
      <c r="AV186" s="8"/>
    </row>
    <row r="187" spans="1:48" s="10" customFormat="1" ht="31.5" customHeight="1">
      <c r="A187" s="159"/>
      <c r="B187" s="157"/>
      <c r="C187" s="148"/>
      <c r="D187" s="11" t="s">
        <v>85</v>
      </c>
      <c r="E187" s="7">
        <f>H187+K187+N187+Q187+T187+W187+Z187+AC187+AF187+AI187+AL187+AO187</f>
        <v>0</v>
      </c>
      <c r="F187" s="7">
        <f>I187+L187+O187+R187+U187+X187+AA187+AD187+AG187+AJ187+AM187+AP187</f>
        <v>0</v>
      </c>
      <c r="G187" s="73">
        <v>0</v>
      </c>
      <c r="H187" s="73">
        <v>0</v>
      </c>
      <c r="I187" s="73">
        <v>0</v>
      </c>
      <c r="J187" s="73">
        <v>0</v>
      </c>
      <c r="K187" s="73">
        <v>0</v>
      </c>
      <c r="L187" s="73">
        <v>0</v>
      </c>
      <c r="M187" s="73">
        <v>0</v>
      </c>
      <c r="N187" s="73">
        <v>0</v>
      </c>
      <c r="O187" s="73">
        <v>0</v>
      </c>
      <c r="P187" s="73">
        <v>0</v>
      </c>
      <c r="Q187" s="46">
        <v>0</v>
      </c>
      <c r="R187" s="73">
        <v>0</v>
      </c>
      <c r="S187" s="73">
        <v>0</v>
      </c>
      <c r="T187" s="14">
        <v>0</v>
      </c>
      <c r="U187" s="73">
        <v>0</v>
      </c>
      <c r="V187" s="73">
        <v>0</v>
      </c>
      <c r="W187" s="14">
        <v>0</v>
      </c>
      <c r="X187" s="73">
        <v>0</v>
      </c>
      <c r="Y187" s="73">
        <v>0</v>
      </c>
      <c r="Z187" s="46">
        <v>0</v>
      </c>
      <c r="AA187" s="73">
        <v>0</v>
      </c>
      <c r="AB187" s="73">
        <v>0</v>
      </c>
      <c r="AC187" s="46">
        <v>0</v>
      </c>
      <c r="AD187" s="73">
        <v>0</v>
      </c>
      <c r="AE187" s="73">
        <v>0</v>
      </c>
      <c r="AF187" s="46">
        <v>0</v>
      </c>
      <c r="AG187" s="73">
        <v>0</v>
      </c>
      <c r="AH187" s="73">
        <v>0</v>
      </c>
      <c r="AI187" s="46">
        <v>0</v>
      </c>
      <c r="AJ187" s="73">
        <v>0</v>
      </c>
      <c r="AK187" s="73">
        <v>0</v>
      </c>
      <c r="AL187" s="46">
        <v>0</v>
      </c>
      <c r="AM187" s="73">
        <v>0</v>
      </c>
      <c r="AN187" s="73">
        <v>0</v>
      </c>
      <c r="AO187" s="46">
        <v>0</v>
      </c>
      <c r="AP187" s="73">
        <v>0</v>
      </c>
      <c r="AQ187" s="73">
        <v>0</v>
      </c>
      <c r="AR187" s="205"/>
      <c r="AS187" s="195"/>
      <c r="AT187" s="8"/>
      <c r="AU187" s="8"/>
      <c r="AV187" s="8"/>
    </row>
    <row r="188" spans="1:48" s="9" customFormat="1" ht="27" customHeight="1">
      <c r="A188" s="159"/>
      <c r="B188" s="157"/>
      <c r="C188" s="148"/>
      <c r="D188" s="12" t="s">
        <v>24</v>
      </c>
      <c r="E188" s="7">
        <f>H188+K188+N188+Q188+T188+W188+Z188+AC188+AF188+AI188+AL188+AO188</f>
        <v>0</v>
      </c>
      <c r="F188" s="7">
        <f t="shared" ref="F188:F189" si="172">I188+L188+O188+R188+U188+X188+AA188+AD188+AG188+AJ188+AM188+AP188</f>
        <v>0</v>
      </c>
      <c r="G188" s="73">
        <v>0</v>
      </c>
      <c r="H188" s="73">
        <v>0</v>
      </c>
      <c r="I188" s="73">
        <v>0</v>
      </c>
      <c r="J188" s="73">
        <v>0</v>
      </c>
      <c r="K188" s="73">
        <v>0</v>
      </c>
      <c r="L188" s="73">
        <v>0</v>
      </c>
      <c r="M188" s="73">
        <v>0</v>
      </c>
      <c r="N188" s="73">
        <v>0</v>
      </c>
      <c r="O188" s="73">
        <v>0</v>
      </c>
      <c r="P188" s="73">
        <v>0</v>
      </c>
      <c r="Q188" s="46">
        <v>0</v>
      </c>
      <c r="R188" s="73">
        <v>0</v>
      </c>
      <c r="S188" s="73">
        <v>0</v>
      </c>
      <c r="T188" s="14">
        <v>0</v>
      </c>
      <c r="U188" s="73">
        <v>0</v>
      </c>
      <c r="V188" s="73">
        <v>0</v>
      </c>
      <c r="W188" s="14">
        <v>0</v>
      </c>
      <c r="X188" s="73">
        <v>0</v>
      </c>
      <c r="Y188" s="73">
        <v>0</v>
      </c>
      <c r="Z188" s="46">
        <v>0</v>
      </c>
      <c r="AA188" s="73">
        <v>0</v>
      </c>
      <c r="AB188" s="73">
        <v>0</v>
      </c>
      <c r="AC188" s="46">
        <v>0</v>
      </c>
      <c r="AD188" s="73">
        <v>0</v>
      </c>
      <c r="AE188" s="73">
        <v>0</v>
      </c>
      <c r="AF188" s="46">
        <v>0</v>
      </c>
      <c r="AG188" s="73">
        <v>0</v>
      </c>
      <c r="AH188" s="73">
        <v>0</v>
      </c>
      <c r="AI188" s="46">
        <v>0</v>
      </c>
      <c r="AJ188" s="73">
        <v>0</v>
      </c>
      <c r="AK188" s="73">
        <v>0</v>
      </c>
      <c r="AL188" s="46">
        <v>0</v>
      </c>
      <c r="AM188" s="73">
        <v>0</v>
      </c>
      <c r="AN188" s="73">
        <v>0</v>
      </c>
      <c r="AO188" s="46">
        <v>0</v>
      </c>
      <c r="AP188" s="73">
        <v>0</v>
      </c>
      <c r="AQ188" s="73">
        <v>0</v>
      </c>
      <c r="AR188" s="205"/>
      <c r="AS188" s="195"/>
      <c r="AT188" s="8"/>
      <c r="AU188" s="8"/>
      <c r="AV188" s="8"/>
    </row>
    <row r="189" spans="1:48" s="9" customFormat="1" ht="23.25" customHeight="1">
      <c r="A189" s="159"/>
      <c r="B189" s="157"/>
      <c r="C189" s="148"/>
      <c r="D189" s="12" t="s">
        <v>86</v>
      </c>
      <c r="E189" s="7">
        <f t="shared" ref="E189" si="173">H189+K189+N189+Q189+T189+W189+Z189+AC189+AF189+AI189+AL189+AO189</f>
        <v>10</v>
      </c>
      <c r="F189" s="7">
        <f t="shared" si="172"/>
        <v>10</v>
      </c>
      <c r="G189" s="73">
        <f t="shared" ref="G189" si="174">F189/E189*100</f>
        <v>100</v>
      </c>
      <c r="H189" s="73">
        <v>0</v>
      </c>
      <c r="I189" s="73">
        <v>0</v>
      </c>
      <c r="J189" s="73">
        <v>0</v>
      </c>
      <c r="K189" s="73">
        <v>0</v>
      </c>
      <c r="L189" s="73">
        <v>0</v>
      </c>
      <c r="M189" s="73">
        <v>0</v>
      </c>
      <c r="N189" s="73">
        <v>10</v>
      </c>
      <c r="O189" s="73">
        <v>10</v>
      </c>
      <c r="P189" s="73">
        <f>O189/N189*100</f>
        <v>100</v>
      </c>
      <c r="Q189" s="46">
        <v>0</v>
      </c>
      <c r="R189" s="73">
        <v>0</v>
      </c>
      <c r="S189" s="73">
        <v>0</v>
      </c>
      <c r="T189" s="14">
        <v>0</v>
      </c>
      <c r="U189" s="73">
        <v>0</v>
      </c>
      <c r="V189" s="73">
        <v>0</v>
      </c>
      <c r="W189" s="14">
        <v>0</v>
      </c>
      <c r="X189" s="73">
        <v>0</v>
      </c>
      <c r="Y189" s="73">
        <v>0</v>
      </c>
      <c r="Z189" s="46">
        <v>0</v>
      </c>
      <c r="AA189" s="73">
        <v>0</v>
      </c>
      <c r="AB189" s="73">
        <v>0</v>
      </c>
      <c r="AC189" s="46">
        <v>0</v>
      </c>
      <c r="AD189" s="73">
        <v>0</v>
      </c>
      <c r="AE189" s="73">
        <v>0</v>
      </c>
      <c r="AF189" s="46">
        <v>0</v>
      </c>
      <c r="AG189" s="73">
        <v>0</v>
      </c>
      <c r="AH189" s="73">
        <v>0</v>
      </c>
      <c r="AI189" s="46">
        <v>0</v>
      </c>
      <c r="AJ189" s="73">
        <v>0</v>
      </c>
      <c r="AK189" s="73">
        <v>0</v>
      </c>
      <c r="AL189" s="46">
        <v>0</v>
      </c>
      <c r="AM189" s="73">
        <v>0</v>
      </c>
      <c r="AN189" s="73">
        <v>0</v>
      </c>
      <c r="AO189" s="46">
        <v>0</v>
      </c>
      <c r="AP189" s="73">
        <v>0</v>
      </c>
      <c r="AQ189" s="73">
        <v>0</v>
      </c>
      <c r="AR189" s="205"/>
      <c r="AS189" s="195"/>
      <c r="AT189" s="8"/>
      <c r="AU189" s="8"/>
      <c r="AV189" s="8"/>
    </row>
    <row r="190" spans="1:48" s="9" customFormat="1" ht="28.5" customHeight="1">
      <c r="A190" s="160"/>
      <c r="B190" s="158"/>
      <c r="C190" s="149"/>
      <c r="D190" s="21" t="s">
        <v>87</v>
      </c>
      <c r="E190" s="7">
        <v>0</v>
      </c>
      <c r="F190" s="7">
        <v>0</v>
      </c>
      <c r="G190" s="73">
        <v>0</v>
      </c>
      <c r="H190" s="73">
        <v>0</v>
      </c>
      <c r="I190" s="73">
        <v>0</v>
      </c>
      <c r="J190" s="73">
        <v>0</v>
      </c>
      <c r="K190" s="73">
        <v>0</v>
      </c>
      <c r="L190" s="73">
        <v>0</v>
      </c>
      <c r="M190" s="73">
        <v>0</v>
      </c>
      <c r="N190" s="73">
        <v>0</v>
      </c>
      <c r="O190" s="73">
        <v>0</v>
      </c>
      <c r="P190" s="73">
        <v>0</v>
      </c>
      <c r="Q190" s="46">
        <v>0</v>
      </c>
      <c r="R190" s="46">
        <v>0</v>
      </c>
      <c r="S190" s="46">
        <v>0</v>
      </c>
      <c r="T190" s="46">
        <v>0</v>
      </c>
      <c r="U190" s="46">
        <v>0</v>
      </c>
      <c r="V190" s="46">
        <v>0</v>
      </c>
      <c r="W190" s="46">
        <v>0</v>
      </c>
      <c r="X190" s="46">
        <v>0</v>
      </c>
      <c r="Y190" s="46">
        <v>0</v>
      </c>
      <c r="Z190" s="46">
        <v>0</v>
      </c>
      <c r="AA190" s="46">
        <v>0</v>
      </c>
      <c r="AB190" s="46">
        <v>0</v>
      </c>
      <c r="AC190" s="46">
        <v>0</v>
      </c>
      <c r="AD190" s="46">
        <v>0</v>
      </c>
      <c r="AE190" s="46">
        <v>0</v>
      </c>
      <c r="AF190" s="46">
        <v>0</v>
      </c>
      <c r="AG190" s="46">
        <v>0</v>
      </c>
      <c r="AH190" s="46">
        <v>0</v>
      </c>
      <c r="AI190" s="46">
        <v>0</v>
      </c>
      <c r="AJ190" s="46">
        <v>0</v>
      </c>
      <c r="AK190" s="46">
        <v>0</v>
      </c>
      <c r="AL190" s="46">
        <v>0</v>
      </c>
      <c r="AM190" s="46">
        <v>0</v>
      </c>
      <c r="AN190" s="46">
        <v>0</v>
      </c>
      <c r="AO190" s="46">
        <v>0</v>
      </c>
      <c r="AP190" s="46">
        <v>0</v>
      </c>
      <c r="AQ190" s="46">
        <v>0</v>
      </c>
      <c r="AR190" s="206"/>
      <c r="AS190" s="196"/>
      <c r="AT190" s="8"/>
      <c r="AU190" s="8"/>
      <c r="AV190" s="8"/>
    </row>
    <row r="191" spans="1:48" s="10" customFormat="1" ht="16.5" customHeight="1">
      <c r="A191" s="127" t="s">
        <v>79</v>
      </c>
      <c r="B191" s="142" t="s">
        <v>170</v>
      </c>
      <c r="C191" s="161" t="s">
        <v>219</v>
      </c>
      <c r="D191" s="11" t="s">
        <v>89</v>
      </c>
      <c r="E191" s="7">
        <f>SUM(E192:E194)</f>
        <v>100</v>
      </c>
      <c r="F191" s="7">
        <f>SUM(F192:F194)</f>
        <v>50</v>
      </c>
      <c r="G191" s="73">
        <f>F191/E191*100</f>
        <v>50</v>
      </c>
      <c r="H191" s="73">
        <f>SUM(H192:H194)</f>
        <v>0</v>
      </c>
      <c r="I191" s="73">
        <f>SUM(I192:I194)</f>
        <v>0</v>
      </c>
      <c r="J191" s="73">
        <v>0</v>
      </c>
      <c r="K191" s="73">
        <f>SUM(K192:K194)</f>
        <v>0</v>
      </c>
      <c r="L191" s="73">
        <f>SUM(L192:L194)</f>
        <v>0</v>
      </c>
      <c r="M191" s="73">
        <v>0</v>
      </c>
      <c r="N191" s="73">
        <f>SUM(N192:N194)</f>
        <v>0</v>
      </c>
      <c r="O191" s="73">
        <f>SUM(O192:O194)</f>
        <v>0</v>
      </c>
      <c r="P191" s="73">
        <v>0</v>
      </c>
      <c r="Q191" s="73">
        <f>SUM(Q192:Q194)</f>
        <v>0</v>
      </c>
      <c r="R191" s="73">
        <f>SUM(R192:R194)</f>
        <v>0</v>
      </c>
      <c r="S191" s="73">
        <v>0</v>
      </c>
      <c r="T191" s="73">
        <f>SUM(T192:T194)</f>
        <v>50</v>
      </c>
      <c r="U191" s="73">
        <v>50</v>
      </c>
      <c r="V191" s="78">
        <f>U191/T191*100</f>
        <v>100</v>
      </c>
      <c r="W191" s="73">
        <f>SUM(W192:W194)</f>
        <v>0</v>
      </c>
      <c r="X191" s="73">
        <f>SUM(X192:X194)</f>
        <v>0</v>
      </c>
      <c r="Y191" s="73">
        <v>0</v>
      </c>
      <c r="Z191" s="73">
        <f>SUM(Z192:Z194)</f>
        <v>0</v>
      </c>
      <c r="AA191" s="73">
        <f>SUM(AA192:AA194)</f>
        <v>0</v>
      </c>
      <c r="AB191" s="73">
        <v>0</v>
      </c>
      <c r="AC191" s="73">
        <f>SUM(AC192:AC194)</f>
        <v>0</v>
      </c>
      <c r="AD191" s="73">
        <f>SUM(AD192:AD194)</f>
        <v>0</v>
      </c>
      <c r="AE191" s="73">
        <v>0</v>
      </c>
      <c r="AF191" s="73">
        <f>SUM(AF192:AF194)</f>
        <v>0</v>
      </c>
      <c r="AG191" s="73">
        <f>SUM(AG192:AG194)</f>
        <v>0</v>
      </c>
      <c r="AH191" s="73">
        <v>0</v>
      </c>
      <c r="AI191" s="73">
        <f>SUM(AI192:AI194)</f>
        <v>0</v>
      </c>
      <c r="AJ191" s="73">
        <f>SUM(AJ192:AJ194)</f>
        <v>0</v>
      </c>
      <c r="AK191" s="73">
        <v>0</v>
      </c>
      <c r="AL191" s="73">
        <f>SUM(AL192:AL194)</f>
        <v>50</v>
      </c>
      <c r="AM191" s="73">
        <f>SUM(AM192:AM194)</f>
        <v>0</v>
      </c>
      <c r="AN191" s="73">
        <v>0</v>
      </c>
      <c r="AO191" s="73">
        <f>SUM(AO192:AO194)</f>
        <v>0</v>
      </c>
      <c r="AP191" s="73">
        <f>SUM(AP192:AP194)</f>
        <v>0</v>
      </c>
      <c r="AQ191" s="73">
        <v>0</v>
      </c>
      <c r="AR191" s="197" t="s">
        <v>201</v>
      </c>
      <c r="AS191" s="96"/>
      <c r="AT191" s="8"/>
      <c r="AU191" s="8"/>
      <c r="AV191" s="8"/>
    </row>
    <row r="192" spans="1:48" s="10" customFormat="1" ht="28.5" customHeight="1">
      <c r="A192" s="128"/>
      <c r="B192" s="157"/>
      <c r="C192" s="148"/>
      <c r="D192" s="11" t="s">
        <v>85</v>
      </c>
      <c r="E192" s="7">
        <f>H192+K192+N192+Q192+T192+W192+Z192+AC192+AF192+AI192+AL192+AO192</f>
        <v>0</v>
      </c>
      <c r="F192" s="7">
        <f>I192+L192+O192+R192+U192+X192+AA192+AD192+AG192+AJ192+AM192+AP192</f>
        <v>0</v>
      </c>
      <c r="G192" s="73">
        <v>0</v>
      </c>
      <c r="H192" s="73">
        <v>0</v>
      </c>
      <c r="I192" s="73">
        <v>0</v>
      </c>
      <c r="J192" s="73">
        <v>0</v>
      </c>
      <c r="K192" s="73">
        <v>0</v>
      </c>
      <c r="L192" s="73">
        <v>0</v>
      </c>
      <c r="M192" s="73">
        <v>0</v>
      </c>
      <c r="N192" s="73">
        <v>0</v>
      </c>
      <c r="O192" s="73">
        <v>0</v>
      </c>
      <c r="P192" s="73">
        <v>0</v>
      </c>
      <c r="Q192" s="46">
        <v>0</v>
      </c>
      <c r="R192" s="73">
        <v>0</v>
      </c>
      <c r="S192" s="73">
        <v>0</v>
      </c>
      <c r="T192" s="14">
        <v>0</v>
      </c>
      <c r="U192" s="73">
        <v>0</v>
      </c>
      <c r="V192" s="73">
        <v>0</v>
      </c>
      <c r="W192" s="14">
        <v>0</v>
      </c>
      <c r="X192" s="73">
        <v>0</v>
      </c>
      <c r="Y192" s="73">
        <v>0</v>
      </c>
      <c r="Z192" s="46">
        <v>0</v>
      </c>
      <c r="AA192" s="73">
        <v>0</v>
      </c>
      <c r="AB192" s="73">
        <v>0</v>
      </c>
      <c r="AC192" s="46">
        <v>0</v>
      </c>
      <c r="AD192" s="73">
        <v>0</v>
      </c>
      <c r="AE192" s="73">
        <v>0</v>
      </c>
      <c r="AF192" s="46">
        <v>0</v>
      </c>
      <c r="AG192" s="73">
        <v>0</v>
      </c>
      <c r="AH192" s="73">
        <v>0</v>
      </c>
      <c r="AI192" s="46">
        <v>0</v>
      </c>
      <c r="AJ192" s="73">
        <v>0</v>
      </c>
      <c r="AK192" s="73">
        <v>0</v>
      </c>
      <c r="AL192" s="46">
        <v>0</v>
      </c>
      <c r="AM192" s="73">
        <v>0</v>
      </c>
      <c r="AN192" s="73">
        <v>0</v>
      </c>
      <c r="AO192" s="46">
        <v>0</v>
      </c>
      <c r="AP192" s="73">
        <v>0</v>
      </c>
      <c r="AQ192" s="73">
        <v>0</v>
      </c>
      <c r="AR192" s="205"/>
      <c r="AS192" s="195"/>
      <c r="AT192" s="8"/>
      <c r="AU192" s="8"/>
      <c r="AV192" s="8"/>
    </row>
    <row r="193" spans="1:48" s="9" customFormat="1" ht="24" customHeight="1">
      <c r="A193" s="128"/>
      <c r="B193" s="157"/>
      <c r="C193" s="148"/>
      <c r="D193" s="12" t="s">
        <v>24</v>
      </c>
      <c r="E193" s="7">
        <f>H193+K193+N193+Q193+T193+W193+Z193+AC193+AF193+AI193+AL193+AO193</f>
        <v>0</v>
      </c>
      <c r="F193" s="7">
        <f t="shared" ref="F193:F194" si="175">I193+L193+O193+R193+U193+X193+AA193+AD193+AG193+AJ193+AM193+AP193</f>
        <v>0</v>
      </c>
      <c r="G193" s="73">
        <v>0</v>
      </c>
      <c r="H193" s="73">
        <v>0</v>
      </c>
      <c r="I193" s="73">
        <v>0</v>
      </c>
      <c r="J193" s="73">
        <v>0</v>
      </c>
      <c r="K193" s="73">
        <v>0</v>
      </c>
      <c r="L193" s="73">
        <v>0</v>
      </c>
      <c r="M193" s="73">
        <v>0</v>
      </c>
      <c r="N193" s="73">
        <v>0</v>
      </c>
      <c r="O193" s="73">
        <v>0</v>
      </c>
      <c r="P193" s="73">
        <v>0</v>
      </c>
      <c r="Q193" s="46">
        <v>0</v>
      </c>
      <c r="R193" s="73">
        <v>0</v>
      </c>
      <c r="S193" s="73">
        <v>0</v>
      </c>
      <c r="T193" s="14">
        <v>0</v>
      </c>
      <c r="U193" s="73">
        <v>0</v>
      </c>
      <c r="V193" s="73">
        <v>0</v>
      </c>
      <c r="W193" s="14">
        <v>0</v>
      </c>
      <c r="X193" s="73">
        <v>0</v>
      </c>
      <c r="Y193" s="73">
        <v>0</v>
      </c>
      <c r="Z193" s="46">
        <v>0</v>
      </c>
      <c r="AA193" s="73">
        <v>0</v>
      </c>
      <c r="AB193" s="73">
        <v>0</v>
      </c>
      <c r="AC193" s="46">
        <v>0</v>
      </c>
      <c r="AD193" s="73">
        <v>0</v>
      </c>
      <c r="AE193" s="73">
        <v>0</v>
      </c>
      <c r="AF193" s="46">
        <v>0</v>
      </c>
      <c r="AG193" s="73">
        <v>0</v>
      </c>
      <c r="AH193" s="73">
        <v>0</v>
      </c>
      <c r="AI193" s="46">
        <v>0</v>
      </c>
      <c r="AJ193" s="73">
        <v>0</v>
      </c>
      <c r="AK193" s="73">
        <v>0</v>
      </c>
      <c r="AL193" s="46">
        <v>0</v>
      </c>
      <c r="AM193" s="73">
        <v>0</v>
      </c>
      <c r="AN193" s="73">
        <v>0</v>
      </c>
      <c r="AO193" s="46">
        <v>0</v>
      </c>
      <c r="AP193" s="73">
        <v>0</v>
      </c>
      <c r="AQ193" s="73">
        <v>0</v>
      </c>
      <c r="AR193" s="205"/>
      <c r="AS193" s="195"/>
      <c r="AT193" s="8"/>
      <c r="AU193" s="8"/>
      <c r="AV193" s="8"/>
    </row>
    <row r="194" spans="1:48" s="9" customFormat="1" ht="22.5" customHeight="1">
      <c r="A194" s="128"/>
      <c r="B194" s="157"/>
      <c r="C194" s="148"/>
      <c r="D194" s="12" t="s">
        <v>86</v>
      </c>
      <c r="E194" s="7">
        <f t="shared" ref="E194" si="176">H194+K194+N194+Q194+T194+W194+Z194+AC194+AF194+AI194+AL194+AO194</f>
        <v>100</v>
      </c>
      <c r="F194" s="7">
        <f t="shared" si="175"/>
        <v>50</v>
      </c>
      <c r="G194" s="73">
        <f t="shared" ref="G194" si="177">F194/E194*100</f>
        <v>50</v>
      </c>
      <c r="H194" s="73">
        <v>0</v>
      </c>
      <c r="I194" s="73">
        <v>0</v>
      </c>
      <c r="J194" s="73">
        <v>0</v>
      </c>
      <c r="K194" s="73">
        <v>0</v>
      </c>
      <c r="L194" s="73">
        <v>0</v>
      </c>
      <c r="M194" s="73">
        <v>0</v>
      </c>
      <c r="N194" s="73">
        <v>0</v>
      </c>
      <c r="O194" s="73">
        <v>0</v>
      </c>
      <c r="P194" s="73">
        <v>0</v>
      </c>
      <c r="Q194" s="46">
        <v>0</v>
      </c>
      <c r="R194" s="73">
        <v>0</v>
      </c>
      <c r="S194" s="73">
        <v>0</v>
      </c>
      <c r="T194" s="14">
        <v>50</v>
      </c>
      <c r="U194" s="73">
        <v>50</v>
      </c>
      <c r="V194" s="78">
        <f>U194/T194*100</f>
        <v>100</v>
      </c>
      <c r="W194" s="14">
        <v>0</v>
      </c>
      <c r="X194" s="73">
        <v>0</v>
      </c>
      <c r="Y194" s="73">
        <v>0</v>
      </c>
      <c r="Z194" s="46">
        <v>0</v>
      </c>
      <c r="AA194" s="73">
        <v>0</v>
      </c>
      <c r="AB194" s="73">
        <v>0</v>
      </c>
      <c r="AC194" s="46">
        <v>0</v>
      </c>
      <c r="AD194" s="73">
        <v>0</v>
      </c>
      <c r="AE194" s="73">
        <v>0</v>
      </c>
      <c r="AF194" s="46">
        <v>0</v>
      </c>
      <c r="AG194" s="73">
        <v>0</v>
      </c>
      <c r="AH194" s="73">
        <v>0</v>
      </c>
      <c r="AI194" s="46">
        <v>0</v>
      </c>
      <c r="AJ194" s="73">
        <v>0</v>
      </c>
      <c r="AK194" s="73">
        <v>0</v>
      </c>
      <c r="AL194" s="46">
        <v>50</v>
      </c>
      <c r="AM194" s="73">
        <v>0</v>
      </c>
      <c r="AN194" s="73">
        <v>0</v>
      </c>
      <c r="AO194" s="46">
        <v>0</v>
      </c>
      <c r="AP194" s="73">
        <v>0</v>
      </c>
      <c r="AQ194" s="73">
        <v>0</v>
      </c>
      <c r="AR194" s="205"/>
      <c r="AS194" s="195"/>
      <c r="AT194" s="8"/>
      <c r="AU194" s="8"/>
      <c r="AV194" s="8"/>
    </row>
    <row r="195" spans="1:48" s="9" customFormat="1" ht="27.75" customHeight="1">
      <c r="A195" s="129"/>
      <c r="B195" s="158"/>
      <c r="C195" s="149"/>
      <c r="D195" s="21" t="s">
        <v>87</v>
      </c>
      <c r="E195" s="7">
        <v>0</v>
      </c>
      <c r="F195" s="7">
        <v>0</v>
      </c>
      <c r="G195" s="73">
        <v>0</v>
      </c>
      <c r="H195" s="73">
        <v>0</v>
      </c>
      <c r="I195" s="73">
        <v>0</v>
      </c>
      <c r="J195" s="73">
        <v>0</v>
      </c>
      <c r="K195" s="73">
        <v>0</v>
      </c>
      <c r="L195" s="73">
        <v>0</v>
      </c>
      <c r="M195" s="73">
        <v>0</v>
      </c>
      <c r="N195" s="73">
        <v>0</v>
      </c>
      <c r="O195" s="73">
        <v>0</v>
      </c>
      <c r="P195" s="73">
        <v>0</v>
      </c>
      <c r="Q195" s="46">
        <v>0</v>
      </c>
      <c r="R195" s="46">
        <v>0</v>
      </c>
      <c r="S195" s="46">
        <v>0</v>
      </c>
      <c r="T195" s="46">
        <v>0</v>
      </c>
      <c r="U195" s="46">
        <v>0</v>
      </c>
      <c r="V195" s="46">
        <v>0</v>
      </c>
      <c r="W195" s="46">
        <v>0</v>
      </c>
      <c r="X195" s="46">
        <v>0</v>
      </c>
      <c r="Y195" s="46">
        <v>0</v>
      </c>
      <c r="Z195" s="46">
        <v>0</v>
      </c>
      <c r="AA195" s="46">
        <v>0</v>
      </c>
      <c r="AB195" s="46">
        <v>0</v>
      </c>
      <c r="AC195" s="46">
        <v>0</v>
      </c>
      <c r="AD195" s="46">
        <v>0</v>
      </c>
      <c r="AE195" s="46">
        <v>0</v>
      </c>
      <c r="AF195" s="46">
        <v>0</v>
      </c>
      <c r="AG195" s="46">
        <v>0</v>
      </c>
      <c r="AH195" s="46">
        <v>0</v>
      </c>
      <c r="AI195" s="46">
        <v>0</v>
      </c>
      <c r="AJ195" s="46">
        <v>0</v>
      </c>
      <c r="AK195" s="46">
        <v>0</v>
      </c>
      <c r="AL195" s="46">
        <v>0</v>
      </c>
      <c r="AM195" s="46">
        <v>0</v>
      </c>
      <c r="AN195" s="46">
        <v>0</v>
      </c>
      <c r="AO195" s="46">
        <v>0</v>
      </c>
      <c r="AP195" s="46">
        <v>0</v>
      </c>
      <c r="AQ195" s="46">
        <v>0</v>
      </c>
      <c r="AR195" s="206"/>
      <c r="AS195" s="196"/>
      <c r="AT195" s="8"/>
      <c r="AU195" s="8"/>
      <c r="AV195" s="8"/>
    </row>
    <row r="196" spans="1:48" s="10" customFormat="1" ht="16.5" customHeight="1">
      <c r="A196" s="127" t="s">
        <v>80</v>
      </c>
      <c r="B196" s="168" t="s">
        <v>171</v>
      </c>
      <c r="C196" s="150" t="s">
        <v>220</v>
      </c>
      <c r="D196" s="11" t="s">
        <v>89</v>
      </c>
      <c r="E196" s="7">
        <f>SUM(E197:E199)</f>
        <v>40</v>
      </c>
      <c r="F196" s="7">
        <f>SUM(F197:F199)</f>
        <v>0</v>
      </c>
      <c r="G196" s="73">
        <f>F196/E196*100</f>
        <v>0</v>
      </c>
      <c r="H196" s="73">
        <f>SUM(H197:H199)</f>
        <v>0</v>
      </c>
      <c r="I196" s="73">
        <f>SUM(I197:I199)</f>
        <v>0</v>
      </c>
      <c r="J196" s="73">
        <v>0</v>
      </c>
      <c r="K196" s="73">
        <f>SUM(K197:K199)</f>
        <v>0</v>
      </c>
      <c r="L196" s="73">
        <f>SUM(L197:L199)</f>
        <v>0</v>
      </c>
      <c r="M196" s="73">
        <v>0</v>
      </c>
      <c r="N196" s="73">
        <f>SUM(N197:N199)</f>
        <v>0</v>
      </c>
      <c r="O196" s="73">
        <f>SUM(O197:O199)</f>
        <v>0</v>
      </c>
      <c r="P196" s="73">
        <v>0</v>
      </c>
      <c r="Q196" s="73">
        <f>SUM(Q197:Q199)</f>
        <v>0</v>
      </c>
      <c r="R196" s="73">
        <f>SUM(R197:R199)</f>
        <v>0</v>
      </c>
      <c r="S196" s="73">
        <v>0</v>
      </c>
      <c r="T196" s="73">
        <f>SUM(T197:T199)</f>
        <v>0</v>
      </c>
      <c r="U196" s="73">
        <f>SUM(U197:U199)</f>
        <v>0</v>
      </c>
      <c r="V196" s="73">
        <v>0</v>
      </c>
      <c r="W196" s="73">
        <f>SUM(W197:W199)</f>
        <v>0</v>
      </c>
      <c r="X196" s="73">
        <f>SUM(X197:X199)</f>
        <v>0</v>
      </c>
      <c r="Y196" s="73">
        <v>0</v>
      </c>
      <c r="Z196" s="73">
        <f>SUM(Z197:Z199)</f>
        <v>0</v>
      </c>
      <c r="AA196" s="73">
        <f>SUM(AA197:AA199)</f>
        <v>0</v>
      </c>
      <c r="AB196" s="73">
        <v>0</v>
      </c>
      <c r="AC196" s="73">
        <f>SUM(AC197:AC199)</f>
        <v>0</v>
      </c>
      <c r="AD196" s="73">
        <f>SUM(AD197:AD199)</f>
        <v>0</v>
      </c>
      <c r="AE196" s="73">
        <v>0</v>
      </c>
      <c r="AF196" s="73">
        <f>SUM(AF197:AF199)</f>
        <v>10</v>
      </c>
      <c r="AG196" s="73">
        <f>SUM(AG197:AG199)</f>
        <v>0</v>
      </c>
      <c r="AH196" s="73">
        <v>0</v>
      </c>
      <c r="AI196" s="73">
        <f>SUM(AI197:AI199)</f>
        <v>0</v>
      </c>
      <c r="AJ196" s="73">
        <f>SUM(AJ197:AJ199)</f>
        <v>0</v>
      </c>
      <c r="AK196" s="73">
        <v>0</v>
      </c>
      <c r="AL196" s="73">
        <f>SUM(AL197:AL199)</f>
        <v>0</v>
      </c>
      <c r="AM196" s="73">
        <f>SUM(AM197:AM199)</f>
        <v>0</v>
      </c>
      <c r="AN196" s="73">
        <v>0</v>
      </c>
      <c r="AO196" s="73">
        <f>SUM(AO197:AO199)</f>
        <v>30</v>
      </c>
      <c r="AP196" s="73">
        <f>SUM(AP197:AP199)</f>
        <v>0</v>
      </c>
      <c r="AQ196" s="73">
        <v>0</v>
      </c>
      <c r="AR196" s="197" t="s">
        <v>181</v>
      </c>
      <c r="AS196" s="96"/>
      <c r="AT196" s="8"/>
      <c r="AU196" s="8"/>
      <c r="AV196" s="8"/>
    </row>
    <row r="197" spans="1:48" s="10" customFormat="1" ht="28.5" customHeight="1">
      <c r="A197" s="128"/>
      <c r="B197" s="169"/>
      <c r="C197" s="136"/>
      <c r="D197" s="11" t="s">
        <v>85</v>
      </c>
      <c r="E197" s="7">
        <f>H197+K197+N197+Q197+T197+W197+Z197+AC197+AF197+AI197+AL197+AO197</f>
        <v>0</v>
      </c>
      <c r="F197" s="7">
        <f>I197+L197+O197+R197+U197+X197+AA197+AD197+AG197+AJ197+AM197+AP197</f>
        <v>0</v>
      </c>
      <c r="G197" s="73">
        <v>0</v>
      </c>
      <c r="H197" s="73">
        <v>0</v>
      </c>
      <c r="I197" s="73">
        <v>0</v>
      </c>
      <c r="J197" s="73">
        <v>0</v>
      </c>
      <c r="K197" s="73">
        <v>0</v>
      </c>
      <c r="L197" s="73">
        <v>0</v>
      </c>
      <c r="M197" s="73">
        <v>0</v>
      </c>
      <c r="N197" s="73">
        <v>0</v>
      </c>
      <c r="O197" s="73">
        <v>0</v>
      </c>
      <c r="P197" s="73">
        <v>0</v>
      </c>
      <c r="Q197" s="46">
        <v>0</v>
      </c>
      <c r="R197" s="73">
        <v>0</v>
      </c>
      <c r="S197" s="73">
        <v>0</v>
      </c>
      <c r="T197" s="14">
        <v>0</v>
      </c>
      <c r="U197" s="73">
        <v>0</v>
      </c>
      <c r="V197" s="73">
        <v>0</v>
      </c>
      <c r="W197" s="14">
        <v>0</v>
      </c>
      <c r="X197" s="73">
        <v>0</v>
      </c>
      <c r="Y197" s="73">
        <v>0</v>
      </c>
      <c r="Z197" s="46">
        <v>0</v>
      </c>
      <c r="AA197" s="73">
        <v>0</v>
      </c>
      <c r="AB197" s="73">
        <v>0</v>
      </c>
      <c r="AC197" s="46">
        <v>0</v>
      </c>
      <c r="AD197" s="73">
        <v>0</v>
      </c>
      <c r="AE197" s="73">
        <v>0</v>
      </c>
      <c r="AF197" s="46">
        <v>0</v>
      </c>
      <c r="AG197" s="73">
        <v>0</v>
      </c>
      <c r="AH197" s="73">
        <v>0</v>
      </c>
      <c r="AI197" s="46">
        <v>0</v>
      </c>
      <c r="AJ197" s="73">
        <v>0</v>
      </c>
      <c r="AK197" s="73">
        <v>0</v>
      </c>
      <c r="AL197" s="46">
        <v>0</v>
      </c>
      <c r="AM197" s="73">
        <v>0</v>
      </c>
      <c r="AN197" s="73">
        <v>0</v>
      </c>
      <c r="AO197" s="46">
        <v>0</v>
      </c>
      <c r="AP197" s="73">
        <v>0</v>
      </c>
      <c r="AQ197" s="73">
        <v>0</v>
      </c>
      <c r="AR197" s="205"/>
      <c r="AS197" s="195"/>
      <c r="AT197" s="8"/>
      <c r="AU197" s="8"/>
      <c r="AV197" s="8"/>
    </row>
    <row r="198" spans="1:48" s="9" customFormat="1" ht="32.25" customHeight="1">
      <c r="A198" s="128"/>
      <c r="B198" s="169"/>
      <c r="C198" s="136"/>
      <c r="D198" s="12" t="s">
        <v>24</v>
      </c>
      <c r="E198" s="7">
        <f>H198+K198+N198+Q198+T198+W198+Z198+AC198+AF198+AI198+AL198+AO198</f>
        <v>0</v>
      </c>
      <c r="F198" s="7">
        <f t="shared" ref="F198:F199" si="178">I198+L198+O198+R198+U198+X198+AA198+AD198+AG198+AJ198+AM198+AP198</f>
        <v>0</v>
      </c>
      <c r="G198" s="73">
        <v>0</v>
      </c>
      <c r="H198" s="73">
        <v>0</v>
      </c>
      <c r="I198" s="73">
        <v>0</v>
      </c>
      <c r="J198" s="73">
        <v>0</v>
      </c>
      <c r="K198" s="73">
        <v>0</v>
      </c>
      <c r="L198" s="73">
        <v>0</v>
      </c>
      <c r="M198" s="73">
        <v>0</v>
      </c>
      <c r="N198" s="73">
        <v>0</v>
      </c>
      <c r="O198" s="73">
        <v>0</v>
      </c>
      <c r="P198" s="73">
        <v>0</v>
      </c>
      <c r="Q198" s="46">
        <v>0</v>
      </c>
      <c r="R198" s="73">
        <v>0</v>
      </c>
      <c r="S198" s="73">
        <v>0</v>
      </c>
      <c r="T198" s="14">
        <v>0</v>
      </c>
      <c r="U198" s="73">
        <v>0</v>
      </c>
      <c r="V198" s="73">
        <v>0</v>
      </c>
      <c r="W198" s="14">
        <v>0</v>
      </c>
      <c r="X198" s="73">
        <v>0</v>
      </c>
      <c r="Y198" s="73">
        <v>0</v>
      </c>
      <c r="Z198" s="46">
        <v>0</v>
      </c>
      <c r="AA198" s="73">
        <v>0</v>
      </c>
      <c r="AB198" s="73">
        <v>0</v>
      </c>
      <c r="AC198" s="46">
        <v>0</v>
      </c>
      <c r="AD198" s="73">
        <v>0</v>
      </c>
      <c r="AE198" s="73">
        <v>0</v>
      </c>
      <c r="AF198" s="46">
        <v>0</v>
      </c>
      <c r="AG198" s="73">
        <v>0</v>
      </c>
      <c r="AH198" s="73">
        <v>0</v>
      </c>
      <c r="AI198" s="46">
        <v>0</v>
      </c>
      <c r="AJ198" s="73">
        <v>0</v>
      </c>
      <c r="AK198" s="73">
        <v>0</v>
      </c>
      <c r="AL198" s="46">
        <v>0</v>
      </c>
      <c r="AM198" s="73">
        <v>0</v>
      </c>
      <c r="AN198" s="73">
        <v>0</v>
      </c>
      <c r="AO198" s="46">
        <v>0</v>
      </c>
      <c r="AP198" s="73">
        <v>0</v>
      </c>
      <c r="AQ198" s="73">
        <v>0</v>
      </c>
      <c r="AR198" s="205"/>
      <c r="AS198" s="195"/>
      <c r="AT198" s="8"/>
      <c r="AU198" s="8"/>
      <c r="AV198" s="8"/>
    </row>
    <row r="199" spans="1:48" s="9" customFormat="1" ht="16.5" customHeight="1">
      <c r="A199" s="128"/>
      <c r="B199" s="169"/>
      <c r="C199" s="136"/>
      <c r="D199" s="12" t="s">
        <v>86</v>
      </c>
      <c r="E199" s="7">
        <f t="shared" ref="E199" si="179">H199+K199+N199+Q199+T199+W199+Z199+AC199+AF199+AI199+AL199+AO199</f>
        <v>40</v>
      </c>
      <c r="F199" s="7">
        <f t="shared" si="178"/>
        <v>0</v>
      </c>
      <c r="G199" s="73">
        <f t="shared" ref="G199" si="180">F199/E199*100</f>
        <v>0</v>
      </c>
      <c r="H199" s="73">
        <v>0</v>
      </c>
      <c r="I199" s="73">
        <v>0</v>
      </c>
      <c r="J199" s="73">
        <v>0</v>
      </c>
      <c r="K199" s="73">
        <v>0</v>
      </c>
      <c r="L199" s="73">
        <v>0</v>
      </c>
      <c r="M199" s="73">
        <v>0</v>
      </c>
      <c r="N199" s="73">
        <v>0</v>
      </c>
      <c r="O199" s="73">
        <v>0</v>
      </c>
      <c r="P199" s="73">
        <v>0</v>
      </c>
      <c r="Q199" s="46">
        <v>0</v>
      </c>
      <c r="R199" s="73">
        <v>0</v>
      </c>
      <c r="S199" s="73">
        <v>0</v>
      </c>
      <c r="T199" s="14">
        <v>0</v>
      </c>
      <c r="U199" s="73">
        <v>0</v>
      </c>
      <c r="V199" s="73">
        <v>0</v>
      </c>
      <c r="W199" s="14">
        <v>0</v>
      </c>
      <c r="X199" s="73">
        <v>0</v>
      </c>
      <c r="Y199" s="73">
        <v>0</v>
      </c>
      <c r="Z199" s="46">
        <v>0</v>
      </c>
      <c r="AA199" s="73">
        <v>0</v>
      </c>
      <c r="AB199" s="73">
        <v>0</v>
      </c>
      <c r="AC199" s="46">
        <v>0</v>
      </c>
      <c r="AD199" s="73">
        <v>0</v>
      </c>
      <c r="AE199" s="73">
        <v>0</v>
      </c>
      <c r="AF199" s="46">
        <v>10</v>
      </c>
      <c r="AG199" s="73">
        <v>0</v>
      </c>
      <c r="AH199" s="73">
        <v>0</v>
      </c>
      <c r="AI199" s="46">
        <v>0</v>
      </c>
      <c r="AJ199" s="73">
        <v>0</v>
      </c>
      <c r="AK199" s="73">
        <v>0</v>
      </c>
      <c r="AL199" s="46">
        <v>0</v>
      </c>
      <c r="AM199" s="73">
        <v>0</v>
      </c>
      <c r="AN199" s="73">
        <v>0</v>
      </c>
      <c r="AO199" s="46">
        <v>30</v>
      </c>
      <c r="AP199" s="73">
        <v>0</v>
      </c>
      <c r="AQ199" s="73">
        <v>0</v>
      </c>
      <c r="AR199" s="205"/>
      <c r="AS199" s="195"/>
      <c r="AT199" s="8"/>
      <c r="AU199" s="8"/>
      <c r="AV199" s="8"/>
    </row>
    <row r="200" spans="1:48" s="9" customFormat="1" ht="30" customHeight="1">
      <c r="A200" s="129"/>
      <c r="B200" s="170"/>
      <c r="C200" s="137"/>
      <c r="D200" s="21" t="s">
        <v>87</v>
      </c>
      <c r="E200" s="7">
        <v>0</v>
      </c>
      <c r="F200" s="7">
        <v>0</v>
      </c>
      <c r="G200" s="73">
        <v>0</v>
      </c>
      <c r="H200" s="73">
        <v>0</v>
      </c>
      <c r="I200" s="73">
        <v>0</v>
      </c>
      <c r="J200" s="73">
        <v>0</v>
      </c>
      <c r="K200" s="73">
        <v>0</v>
      </c>
      <c r="L200" s="73">
        <v>0</v>
      </c>
      <c r="M200" s="73">
        <v>0</v>
      </c>
      <c r="N200" s="73">
        <v>0</v>
      </c>
      <c r="O200" s="73">
        <v>0</v>
      </c>
      <c r="P200" s="73">
        <v>0</v>
      </c>
      <c r="Q200" s="46">
        <v>0</v>
      </c>
      <c r="R200" s="46">
        <v>0</v>
      </c>
      <c r="S200" s="46">
        <v>0</v>
      </c>
      <c r="T200" s="46">
        <v>0</v>
      </c>
      <c r="U200" s="46">
        <v>0</v>
      </c>
      <c r="V200" s="46">
        <v>0</v>
      </c>
      <c r="W200" s="46">
        <v>0</v>
      </c>
      <c r="X200" s="46">
        <v>0</v>
      </c>
      <c r="Y200" s="46">
        <v>0</v>
      </c>
      <c r="Z200" s="46">
        <v>0</v>
      </c>
      <c r="AA200" s="46">
        <v>0</v>
      </c>
      <c r="AB200" s="46">
        <v>0</v>
      </c>
      <c r="AC200" s="46">
        <v>0</v>
      </c>
      <c r="AD200" s="46">
        <v>0</v>
      </c>
      <c r="AE200" s="46">
        <v>0</v>
      </c>
      <c r="AF200" s="46">
        <v>0</v>
      </c>
      <c r="AG200" s="46">
        <v>0</v>
      </c>
      <c r="AH200" s="46">
        <v>0</v>
      </c>
      <c r="AI200" s="46">
        <v>0</v>
      </c>
      <c r="AJ200" s="46">
        <v>0</v>
      </c>
      <c r="AK200" s="46">
        <v>0</v>
      </c>
      <c r="AL200" s="46">
        <v>0</v>
      </c>
      <c r="AM200" s="46">
        <v>0</v>
      </c>
      <c r="AN200" s="46">
        <v>0</v>
      </c>
      <c r="AO200" s="46">
        <v>0</v>
      </c>
      <c r="AP200" s="46">
        <v>0</v>
      </c>
      <c r="AQ200" s="46">
        <v>0</v>
      </c>
      <c r="AR200" s="206"/>
      <c r="AS200" s="196"/>
      <c r="AT200" s="8"/>
      <c r="AU200" s="8"/>
      <c r="AV200" s="8"/>
    </row>
    <row r="201" spans="1:48" s="32" customFormat="1" ht="16.5" customHeight="1">
      <c r="A201" s="127" t="s">
        <v>81</v>
      </c>
      <c r="B201" s="142" t="s">
        <v>172</v>
      </c>
      <c r="C201" s="150" t="s">
        <v>221</v>
      </c>
      <c r="D201" s="11" t="s">
        <v>89</v>
      </c>
      <c r="E201" s="7">
        <f>SUM(E202:E204)</f>
        <v>15.2</v>
      </c>
      <c r="F201" s="7">
        <f>SUM(F202:F204)</f>
        <v>0</v>
      </c>
      <c r="G201" s="73">
        <f>F201/E201*100</f>
        <v>0</v>
      </c>
      <c r="H201" s="73">
        <f>SUM(H202:H204)</f>
        <v>0</v>
      </c>
      <c r="I201" s="73">
        <f>SUM(I202:I204)</f>
        <v>0</v>
      </c>
      <c r="J201" s="73">
        <v>0</v>
      </c>
      <c r="K201" s="73">
        <f>SUM(K202:K204)</f>
        <v>0</v>
      </c>
      <c r="L201" s="73">
        <f>SUM(L202:L204)</f>
        <v>0</v>
      </c>
      <c r="M201" s="73">
        <v>0</v>
      </c>
      <c r="N201" s="73">
        <f>SUM(N202:N204)</f>
        <v>0</v>
      </c>
      <c r="O201" s="73">
        <f>SUM(O202:O204)</f>
        <v>0</v>
      </c>
      <c r="P201" s="73">
        <v>0</v>
      </c>
      <c r="Q201" s="73">
        <f>SUM(Q202:Q204)</f>
        <v>0</v>
      </c>
      <c r="R201" s="73">
        <f>SUM(R202:R204)</f>
        <v>0</v>
      </c>
      <c r="S201" s="73">
        <v>0</v>
      </c>
      <c r="T201" s="73">
        <f>SUM(T202:T204)</f>
        <v>15.2</v>
      </c>
      <c r="U201" s="78">
        <f>SUM(U202:U204)</f>
        <v>0</v>
      </c>
      <c r="V201" s="73">
        <v>0</v>
      </c>
      <c r="W201" s="73">
        <f>SUM(W202:W204)</f>
        <v>0</v>
      </c>
      <c r="X201" s="73">
        <f>SUM(X202:X204)</f>
        <v>0</v>
      </c>
      <c r="Y201" s="73">
        <v>0</v>
      </c>
      <c r="Z201" s="73">
        <f>SUM(Z202:Z204)</f>
        <v>0</v>
      </c>
      <c r="AA201" s="73">
        <f>SUM(AA202:AA204)</f>
        <v>0</v>
      </c>
      <c r="AB201" s="73">
        <v>0</v>
      </c>
      <c r="AC201" s="73">
        <f>SUM(AC202:AC204)</f>
        <v>0</v>
      </c>
      <c r="AD201" s="73">
        <f>SUM(AD202:AD204)</f>
        <v>0</v>
      </c>
      <c r="AE201" s="73">
        <v>0</v>
      </c>
      <c r="AF201" s="73">
        <f>SUM(AF202:AF204)</f>
        <v>0</v>
      </c>
      <c r="AG201" s="73">
        <f>SUM(AG202:AG204)</f>
        <v>0</v>
      </c>
      <c r="AH201" s="73">
        <v>0</v>
      </c>
      <c r="AI201" s="73">
        <f>SUM(AI202:AI204)</f>
        <v>0</v>
      </c>
      <c r="AJ201" s="73">
        <f>SUM(AJ202:AJ204)</f>
        <v>0</v>
      </c>
      <c r="AK201" s="73">
        <v>0</v>
      </c>
      <c r="AL201" s="73">
        <f>SUM(AL202:AL204)</f>
        <v>0</v>
      </c>
      <c r="AM201" s="73">
        <f>SUM(AM202:AM204)</f>
        <v>0</v>
      </c>
      <c r="AN201" s="73">
        <v>0</v>
      </c>
      <c r="AO201" s="73">
        <f>SUM(AO202:AO204)</f>
        <v>0</v>
      </c>
      <c r="AP201" s="73">
        <f>SUM(AP202:AP204)</f>
        <v>0</v>
      </c>
      <c r="AQ201" s="73">
        <v>0</v>
      </c>
      <c r="AR201" s="197" t="s">
        <v>226</v>
      </c>
      <c r="AS201" s="197"/>
      <c r="AT201" s="8"/>
      <c r="AU201" s="8"/>
      <c r="AV201" s="8"/>
    </row>
    <row r="202" spans="1:48" s="9" customFormat="1" ht="38.25" customHeight="1">
      <c r="A202" s="128"/>
      <c r="B202" s="143"/>
      <c r="C202" s="136"/>
      <c r="D202" s="11" t="s">
        <v>85</v>
      </c>
      <c r="E202" s="7">
        <f>H202+K202+N202+Q202+T202+W202+Z202+AC202+AF202+AI202+AL202+AO202</f>
        <v>0</v>
      </c>
      <c r="F202" s="7">
        <f>I202+L202+O202+R202+U202+X202+AA202+AD202+AG202+AJ202+AM202+AP202</f>
        <v>0</v>
      </c>
      <c r="G202" s="73">
        <v>0</v>
      </c>
      <c r="H202" s="73">
        <v>0</v>
      </c>
      <c r="I202" s="73">
        <v>0</v>
      </c>
      <c r="J202" s="73">
        <v>0</v>
      </c>
      <c r="K202" s="73">
        <v>0</v>
      </c>
      <c r="L202" s="73">
        <v>0</v>
      </c>
      <c r="M202" s="73">
        <v>0</v>
      </c>
      <c r="N202" s="73">
        <v>0</v>
      </c>
      <c r="O202" s="73">
        <v>0</v>
      </c>
      <c r="P202" s="73">
        <v>0</v>
      </c>
      <c r="Q202" s="46">
        <v>0</v>
      </c>
      <c r="R202" s="73">
        <v>0</v>
      </c>
      <c r="S202" s="73">
        <v>0</v>
      </c>
      <c r="T202" s="14">
        <v>0</v>
      </c>
      <c r="U202" s="73">
        <v>0</v>
      </c>
      <c r="V202" s="73">
        <v>0</v>
      </c>
      <c r="W202" s="14">
        <v>0</v>
      </c>
      <c r="X202" s="73">
        <v>0</v>
      </c>
      <c r="Y202" s="73">
        <v>0</v>
      </c>
      <c r="Z202" s="46">
        <v>0</v>
      </c>
      <c r="AA202" s="73">
        <v>0</v>
      </c>
      <c r="AB202" s="73">
        <v>0</v>
      </c>
      <c r="AC202" s="46">
        <v>0</v>
      </c>
      <c r="AD202" s="73">
        <v>0</v>
      </c>
      <c r="AE202" s="73">
        <v>0</v>
      </c>
      <c r="AF202" s="46">
        <v>0</v>
      </c>
      <c r="AG202" s="73">
        <v>0</v>
      </c>
      <c r="AH202" s="73">
        <v>0</v>
      </c>
      <c r="AI202" s="46">
        <v>0</v>
      </c>
      <c r="AJ202" s="73">
        <v>0</v>
      </c>
      <c r="AK202" s="73">
        <v>0</v>
      </c>
      <c r="AL202" s="46">
        <v>0</v>
      </c>
      <c r="AM202" s="73">
        <v>0</v>
      </c>
      <c r="AN202" s="73">
        <v>0</v>
      </c>
      <c r="AO202" s="46">
        <v>0</v>
      </c>
      <c r="AP202" s="73">
        <v>0</v>
      </c>
      <c r="AQ202" s="73">
        <v>0</v>
      </c>
      <c r="AR202" s="205"/>
      <c r="AS202" s="205"/>
      <c r="AT202" s="8"/>
      <c r="AU202" s="8"/>
      <c r="AV202" s="8"/>
    </row>
    <row r="203" spans="1:48" s="9" customFormat="1" ht="38.25" customHeight="1">
      <c r="A203" s="128"/>
      <c r="B203" s="143"/>
      <c r="C203" s="136"/>
      <c r="D203" s="12" t="s">
        <v>24</v>
      </c>
      <c r="E203" s="7">
        <f>H203+K203+N203+Q203+T203+W203+Z203+AC203+AF203+AI203+AL203+AO203</f>
        <v>0</v>
      </c>
      <c r="F203" s="7">
        <f t="shared" ref="F203:F204" si="181">I203+L203+O203+R203+U203+X203+AA203+AD203+AG203+AJ203+AM203+AP203</f>
        <v>0</v>
      </c>
      <c r="G203" s="73">
        <v>0</v>
      </c>
      <c r="H203" s="73">
        <v>0</v>
      </c>
      <c r="I203" s="73">
        <v>0</v>
      </c>
      <c r="J203" s="73">
        <v>0</v>
      </c>
      <c r="K203" s="73">
        <v>0</v>
      </c>
      <c r="L203" s="73">
        <v>0</v>
      </c>
      <c r="M203" s="73">
        <v>0</v>
      </c>
      <c r="N203" s="73">
        <v>0</v>
      </c>
      <c r="O203" s="73">
        <v>0</v>
      </c>
      <c r="P203" s="73">
        <v>0</v>
      </c>
      <c r="Q203" s="46">
        <v>0</v>
      </c>
      <c r="R203" s="73">
        <v>0</v>
      </c>
      <c r="S203" s="73">
        <v>0</v>
      </c>
      <c r="T203" s="14">
        <v>0</v>
      </c>
      <c r="U203" s="73">
        <v>0</v>
      </c>
      <c r="V203" s="73">
        <v>0</v>
      </c>
      <c r="W203" s="14">
        <v>0</v>
      </c>
      <c r="X203" s="73">
        <v>0</v>
      </c>
      <c r="Y203" s="73">
        <v>0</v>
      </c>
      <c r="Z203" s="46">
        <v>0</v>
      </c>
      <c r="AA203" s="73">
        <v>0</v>
      </c>
      <c r="AB203" s="73">
        <v>0</v>
      </c>
      <c r="AC203" s="46">
        <v>0</v>
      </c>
      <c r="AD203" s="73">
        <v>0</v>
      </c>
      <c r="AE203" s="73">
        <v>0</v>
      </c>
      <c r="AF203" s="46">
        <v>0</v>
      </c>
      <c r="AG203" s="73">
        <v>0</v>
      </c>
      <c r="AH203" s="73">
        <v>0</v>
      </c>
      <c r="AI203" s="46">
        <v>0</v>
      </c>
      <c r="AJ203" s="73">
        <v>0</v>
      </c>
      <c r="AK203" s="73">
        <v>0</v>
      </c>
      <c r="AL203" s="46">
        <v>0</v>
      </c>
      <c r="AM203" s="73">
        <v>0</v>
      </c>
      <c r="AN203" s="73">
        <v>0</v>
      </c>
      <c r="AO203" s="46">
        <v>0</v>
      </c>
      <c r="AP203" s="73">
        <v>0</v>
      </c>
      <c r="AQ203" s="73">
        <v>0</v>
      </c>
      <c r="AR203" s="205"/>
      <c r="AS203" s="205"/>
      <c r="AT203" s="8"/>
      <c r="AU203" s="8"/>
      <c r="AV203" s="8"/>
    </row>
    <row r="204" spans="1:48" s="9" customFormat="1" ht="38.25" customHeight="1">
      <c r="A204" s="128"/>
      <c r="B204" s="143"/>
      <c r="C204" s="136"/>
      <c r="D204" s="12" t="s">
        <v>86</v>
      </c>
      <c r="E204" s="7">
        <f t="shared" ref="E204" si="182">H204+K204+N204+Q204+T204+W204+Z204+AC204+AF204+AI204+AL204+AO204</f>
        <v>15.2</v>
      </c>
      <c r="F204" s="7">
        <f t="shared" si="181"/>
        <v>0</v>
      </c>
      <c r="G204" s="73">
        <f t="shared" ref="G204" si="183">F204/E204*100</f>
        <v>0</v>
      </c>
      <c r="H204" s="73">
        <v>0</v>
      </c>
      <c r="I204" s="73">
        <v>0</v>
      </c>
      <c r="J204" s="73">
        <v>0</v>
      </c>
      <c r="K204" s="73">
        <v>0</v>
      </c>
      <c r="L204" s="73">
        <v>0</v>
      </c>
      <c r="M204" s="73">
        <v>0</v>
      </c>
      <c r="N204" s="73">
        <v>0</v>
      </c>
      <c r="O204" s="73">
        <v>0</v>
      </c>
      <c r="P204" s="73">
        <v>0</v>
      </c>
      <c r="Q204" s="46">
        <v>0</v>
      </c>
      <c r="R204" s="73">
        <v>0</v>
      </c>
      <c r="S204" s="73">
        <v>0</v>
      </c>
      <c r="T204" s="14">
        <v>15.2</v>
      </c>
      <c r="U204" s="73">
        <v>0</v>
      </c>
      <c r="V204" s="73">
        <v>0</v>
      </c>
      <c r="W204" s="14">
        <v>0</v>
      </c>
      <c r="X204" s="73">
        <v>0</v>
      </c>
      <c r="Y204" s="73">
        <v>0</v>
      </c>
      <c r="Z204" s="46">
        <v>0</v>
      </c>
      <c r="AA204" s="73">
        <v>0</v>
      </c>
      <c r="AB204" s="73">
        <v>0</v>
      </c>
      <c r="AC204" s="46">
        <v>0</v>
      </c>
      <c r="AD204" s="73">
        <v>0</v>
      </c>
      <c r="AE204" s="73">
        <v>0</v>
      </c>
      <c r="AF204" s="46">
        <v>0</v>
      </c>
      <c r="AG204" s="73">
        <v>0</v>
      </c>
      <c r="AH204" s="73">
        <v>0</v>
      </c>
      <c r="AI204" s="46">
        <v>0</v>
      </c>
      <c r="AJ204" s="73">
        <v>0</v>
      </c>
      <c r="AK204" s="73">
        <v>0</v>
      </c>
      <c r="AL204" s="46">
        <v>0</v>
      </c>
      <c r="AM204" s="73">
        <v>0</v>
      </c>
      <c r="AN204" s="73">
        <v>0</v>
      </c>
      <c r="AO204" s="46">
        <v>0</v>
      </c>
      <c r="AP204" s="73">
        <v>0</v>
      </c>
      <c r="AQ204" s="73">
        <v>0</v>
      </c>
      <c r="AR204" s="205"/>
      <c r="AS204" s="205"/>
      <c r="AT204" s="8"/>
      <c r="AU204" s="8"/>
      <c r="AV204" s="8"/>
    </row>
    <row r="205" spans="1:48" s="9" customFormat="1" ht="81" customHeight="1">
      <c r="A205" s="129"/>
      <c r="B205" s="144"/>
      <c r="C205" s="137"/>
      <c r="D205" s="21" t="s">
        <v>87</v>
      </c>
      <c r="E205" s="7">
        <v>0</v>
      </c>
      <c r="F205" s="7">
        <v>0</v>
      </c>
      <c r="G205" s="59">
        <v>0</v>
      </c>
      <c r="H205" s="59">
        <v>0</v>
      </c>
      <c r="I205" s="59">
        <v>0</v>
      </c>
      <c r="J205" s="59">
        <v>0</v>
      </c>
      <c r="K205" s="59">
        <v>0</v>
      </c>
      <c r="L205" s="59">
        <v>0</v>
      </c>
      <c r="M205" s="59">
        <v>0</v>
      </c>
      <c r="N205" s="59">
        <v>0</v>
      </c>
      <c r="O205" s="59">
        <v>0</v>
      </c>
      <c r="P205" s="59">
        <v>0</v>
      </c>
      <c r="Q205" s="46">
        <v>0</v>
      </c>
      <c r="R205" s="46">
        <v>0</v>
      </c>
      <c r="S205" s="46">
        <v>0</v>
      </c>
      <c r="T205" s="46">
        <v>0</v>
      </c>
      <c r="U205" s="46">
        <v>0</v>
      </c>
      <c r="V205" s="46">
        <v>0</v>
      </c>
      <c r="W205" s="46">
        <v>0</v>
      </c>
      <c r="X205" s="46">
        <v>0</v>
      </c>
      <c r="Y205" s="46">
        <v>0</v>
      </c>
      <c r="Z205" s="46">
        <v>0</v>
      </c>
      <c r="AA205" s="46">
        <v>0</v>
      </c>
      <c r="AB205" s="46">
        <v>0</v>
      </c>
      <c r="AC205" s="46">
        <v>0</v>
      </c>
      <c r="AD205" s="46">
        <v>0</v>
      </c>
      <c r="AE205" s="46">
        <v>0</v>
      </c>
      <c r="AF205" s="46">
        <v>0</v>
      </c>
      <c r="AG205" s="46">
        <v>0</v>
      </c>
      <c r="AH205" s="46">
        <v>0</v>
      </c>
      <c r="AI205" s="46">
        <v>0</v>
      </c>
      <c r="AJ205" s="46">
        <v>0</v>
      </c>
      <c r="AK205" s="46">
        <v>0</v>
      </c>
      <c r="AL205" s="46">
        <v>0</v>
      </c>
      <c r="AM205" s="46">
        <v>0</v>
      </c>
      <c r="AN205" s="46">
        <v>0</v>
      </c>
      <c r="AO205" s="46">
        <v>0</v>
      </c>
      <c r="AP205" s="46">
        <v>0</v>
      </c>
      <c r="AQ205" s="46">
        <v>0</v>
      </c>
      <c r="AR205" s="205"/>
      <c r="AS205" s="205"/>
      <c r="AT205" s="8"/>
      <c r="AU205" s="8"/>
      <c r="AV205" s="8"/>
    </row>
    <row r="206" spans="1:48" s="10" customFormat="1" ht="16.5" customHeight="1">
      <c r="A206" s="127" t="s">
        <v>82</v>
      </c>
      <c r="B206" s="142" t="s">
        <v>173</v>
      </c>
      <c r="C206" s="150" t="s">
        <v>222</v>
      </c>
      <c r="D206" s="12" t="s">
        <v>86</v>
      </c>
      <c r="E206" s="7">
        <f>SUM(E207:E209)</f>
        <v>20</v>
      </c>
      <c r="F206" s="7">
        <f>SUM(F207:F209)</f>
        <v>20</v>
      </c>
      <c r="G206" s="73">
        <f>F206/E206*100</f>
        <v>100</v>
      </c>
      <c r="H206" s="73">
        <f>SUM(H207:H209)</f>
        <v>0</v>
      </c>
      <c r="I206" s="73">
        <f>SUM(I207:I209)</f>
        <v>0</v>
      </c>
      <c r="J206" s="73">
        <v>0</v>
      </c>
      <c r="K206" s="73">
        <f>SUM(K207:K209)</f>
        <v>0</v>
      </c>
      <c r="L206" s="73">
        <f>SUM(L207:L209)</f>
        <v>0</v>
      </c>
      <c r="M206" s="73">
        <v>0</v>
      </c>
      <c r="N206" s="73">
        <v>20</v>
      </c>
      <c r="O206" s="73">
        <f>SUM(O207:O209)</f>
        <v>10</v>
      </c>
      <c r="P206" s="73">
        <f>O206/N206*100</f>
        <v>50</v>
      </c>
      <c r="Q206" s="73">
        <f>SUM(Q207:Q209)</f>
        <v>0</v>
      </c>
      <c r="R206" s="73">
        <f>SUM(R207:R209)</f>
        <v>10</v>
      </c>
      <c r="S206" s="73">
        <v>0</v>
      </c>
      <c r="T206" s="73">
        <f>SUM(T207:T209)</f>
        <v>0</v>
      </c>
      <c r="U206" s="78">
        <f>SUM(U207:U209)</f>
        <v>0</v>
      </c>
      <c r="V206" s="73">
        <v>0</v>
      </c>
      <c r="W206" s="73">
        <f>SUM(W207:W209)</f>
        <v>0</v>
      </c>
      <c r="X206" s="73">
        <v>0</v>
      </c>
      <c r="Y206" s="73">
        <v>0</v>
      </c>
      <c r="Z206" s="73">
        <f>SUM(Z207:Z209)</f>
        <v>0</v>
      </c>
      <c r="AA206" s="73">
        <v>0</v>
      </c>
      <c r="AB206" s="73">
        <v>0</v>
      </c>
      <c r="AC206" s="73">
        <f>SUM(AC207:AC209)</f>
        <v>0</v>
      </c>
      <c r="AD206" s="73">
        <f>SUM(AD207:AD209)</f>
        <v>0</v>
      </c>
      <c r="AE206" s="73">
        <v>0</v>
      </c>
      <c r="AF206" s="73">
        <f>SUM(AF207:AF209)</f>
        <v>0</v>
      </c>
      <c r="AG206" s="73">
        <f>SUM(AG207:AG209)</f>
        <v>0</v>
      </c>
      <c r="AH206" s="73">
        <v>0</v>
      </c>
      <c r="AI206" s="73">
        <f>SUM(AI207:AI209)</f>
        <v>0</v>
      </c>
      <c r="AJ206" s="73">
        <f>SUM(AJ207:AJ209)</f>
        <v>0</v>
      </c>
      <c r="AK206" s="73">
        <v>0</v>
      </c>
      <c r="AL206" s="73">
        <f>SUM(AL207:AL209)</f>
        <v>0</v>
      </c>
      <c r="AM206" s="73">
        <f>SUM(AM207:AM209)</f>
        <v>0</v>
      </c>
      <c r="AN206" s="73">
        <v>0</v>
      </c>
      <c r="AO206" s="73">
        <f>SUM(AO207:AO209)</f>
        <v>0</v>
      </c>
      <c r="AP206" s="73">
        <f>SUM(AP207:AP209)</f>
        <v>0</v>
      </c>
      <c r="AQ206" s="73">
        <v>0</v>
      </c>
      <c r="AR206" s="246" t="s">
        <v>227</v>
      </c>
      <c r="AS206" s="242"/>
      <c r="AT206" s="8"/>
      <c r="AU206" s="8"/>
      <c r="AV206" s="8"/>
    </row>
    <row r="207" spans="1:48" s="9" customFormat="1" ht="31.5" customHeight="1">
      <c r="A207" s="128"/>
      <c r="B207" s="143"/>
      <c r="C207" s="136"/>
      <c r="D207" s="21" t="s">
        <v>87</v>
      </c>
      <c r="E207" s="7">
        <f>H207+K207+N207+Q207+T207+W207+Z207+AC207+AF207+AI207+AL207+AO207</f>
        <v>0</v>
      </c>
      <c r="F207" s="7">
        <f>I207+L207+O207+R207+U207+X207+AA207+AD207+AG207+AJ207+AM207+AP207</f>
        <v>0</v>
      </c>
      <c r="G207" s="73">
        <v>0</v>
      </c>
      <c r="H207" s="73">
        <v>0</v>
      </c>
      <c r="I207" s="73">
        <v>0</v>
      </c>
      <c r="J207" s="73">
        <v>0</v>
      </c>
      <c r="K207" s="73">
        <v>0</v>
      </c>
      <c r="L207" s="73">
        <v>0</v>
      </c>
      <c r="M207" s="73">
        <v>0</v>
      </c>
      <c r="N207" s="73">
        <v>0</v>
      </c>
      <c r="O207" s="73">
        <v>0</v>
      </c>
      <c r="P207" s="73">
        <v>0</v>
      </c>
      <c r="Q207" s="46">
        <v>0</v>
      </c>
      <c r="R207" s="73">
        <v>0</v>
      </c>
      <c r="S207" s="73">
        <v>0</v>
      </c>
      <c r="T207" s="14">
        <v>0</v>
      </c>
      <c r="U207" s="73">
        <v>0</v>
      </c>
      <c r="V207" s="73">
        <v>0</v>
      </c>
      <c r="W207" s="14">
        <v>0</v>
      </c>
      <c r="X207" s="73">
        <v>0</v>
      </c>
      <c r="Y207" s="73">
        <v>0</v>
      </c>
      <c r="Z207" s="46">
        <v>0</v>
      </c>
      <c r="AA207" s="73">
        <v>0</v>
      </c>
      <c r="AB207" s="73">
        <v>0</v>
      </c>
      <c r="AC207" s="46">
        <v>0</v>
      </c>
      <c r="AD207" s="73">
        <v>0</v>
      </c>
      <c r="AE207" s="73">
        <v>0</v>
      </c>
      <c r="AF207" s="46">
        <v>0</v>
      </c>
      <c r="AG207" s="73">
        <v>0</v>
      </c>
      <c r="AH207" s="73">
        <v>0</v>
      </c>
      <c r="AI207" s="46">
        <v>0</v>
      </c>
      <c r="AJ207" s="73">
        <v>0</v>
      </c>
      <c r="AK207" s="73">
        <v>0</v>
      </c>
      <c r="AL207" s="46">
        <v>0</v>
      </c>
      <c r="AM207" s="73">
        <v>0</v>
      </c>
      <c r="AN207" s="73">
        <v>0</v>
      </c>
      <c r="AO207" s="46">
        <v>0</v>
      </c>
      <c r="AP207" s="73">
        <v>0</v>
      </c>
      <c r="AQ207" s="73">
        <v>0</v>
      </c>
      <c r="AR207" s="247"/>
      <c r="AS207" s="242"/>
      <c r="AT207" s="8"/>
      <c r="AU207" s="8"/>
      <c r="AV207" s="8"/>
    </row>
    <row r="208" spans="1:48" s="9" customFormat="1" ht="26.25" customHeight="1">
      <c r="A208" s="128"/>
      <c r="B208" s="143"/>
      <c r="C208" s="136"/>
      <c r="D208" s="12" t="s">
        <v>24</v>
      </c>
      <c r="E208" s="7">
        <f>H208+K208+N208+Q208+T208+W208+Z208+AC208+AF208+AI208+AL208+AO208</f>
        <v>0</v>
      </c>
      <c r="F208" s="7">
        <f t="shared" ref="F208:F209" si="184">I208+L208+O208+R208+U208+X208+AA208+AD208+AG208+AJ208+AM208+AP208</f>
        <v>0</v>
      </c>
      <c r="G208" s="73">
        <v>0</v>
      </c>
      <c r="H208" s="73">
        <v>0</v>
      </c>
      <c r="I208" s="73">
        <v>0</v>
      </c>
      <c r="J208" s="73">
        <v>0</v>
      </c>
      <c r="K208" s="73">
        <v>0</v>
      </c>
      <c r="L208" s="73">
        <v>0</v>
      </c>
      <c r="M208" s="73">
        <v>0</v>
      </c>
      <c r="N208" s="73">
        <v>0</v>
      </c>
      <c r="O208" s="73">
        <v>0</v>
      </c>
      <c r="P208" s="73">
        <v>0</v>
      </c>
      <c r="Q208" s="46">
        <v>0</v>
      </c>
      <c r="R208" s="73">
        <v>0</v>
      </c>
      <c r="S208" s="73">
        <v>0</v>
      </c>
      <c r="T208" s="14">
        <v>0</v>
      </c>
      <c r="U208" s="73">
        <v>0</v>
      </c>
      <c r="V208" s="73">
        <v>0</v>
      </c>
      <c r="W208" s="14">
        <v>0</v>
      </c>
      <c r="X208" s="73">
        <v>0</v>
      </c>
      <c r="Y208" s="73">
        <v>0</v>
      </c>
      <c r="Z208" s="46">
        <v>0</v>
      </c>
      <c r="AA208" s="73">
        <v>0</v>
      </c>
      <c r="AB208" s="73">
        <v>0</v>
      </c>
      <c r="AC208" s="46">
        <v>0</v>
      </c>
      <c r="AD208" s="73">
        <v>0</v>
      </c>
      <c r="AE208" s="73">
        <v>0</v>
      </c>
      <c r="AF208" s="46">
        <v>0</v>
      </c>
      <c r="AG208" s="73">
        <v>0</v>
      </c>
      <c r="AH208" s="73">
        <v>0</v>
      </c>
      <c r="AI208" s="46">
        <v>0</v>
      </c>
      <c r="AJ208" s="73">
        <v>0</v>
      </c>
      <c r="AK208" s="73">
        <v>0</v>
      </c>
      <c r="AL208" s="46">
        <v>0</v>
      </c>
      <c r="AM208" s="73">
        <v>0</v>
      </c>
      <c r="AN208" s="73">
        <v>0</v>
      </c>
      <c r="AO208" s="46">
        <v>0</v>
      </c>
      <c r="AP208" s="73">
        <v>0</v>
      </c>
      <c r="AQ208" s="73">
        <v>0</v>
      </c>
      <c r="AR208" s="247"/>
      <c r="AS208" s="242"/>
      <c r="AT208" s="8"/>
      <c r="AU208" s="8"/>
      <c r="AV208" s="8"/>
    </row>
    <row r="209" spans="1:48" s="9" customFormat="1" ht="16.5" customHeight="1">
      <c r="A209" s="128"/>
      <c r="B209" s="143"/>
      <c r="C209" s="136"/>
      <c r="D209" s="12" t="s">
        <v>86</v>
      </c>
      <c r="E209" s="7">
        <f t="shared" ref="E209" si="185">H209+K209+N209+Q209+T209+W209+Z209+AC209+AF209+AI209+AL209+AO209</f>
        <v>20</v>
      </c>
      <c r="F209" s="7">
        <f t="shared" si="184"/>
        <v>20</v>
      </c>
      <c r="G209" s="73">
        <f t="shared" ref="G209" si="186">F209/E209*100</f>
        <v>100</v>
      </c>
      <c r="H209" s="73">
        <v>0</v>
      </c>
      <c r="I209" s="73">
        <v>0</v>
      </c>
      <c r="J209" s="73">
        <v>0</v>
      </c>
      <c r="K209" s="73">
        <v>0</v>
      </c>
      <c r="L209" s="73">
        <v>0</v>
      </c>
      <c r="M209" s="73">
        <v>0</v>
      </c>
      <c r="N209" s="73">
        <v>20</v>
      </c>
      <c r="O209" s="73">
        <v>10</v>
      </c>
      <c r="P209" s="73">
        <f>O209/N209*100</f>
        <v>50</v>
      </c>
      <c r="Q209" s="46">
        <v>0</v>
      </c>
      <c r="R209" s="73">
        <v>10</v>
      </c>
      <c r="S209" s="73">
        <v>0</v>
      </c>
      <c r="T209" s="14">
        <v>0</v>
      </c>
      <c r="U209" s="73">
        <v>0</v>
      </c>
      <c r="V209" s="73">
        <v>0</v>
      </c>
      <c r="W209" s="14">
        <v>0</v>
      </c>
      <c r="X209" s="73">
        <v>0</v>
      </c>
      <c r="Y209" s="73">
        <v>0</v>
      </c>
      <c r="Z209" s="46">
        <v>0</v>
      </c>
      <c r="AA209" s="73">
        <v>0</v>
      </c>
      <c r="AB209" s="73">
        <v>0</v>
      </c>
      <c r="AC209" s="46">
        <v>0</v>
      </c>
      <c r="AD209" s="73">
        <v>0</v>
      </c>
      <c r="AE209" s="73">
        <v>0</v>
      </c>
      <c r="AF209" s="46">
        <v>0</v>
      </c>
      <c r="AG209" s="73">
        <v>0</v>
      </c>
      <c r="AH209" s="73">
        <v>0</v>
      </c>
      <c r="AI209" s="46">
        <v>0</v>
      </c>
      <c r="AJ209" s="73">
        <v>0</v>
      </c>
      <c r="AK209" s="73">
        <v>0</v>
      </c>
      <c r="AL209" s="46">
        <v>0</v>
      </c>
      <c r="AM209" s="73">
        <v>0</v>
      </c>
      <c r="AN209" s="73">
        <v>0</v>
      </c>
      <c r="AO209" s="46">
        <v>0</v>
      </c>
      <c r="AP209" s="73">
        <v>0</v>
      </c>
      <c r="AQ209" s="73">
        <v>0</v>
      </c>
      <c r="AR209" s="247"/>
      <c r="AS209" s="242"/>
      <c r="AT209" s="8"/>
      <c r="AU209" s="8"/>
      <c r="AV209" s="8"/>
    </row>
    <row r="210" spans="1:48" s="9" customFormat="1" ht="24" customHeight="1">
      <c r="A210" s="129"/>
      <c r="B210" s="144"/>
      <c r="C210" s="137"/>
      <c r="D210" s="21" t="s">
        <v>87</v>
      </c>
      <c r="E210" s="7">
        <v>0</v>
      </c>
      <c r="F210" s="7">
        <v>0</v>
      </c>
      <c r="G210" s="73">
        <v>0</v>
      </c>
      <c r="H210" s="73">
        <v>0</v>
      </c>
      <c r="I210" s="73">
        <v>0</v>
      </c>
      <c r="J210" s="73">
        <v>0</v>
      </c>
      <c r="K210" s="73">
        <v>0</v>
      </c>
      <c r="L210" s="73">
        <v>0</v>
      </c>
      <c r="M210" s="73">
        <v>0</v>
      </c>
      <c r="N210" s="73">
        <v>0</v>
      </c>
      <c r="O210" s="73">
        <v>0</v>
      </c>
      <c r="P210" s="73">
        <v>0</v>
      </c>
      <c r="Q210" s="46">
        <v>0</v>
      </c>
      <c r="R210" s="46">
        <v>0</v>
      </c>
      <c r="S210" s="46">
        <v>0</v>
      </c>
      <c r="T210" s="46">
        <v>0</v>
      </c>
      <c r="U210" s="46">
        <v>0</v>
      </c>
      <c r="V210" s="46">
        <v>0</v>
      </c>
      <c r="W210" s="46">
        <v>0</v>
      </c>
      <c r="X210" s="46">
        <v>0</v>
      </c>
      <c r="Y210" s="46">
        <v>0</v>
      </c>
      <c r="Z210" s="46">
        <v>0</v>
      </c>
      <c r="AA210" s="46">
        <v>0</v>
      </c>
      <c r="AB210" s="46">
        <v>0</v>
      </c>
      <c r="AC210" s="46">
        <v>0</v>
      </c>
      <c r="AD210" s="46">
        <v>0</v>
      </c>
      <c r="AE210" s="46">
        <v>0</v>
      </c>
      <c r="AF210" s="46">
        <v>0</v>
      </c>
      <c r="AG210" s="46">
        <v>0</v>
      </c>
      <c r="AH210" s="46">
        <v>0</v>
      </c>
      <c r="AI210" s="46">
        <v>0</v>
      </c>
      <c r="AJ210" s="46">
        <v>0</v>
      </c>
      <c r="AK210" s="46">
        <v>0</v>
      </c>
      <c r="AL210" s="46">
        <v>0</v>
      </c>
      <c r="AM210" s="46">
        <v>0</v>
      </c>
      <c r="AN210" s="46">
        <v>0</v>
      </c>
      <c r="AO210" s="46">
        <v>0</v>
      </c>
      <c r="AP210" s="46">
        <v>0</v>
      </c>
      <c r="AQ210" s="46">
        <v>0</v>
      </c>
      <c r="AR210" s="248"/>
      <c r="AS210" s="242"/>
      <c r="AT210" s="8"/>
      <c r="AU210" s="8"/>
      <c r="AV210" s="8"/>
    </row>
    <row r="211" spans="1:48" s="9" customFormat="1" ht="156" customHeight="1">
      <c r="A211" s="41" t="s">
        <v>92</v>
      </c>
      <c r="B211" s="52" t="s">
        <v>174</v>
      </c>
      <c r="C211" s="76" t="s">
        <v>223</v>
      </c>
      <c r="D211" s="45" t="s">
        <v>27</v>
      </c>
      <c r="E211" s="49" t="s">
        <v>37</v>
      </c>
      <c r="F211" s="50" t="s">
        <v>37</v>
      </c>
      <c r="G211" s="49" t="s">
        <v>37</v>
      </c>
      <c r="H211" s="53" t="s">
        <v>37</v>
      </c>
      <c r="I211" s="49" t="s">
        <v>37</v>
      </c>
      <c r="J211" s="49" t="s">
        <v>37</v>
      </c>
      <c r="K211" s="49" t="s">
        <v>37</v>
      </c>
      <c r="L211" s="50" t="s">
        <v>37</v>
      </c>
      <c r="M211" s="49" t="s">
        <v>37</v>
      </c>
      <c r="N211" s="53" t="s">
        <v>37</v>
      </c>
      <c r="O211" s="49" t="s">
        <v>37</v>
      </c>
      <c r="P211" s="49" t="s">
        <v>37</v>
      </c>
      <c r="Q211" s="57" t="s">
        <v>37</v>
      </c>
      <c r="R211" s="57" t="s">
        <v>37</v>
      </c>
      <c r="S211" s="57" t="s">
        <v>37</v>
      </c>
      <c r="T211" s="57" t="s">
        <v>37</v>
      </c>
      <c r="U211" s="57" t="s">
        <v>37</v>
      </c>
      <c r="V211" s="57" t="s">
        <v>37</v>
      </c>
      <c r="W211" s="57" t="s">
        <v>37</v>
      </c>
      <c r="X211" s="57" t="s">
        <v>37</v>
      </c>
      <c r="Y211" s="57" t="s">
        <v>37</v>
      </c>
      <c r="Z211" s="57" t="s">
        <v>37</v>
      </c>
      <c r="AA211" s="57" t="s">
        <v>37</v>
      </c>
      <c r="AB211" s="57" t="s">
        <v>37</v>
      </c>
      <c r="AC211" s="57" t="s">
        <v>37</v>
      </c>
      <c r="AD211" s="57" t="s">
        <v>37</v>
      </c>
      <c r="AE211" s="57" t="s">
        <v>37</v>
      </c>
      <c r="AF211" s="57" t="s">
        <v>37</v>
      </c>
      <c r="AG211" s="57" t="s">
        <v>37</v>
      </c>
      <c r="AH211" s="57" t="s">
        <v>37</v>
      </c>
      <c r="AI211" s="57" t="s">
        <v>37</v>
      </c>
      <c r="AJ211" s="57" t="s">
        <v>37</v>
      </c>
      <c r="AK211" s="57" t="s">
        <v>37</v>
      </c>
      <c r="AL211" s="57" t="s">
        <v>37</v>
      </c>
      <c r="AM211" s="57" t="s">
        <v>37</v>
      </c>
      <c r="AN211" s="57" t="s">
        <v>37</v>
      </c>
      <c r="AO211" s="57" t="s">
        <v>37</v>
      </c>
      <c r="AP211" s="57" t="s">
        <v>37</v>
      </c>
      <c r="AQ211" s="57" t="s">
        <v>37</v>
      </c>
      <c r="AR211" s="80" t="s">
        <v>228</v>
      </c>
      <c r="AS211" s="39"/>
      <c r="AT211" s="8"/>
      <c r="AU211" s="8"/>
      <c r="AV211" s="8"/>
    </row>
    <row r="212" spans="1:48" s="9" customFormat="1" ht="24" customHeight="1">
      <c r="A212" s="127" t="s">
        <v>103</v>
      </c>
      <c r="B212" s="130" t="s">
        <v>175</v>
      </c>
      <c r="C212" s="133" t="s">
        <v>176</v>
      </c>
      <c r="D212" s="153" t="s">
        <v>27</v>
      </c>
      <c r="E212" s="82" t="s">
        <v>37</v>
      </c>
      <c r="F212" s="156" t="s">
        <v>37</v>
      </c>
      <c r="G212" s="156" t="s">
        <v>37</v>
      </c>
      <c r="H212" s="156" t="s">
        <v>37</v>
      </c>
      <c r="I212" s="82" t="s">
        <v>37</v>
      </c>
      <c r="J212" s="82" t="s">
        <v>37</v>
      </c>
      <c r="K212" s="82" t="s">
        <v>37</v>
      </c>
      <c r="L212" s="82" t="s">
        <v>37</v>
      </c>
      <c r="M212" s="82" t="s">
        <v>37</v>
      </c>
      <c r="N212" s="82" t="s">
        <v>37</v>
      </c>
      <c r="O212" s="82" t="s">
        <v>37</v>
      </c>
      <c r="P212" s="82" t="s">
        <v>37</v>
      </c>
      <c r="Q212" s="82" t="s">
        <v>37</v>
      </c>
      <c r="R212" s="82" t="s">
        <v>37</v>
      </c>
      <c r="S212" s="82" t="s">
        <v>37</v>
      </c>
      <c r="T212" s="82" t="s">
        <v>37</v>
      </c>
      <c r="U212" s="82" t="s">
        <v>37</v>
      </c>
      <c r="V212" s="82" t="s">
        <v>37</v>
      </c>
      <c r="W212" s="82" t="s">
        <v>37</v>
      </c>
      <c r="X212" s="82" t="s">
        <v>37</v>
      </c>
      <c r="Y212" s="82" t="s">
        <v>37</v>
      </c>
      <c r="Z212" s="82" t="s">
        <v>37</v>
      </c>
      <c r="AA212" s="82" t="s">
        <v>37</v>
      </c>
      <c r="AB212" s="82" t="s">
        <v>37</v>
      </c>
      <c r="AC212" s="82" t="s">
        <v>37</v>
      </c>
      <c r="AD212" s="82" t="s">
        <v>37</v>
      </c>
      <c r="AE212" s="82" t="s">
        <v>37</v>
      </c>
      <c r="AF212" s="82" t="s">
        <v>37</v>
      </c>
      <c r="AG212" s="82" t="s">
        <v>37</v>
      </c>
      <c r="AH212" s="82" t="s">
        <v>37</v>
      </c>
      <c r="AI212" s="82" t="s">
        <v>37</v>
      </c>
      <c r="AJ212" s="82" t="s">
        <v>37</v>
      </c>
      <c r="AK212" s="82" t="s">
        <v>37</v>
      </c>
      <c r="AL212" s="82" t="s">
        <v>37</v>
      </c>
      <c r="AM212" s="82" t="s">
        <v>37</v>
      </c>
      <c r="AN212" s="82" t="s">
        <v>37</v>
      </c>
      <c r="AO212" s="82" t="s">
        <v>37</v>
      </c>
      <c r="AP212" s="82" t="s">
        <v>37</v>
      </c>
      <c r="AQ212" s="82" t="s">
        <v>37</v>
      </c>
      <c r="AR212" s="96" t="s">
        <v>188</v>
      </c>
      <c r="AS212" s="96"/>
      <c r="AT212" s="8"/>
      <c r="AU212" s="8"/>
      <c r="AV212" s="8"/>
    </row>
    <row r="213" spans="1:48" s="9" customFormat="1" ht="24" customHeight="1">
      <c r="A213" s="128"/>
      <c r="B213" s="131"/>
      <c r="C213" s="134"/>
      <c r="D213" s="154"/>
      <c r="E213" s="83"/>
      <c r="F213" s="156"/>
      <c r="G213" s="156"/>
      <c r="H213" s="156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  <c r="AA213" s="83"/>
      <c r="AB213" s="83"/>
      <c r="AC213" s="83"/>
      <c r="AD213" s="83"/>
      <c r="AE213" s="83"/>
      <c r="AF213" s="83"/>
      <c r="AG213" s="83"/>
      <c r="AH213" s="83"/>
      <c r="AI213" s="83"/>
      <c r="AJ213" s="83"/>
      <c r="AK213" s="83"/>
      <c r="AL213" s="83"/>
      <c r="AM213" s="83"/>
      <c r="AN213" s="83"/>
      <c r="AO213" s="83"/>
      <c r="AP213" s="83"/>
      <c r="AQ213" s="83"/>
      <c r="AR213" s="97"/>
      <c r="AS213" s="195"/>
      <c r="AT213" s="8"/>
      <c r="AU213" s="8"/>
      <c r="AV213" s="8"/>
    </row>
    <row r="214" spans="1:48" s="9" customFormat="1" ht="24" customHeight="1">
      <c r="A214" s="128"/>
      <c r="B214" s="131"/>
      <c r="C214" s="134"/>
      <c r="D214" s="154"/>
      <c r="E214" s="83"/>
      <c r="F214" s="156"/>
      <c r="G214" s="156"/>
      <c r="H214" s="156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/>
      <c r="AC214" s="83"/>
      <c r="AD214" s="83"/>
      <c r="AE214" s="83"/>
      <c r="AF214" s="83"/>
      <c r="AG214" s="83"/>
      <c r="AH214" s="83"/>
      <c r="AI214" s="83"/>
      <c r="AJ214" s="83"/>
      <c r="AK214" s="83"/>
      <c r="AL214" s="83"/>
      <c r="AM214" s="83"/>
      <c r="AN214" s="83"/>
      <c r="AO214" s="83"/>
      <c r="AP214" s="83"/>
      <c r="AQ214" s="83"/>
      <c r="AR214" s="97"/>
      <c r="AS214" s="195"/>
      <c r="AT214" s="8"/>
      <c r="AU214" s="8"/>
      <c r="AV214" s="8"/>
    </row>
    <row r="215" spans="1:48" s="9" customFormat="1" ht="24" customHeight="1">
      <c r="A215" s="128"/>
      <c r="B215" s="131"/>
      <c r="C215" s="134"/>
      <c r="D215" s="154"/>
      <c r="E215" s="83"/>
      <c r="F215" s="156"/>
      <c r="G215" s="156"/>
      <c r="H215" s="156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3"/>
      <c r="AA215" s="83"/>
      <c r="AB215" s="83"/>
      <c r="AC215" s="83"/>
      <c r="AD215" s="83"/>
      <c r="AE215" s="83"/>
      <c r="AF215" s="83"/>
      <c r="AG215" s="83"/>
      <c r="AH215" s="83"/>
      <c r="AI215" s="83"/>
      <c r="AJ215" s="83"/>
      <c r="AK215" s="83"/>
      <c r="AL215" s="83"/>
      <c r="AM215" s="83"/>
      <c r="AN215" s="83"/>
      <c r="AO215" s="83"/>
      <c r="AP215" s="83"/>
      <c r="AQ215" s="83"/>
      <c r="AR215" s="97"/>
      <c r="AS215" s="195"/>
      <c r="AT215" s="8"/>
      <c r="AU215" s="8"/>
      <c r="AV215" s="8"/>
    </row>
    <row r="216" spans="1:48" s="9" customFormat="1" ht="184.5" customHeight="1">
      <c r="A216" s="129"/>
      <c r="B216" s="132"/>
      <c r="C216" s="135"/>
      <c r="D216" s="155"/>
      <c r="E216" s="84"/>
      <c r="F216" s="156"/>
      <c r="G216" s="156"/>
      <c r="H216" s="156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84"/>
      <c r="U216" s="84"/>
      <c r="V216" s="84"/>
      <c r="W216" s="84"/>
      <c r="X216" s="84"/>
      <c r="Y216" s="84"/>
      <c r="Z216" s="84"/>
      <c r="AA216" s="84"/>
      <c r="AB216" s="84"/>
      <c r="AC216" s="84"/>
      <c r="AD216" s="84"/>
      <c r="AE216" s="84"/>
      <c r="AF216" s="84"/>
      <c r="AG216" s="84"/>
      <c r="AH216" s="84"/>
      <c r="AI216" s="84"/>
      <c r="AJ216" s="84"/>
      <c r="AK216" s="84"/>
      <c r="AL216" s="84"/>
      <c r="AM216" s="84"/>
      <c r="AN216" s="84"/>
      <c r="AO216" s="84"/>
      <c r="AP216" s="84"/>
      <c r="AQ216" s="84"/>
      <c r="AR216" s="98"/>
      <c r="AS216" s="196"/>
      <c r="AT216" s="8"/>
      <c r="AU216" s="8"/>
      <c r="AV216" s="8"/>
    </row>
    <row r="217" spans="1:48" s="9" customFormat="1" ht="16.5" customHeight="1">
      <c r="A217" s="128" t="s">
        <v>104</v>
      </c>
      <c r="B217" s="131" t="s">
        <v>177</v>
      </c>
      <c r="C217" s="136" t="s">
        <v>178</v>
      </c>
      <c r="D217" s="153" t="s">
        <v>27</v>
      </c>
      <c r="E217" s="82" t="s">
        <v>37</v>
      </c>
      <c r="F217" s="83" t="s">
        <v>37</v>
      </c>
      <c r="G217" s="83" t="s">
        <v>37</v>
      </c>
      <c r="H217" s="83" t="s">
        <v>37</v>
      </c>
      <c r="I217" s="83" t="s">
        <v>37</v>
      </c>
      <c r="J217" s="83" t="s">
        <v>37</v>
      </c>
      <c r="K217" s="83" t="s">
        <v>37</v>
      </c>
      <c r="L217" s="83" t="s">
        <v>37</v>
      </c>
      <c r="M217" s="83" t="s">
        <v>37</v>
      </c>
      <c r="N217" s="83" t="s">
        <v>37</v>
      </c>
      <c r="O217" s="83" t="s">
        <v>37</v>
      </c>
      <c r="P217" s="83" t="s">
        <v>37</v>
      </c>
      <c r="Q217" s="83" t="s">
        <v>37</v>
      </c>
      <c r="R217" s="83" t="s">
        <v>37</v>
      </c>
      <c r="S217" s="83" t="s">
        <v>37</v>
      </c>
      <c r="T217" s="83" t="s">
        <v>37</v>
      </c>
      <c r="U217" s="83" t="s">
        <v>37</v>
      </c>
      <c r="V217" s="83" t="s">
        <v>37</v>
      </c>
      <c r="W217" s="83" t="s">
        <v>37</v>
      </c>
      <c r="X217" s="83" t="s">
        <v>37</v>
      </c>
      <c r="Y217" s="83" t="s">
        <v>37</v>
      </c>
      <c r="Z217" s="83" t="s">
        <v>37</v>
      </c>
      <c r="AA217" s="83" t="s">
        <v>37</v>
      </c>
      <c r="AB217" s="83" t="s">
        <v>37</v>
      </c>
      <c r="AC217" s="83" t="s">
        <v>37</v>
      </c>
      <c r="AD217" s="83" t="s">
        <v>37</v>
      </c>
      <c r="AE217" s="83" t="s">
        <v>37</v>
      </c>
      <c r="AF217" s="83" t="s">
        <v>37</v>
      </c>
      <c r="AG217" s="83" t="s">
        <v>37</v>
      </c>
      <c r="AH217" s="83" t="s">
        <v>37</v>
      </c>
      <c r="AI217" s="83" t="s">
        <v>37</v>
      </c>
      <c r="AJ217" s="83" t="s">
        <v>37</v>
      </c>
      <c r="AK217" s="83" t="s">
        <v>37</v>
      </c>
      <c r="AL217" s="83" t="s">
        <v>37</v>
      </c>
      <c r="AM217" s="83" t="s">
        <v>37</v>
      </c>
      <c r="AN217" s="83" t="s">
        <v>37</v>
      </c>
      <c r="AO217" s="83" t="s">
        <v>37</v>
      </c>
      <c r="AP217" s="83" t="s">
        <v>37</v>
      </c>
      <c r="AQ217" s="83" t="s">
        <v>37</v>
      </c>
      <c r="AR217" s="96" t="s">
        <v>189</v>
      </c>
      <c r="AS217" s="242"/>
      <c r="AT217" s="8"/>
      <c r="AU217" s="8"/>
      <c r="AV217" s="8"/>
    </row>
    <row r="218" spans="1:48" s="9" customFormat="1" ht="16.5" customHeight="1">
      <c r="A218" s="128"/>
      <c r="B218" s="131"/>
      <c r="C218" s="136"/>
      <c r="D218" s="154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/>
      <c r="AC218" s="83"/>
      <c r="AD218" s="83"/>
      <c r="AE218" s="83"/>
      <c r="AF218" s="83"/>
      <c r="AG218" s="83"/>
      <c r="AH218" s="83"/>
      <c r="AI218" s="83"/>
      <c r="AJ218" s="83"/>
      <c r="AK218" s="83"/>
      <c r="AL218" s="83"/>
      <c r="AM218" s="83"/>
      <c r="AN218" s="83"/>
      <c r="AO218" s="83"/>
      <c r="AP218" s="83"/>
      <c r="AQ218" s="83"/>
      <c r="AR218" s="195"/>
      <c r="AS218" s="242"/>
      <c r="AT218" s="8"/>
      <c r="AU218" s="8"/>
      <c r="AV218" s="8"/>
    </row>
    <row r="219" spans="1:48" s="9" customFormat="1" ht="135.75" customHeight="1">
      <c r="A219" s="129"/>
      <c r="B219" s="132"/>
      <c r="C219" s="137"/>
      <c r="D219" s="155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  <c r="AA219" s="84"/>
      <c r="AB219" s="84"/>
      <c r="AC219" s="84"/>
      <c r="AD219" s="84"/>
      <c r="AE219" s="84"/>
      <c r="AF219" s="84"/>
      <c r="AG219" s="84"/>
      <c r="AH219" s="84"/>
      <c r="AI219" s="84"/>
      <c r="AJ219" s="84"/>
      <c r="AK219" s="84"/>
      <c r="AL219" s="84"/>
      <c r="AM219" s="84"/>
      <c r="AN219" s="84"/>
      <c r="AO219" s="84"/>
      <c r="AP219" s="84"/>
      <c r="AQ219" s="84"/>
      <c r="AR219" s="196"/>
      <c r="AS219" s="242"/>
      <c r="AT219" s="8"/>
      <c r="AU219" s="8"/>
      <c r="AV219" s="8"/>
    </row>
    <row r="220" spans="1:48" s="10" customFormat="1" ht="16.5" customHeight="1">
      <c r="A220" s="100" t="s">
        <v>35</v>
      </c>
      <c r="B220" s="101"/>
      <c r="C220" s="102"/>
      <c r="D220" s="63" t="s">
        <v>89</v>
      </c>
      <c r="E220" s="61">
        <f>SUM(E221:E223)</f>
        <v>13183.4</v>
      </c>
      <c r="F220" s="61">
        <f>SUM(F221:F223)</f>
        <v>5352.7000000000007</v>
      </c>
      <c r="G220" s="62">
        <f>F220/E220*100</f>
        <v>40.601817437079973</v>
      </c>
      <c r="H220" s="62">
        <f>SUM(H221:H223)</f>
        <v>77.699999999999989</v>
      </c>
      <c r="I220" s="62">
        <f>SUM(I221:I223)</f>
        <v>77.699999999999989</v>
      </c>
      <c r="J220" s="62">
        <f>I220/H220*100</f>
        <v>100</v>
      </c>
      <c r="K220" s="62">
        <f>SUM(K221:K223)</f>
        <v>1278.7</v>
      </c>
      <c r="L220" s="62">
        <f>SUM(L221:L223)</f>
        <v>1277.3</v>
      </c>
      <c r="M220" s="62">
        <f>L220/K220*100</f>
        <v>99.890513803081248</v>
      </c>
      <c r="N220" s="62">
        <f>SUM(N221:N223)</f>
        <v>1153.9000000000001</v>
      </c>
      <c r="O220" s="62">
        <f>SUM(O221:O223)</f>
        <v>1054.2</v>
      </c>
      <c r="P220" s="62">
        <f>O220/N220*100</f>
        <v>91.359736545627868</v>
      </c>
      <c r="Q220" s="62">
        <f>SUM(Q221:Q223)</f>
        <v>1254.4000000000001</v>
      </c>
      <c r="R220" s="62">
        <f>SUM(R221:R223)</f>
        <v>1030.5</v>
      </c>
      <c r="S220" s="62">
        <f>R220/Q220*100</f>
        <v>82.150829081632651</v>
      </c>
      <c r="T220" s="62">
        <f>SUM(T221:T223)</f>
        <v>1090.5</v>
      </c>
      <c r="U220" s="62">
        <f>SUM(U221:U223)</f>
        <v>1009</v>
      </c>
      <c r="V220" s="62">
        <f>U220/T220*100</f>
        <v>92.526364053186612</v>
      </c>
      <c r="W220" s="62">
        <f>SUM(W221:W223)</f>
        <v>1089.9000000000001</v>
      </c>
      <c r="X220" s="62">
        <f>SUM(X221:X223)</f>
        <v>904</v>
      </c>
      <c r="Y220" s="62">
        <f>X220/W220*100</f>
        <v>82.943389301770793</v>
      </c>
      <c r="Z220" s="62">
        <f>SUM(Z221:Z223)</f>
        <v>1561.4</v>
      </c>
      <c r="AA220" s="62">
        <f>SUM(AA221:AA223)</f>
        <v>0</v>
      </c>
      <c r="AB220" s="62">
        <v>0</v>
      </c>
      <c r="AC220" s="62">
        <f>SUM(AC221:AC223)</f>
        <v>1270.0999999999999</v>
      </c>
      <c r="AD220" s="62">
        <f>SUM(AD221:AD223)</f>
        <v>0</v>
      </c>
      <c r="AE220" s="62">
        <v>0</v>
      </c>
      <c r="AF220" s="62">
        <f>SUM(AF221:AF223)</f>
        <v>890.1</v>
      </c>
      <c r="AG220" s="62">
        <f>SUM(AG221:AG223)</f>
        <v>0</v>
      </c>
      <c r="AH220" s="62">
        <f>AG220/AF220*100</f>
        <v>0</v>
      </c>
      <c r="AI220" s="62">
        <f>SUM(AI221:AI223)</f>
        <v>946.80000000000007</v>
      </c>
      <c r="AJ220" s="62">
        <f>SUM(AJ221:AJ223)</f>
        <v>0</v>
      </c>
      <c r="AK220" s="62">
        <v>0</v>
      </c>
      <c r="AL220" s="62">
        <f>SUM(AL221:AL223)</f>
        <v>1476.1999999999998</v>
      </c>
      <c r="AM220" s="62">
        <f>SUM(AM221:AM223)</f>
        <v>0</v>
      </c>
      <c r="AN220" s="62">
        <v>0</v>
      </c>
      <c r="AO220" s="62">
        <f>SUM(AO221:AO223)</f>
        <v>1093.6999999999998</v>
      </c>
      <c r="AP220" s="62">
        <f>SUM(AP221:AP223)</f>
        <v>0</v>
      </c>
      <c r="AQ220" s="62">
        <v>0</v>
      </c>
      <c r="AR220" s="99"/>
      <c r="AS220" s="99"/>
      <c r="AT220" s="8"/>
      <c r="AU220" s="8"/>
      <c r="AV220" s="8"/>
    </row>
    <row r="221" spans="1:48" s="10" customFormat="1" ht="28.5" customHeight="1">
      <c r="A221" s="103"/>
      <c r="B221" s="104"/>
      <c r="C221" s="105"/>
      <c r="D221" s="63" t="s">
        <v>85</v>
      </c>
      <c r="E221" s="61">
        <f>H221+K221+N221+Q221+T221+W221+Z221+AC221+AF221+AI221+AL221+AO221</f>
        <v>0</v>
      </c>
      <c r="F221" s="61">
        <f>I221+L221+O221+R221+U221+X221+AA221+AD221+AG221+AJ221+AM221+AP221</f>
        <v>0</v>
      </c>
      <c r="G221" s="62">
        <v>0</v>
      </c>
      <c r="H221" s="62">
        <v>0</v>
      </c>
      <c r="I221" s="62">
        <v>0</v>
      </c>
      <c r="J221" s="62">
        <v>0</v>
      </c>
      <c r="K221" s="62">
        <v>0</v>
      </c>
      <c r="L221" s="62">
        <v>0</v>
      </c>
      <c r="M221" s="62">
        <v>0</v>
      </c>
      <c r="N221" s="62">
        <v>0</v>
      </c>
      <c r="O221" s="62">
        <v>0</v>
      </c>
      <c r="P221" s="62">
        <v>0</v>
      </c>
      <c r="Q221" s="64">
        <v>0</v>
      </c>
      <c r="R221" s="62">
        <v>0</v>
      </c>
      <c r="S221" s="62">
        <v>0</v>
      </c>
      <c r="T221" s="65">
        <v>0</v>
      </c>
      <c r="U221" s="62">
        <v>0</v>
      </c>
      <c r="V221" s="62">
        <v>0</v>
      </c>
      <c r="W221" s="65">
        <v>0</v>
      </c>
      <c r="X221" s="62">
        <v>0</v>
      </c>
      <c r="Y221" s="62">
        <v>0</v>
      </c>
      <c r="Z221" s="64">
        <v>0</v>
      </c>
      <c r="AA221" s="62">
        <v>0</v>
      </c>
      <c r="AB221" s="62">
        <v>0</v>
      </c>
      <c r="AC221" s="64">
        <v>0</v>
      </c>
      <c r="AD221" s="62">
        <v>0</v>
      </c>
      <c r="AE221" s="62">
        <v>0</v>
      </c>
      <c r="AF221" s="64">
        <v>0</v>
      </c>
      <c r="AG221" s="62">
        <v>0</v>
      </c>
      <c r="AH221" s="62">
        <v>0</v>
      </c>
      <c r="AI221" s="64">
        <v>0</v>
      </c>
      <c r="AJ221" s="62">
        <v>0</v>
      </c>
      <c r="AK221" s="62">
        <v>0</v>
      </c>
      <c r="AL221" s="64">
        <v>0</v>
      </c>
      <c r="AM221" s="62">
        <v>0</v>
      </c>
      <c r="AN221" s="62">
        <v>0</v>
      </c>
      <c r="AO221" s="64">
        <v>0</v>
      </c>
      <c r="AP221" s="62">
        <v>0</v>
      </c>
      <c r="AQ221" s="62">
        <v>0</v>
      </c>
      <c r="AR221" s="99"/>
      <c r="AS221" s="99"/>
      <c r="AT221" s="8"/>
      <c r="AU221" s="8"/>
      <c r="AV221" s="8"/>
    </row>
    <row r="222" spans="1:48" s="10" customFormat="1" ht="25.5" customHeight="1">
      <c r="A222" s="103"/>
      <c r="B222" s="104"/>
      <c r="C222" s="105"/>
      <c r="D222" s="66" t="s">
        <v>24</v>
      </c>
      <c r="E222" s="61">
        <f>H222+K222+N222+Q222+T222+W222+Z222+AC222+AF222+AI222+AL222+AO222</f>
        <v>8973.4</v>
      </c>
      <c r="F222" s="61">
        <f t="shared" ref="F222:F223" si="187">I222+L222+O222+R222+U222+X222+AA222+AD222+AG222+AJ222+AM222+AP222</f>
        <v>4432.4000000000005</v>
      </c>
      <c r="G222" s="62">
        <f t="shared" ref="G222:G223" si="188">F222/E222*100</f>
        <v>49.394878195555762</v>
      </c>
      <c r="H222" s="62">
        <f>H12+H73+H97+H121+H161</f>
        <v>77.699999999999989</v>
      </c>
      <c r="I222" s="62">
        <f>I12+I73+I97+I121+I161</f>
        <v>77.699999999999989</v>
      </c>
      <c r="J222" s="62">
        <f>I222/H222*100</f>
        <v>100</v>
      </c>
      <c r="K222" s="62">
        <f t="shared" ref="K222:L222" si="189">K12+K73+K97+K121+K161</f>
        <v>1146.8</v>
      </c>
      <c r="L222" s="62">
        <f t="shared" si="189"/>
        <v>1146.8</v>
      </c>
      <c r="M222" s="62">
        <f t="shared" ref="M222:M223" si="190">L222/K222*100</f>
        <v>100</v>
      </c>
      <c r="N222" s="62">
        <f t="shared" ref="N222:O222" si="191">N12+N73+N97+N121+N161</f>
        <v>926.7</v>
      </c>
      <c r="O222" s="62">
        <f t="shared" si="191"/>
        <v>848.2</v>
      </c>
      <c r="P222" s="62">
        <f>O222/N222*100</f>
        <v>91.52908168770908</v>
      </c>
      <c r="Q222" s="62">
        <f t="shared" ref="Q222:R222" si="192">Q12+Q73+Q97+Q121+Q161</f>
        <v>1046.9000000000001</v>
      </c>
      <c r="R222" s="62">
        <f t="shared" si="192"/>
        <v>804.8</v>
      </c>
      <c r="S222" s="62">
        <f>R222/Q222*100</f>
        <v>76.874582099531935</v>
      </c>
      <c r="T222" s="62">
        <f t="shared" ref="T222:U222" si="193">T12+T73+T97+T121+T161</f>
        <v>863.6</v>
      </c>
      <c r="U222" s="62">
        <f t="shared" si="193"/>
        <v>793.8</v>
      </c>
      <c r="V222" s="62">
        <f>U222/T222*100</f>
        <v>91.917554423344129</v>
      </c>
      <c r="W222" s="62">
        <f t="shared" ref="W222:X222" si="194">W12+W73+W97+W121+W161</f>
        <v>795.5</v>
      </c>
      <c r="X222" s="62">
        <f t="shared" si="194"/>
        <v>761.1</v>
      </c>
      <c r="Y222" s="62">
        <f>X222/W222*100</f>
        <v>95.675675675675677</v>
      </c>
      <c r="Z222" s="62">
        <f t="shared" ref="Z222:AA222" si="195">Z12+Z73+Z97+Z121+Z161</f>
        <v>440.5</v>
      </c>
      <c r="AA222" s="62">
        <f t="shared" si="195"/>
        <v>0</v>
      </c>
      <c r="AB222" s="62">
        <v>0</v>
      </c>
      <c r="AC222" s="62">
        <f t="shared" ref="AC222:AD222" si="196">AC12+AC73+AC97+AC121+AC161</f>
        <v>545.6</v>
      </c>
      <c r="AD222" s="62">
        <f t="shared" si="196"/>
        <v>0</v>
      </c>
      <c r="AE222" s="62">
        <v>0</v>
      </c>
      <c r="AF222" s="62">
        <f t="shared" ref="AF222:AG222" si="197">AF12+AF73+AF97+AF121+AF161</f>
        <v>516</v>
      </c>
      <c r="AG222" s="62">
        <f t="shared" si="197"/>
        <v>0</v>
      </c>
      <c r="AH222" s="62">
        <v>0</v>
      </c>
      <c r="AI222" s="62">
        <f t="shared" ref="AI222:AJ222" si="198">AI12+AI73+AI97+AI121+AI161</f>
        <v>791.2</v>
      </c>
      <c r="AJ222" s="62">
        <f t="shared" si="198"/>
        <v>0</v>
      </c>
      <c r="AK222" s="62">
        <v>0</v>
      </c>
      <c r="AL222" s="62">
        <f t="shared" ref="AL222:AM222" si="199">AL12+AL73+AL97+AL121+AL161</f>
        <v>1040.5999999999999</v>
      </c>
      <c r="AM222" s="62">
        <f t="shared" si="199"/>
        <v>0</v>
      </c>
      <c r="AN222" s="62">
        <v>0</v>
      </c>
      <c r="AO222" s="62">
        <f t="shared" ref="AO222:AP222" si="200">AO12+AO73+AO97+AO121+AO161</f>
        <v>782.3</v>
      </c>
      <c r="AP222" s="62">
        <f t="shared" si="200"/>
        <v>0</v>
      </c>
      <c r="AQ222" s="62">
        <v>0</v>
      </c>
      <c r="AR222" s="99"/>
      <c r="AS222" s="99"/>
      <c r="AT222" s="8"/>
      <c r="AU222" s="8"/>
      <c r="AV222" s="8"/>
    </row>
    <row r="223" spans="1:48" s="10" customFormat="1" ht="16.5" customHeight="1">
      <c r="A223" s="103"/>
      <c r="B223" s="104"/>
      <c r="C223" s="105"/>
      <c r="D223" s="66" t="s">
        <v>86</v>
      </c>
      <c r="E223" s="61">
        <f t="shared" ref="E223" si="201">H223+K223+N223+Q223+T223+W223+Z223+AC223+AF223+AI223+AL223+AO223</f>
        <v>4210</v>
      </c>
      <c r="F223" s="61">
        <f t="shared" si="187"/>
        <v>920.30000000000007</v>
      </c>
      <c r="G223" s="62">
        <f t="shared" si="188"/>
        <v>21.859857482185273</v>
      </c>
      <c r="H223" s="62">
        <f>H13+H74+H98+H122+H162</f>
        <v>0</v>
      </c>
      <c r="I223" s="62">
        <f>I13+I74+I98+I122+I162</f>
        <v>0</v>
      </c>
      <c r="J223" s="62">
        <v>0</v>
      </c>
      <c r="K223" s="62">
        <f t="shared" ref="K223:L223" si="202">K13+K74+K98+K122+K162</f>
        <v>131.9</v>
      </c>
      <c r="L223" s="62">
        <f t="shared" si="202"/>
        <v>130.5</v>
      </c>
      <c r="M223" s="62">
        <f t="shared" si="190"/>
        <v>98.938589840788467</v>
      </c>
      <c r="N223" s="62">
        <f t="shared" ref="N223:O223" si="203">N13+N74+N98+N122+N162</f>
        <v>227.20000000000002</v>
      </c>
      <c r="O223" s="62">
        <f t="shared" si="203"/>
        <v>206</v>
      </c>
      <c r="P223" s="62">
        <f>O223/N223*100</f>
        <v>90.66901408450704</v>
      </c>
      <c r="Q223" s="62">
        <f t="shared" ref="Q223:R223" si="204">Q13+Q74+Q98+Q122+Q162</f>
        <v>207.5</v>
      </c>
      <c r="R223" s="62">
        <f t="shared" si="204"/>
        <v>225.7</v>
      </c>
      <c r="S223" s="62">
        <f>R223/Q223*100</f>
        <v>108.77108433734939</v>
      </c>
      <c r="T223" s="62">
        <f t="shared" ref="T223:U223" si="205">T13+T74+T98+T122+T162</f>
        <v>226.90000000000003</v>
      </c>
      <c r="U223" s="62">
        <f t="shared" si="205"/>
        <v>215.2</v>
      </c>
      <c r="V223" s="62">
        <f>U223/T223*100</f>
        <v>94.843543411194347</v>
      </c>
      <c r="W223" s="62">
        <f t="shared" ref="W223:X223" si="206">W13+W74+W98+W122+W162</f>
        <v>294.39999999999998</v>
      </c>
      <c r="X223" s="62">
        <f t="shared" si="206"/>
        <v>142.9</v>
      </c>
      <c r="Y223" s="62">
        <f>X223/W223*100</f>
        <v>48.539402173913047</v>
      </c>
      <c r="Z223" s="62">
        <f t="shared" ref="Z223:AA223" si="207">Z13+Z74+Z98+Z122+Z162</f>
        <v>1120.9000000000001</v>
      </c>
      <c r="AA223" s="62">
        <f t="shared" si="207"/>
        <v>0</v>
      </c>
      <c r="AB223" s="62">
        <v>0</v>
      </c>
      <c r="AC223" s="62">
        <f t="shared" ref="AC223:AD223" si="208">AC13+AC74+AC98+AC122+AC162</f>
        <v>724.5</v>
      </c>
      <c r="AD223" s="62">
        <f t="shared" si="208"/>
        <v>0</v>
      </c>
      <c r="AE223" s="62">
        <v>0</v>
      </c>
      <c r="AF223" s="62">
        <f t="shared" ref="AF223:AG223" si="209">AF13+AF74+AF98+AF122+AF162</f>
        <v>374.1</v>
      </c>
      <c r="AG223" s="62">
        <f t="shared" si="209"/>
        <v>0</v>
      </c>
      <c r="AH223" s="62">
        <f>AG223/AF223*100</f>
        <v>0</v>
      </c>
      <c r="AI223" s="62">
        <f t="shared" ref="AI223:AJ223" si="210">AI13+AI74+AI98+AI122+AI162</f>
        <v>155.6</v>
      </c>
      <c r="AJ223" s="62">
        <f t="shared" si="210"/>
        <v>0</v>
      </c>
      <c r="AK223" s="62">
        <v>0</v>
      </c>
      <c r="AL223" s="62">
        <f t="shared" ref="AL223:AM223" si="211">AL13+AL74+AL98+AL122+AL162</f>
        <v>435.6</v>
      </c>
      <c r="AM223" s="62">
        <f t="shared" si="211"/>
        <v>0</v>
      </c>
      <c r="AN223" s="62">
        <v>0</v>
      </c>
      <c r="AO223" s="62">
        <f t="shared" ref="AO223:AP223" si="212">AO13+AO74+AO98+AO122+AO162</f>
        <v>311.39999999999998</v>
      </c>
      <c r="AP223" s="62">
        <f t="shared" si="212"/>
        <v>0</v>
      </c>
      <c r="AQ223" s="62">
        <v>0</v>
      </c>
      <c r="AR223" s="99"/>
      <c r="AS223" s="99"/>
      <c r="AT223" s="8"/>
      <c r="AU223" s="8"/>
      <c r="AV223" s="8"/>
    </row>
    <row r="224" spans="1:48" s="10" customFormat="1" ht="26.25" customHeight="1">
      <c r="A224" s="106"/>
      <c r="B224" s="107"/>
      <c r="C224" s="108"/>
      <c r="D224" s="66" t="s">
        <v>87</v>
      </c>
      <c r="E224" s="61">
        <v>0</v>
      </c>
      <c r="F224" s="61">
        <v>0</v>
      </c>
      <c r="G224" s="62">
        <v>0</v>
      </c>
      <c r="H224" s="62">
        <v>0</v>
      </c>
      <c r="I224" s="62">
        <v>0</v>
      </c>
      <c r="J224" s="62">
        <v>0</v>
      </c>
      <c r="K224" s="62">
        <v>0</v>
      </c>
      <c r="L224" s="62">
        <v>0</v>
      </c>
      <c r="M224" s="62">
        <v>0</v>
      </c>
      <c r="N224" s="62">
        <v>0</v>
      </c>
      <c r="O224" s="62">
        <v>0</v>
      </c>
      <c r="P224" s="62">
        <v>0</v>
      </c>
      <c r="Q224" s="64">
        <v>0</v>
      </c>
      <c r="R224" s="67">
        <v>0</v>
      </c>
      <c r="S224" s="64">
        <v>0</v>
      </c>
      <c r="T224" s="65">
        <v>0</v>
      </c>
      <c r="U224" s="67">
        <v>0</v>
      </c>
      <c r="V224" s="64">
        <v>0</v>
      </c>
      <c r="W224" s="65">
        <v>0</v>
      </c>
      <c r="X224" s="64">
        <v>0</v>
      </c>
      <c r="Y224" s="64">
        <v>0</v>
      </c>
      <c r="Z224" s="64">
        <v>0</v>
      </c>
      <c r="AA224" s="64">
        <v>0</v>
      </c>
      <c r="AB224" s="64">
        <v>0</v>
      </c>
      <c r="AC224" s="64">
        <v>0</v>
      </c>
      <c r="AD224" s="64">
        <v>0</v>
      </c>
      <c r="AE224" s="64">
        <v>0</v>
      </c>
      <c r="AF224" s="64">
        <v>0</v>
      </c>
      <c r="AG224" s="64">
        <v>0</v>
      </c>
      <c r="AH224" s="64">
        <v>0</v>
      </c>
      <c r="AI224" s="64">
        <v>0</v>
      </c>
      <c r="AJ224" s="64">
        <v>0</v>
      </c>
      <c r="AK224" s="64">
        <v>0</v>
      </c>
      <c r="AL224" s="64">
        <v>0</v>
      </c>
      <c r="AM224" s="64">
        <v>0</v>
      </c>
      <c r="AN224" s="64">
        <v>0</v>
      </c>
      <c r="AO224" s="64">
        <v>0</v>
      </c>
      <c r="AP224" s="64">
        <v>0</v>
      </c>
      <c r="AQ224" s="64">
        <v>0</v>
      </c>
      <c r="AR224" s="99"/>
      <c r="AS224" s="99"/>
      <c r="AT224" s="8"/>
      <c r="AU224" s="8"/>
      <c r="AV224" s="8"/>
    </row>
    <row r="225" spans="1:48" s="10" customFormat="1" ht="16.5" customHeight="1">
      <c r="A225" s="109" t="s">
        <v>99</v>
      </c>
      <c r="B225" s="110"/>
      <c r="C225" s="111"/>
      <c r="D225" s="11" t="s">
        <v>89</v>
      </c>
      <c r="E225" s="68">
        <v>0</v>
      </c>
      <c r="F225" s="68">
        <v>0</v>
      </c>
      <c r="G225" s="69">
        <v>0</v>
      </c>
      <c r="H225" s="69">
        <v>0</v>
      </c>
      <c r="I225" s="69">
        <v>0</v>
      </c>
      <c r="J225" s="69">
        <v>0</v>
      </c>
      <c r="K225" s="69">
        <v>0</v>
      </c>
      <c r="L225" s="69">
        <v>0</v>
      </c>
      <c r="M225" s="69">
        <v>0</v>
      </c>
      <c r="N225" s="69">
        <v>0</v>
      </c>
      <c r="O225" s="69">
        <v>0</v>
      </c>
      <c r="P225" s="69">
        <v>0</v>
      </c>
      <c r="Q225" s="70">
        <v>0</v>
      </c>
      <c r="R225" s="71">
        <v>0</v>
      </c>
      <c r="S225" s="70">
        <v>0</v>
      </c>
      <c r="T225" s="72">
        <v>0</v>
      </c>
      <c r="U225" s="71">
        <v>0</v>
      </c>
      <c r="V225" s="70">
        <v>0</v>
      </c>
      <c r="W225" s="72">
        <v>0</v>
      </c>
      <c r="X225" s="70">
        <v>0</v>
      </c>
      <c r="Y225" s="70">
        <v>0</v>
      </c>
      <c r="Z225" s="70">
        <v>0</v>
      </c>
      <c r="AA225" s="70">
        <v>0</v>
      </c>
      <c r="AB225" s="70">
        <v>0</v>
      </c>
      <c r="AC225" s="70">
        <v>0</v>
      </c>
      <c r="AD225" s="70">
        <v>0</v>
      </c>
      <c r="AE225" s="70">
        <v>0</v>
      </c>
      <c r="AF225" s="70">
        <v>0</v>
      </c>
      <c r="AG225" s="70">
        <v>0</v>
      </c>
      <c r="AH225" s="70">
        <v>0</v>
      </c>
      <c r="AI225" s="70">
        <v>0</v>
      </c>
      <c r="AJ225" s="70">
        <v>0</v>
      </c>
      <c r="AK225" s="70">
        <v>0</v>
      </c>
      <c r="AL225" s="70">
        <v>0</v>
      </c>
      <c r="AM225" s="70">
        <v>0</v>
      </c>
      <c r="AN225" s="70">
        <v>0</v>
      </c>
      <c r="AO225" s="70">
        <v>0</v>
      </c>
      <c r="AP225" s="70">
        <v>0</v>
      </c>
      <c r="AQ225" s="70">
        <v>0</v>
      </c>
      <c r="AR225" s="99"/>
      <c r="AS225" s="99"/>
      <c r="AT225" s="8"/>
      <c r="AU225" s="8"/>
      <c r="AV225" s="8"/>
    </row>
    <row r="226" spans="1:48" s="10" customFormat="1" ht="29.25" customHeight="1">
      <c r="A226" s="112"/>
      <c r="B226" s="113"/>
      <c r="C226" s="114"/>
      <c r="D226" s="11" t="s">
        <v>85</v>
      </c>
      <c r="E226" s="68">
        <v>0</v>
      </c>
      <c r="F226" s="68">
        <v>0</v>
      </c>
      <c r="G226" s="69">
        <v>0</v>
      </c>
      <c r="H226" s="69">
        <v>0</v>
      </c>
      <c r="I226" s="69">
        <v>0</v>
      </c>
      <c r="J226" s="69">
        <v>0</v>
      </c>
      <c r="K226" s="69">
        <v>0</v>
      </c>
      <c r="L226" s="69">
        <v>0</v>
      </c>
      <c r="M226" s="69">
        <v>0</v>
      </c>
      <c r="N226" s="69">
        <v>0</v>
      </c>
      <c r="O226" s="69">
        <v>0</v>
      </c>
      <c r="P226" s="69">
        <v>0</v>
      </c>
      <c r="Q226" s="70">
        <v>0</v>
      </c>
      <c r="R226" s="71">
        <v>0</v>
      </c>
      <c r="S226" s="70">
        <v>0</v>
      </c>
      <c r="T226" s="72">
        <v>0</v>
      </c>
      <c r="U226" s="71">
        <v>0</v>
      </c>
      <c r="V226" s="70">
        <v>0</v>
      </c>
      <c r="W226" s="72">
        <v>0</v>
      </c>
      <c r="X226" s="70">
        <v>0</v>
      </c>
      <c r="Y226" s="70">
        <v>0</v>
      </c>
      <c r="Z226" s="70">
        <v>0</v>
      </c>
      <c r="AA226" s="70">
        <v>0</v>
      </c>
      <c r="AB226" s="70">
        <v>0</v>
      </c>
      <c r="AC226" s="70">
        <v>0</v>
      </c>
      <c r="AD226" s="70">
        <v>0</v>
      </c>
      <c r="AE226" s="70">
        <v>0</v>
      </c>
      <c r="AF226" s="70">
        <v>0</v>
      </c>
      <c r="AG226" s="70">
        <v>0</v>
      </c>
      <c r="AH226" s="70">
        <v>0</v>
      </c>
      <c r="AI226" s="70">
        <v>0</v>
      </c>
      <c r="AJ226" s="70">
        <v>0</v>
      </c>
      <c r="AK226" s="70">
        <v>0</v>
      </c>
      <c r="AL226" s="70">
        <v>0</v>
      </c>
      <c r="AM226" s="70">
        <v>0</v>
      </c>
      <c r="AN226" s="70">
        <v>0</v>
      </c>
      <c r="AO226" s="70">
        <v>0</v>
      </c>
      <c r="AP226" s="70">
        <v>0</v>
      </c>
      <c r="AQ226" s="70">
        <v>0</v>
      </c>
      <c r="AR226" s="99"/>
      <c r="AS226" s="99"/>
      <c r="AT226" s="8"/>
      <c r="AU226" s="8"/>
      <c r="AV226" s="8"/>
    </row>
    <row r="227" spans="1:48" s="10" customFormat="1" ht="25.5" customHeight="1">
      <c r="A227" s="112"/>
      <c r="B227" s="113"/>
      <c r="C227" s="114"/>
      <c r="D227" s="12" t="s">
        <v>24</v>
      </c>
      <c r="E227" s="68">
        <v>0</v>
      </c>
      <c r="F227" s="68">
        <v>0</v>
      </c>
      <c r="G227" s="69">
        <v>0</v>
      </c>
      <c r="H227" s="69">
        <v>0</v>
      </c>
      <c r="I227" s="69">
        <v>0</v>
      </c>
      <c r="J227" s="69">
        <v>0</v>
      </c>
      <c r="K227" s="69">
        <v>0</v>
      </c>
      <c r="L227" s="69">
        <v>0</v>
      </c>
      <c r="M227" s="69">
        <v>0</v>
      </c>
      <c r="N227" s="69">
        <v>0</v>
      </c>
      <c r="O227" s="69">
        <v>0</v>
      </c>
      <c r="P227" s="69">
        <v>0</v>
      </c>
      <c r="Q227" s="70">
        <v>0</v>
      </c>
      <c r="R227" s="71">
        <v>0</v>
      </c>
      <c r="S227" s="70">
        <v>0</v>
      </c>
      <c r="T227" s="72">
        <v>0</v>
      </c>
      <c r="U227" s="71">
        <v>0</v>
      </c>
      <c r="V227" s="70">
        <v>0</v>
      </c>
      <c r="W227" s="72">
        <v>0</v>
      </c>
      <c r="X227" s="70">
        <v>0</v>
      </c>
      <c r="Y227" s="70">
        <v>0</v>
      </c>
      <c r="Z227" s="70">
        <v>0</v>
      </c>
      <c r="AA227" s="70">
        <v>0</v>
      </c>
      <c r="AB227" s="70">
        <v>0</v>
      </c>
      <c r="AC227" s="70">
        <v>0</v>
      </c>
      <c r="AD227" s="70">
        <v>0</v>
      </c>
      <c r="AE227" s="70">
        <v>0</v>
      </c>
      <c r="AF227" s="70">
        <v>0</v>
      </c>
      <c r="AG227" s="70">
        <v>0</v>
      </c>
      <c r="AH227" s="70">
        <v>0</v>
      </c>
      <c r="AI227" s="70">
        <v>0</v>
      </c>
      <c r="AJ227" s="70">
        <v>0</v>
      </c>
      <c r="AK227" s="70">
        <v>0</v>
      </c>
      <c r="AL227" s="70">
        <v>0</v>
      </c>
      <c r="AM227" s="70">
        <v>0</v>
      </c>
      <c r="AN227" s="70">
        <v>0</v>
      </c>
      <c r="AO227" s="70">
        <v>0</v>
      </c>
      <c r="AP227" s="70">
        <v>0</v>
      </c>
      <c r="AQ227" s="70">
        <v>0</v>
      </c>
      <c r="AR227" s="99"/>
      <c r="AS227" s="99"/>
      <c r="AT227" s="8"/>
      <c r="AU227" s="8"/>
      <c r="AV227" s="8"/>
    </row>
    <row r="228" spans="1:48" s="10" customFormat="1" ht="23.25" customHeight="1">
      <c r="A228" s="112"/>
      <c r="B228" s="113"/>
      <c r="C228" s="114"/>
      <c r="D228" s="12" t="s">
        <v>86</v>
      </c>
      <c r="E228" s="68">
        <v>0</v>
      </c>
      <c r="F228" s="68">
        <v>0</v>
      </c>
      <c r="G228" s="69">
        <v>0</v>
      </c>
      <c r="H228" s="69">
        <v>0</v>
      </c>
      <c r="I228" s="69">
        <v>0</v>
      </c>
      <c r="J228" s="69">
        <v>0</v>
      </c>
      <c r="K228" s="69">
        <v>0</v>
      </c>
      <c r="L228" s="69">
        <v>0</v>
      </c>
      <c r="M228" s="69">
        <v>0</v>
      </c>
      <c r="N228" s="69">
        <v>0</v>
      </c>
      <c r="O228" s="69">
        <v>0</v>
      </c>
      <c r="P228" s="69">
        <v>0</v>
      </c>
      <c r="Q228" s="70">
        <v>0</v>
      </c>
      <c r="R228" s="71">
        <v>0</v>
      </c>
      <c r="S228" s="70">
        <v>0</v>
      </c>
      <c r="T228" s="72">
        <v>0</v>
      </c>
      <c r="U228" s="71">
        <v>0</v>
      </c>
      <c r="V228" s="70">
        <v>0</v>
      </c>
      <c r="W228" s="72">
        <v>0</v>
      </c>
      <c r="X228" s="70">
        <v>0</v>
      </c>
      <c r="Y228" s="70">
        <v>0</v>
      </c>
      <c r="Z228" s="70">
        <v>0</v>
      </c>
      <c r="AA228" s="70">
        <v>0</v>
      </c>
      <c r="AB228" s="70">
        <v>0</v>
      </c>
      <c r="AC228" s="70">
        <v>0</v>
      </c>
      <c r="AD228" s="70">
        <v>0</v>
      </c>
      <c r="AE228" s="70">
        <v>0</v>
      </c>
      <c r="AF228" s="70">
        <v>0</v>
      </c>
      <c r="AG228" s="70">
        <v>0</v>
      </c>
      <c r="AH228" s="70">
        <v>0</v>
      </c>
      <c r="AI228" s="70">
        <v>0</v>
      </c>
      <c r="AJ228" s="70">
        <v>0</v>
      </c>
      <c r="AK228" s="70">
        <v>0</v>
      </c>
      <c r="AL228" s="70">
        <v>0</v>
      </c>
      <c r="AM228" s="70">
        <v>0</v>
      </c>
      <c r="AN228" s="70">
        <v>0</v>
      </c>
      <c r="AO228" s="70">
        <v>0</v>
      </c>
      <c r="AP228" s="70">
        <v>0</v>
      </c>
      <c r="AQ228" s="70">
        <v>0</v>
      </c>
      <c r="AR228" s="99"/>
      <c r="AS228" s="99"/>
      <c r="AT228" s="8"/>
      <c r="AU228" s="8"/>
      <c r="AV228" s="8"/>
    </row>
    <row r="229" spans="1:48" s="10" customFormat="1" ht="24.75" customHeight="1">
      <c r="A229" s="115"/>
      <c r="B229" s="116"/>
      <c r="C229" s="117"/>
      <c r="D229" s="12" t="s">
        <v>87</v>
      </c>
      <c r="E229" s="68">
        <v>0</v>
      </c>
      <c r="F229" s="68">
        <v>0</v>
      </c>
      <c r="G229" s="69">
        <v>0</v>
      </c>
      <c r="H229" s="69">
        <v>0</v>
      </c>
      <c r="I229" s="69">
        <v>0</v>
      </c>
      <c r="J229" s="69">
        <v>0</v>
      </c>
      <c r="K229" s="69">
        <v>0</v>
      </c>
      <c r="L229" s="69">
        <v>0</v>
      </c>
      <c r="M229" s="69">
        <v>0</v>
      </c>
      <c r="N229" s="69">
        <v>0</v>
      </c>
      <c r="O229" s="69">
        <v>0</v>
      </c>
      <c r="P229" s="69">
        <v>0</v>
      </c>
      <c r="Q229" s="70">
        <v>0</v>
      </c>
      <c r="R229" s="71">
        <v>0</v>
      </c>
      <c r="S229" s="70">
        <v>0</v>
      </c>
      <c r="T229" s="72">
        <v>0</v>
      </c>
      <c r="U229" s="71">
        <v>0</v>
      </c>
      <c r="V229" s="70">
        <v>0</v>
      </c>
      <c r="W229" s="72">
        <v>0</v>
      </c>
      <c r="X229" s="70">
        <v>0</v>
      </c>
      <c r="Y229" s="70">
        <v>0</v>
      </c>
      <c r="Z229" s="70">
        <v>0</v>
      </c>
      <c r="AA229" s="70">
        <v>0</v>
      </c>
      <c r="AB229" s="70">
        <v>0</v>
      </c>
      <c r="AC229" s="70">
        <v>0</v>
      </c>
      <c r="AD229" s="70">
        <v>0</v>
      </c>
      <c r="AE229" s="70">
        <v>0</v>
      </c>
      <c r="AF229" s="70">
        <v>0</v>
      </c>
      <c r="AG229" s="70">
        <v>0</v>
      </c>
      <c r="AH229" s="70">
        <v>0</v>
      </c>
      <c r="AI229" s="70">
        <v>0</v>
      </c>
      <c r="AJ229" s="70">
        <v>0</v>
      </c>
      <c r="AK229" s="70">
        <v>0</v>
      </c>
      <c r="AL229" s="70">
        <v>0</v>
      </c>
      <c r="AM229" s="70">
        <v>0</v>
      </c>
      <c r="AN229" s="70">
        <v>0</v>
      </c>
      <c r="AO229" s="70">
        <v>0</v>
      </c>
      <c r="AP229" s="70">
        <v>0</v>
      </c>
      <c r="AQ229" s="70">
        <v>0</v>
      </c>
      <c r="AR229" s="99"/>
      <c r="AS229" s="99"/>
      <c r="AT229" s="8"/>
      <c r="AU229" s="8"/>
      <c r="AV229" s="8"/>
    </row>
    <row r="230" spans="1:48" s="10" customFormat="1" ht="16.5" customHeight="1">
      <c r="A230" s="100" t="s">
        <v>100</v>
      </c>
      <c r="B230" s="101"/>
      <c r="C230" s="102"/>
      <c r="D230" s="63" t="s">
        <v>89</v>
      </c>
      <c r="E230" s="61">
        <f>SUM(E231:E233)</f>
        <v>13183.4</v>
      </c>
      <c r="F230" s="61">
        <f>SUM(F231:F233)</f>
        <v>5352.7000000000007</v>
      </c>
      <c r="G230" s="62">
        <f>F230/E230*100</f>
        <v>40.601817437079973</v>
      </c>
      <c r="H230" s="62">
        <f>SUM(H231:H233)</f>
        <v>77.699999999999989</v>
      </c>
      <c r="I230" s="62">
        <f>SUM(I231:I233)</f>
        <v>77.699999999999989</v>
      </c>
      <c r="J230" s="62">
        <f>I230/H230*100</f>
        <v>100</v>
      </c>
      <c r="K230" s="62">
        <f>SUM(K231:K233)</f>
        <v>1278.7</v>
      </c>
      <c r="L230" s="62">
        <f>SUM(L231:L233)</f>
        <v>1277.3</v>
      </c>
      <c r="M230" s="62">
        <f>L230/K230*100</f>
        <v>99.890513803081248</v>
      </c>
      <c r="N230" s="62">
        <f>SUM(N231:N233)</f>
        <v>1153.9000000000001</v>
      </c>
      <c r="O230" s="62">
        <f>SUM(O231:O233)</f>
        <v>1054.2</v>
      </c>
      <c r="P230" s="62">
        <f>O230/N230*100</f>
        <v>91.359736545627868</v>
      </c>
      <c r="Q230" s="62">
        <f>SUM(Q231:Q233)</f>
        <v>1254.4000000000001</v>
      </c>
      <c r="R230" s="62">
        <f>SUM(R231:R233)</f>
        <v>1030.5</v>
      </c>
      <c r="S230" s="62">
        <f>R230/Q230*100</f>
        <v>82.150829081632651</v>
      </c>
      <c r="T230" s="62">
        <f>SUM(T231:T233)</f>
        <v>1090.5</v>
      </c>
      <c r="U230" s="62">
        <f>SUM(U231:U233)</f>
        <v>1009</v>
      </c>
      <c r="V230" s="62">
        <f>U230/T230*100</f>
        <v>92.526364053186612</v>
      </c>
      <c r="W230" s="62">
        <f>SUM(W231:W233)</f>
        <v>1089.9000000000001</v>
      </c>
      <c r="X230" s="62">
        <f>SUM(X231:X233)</f>
        <v>904</v>
      </c>
      <c r="Y230" s="62">
        <f>X230/W230*100</f>
        <v>82.943389301770793</v>
      </c>
      <c r="Z230" s="62">
        <f>SUM(Z231:Z233)</f>
        <v>1561.4</v>
      </c>
      <c r="AA230" s="62">
        <f>SUM(AA231:AA233)</f>
        <v>0</v>
      </c>
      <c r="AB230" s="62">
        <v>0</v>
      </c>
      <c r="AC230" s="62">
        <f>SUM(AC231:AC233)</f>
        <v>1270.0999999999999</v>
      </c>
      <c r="AD230" s="62">
        <f>SUM(AD231:AD233)</f>
        <v>0</v>
      </c>
      <c r="AE230" s="62">
        <v>0</v>
      </c>
      <c r="AF230" s="62">
        <f>SUM(AF231:AF233)</f>
        <v>890.1</v>
      </c>
      <c r="AG230" s="62">
        <f>SUM(AG231:AG233)</f>
        <v>0</v>
      </c>
      <c r="AH230" s="62">
        <f>AG230/AF230*100</f>
        <v>0</v>
      </c>
      <c r="AI230" s="62">
        <f>SUM(AI231:AI233)</f>
        <v>946.80000000000007</v>
      </c>
      <c r="AJ230" s="62">
        <f>SUM(AJ231:AJ233)</f>
        <v>0</v>
      </c>
      <c r="AK230" s="62">
        <v>0</v>
      </c>
      <c r="AL230" s="62">
        <f>SUM(AL231:AL233)</f>
        <v>1476.1999999999998</v>
      </c>
      <c r="AM230" s="62">
        <f>SUM(AM231:AM233)</f>
        <v>0</v>
      </c>
      <c r="AN230" s="62">
        <v>0</v>
      </c>
      <c r="AO230" s="62">
        <f>SUM(AO231:AO233)</f>
        <v>1093.6999999999998</v>
      </c>
      <c r="AP230" s="62">
        <f>SUM(AP231:AP233)</f>
        <v>0</v>
      </c>
      <c r="AQ230" s="62">
        <v>0</v>
      </c>
      <c r="AR230" s="99"/>
      <c r="AS230" s="99"/>
      <c r="AT230" s="8"/>
      <c r="AU230" s="8"/>
      <c r="AV230" s="8"/>
    </row>
    <row r="231" spans="1:48" s="10" customFormat="1" ht="25.5" customHeight="1">
      <c r="A231" s="103"/>
      <c r="B231" s="104"/>
      <c r="C231" s="105"/>
      <c r="D231" s="63" t="s">
        <v>85</v>
      </c>
      <c r="E231" s="61">
        <f>H231+K231+N231+Q231+T231+W231+Z231+AC231+AF231+AI231+AL231+AO231</f>
        <v>0</v>
      </c>
      <c r="F231" s="61">
        <f>I231+L231+O231+R231+U231+X231+AA231+AD231+AG231+AJ231+AM231+AP231</f>
        <v>0</v>
      </c>
      <c r="G231" s="62">
        <v>0</v>
      </c>
      <c r="H231" s="62">
        <v>0</v>
      </c>
      <c r="I231" s="62">
        <v>0</v>
      </c>
      <c r="J231" s="62">
        <v>0</v>
      </c>
      <c r="K231" s="62">
        <v>0</v>
      </c>
      <c r="L231" s="62">
        <v>0</v>
      </c>
      <c r="M231" s="62">
        <v>0</v>
      </c>
      <c r="N231" s="62">
        <v>0</v>
      </c>
      <c r="O231" s="62">
        <v>0</v>
      </c>
      <c r="P231" s="62">
        <v>0</v>
      </c>
      <c r="Q231" s="64">
        <v>0</v>
      </c>
      <c r="R231" s="62">
        <v>0</v>
      </c>
      <c r="S231" s="62">
        <v>0</v>
      </c>
      <c r="T231" s="65">
        <v>0</v>
      </c>
      <c r="U231" s="62">
        <v>0</v>
      </c>
      <c r="V231" s="62">
        <v>0</v>
      </c>
      <c r="W231" s="65">
        <v>0</v>
      </c>
      <c r="X231" s="62">
        <v>0</v>
      </c>
      <c r="Y231" s="62">
        <v>0</v>
      </c>
      <c r="Z231" s="64">
        <v>0</v>
      </c>
      <c r="AA231" s="62">
        <v>0</v>
      </c>
      <c r="AB231" s="62">
        <v>0</v>
      </c>
      <c r="AC231" s="64">
        <v>0</v>
      </c>
      <c r="AD231" s="62">
        <v>0</v>
      </c>
      <c r="AE231" s="62">
        <v>0</v>
      </c>
      <c r="AF231" s="64">
        <v>0</v>
      </c>
      <c r="AG231" s="62">
        <v>0</v>
      </c>
      <c r="AH231" s="62">
        <v>0</v>
      </c>
      <c r="AI231" s="64">
        <v>0</v>
      </c>
      <c r="AJ231" s="62">
        <v>0</v>
      </c>
      <c r="AK231" s="62">
        <v>0</v>
      </c>
      <c r="AL231" s="64">
        <v>0</v>
      </c>
      <c r="AM231" s="62">
        <v>0</v>
      </c>
      <c r="AN231" s="62">
        <v>0</v>
      </c>
      <c r="AO231" s="64">
        <v>0</v>
      </c>
      <c r="AP231" s="62">
        <v>0</v>
      </c>
      <c r="AQ231" s="62">
        <v>0</v>
      </c>
      <c r="AR231" s="99"/>
      <c r="AS231" s="99"/>
      <c r="AT231" s="8"/>
      <c r="AU231" s="8"/>
      <c r="AV231" s="8"/>
    </row>
    <row r="232" spans="1:48" s="10" customFormat="1" ht="24.75" customHeight="1">
      <c r="A232" s="103"/>
      <c r="B232" s="104"/>
      <c r="C232" s="105"/>
      <c r="D232" s="66" t="s">
        <v>24</v>
      </c>
      <c r="E232" s="61">
        <f>H232+K232+N232+Q232+T232+W232+Z232+AC232+AF232+AI232+AL232+AO232</f>
        <v>8973.4</v>
      </c>
      <c r="F232" s="61">
        <f t="shared" ref="F232:F233" si="213">I232+L232+O232+R232+U232+X232+AA232+AD232+AG232+AJ232+AM232+AP232</f>
        <v>4432.4000000000005</v>
      </c>
      <c r="G232" s="62">
        <f t="shared" ref="G232:G233" si="214">F232/E232*100</f>
        <v>49.394878195555762</v>
      </c>
      <c r="H232" s="62">
        <f>H222-H227</f>
        <v>77.699999999999989</v>
      </c>
      <c r="I232" s="62">
        <f>I222-I227</f>
        <v>77.699999999999989</v>
      </c>
      <c r="J232" s="62">
        <f>I232/H232*100</f>
        <v>100</v>
      </c>
      <c r="K232" s="62">
        <f t="shared" ref="K232:L232" si="215">K222-K227</f>
        <v>1146.8</v>
      </c>
      <c r="L232" s="62">
        <f t="shared" si="215"/>
        <v>1146.8</v>
      </c>
      <c r="M232" s="62">
        <f t="shared" ref="M232:M233" si="216">L232/K232*100</f>
        <v>100</v>
      </c>
      <c r="N232" s="62">
        <f t="shared" ref="N232:O232" si="217">N222-N227</f>
        <v>926.7</v>
      </c>
      <c r="O232" s="62">
        <f t="shared" si="217"/>
        <v>848.2</v>
      </c>
      <c r="P232" s="62">
        <f>O232/N232*100</f>
        <v>91.52908168770908</v>
      </c>
      <c r="Q232" s="62">
        <f t="shared" ref="Q232:R232" si="218">Q222-Q227</f>
        <v>1046.9000000000001</v>
      </c>
      <c r="R232" s="62">
        <f t="shared" si="218"/>
        <v>804.8</v>
      </c>
      <c r="S232" s="62">
        <f>R232/Q232*100</f>
        <v>76.874582099531935</v>
      </c>
      <c r="T232" s="62">
        <f t="shared" ref="T232:U232" si="219">T222-T227</f>
        <v>863.6</v>
      </c>
      <c r="U232" s="62">
        <f t="shared" si="219"/>
        <v>793.8</v>
      </c>
      <c r="V232" s="62">
        <f>U232/T232*100</f>
        <v>91.917554423344129</v>
      </c>
      <c r="W232" s="62">
        <f t="shared" ref="W232:X232" si="220">W222-W227</f>
        <v>795.5</v>
      </c>
      <c r="X232" s="62">
        <f t="shared" si="220"/>
        <v>761.1</v>
      </c>
      <c r="Y232" s="62">
        <f>X232/W232*100</f>
        <v>95.675675675675677</v>
      </c>
      <c r="Z232" s="62">
        <f t="shared" ref="Z232:AA232" si="221">Z222-Z227</f>
        <v>440.5</v>
      </c>
      <c r="AA232" s="62">
        <f t="shared" si="221"/>
        <v>0</v>
      </c>
      <c r="AB232" s="62">
        <v>0</v>
      </c>
      <c r="AC232" s="62">
        <f t="shared" ref="AC232:AD232" si="222">AC222-AC227</f>
        <v>545.6</v>
      </c>
      <c r="AD232" s="62">
        <f t="shared" si="222"/>
        <v>0</v>
      </c>
      <c r="AE232" s="62">
        <v>0</v>
      </c>
      <c r="AF232" s="62">
        <f t="shared" ref="AF232:AG232" si="223">AF222-AF227</f>
        <v>516</v>
      </c>
      <c r="AG232" s="62">
        <f t="shared" si="223"/>
        <v>0</v>
      </c>
      <c r="AH232" s="62">
        <v>0</v>
      </c>
      <c r="AI232" s="62">
        <f t="shared" ref="AI232:AJ232" si="224">AI222-AI227</f>
        <v>791.2</v>
      </c>
      <c r="AJ232" s="62">
        <f t="shared" si="224"/>
        <v>0</v>
      </c>
      <c r="AK232" s="62">
        <v>0</v>
      </c>
      <c r="AL232" s="62">
        <f t="shared" ref="AL232:AM232" si="225">AL222-AL227</f>
        <v>1040.5999999999999</v>
      </c>
      <c r="AM232" s="62">
        <f t="shared" si="225"/>
        <v>0</v>
      </c>
      <c r="AN232" s="62">
        <v>0</v>
      </c>
      <c r="AO232" s="62">
        <f t="shared" ref="AO232:AP232" si="226">AO222-AO227</f>
        <v>782.3</v>
      </c>
      <c r="AP232" s="62">
        <f t="shared" si="226"/>
        <v>0</v>
      </c>
      <c r="AQ232" s="62">
        <v>0</v>
      </c>
      <c r="AR232" s="99"/>
      <c r="AS232" s="99"/>
      <c r="AT232" s="8"/>
      <c r="AU232" s="8"/>
      <c r="AV232" s="8"/>
    </row>
    <row r="233" spans="1:48" s="10" customFormat="1" ht="16.5" customHeight="1">
      <c r="A233" s="103"/>
      <c r="B233" s="104"/>
      <c r="C233" s="105"/>
      <c r="D233" s="66" t="s">
        <v>86</v>
      </c>
      <c r="E233" s="61">
        <f t="shared" ref="E233" si="227">H233+K233+N233+Q233+T233+W233+Z233+AC233+AF233+AI233+AL233+AO233</f>
        <v>4210</v>
      </c>
      <c r="F233" s="61">
        <f t="shared" si="213"/>
        <v>920.30000000000007</v>
      </c>
      <c r="G233" s="62">
        <f t="shared" si="214"/>
        <v>21.859857482185273</v>
      </c>
      <c r="H233" s="62">
        <f>H223-H228</f>
        <v>0</v>
      </c>
      <c r="I233" s="62">
        <f>I223-I228</f>
        <v>0</v>
      </c>
      <c r="J233" s="62">
        <v>0</v>
      </c>
      <c r="K233" s="62">
        <f t="shared" ref="K233:L233" si="228">K223-K228</f>
        <v>131.9</v>
      </c>
      <c r="L233" s="62">
        <f t="shared" si="228"/>
        <v>130.5</v>
      </c>
      <c r="M233" s="62">
        <f t="shared" si="216"/>
        <v>98.938589840788467</v>
      </c>
      <c r="N233" s="62">
        <f t="shared" ref="N233:O233" si="229">N223-N228</f>
        <v>227.20000000000002</v>
      </c>
      <c r="O233" s="62">
        <f t="shared" si="229"/>
        <v>206</v>
      </c>
      <c r="P233" s="62">
        <f>O233/N233*100</f>
        <v>90.66901408450704</v>
      </c>
      <c r="Q233" s="62">
        <f t="shared" ref="Q233:R233" si="230">Q223-Q228</f>
        <v>207.5</v>
      </c>
      <c r="R233" s="62">
        <f t="shared" si="230"/>
        <v>225.7</v>
      </c>
      <c r="S233" s="62">
        <f>R233/Q233*100</f>
        <v>108.77108433734939</v>
      </c>
      <c r="T233" s="62">
        <f t="shared" ref="T233:U233" si="231">T223-T228</f>
        <v>226.90000000000003</v>
      </c>
      <c r="U233" s="62">
        <f t="shared" si="231"/>
        <v>215.2</v>
      </c>
      <c r="V233" s="62">
        <f>U233/T233*100</f>
        <v>94.843543411194347</v>
      </c>
      <c r="W233" s="62">
        <f t="shared" ref="W233:X233" si="232">W223-W228</f>
        <v>294.39999999999998</v>
      </c>
      <c r="X233" s="62">
        <f t="shared" si="232"/>
        <v>142.9</v>
      </c>
      <c r="Y233" s="62">
        <f>X233/W233*100</f>
        <v>48.539402173913047</v>
      </c>
      <c r="Z233" s="62">
        <f t="shared" ref="Z233:AA233" si="233">Z223-Z228</f>
        <v>1120.9000000000001</v>
      </c>
      <c r="AA233" s="62">
        <f t="shared" si="233"/>
        <v>0</v>
      </c>
      <c r="AB233" s="62">
        <v>0</v>
      </c>
      <c r="AC233" s="62">
        <f t="shared" ref="AC233:AD233" si="234">AC223-AC228</f>
        <v>724.5</v>
      </c>
      <c r="AD233" s="62">
        <f t="shared" si="234"/>
        <v>0</v>
      </c>
      <c r="AE233" s="62">
        <v>0</v>
      </c>
      <c r="AF233" s="62">
        <f t="shared" ref="AF233:AG233" si="235">AF223-AF228</f>
        <v>374.1</v>
      </c>
      <c r="AG233" s="62">
        <f t="shared" si="235"/>
        <v>0</v>
      </c>
      <c r="AH233" s="62">
        <f>AG233/AF233*100</f>
        <v>0</v>
      </c>
      <c r="AI233" s="62">
        <f t="shared" ref="AI233:AJ233" si="236">AI223-AI228</f>
        <v>155.6</v>
      </c>
      <c r="AJ233" s="62">
        <f t="shared" si="236"/>
        <v>0</v>
      </c>
      <c r="AK233" s="62">
        <v>0</v>
      </c>
      <c r="AL233" s="62">
        <f t="shared" ref="AL233:AM233" si="237">AL223-AL228</f>
        <v>435.6</v>
      </c>
      <c r="AM233" s="62">
        <f t="shared" si="237"/>
        <v>0</v>
      </c>
      <c r="AN233" s="62">
        <v>0</v>
      </c>
      <c r="AO233" s="62">
        <f t="shared" ref="AO233:AP233" si="238">AO223-AO228</f>
        <v>311.39999999999998</v>
      </c>
      <c r="AP233" s="62">
        <f t="shared" si="238"/>
        <v>0</v>
      </c>
      <c r="AQ233" s="62">
        <v>0</v>
      </c>
      <c r="AR233" s="99"/>
      <c r="AS233" s="99"/>
      <c r="AT233" s="8"/>
      <c r="AU233" s="8"/>
      <c r="AV233" s="8"/>
    </row>
    <row r="234" spans="1:48" s="10" customFormat="1" ht="26.25" customHeight="1">
      <c r="A234" s="106"/>
      <c r="B234" s="107"/>
      <c r="C234" s="108"/>
      <c r="D234" s="66" t="s">
        <v>87</v>
      </c>
      <c r="E234" s="61">
        <v>0</v>
      </c>
      <c r="F234" s="61">
        <v>0</v>
      </c>
      <c r="G234" s="62">
        <v>0</v>
      </c>
      <c r="H234" s="62">
        <v>0</v>
      </c>
      <c r="I234" s="62">
        <v>0</v>
      </c>
      <c r="J234" s="62">
        <v>0</v>
      </c>
      <c r="K234" s="62">
        <v>0</v>
      </c>
      <c r="L234" s="62">
        <v>0</v>
      </c>
      <c r="M234" s="62">
        <v>0</v>
      </c>
      <c r="N234" s="62">
        <v>0</v>
      </c>
      <c r="O234" s="62">
        <v>0</v>
      </c>
      <c r="P234" s="62">
        <v>0</v>
      </c>
      <c r="Q234" s="64">
        <v>0</v>
      </c>
      <c r="R234" s="67">
        <v>0</v>
      </c>
      <c r="S234" s="64">
        <v>0</v>
      </c>
      <c r="T234" s="65">
        <v>0</v>
      </c>
      <c r="U234" s="67">
        <v>0</v>
      </c>
      <c r="V234" s="64">
        <v>0</v>
      </c>
      <c r="W234" s="65">
        <v>0</v>
      </c>
      <c r="X234" s="64">
        <v>0</v>
      </c>
      <c r="Y234" s="64">
        <v>0</v>
      </c>
      <c r="Z234" s="64">
        <v>0</v>
      </c>
      <c r="AA234" s="64">
        <v>0</v>
      </c>
      <c r="AB234" s="64">
        <v>0</v>
      </c>
      <c r="AC234" s="64">
        <v>0</v>
      </c>
      <c r="AD234" s="64">
        <v>0</v>
      </c>
      <c r="AE234" s="64">
        <v>0</v>
      </c>
      <c r="AF234" s="64">
        <v>0</v>
      </c>
      <c r="AG234" s="64">
        <v>0</v>
      </c>
      <c r="AH234" s="64">
        <v>0</v>
      </c>
      <c r="AI234" s="64">
        <v>0</v>
      </c>
      <c r="AJ234" s="64">
        <v>0</v>
      </c>
      <c r="AK234" s="64">
        <v>0</v>
      </c>
      <c r="AL234" s="64">
        <v>0</v>
      </c>
      <c r="AM234" s="64">
        <v>0</v>
      </c>
      <c r="AN234" s="64">
        <v>0</v>
      </c>
      <c r="AO234" s="64">
        <v>0</v>
      </c>
      <c r="AP234" s="64">
        <v>0</v>
      </c>
      <c r="AQ234" s="64">
        <v>0</v>
      </c>
      <c r="AR234" s="99"/>
      <c r="AS234" s="99"/>
      <c r="AT234" s="8"/>
      <c r="AU234" s="8"/>
      <c r="AV234" s="8"/>
    </row>
    <row r="235" spans="1:48" s="9" customFormat="1" ht="16.5" customHeight="1">
      <c r="A235" s="179" t="s">
        <v>101</v>
      </c>
      <c r="B235" s="180"/>
      <c r="C235" s="181"/>
      <c r="D235" s="12"/>
      <c r="E235" s="7"/>
      <c r="F235" s="7"/>
      <c r="G235" s="7"/>
      <c r="H235" s="73"/>
      <c r="I235" s="73"/>
      <c r="J235" s="73"/>
      <c r="K235" s="73"/>
      <c r="L235" s="73"/>
      <c r="M235" s="73"/>
      <c r="N235" s="73"/>
      <c r="O235" s="73"/>
      <c r="P235" s="73"/>
      <c r="Q235" s="46"/>
      <c r="R235" s="46"/>
      <c r="S235" s="73"/>
      <c r="T235" s="46"/>
      <c r="U235" s="46"/>
      <c r="V235" s="73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74"/>
      <c r="AP235" s="74"/>
      <c r="AQ235" s="74"/>
      <c r="AR235" s="48"/>
      <c r="AS235" s="48"/>
      <c r="AT235" s="8"/>
      <c r="AU235" s="8"/>
      <c r="AV235" s="8"/>
    </row>
    <row r="236" spans="1:48" s="10" customFormat="1" ht="16.5" customHeight="1">
      <c r="A236" s="118" t="s">
        <v>108</v>
      </c>
      <c r="B236" s="119"/>
      <c r="C236" s="120"/>
      <c r="D236" s="11" t="s">
        <v>89</v>
      </c>
      <c r="E236" s="7">
        <f>SUM(E237:E239)</f>
        <v>2229.1000000000004</v>
      </c>
      <c r="F236" s="7">
        <f>SUM(F237:F239)</f>
        <v>1189.5</v>
      </c>
      <c r="G236" s="73">
        <f>F236/E236*100</f>
        <v>53.362343546722876</v>
      </c>
      <c r="H236" s="73">
        <f>SUM(H237:H239)</f>
        <v>18.399999999999999</v>
      </c>
      <c r="I236" s="73">
        <f>SUM(I237:I239)</f>
        <v>18.399999999999999</v>
      </c>
      <c r="J236" s="78">
        <f>I236/H236*100</f>
        <v>100</v>
      </c>
      <c r="K236" s="73">
        <f>SUM(K237:K239)</f>
        <v>219.6</v>
      </c>
      <c r="L236" s="73">
        <f>SUM(L237:L239)</f>
        <v>219.6</v>
      </c>
      <c r="M236" s="78">
        <f>L236/K236*100</f>
        <v>100</v>
      </c>
      <c r="N236" s="73">
        <f>SUM(N237:N239)</f>
        <v>368</v>
      </c>
      <c r="O236" s="73">
        <f>SUM(O237:O239)</f>
        <v>350.3</v>
      </c>
      <c r="P236" s="73">
        <f>O236/N236*100</f>
        <v>95.190217391304358</v>
      </c>
      <c r="Q236" s="73">
        <f>SUM(Q237:Q239)</f>
        <v>443.90000000000003</v>
      </c>
      <c r="R236" s="73">
        <f>SUM(R237:R239)</f>
        <v>353.40000000000003</v>
      </c>
      <c r="S236" s="73">
        <f>R236/Q236*100</f>
        <v>79.612525343545855</v>
      </c>
      <c r="T236" s="73">
        <f>SUM(T237:T239)</f>
        <v>95.8</v>
      </c>
      <c r="U236" s="73">
        <f>SUM(U237:U239)</f>
        <v>76.3</v>
      </c>
      <c r="V236" s="73">
        <f>U236/T236*100</f>
        <v>79.645093945720248</v>
      </c>
      <c r="W236" s="73">
        <f>SUM(W237:W239)</f>
        <v>190.4</v>
      </c>
      <c r="X236" s="73">
        <f>SUM(X237:X239)</f>
        <v>171.5</v>
      </c>
      <c r="Y236" s="73">
        <f>X236/W236*100</f>
        <v>90.07352941176471</v>
      </c>
      <c r="Z236" s="73">
        <f>SUM(Z237:Z239)</f>
        <v>97.1</v>
      </c>
      <c r="AA236" s="73">
        <f>SUM(AA237:AA239)</f>
        <v>0</v>
      </c>
      <c r="AB236" s="73">
        <f>AA236/Z236*100</f>
        <v>0</v>
      </c>
      <c r="AC236" s="73">
        <f>SUM(AC237:AC239)</f>
        <v>36.200000000000003</v>
      </c>
      <c r="AD236" s="73">
        <f>SUM(AD237:AD239)</f>
        <v>0</v>
      </c>
      <c r="AE236" s="73">
        <f>AD236/AC236*100</f>
        <v>0</v>
      </c>
      <c r="AF236" s="73">
        <f>SUM(AF237:AF239)</f>
        <v>7.6000000000000005</v>
      </c>
      <c r="AG236" s="73">
        <f>SUM(AG237:AG239)</f>
        <v>0</v>
      </c>
      <c r="AH236" s="73">
        <f>AG236/AF236*100</f>
        <v>0</v>
      </c>
      <c r="AI236" s="73">
        <f>SUM(AI237:AI239)</f>
        <v>126.4</v>
      </c>
      <c r="AJ236" s="73">
        <f>SUM(AJ237:AJ239)</f>
        <v>0</v>
      </c>
      <c r="AK236" s="73">
        <f>AJ236/AI236*100</f>
        <v>0</v>
      </c>
      <c r="AL236" s="73">
        <f>SUM(AL237:AL239)</f>
        <v>372.7</v>
      </c>
      <c r="AM236" s="73">
        <f>SUM(AM237:AM239)</f>
        <v>0</v>
      </c>
      <c r="AN236" s="73">
        <f>AM236/AL236*100</f>
        <v>0</v>
      </c>
      <c r="AO236" s="73">
        <f>SUM(AO237:AO239)</f>
        <v>253</v>
      </c>
      <c r="AP236" s="73">
        <f>SUM(AP237:AP239)</f>
        <v>0</v>
      </c>
      <c r="AQ236" s="73">
        <f>AP236/AO236*100</f>
        <v>0</v>
      </c>
      <c r="AR236" s="139"/>
      <c r="AS236" s="139"/>
      <c r="AT236" s="8"/>
      <c r="AU236" s="8"/>
      <c r="AV236" s="8"/>
    </row>
    <row r="237" spans="1:48" s="9" customFormat="1" ht="16.5" customHeight="1">
      <c r="A237" s="121"/>
      <c r="B237" s="122"/>
      <c r="C237" s="123"/>
      <c r="D237" s="47" t="s">
        <v>85</v>
      </c>
      <c r="E237" s="7">
        <f>H237+K237+N237+Q237+T237+W237+Z237+AC237+AF237+AI237+AL237+AO237</f>
        <v>0</v>
      </c>
      <c r="F237" s="7">
        <f>I237+L237+O237+R237+U237+X237+AA237+AD237+AG237+AJ237+AM237+AP237</f>
        <v>0</v>
      </c>
      <c r="G237" s="73">
        <v>0</v>
      </c>
      <c r="H237" s="73">
        <v>0</v>
      </c>
      <c r="I237" s="73">
        <v>0</v>
      </c>
      <c r="J237" s="78">
        <v>0</v>
      </c>
      <c r="K237" s="73">
        <v>0</v>
      </c>
      <c r="L237" s="73">
        <v>0</v>
      </c>
      <c r="M237" s="78">
        <v>0</v>
      </c>
      <c r="N237" s="73">
        <v>0</v>
      </c>
      <c r="O237" s="73">
        <v>0</v>
      </c>
      <c r="P237" s="73">
        <v>0</v>
      </c>
      <c r="Q237" s="46">
        <v>0</v>
      </c>
      <c r="R237" s="73">
        <v>0</v>
      </c>
      <c r="S237" s="73">
        <v>0</v>
      </c>
      <c r="T237" s="14">
        <v>0</v>
      </c>
      <c r="U237" s="73">
        <v>0</v>
      </c>
      <c r="V237" s="73">
        <v>0</v>
      </c>
      <c r="W237" s="14">
        <v>0</v>
      </c>
      <c r="X237" s="73">
        <v>0</v>
      </c>
      <c r="Y237" s="73">
        <v>0</v>
      </c>
      <c r="Z237" s="46">
        <v>0</v>
      </c>
      <c r="AA237" s="73">
        <v>0</v>
      </c>
      <c r="AB237" s="73">
        <v>0</v>
      </c>
      <c r="AC237" s="46">
        <v>0</v>
      </c>
      <c r="AD237" s="73">
        <v>0</v>
      </c>
      <c r="AE237" s="73">
        <v>0</v>
      </c>
      <c r="AF237" s="46">
        <v>0</v>
      </c>
      <c r="AG237" s="73">
        <v>0</v>
      </c>
      <c r="AH237" s="73">
        <v>0</v>
      </c>
      <c r="AI237" s="46">
        <v>0</v>
      </c>
      <c r="AJ237" s="73">
        <v>0</v>
      </c>
      <c r="AK237" s="73">
        <v>0</v>
      </c>
      <c r="AL237" s="46">
        <v>0</v>
      </c>
      <c r="AM237" s="73">
        <v>0</v>
      </c>
      <c r="AN237" s="73">
        <v>0</v>
      </c>
      <c r="AO237" s="46">
        <v>0</v>
      </c>
      <c r="AP237" s="73">
        <v>0</v>
      </c>
      <c r="AQ237" s="73">
        <v>0</v>
      </c>
      <c r="AR237" s="140"/>
      <c r="AS237" s="140"/>
      <c r="AT237" s="8"/>
      <c r="AU237" s="8"/>
      <c r="AV237" s="8"/>
    </row>
    <row r="238" spans="1:48" s="9" customFormat="1" ht="16.5" customHeight="1">
      <c r="A238" s="121"/>
      <c r="B238" s="122"/>
      <c r="C238" s="123"/>
      <c r="D238" s="17" t="s">
        <v>24</v>
      </c>
      <c r="E238" s="7">
        <f>H238+K238+N238+Q238+T238+W238+Z238+AC238+AF238+AI238+AL238+AO238</f>
        <v>2185.1000000000004</v>
      </c>
      <c r="F238" s="7">
        <f t="shared" ref="F238:F239" si="239">I238+L238+O238+R238+U238+X238+AA238+AD238+AG238+AJ238+AM238+AP238</f>
        <v>1169.3</v>
      </c>
      <c r="G238" s="73">
        <f t="shared" ref="G238:G239" si="240">F238/E238*100</f>
        <v>53.512425060637945</v>
      </c>
      <c r="H238" s="73">
        <f>H17+H27</f>
        <v>18.399999999999999</v>
      </c>
      <c r="I238" s="73">
        <f>I17+I27</f>
        <v>18.399999999999999</v>
      </c>
      <c r="J238" s="78">
        <f t="shared" ref="J238" si="241">I238/H238*100</f>
        <v>100</v>
      </c>
      <c r="K238" s="73">
        <f t="shared" ref="K238:L238" si="242">K17+K27</f>
        <v>219.6</v>
      </c>
      <c r="L238" s="73">
        <f t="shared" si="242"/>
        <v>219.6</v>
      </c>
      <c r="M238" s="78">
        <f t="shared" ref="M238" si="243">L238/K238*100</f>
        <v>100</v>
      </c>
      <c r="N238" s="73">
        <f t="shared" ref="N238:O238" si="244">N17+N27</f>
        <v>360.7</v>
      </c>
      <c r="O238" s="73">
        <f t="shared" si="244"/>
        <v>344.7</v>
      </c>
      <c r="P238" s="73">
        <f>O238/N238*100</f>
        <v>95.564180759634041</v>
      </c>
      <c r="Q238" s="73">
        <f t="shared" ref="Q238:R238" si="245">Q17+Q27</f>
        <v>439.3</v>
      </c>
      <c r="R238" s="73">
        <f t="shared" si="245"/>
        <v>347.8</v>
      </c>
      <c r="S238" s="73">
        <f>R238/Q238*100</f>
        <v>79.171409059867969</v>
      </c>
      <c r="T238" s="73">
        <f t="shared" ref="T238:U238" si="246">T17+T27</f>
        <v>90</v>
      </c>
      <c r="U238" s="73">
        <f t="shared" si="246"/>
        <v>69.8</v>
      </c>
      <c r="V238" s="73">
        <f>U238/T238*100</f>
        <v>77.555555555555557</v>
      </c>
      <c r="W238" s="73">
        <f t="shared" ref="W238:X238" si="247">W17+W27</f>
        <v>187.9</v>
      </c>
      <c r="X238" s="73">
        <f t="shared" si="247"/>
        <v>169</v>
      </c>
      <c r="Y238" s="73">
        <f>X238/W238*100</f>
        <v>89.941458222458749</v>
      </c>
      <c r="Z238" s="73">
        <f t="shared" ref="Z238:AA238" si="248">Z17+Z27</f>
        <v>94.5</v>
      </c>
      <c r="AA238" s="73">
        <f t="shared" si="248"/>
        <v>0</v>
      </c>
      <c r="AB238" s="73">
        <f>AA238/Z238*100</f>
        <v>0</v>
      </c>
      <c r="AC238" s="73">
        <f t="shared" ref="AC238:AD238" si="249">AC17+AC27</f>
        <v>33.6</v>
      </c>
      <c r="AD238" s="73">
        <f t="shared" si="249"/>
        <v>0</v>
      </c>
      <c r="AE238" s="73">
        <f>AD238/AC238*100</f>
        <v>0</v>
      </c>
      <c r="AF238" s="73">
        <f t="shared" ref="AF238:AG238" si="250">AF17+AF27</f>
        <v>3.9000000000000004</v>
      </c>
      <c r="AG238" s="73">
        <f t="shared" si="250"/>
        <v>0</v>
      </c>
      <c r="AH238" s="73">
        <f>AG238/AF238*100</f>
        <v>0</v>
      </c>
      <c r="AI238" s="73">
        <f t="shared" ref="AI238:AJ238" si="251">AI17+AI27</f>
        <v>122.7</v>
      </c>
      <c r="AJ238" s="73">
        <f t="shared" si="251"/>
        <v>0</v>
      </c>
      <c r="AK238" s="73">
        <f>AJ238/AI238*100</f>
        <v>0</v>
      </c>
      <c r="AL238" s="73">
        <f t="shared" ref="AL238:AM238" si="252">AL17+AL27</f>
        <v>369</v>
      </c>
      <c r="AM238" s="73">
        <f t="shared" si="252"/>
        <v>0</v>
      </c>
      <c r="AN238" s="73">
        <f>AM238/AL238*100</f>
        <v>0</v>
      </c>
      <c r="AO238" s="73">
        <f t="shared" ref="AO238:AP238" si="253">AO17+AO27</f>
        <v>245.5</v>
      </c>
      <c r="AP238" s="73">
        <f t="shared" si="253"/>
        <v>0</v>
      </c>
      <c r="AQ238" s="73">
        <f>AP238/AO238*100</f>
        <v>0</v>
      </c>
      <c r="AR238" s="140"/>
      <c r="AS238" s="140"/>
      <c r="AT238" s="8"/>
      <c r="AU238" s="8"/>
      <c r="AV238" s="8"/>
    </row>
    <row r="239" spans="1:48" s="9" customFormat="1" ht="16.5" customHeight="1">
      <c r="A239" s="121"/>
      <c r="B239" s="122"/>
      <c r="C239" s="123"/>
      <c r="D239" s="17" t="s">
        <v>86</v>
      </c>
      <c r="E239" s="7">
        <f t="shared" ref="E239" si="254">H239+K239+N239+Q239+T239+W239+Z239+AC239+AF239+AI239+AL239+AO239</f>
        <v>44.000000000000007</v>
      </c>
      <c r="F239" s="7">
        <f t="shared" si="239"/>
        <v>20.2</v>
      </c>
      <c r="G239" s="73">
        <f t="shared" si="240"/>
        <v>45.909090909090899</v>
      </c>
      <c r="H239" s="73">
        <f>H18+H28</f>
        <v>0</v>
      </c>
      <c r="I239" s="73">
        <f>I18+I28</f>
        <v>0</v>
      </c>
      <c r="J239" s="78">
        <v>0</v>
      </c>
      <c r="K239" s="73">
        <f t="shared" ref="K239:L239" si="255">K18+K28</f>
        <v>0</v>
      </c>
      <c r="L239" s="73">
        <f t="shared" si="255"/>
        <v>0</v>
      </c>
      <c r="M239" s="78">
        <v>0</v>
      </c>
      <c r="N239" s="73">
        <f t="shared" ref="N239:O239" si="256">N18+N28</f>
        <v>7.3</v>
      </c>
      <c r="O239" s="73">
        <f t="shared" si="256"/>
        <v>5.6</v>
      </c>
      <c r="P239" s="73">
        <f>O239/N239*100</f>
        <v>76.712328767123282</v>
      </c>
      <c r="Q239" s="73">
        <f t="shared" ref="Q239:R239" si="257">Q18+Q28</f>
        <v>4.5999999999999996</v>
      </c>
      <c r="R239" s="73">
        <f t="shared" si="257"/>
        <v>5.6</v>
      </c>
      <c r="S239" s="73">
        <f>R239/Q239*100</f>
        <v>121.73913043478262</v>
      </c>
      <c r="T239" s="73">
        <f t="shared" ref="T239:U239" si="258">T18+T28</f>
        <v>5.8</v>
      </c>
      <c r="U239" s="73">
        <f t="shared" si="258"/>
        <v>6.5</v>
      </c>
      <c r="V239" s="73">
        <f>U239/T239*100</f>
        <v>112.06896551724139</v>
      </c>
      <c r="W239" s="73">
        <f t="shared" ref="W239:X239" si="259">W18+W28</f>
        <v>2.5</v>
      </c>
      <c r="X239" s="73">
        <f t="shared" si="259"/>
        <v>2.5</v>
      </c>
      <c r="Y239" s="73">
        <f>X239/W239*100</f>
        <v>100</v>
      </c>
      <c r="Z239" s="73">
        <f t="shared" ref="Z239:AA239" si="260">Z18+Z28</f>
        <v>2.6</v>
      </c>
      <c r="AA239" s="73">
        <f t="shared" si="260"/>
        <v>0</v>
      </c>
      <c r="AB239" s="73">
        <f>AA239/Z239*100</f>
        <v>0</v>
      </c>
      <c r="AC239" s="73">
        <f t="shared" ref="AC239:AD239" si="261">AC18+AC28</f>
        <v>2.6</v>
      </c>
      <c r="AD239" s="73">
        <f t="shared" si="261"/>
        <v>0</v>
      </c>
      <c r="AE239" s="73">
        <f>AD239/AC239*100</f>
        <v>0</v>
      </c>
      <c r="AF239" s="73">
        <f t="shared" ref="AF239:AG239" si="262">AF18+AF28</f>
        <v>3.7</v>
      </c>
      <c r="AG239" s="73">
        <f t="shared" si="262"/>
        <v>0</v>
      </c>
      <c r="AH239" s="73">
        <f>AG239/AF239*100</f>
        <v>0</v>
      </c>
      <c r="AI239" s="73">
        <f t="shared" ref="AI239:AJ239" si="263">AI18+AI28</f>
        <v>3.7</v>
      </c>
      <c r="AJ239" s="73">
        <f t="shared" si="263"/>
        <v>0</v>
      </c>
      <c r="AK239" s="73">
        <f>AJ239/AI239*100</f>
        <v>0</v>
      </c>
      <c r="AL239" s="73">
        <f t="shared" ref="AL239:AM239" si="264">AL18+AL28</f>
        <v>3.7</v>
      </c>
      <c r="AM239" s="73">
        <f t="shared" si="264"/>
        <v>0</v>
      </c>
      <c r="AN239" s="73">
        <f>AM239/AL239*100</f>
        <v>0</v>
      </c>
      <c r="AO239" s="73">
        <f t="shared" ref="AO239:AP239" si="265">AO18+AO28</f>
        <v>7.5</v>
      </c>
      <c r="AP239" s="73">
        <f t="shared" si="265"/>
        <v>0</v>
      </c>
      <c r="AQ239" s="73">
        <f>AP239/AO239*100</f>
        <v>0</v>
      </c>
      <c r="AR239" s="140"/>
      <c r="AS239" s="140"/>
      <c r="AT239" s="8"/>
      <c r="AU239" s="8"/>
      <c r="AV239" s="8"/>
    </row>
    <row r="240" spans="1:48" s="9" customFormat="1" ht="16.5" customHeight="1">
      <c r="A240" s="124"/>
      <c r="B240" s="125"/>
      <c r="C240" s="126"/>
      <c r="D240" s="17" t="s">
        <v>87</v>
      </c>
      <c r="E240" s="7">
        <v>0</v>
      </c>
      <c r="F240" s="7">
        <v>0</v>
      </c>
      <c r="G240" s="73">
        <v>0</v>
      </c>
      <c r="H240" s="73">
        <v>0</v>
      </c>
      <c r="I240" s="73">
        <v>0</v>
      </c>
      <c r="J240" s="73">
        <v>0</v>
      </c>
      <c r="K240" s="73">
        <v>0</v>
      </c>
      <c r="L240" s="73">
        <v>0</v>
      </c>
      <c r="M240" s="73">
        <v>0</v>
      </c>
      <c r="N240" s="73">
        <v>0</v>
      </c>
      <c r="O240" s="73">
        <v>0</v>
      </c>
      <c r="P240" s="73">
        <v>0</v>
      </c>
      <c r="Q240" s="46">
        <v>0</v>
      </c>
      <c r="R240" s="16">
        <v>0</v>
      </c>
      <c r="S240" s="46">
        <v>0</v>
      </c>
      <c r="T240" s="14">
        <v>0</v>
      </c>
      <c r="U240" s="16">
        <v>0</v>
      </c>
      <c r="V240" s="46">
        <v>0</v>
      </c>
      <c r="W240" s="14">
        <v>0</v>
      </c>
      <c r="X240" s="46">
        <v>0</v>
      </c>
      <c r="Y240" s="46">
        <v>0</v>
      </c>
      <c r="Z240" s="46">
        <v>0</v>
      </c>
      <c r="AA240" s="46">
        <v>0</v>
      </c>
      <c r="AB240" s="46">
        <v>0</v>
      </c>
      <c r="AC240" s="46">
        <v>0</v>
      </c>
      <c r="AD240" s="46">
        <v>0</v>
      </c>
      <c r="AE240" s="46">
        <v>0</v>
      </c>
      <c r="AF240" s="46">
        <v>0</v>
      </c>
      <c r="AG240" s="46">
        <v>0</v>
      </c>
      <c r="AH240" s="46">
        <v>0</v>
      </c>
      <c r="AI240" s="46">
        <v>0</v>
      </c>
      <c r="AJ240" s="46">
        <v>0</v>
      </c>
      <c r="AK240" s="46">
        <v>0</v>
      </c>
      <c r="AL240" s="46">
        <v>0</v>
      </c>
      <c r="AM240" s="46">
        <v>0</v>
      </c>
      <c r="AN240" s="46">
        <v>0</v>
      </c>
      <c r="AO240" s="46">
        <v>0</v>
      </c>
      <c r="AP240" s="46">
        <v>0</v>
      </c>
      <c r="AQ240" s="46">
        <v>0</v>
      </c>
      <c r="AR240" s="141"/>
      <c r="AS240" s="141"/>
      <c r="AT240" s="8"/>
      <c r="AU240" s="8"/>
      <c r="AV240" s="8"/>
    </row>
    <row r="241" spans="1:48" s="10" customFormat="1" ht="16.5" customHeight="1">
      <c r="A241" s="118" t="s">
        <v>109</v>
      </c>
      <c r="B241" s="119"/>
      <c r="C241" s="120"/>
      <c r="D241" s="11" t="s">
        <v>89</v>
      </c>
      <c r="E241" s="7">
        <f>SUM(E242:E244)</f>
        <v>9857.5</v>
      </c>
      <c r="F241" s="7">
        <f>SUM(F242:F244)</f>
        <v>4075.7999999999997</v>
      </c>
      <c r="G241" s="73">
        <f>F241/E241*100</f>
        <v>41.347197565305606</v>
      </c>
      <c r="H241" s="73">
        <f>SUM(H242:H244)</f>
        <v>59.29999999999999</v>
      </c>
      <c r="I241" s="73">
        <f>SUM(I242:I244)</f>
        <v>59.29999999999999</v>
      </c>
      <c r="J241" s="73">
        <f>I241/H241*100</f>
        <v>100</v>
      </c>
      <c r="K241" s="73">
        <f>SUM(K242:K244)</f>
        <v>1047.8999999999999</v>
      </c>
      <c r="L241" s="73">
        <f>SUM(L242:L244)</f>
        <v>1049.3</v>
      </c>
      <c r="M241" s="73">
        <f>L241/K241*100</f>
        <v>100.13360053440215</v>
      </c>
      <c r="N241" s="73">
        <f>SUM(N242:N244)</f>
        <v>734.6</v>
      </c>
      <c r="O241" s="73">
        <f>SUM(O242:O244)</f>
        <v>655.6</v>
      </c>
      <c r="P241" s="73">
        <f>O241/N241*100</f>
        <v>89.245848080588075</v>
      </c>
      <c r="Q241" s="73">
        <f>SUM(Q242:Q244)</f>
        <v>799.80000000000007</v>
      </c>
      <c r="R241" s="73">
        <f>SUM(R242:R244)</f>
        <v>669.49999999999989</v>
      </c>
      <c r="S241" s="73">
        <f>R241/Q241*100</f>
        <v>83.708427106776668</v>
      </c>
      <c r="T241" s="73">
        <f>SUM(T242:T244)</f>
        <v>985.5</v>
      </c>
      <c r="U241" s="73">
        <f>SUM(U242:U244)</f>
        <v>925.7</v>
      </c>
      <c r="V241" s="73">
        <f>U241/T241*100</f>
        <v>93.932014205986818</v>
      </c>
      <c r="W241" s="73">
        <f>SUM(W242:W244)</f>
        <v>880.2</v>
      </c>
      <c r="X241" s="73">
        <f>SUM(X242:X244)</f>
        <v>716.4</v>
      </c>
      <c r="Y241" s="73">
        <f>X241/W241*100</f>
        <v>81.390593047034756</v>
      </c>
      <c r="Z241" s="73">
        <f>SUM(Z242:Z244)</f>
        <v>532.10000000000014</v>
      </c>
      <c r="AA241" s="73">
        <f>SUM(AA242:AA244)</f>
        <v>0</v>
      </c>
      <c r="AB241" s="73">
        <f>AA241/Z241*100</f>
        <v>0</v>
      </c>
      <c r="AC241" s="73">
        <f>SUM(AC242:AC244)</f>
        <v>1224.7</v>
      </c>
      <c r="AD241" s="73">
        <f>SUM(AD242:AD244)</f>
        <v>0</v>
      </c>
      <c r="AE241" s="73">
        <f>AD241/AC241*100</f>
        <v>0</v>
      </c>
      <c r="AF241" s="73">
        <f>SUM(AF242:AF244)</f>
        <v>872.80000000000007</v>
      </c>
      <c r="AG241" s="73">
        <f>SUM(AG242:AG244)</f>
        <v>0</v>
      </c>
      <c r="AH241" s="73">
        <f>AG241/AF241*100</f>
        <v>0</v>
      </c>
      <c r="AI241" s="73">
        <f>SUM(AI242:AI244)</f>
        <v>810.69999999999993</v>
      </c>
      <c r="AJ241" s="73">
        <f>SUM(AJ242:AJ244)</f>
        <v>0</v>
      </c>
      <c r="AK241" s="73">
        <f>AJ241/AI241*100</f>
        <v>0</v>
      </c>
      <c r="AL241" s="73">
        <f>SUM(AL242:AL244)</f>
        <v>1093.3</v>
      </c>
      <c r="AM241" s="73">
        <f>SUM(AM242:AM244)</f>
        <v>0</v>
      </c>
      <c r="AN241" s="73">
        <f>AM241/AL241*100</f>
        <v>0</v>
      </c>
      <c r="AO241" s="73">
        <f>SUM(AO242:AO244)</f>
        <v>816.59999999999991</v>
      </c>
      <c r="AP241" s="73">
        <f>SUM(AP242:AP244)</f>
        <v>0</v>
      </c>
      <c r="AQ241" s="73">
        <f>AP241/AO241*100</f>
        <v>0</v>
      </c>
      <c r="AR241" s="139"/>
      <c r="AS241" s="139"/>
      <c r="AT241" s="8"/>
      <c r="AU241" s="8"/>
      <c r="AV241" s="8"/>
    </row>
    <row r="242" spans="1:48" s="9" customFormat="1" ht="24.75" customHeight="1">
      <c r="A242" s="121"/>
      <c r="B242" s="122"/>
      <c r="C242" s="123"/>
      <c r="D242" s="47" t="s">
        <v>85</v>
      </c>
      <c r="E242" s="7">
        <f>H242+K242+N242+Q242+T242+W242+Z242+AC242+AF242+AI242+AL242+AO242</f>
        <v>0</v>
      </c>
      <c r="F242" s="7">
        <f>I242+L242+O242+R242+U242+X242+AA242+AD242+AG242+AJ242+AM242+AP242</f>
        <v>0</v>
      </c>
      <c r="G242" s="73">
        <v>0</v>
      </c>
      <c r="H242" s="73">
        <v>0</v>
      </c>
      <c r="I242" s="73">
        <v>0</v>
      </c>
      <c r="J242" s="73">
        <v>0</v>
      </c>
      <c r="K242" s="73">
        <v>0</v>
      </c>
      <c r="L242" s="73">
        <v>0</v>
      </c>
      <c r="M242" s="73">
        <v>0</v>
      </c>
      <c r="N242" s="73">
        <v>0</v>
      </c>
      <c r="O242" s="73">
        <v>0</v>
      </c>
      <c r="P242" s="73">
        <v>0</v>
      </c>
      <c r="Q242" s="46">
        <v>0</v>
      </c>
      <c r="R242" s="73">
        <v>0</v>
      </c>
      <c r="S242" s="73">
        <v>0</v>
      </c>
      <c r="T242" s="14">
        <v>0</v>
      </c>
      <c r="U242" s="73">
        <v>0</v>
      </c>
      <c r="V242" s="73">
        <v>0</v>
      </c>
      <c r="W242" s="14">
        <v>0</v>
      </c>
      <c r="X242" s="73">
        <v>0</v>
      </c>
      <c r="Y242" s="73">
        <v>0</v>
      </c>
      <c r="Z242" s="46">
        <v>0</v>
      </c>
      <c r="AA242" s="73">
        <v>0</v>
      </c>
      <c r="AB242" s="73">
        <v>0</v>
      </c>
      <c r="AC242" s="46">
        <v>0</v>
      </c>
      <c r="AD242" s="73">
        <v>0</v>
      </c>
      <c r="AE242" s="73">
        <v>0</v>
      </c>
      <c r="AF242" s="46">
        <v>0</v>
      </c>
      <c r="AG242" s="73">
        <v>0</v>
      </c>
      <c r="AH242" s="73">
        <v>0</v>
      </c>
      <c r="AI242" s="46">
        <v>0</v>
      </c>
      <c r="AJ242" s="73">
        <v>0</v>
      </c>
      <c r="AK242" s="73">
        <v>0</v>
      </c>
      <c r="AL242" s="46">
        <v>0</v>
      </c>
      <c r="AM242" s="73">
        <v>0</v>
      </c>
      <c r="AN242" s="73">
        <v>0</v>
      </c>
      <c r="AO242" s="46">
        <v>0</v>
      </c>
      <c r="AP242" s="73">
        <v>0</v>
      </c>
      <c r="AQ242" s="73">
        <v>0</v>
      </c>
      <c r="AR242" s="140"/>
      <c r="AS242" s="140"/>
      <c r="AT242" s="8"/>
      <c r="AU242" s="8"/>
      <c r="AV242" s="8"/>
    </row>
    <row r="243" spans="1:48" s="9" customFormat="1" ht="16.5" customHeight="1">
      <c r="A243" s="121"/>
      <c r="B243" s="122"/>
      <c r="C243" s="123"/>
      <c r="D243" s="17" t="s">
        <v>24</v>
      </c>
      <c r="E243" s="7">
        <f>H243+K243+N243+Q243+T243+W243+Z243+AC243+AF243+AI243+AL243+AO243</f>
        <v>6664.5</v>
      </c>
      <c r="F243" s="7">
        <f t="shared" ref="F243:F244" si="266">I243+L243+O243+R243+U243+X243+AA243+AD243+AG243+AJ243+AM243+AP243</f>
        <v>3225.7</v>
      </c>
      <c r="G243" s="73">
        <f t="shared" ref="G243:G244" si="267">F243/E243*100</f>
        <v>48.401230399879957</v>
      </c>
      <c r="H243" s="73">
        <f>H222-H238-H248-H253-H258</f>
        <v>59.29999999999999</v>
      </c>
      <c r="I243" s="73">
        <f>I222-I238-I248-I253-I258</f>
        <v>59.29999999999999</v>
      </c>
      <c r="J243" s="73">
        <f>I243/H243*100</f>
        <v>100</v>
      </c>
      <c r="K243" s="73">
        <f t="shared" ref="K243:L243" si="268">K222-K238-K248-K253-K258</f>
        <v>915.99999999999989</v>
      </c>
      <c r="L243" s="73">
        <f t="shared" si="268"/>
        <v>918.8</v>
      </c>
      <c r="M243" s="73">
        <f>L243/K243*100</f>
        <v>100.3056768558952</v>
      </c>
      <c r="N243" s="73">
        <f t="shared" ref="N243:O243" si="269">N222-N238-N248-N253-N258</f>
        <v>554.70000000000005</v>
      </c>
      <c r="O243" s="73">
        <f t="shared" si="269"/>
        <v>495.20000000000005</v>
      </c>
      <c r="P243" s="73">
        <f>O243/N243*100</f>
        <v>89.273481160987927</v>
      </c>
      <c r="Q243" s="46">
        <f t="shared" ref="Q243:R243" si="270">Q222-Q238-Q248-Q253-Q258</f>
        <v>596.90000000000009</v>
      </c>
      <c r="R243" s="46">
        <f t="shared" si="270"/>
        <v>449.39999999999992</v>
      </c>
      <c r="S243" s="73">
        <f>R243/Q243*100</f>
        <v>75.288993131177733</v>
      </c>
      <c r="T243" s="46">
        <f t="shared" ref="T243:U243" si="271">T222-T238-T248-T253-T258</f>
        <v>764.4</v>
      </c>
      <c r="U243" s="46">
        <f t="shared" si="271"/>
        <v>717</v>
      </c>
      <c r="V243" s="73">
        <f>U243/T243*100</f>
        <v>93.799058084772369</v>
      </c>
      <c r="W243" s="46">
        <f t="shared" ref="W243:X243" si="272">W222-W238-W248-W253-W258</f>
        <v>598.30000000000007</v>
      </c>
      <c r="X243" s="46">
        <f t="shared" si="272"/>
        <v>586</v>
      </c>
      <c r="Y243" s="73">
        <f>X243/W243*100</f>
        <v>97.944175162961713</v>
      </c>
      <c r="Z243" s="46">
        <f t="shared" ref="Z243:AA243" si="273">Z222-Z238-Z248-Z253-Z258</f>
        <v>336.8</v>
      </c>
      <c r="AA243" s="46">
        <f t="shared" si="273"/>
        <v>0</v>
      </c>
      <c r="AB243" s="73">
        <f>AA243/Z243*100</f>
        <v>0</v>
      </c>
      <c r="AC243" s="46">
        <f t="shared" ref="AC243:AD243" si="274">AC222-AC238-AC248-AC253-AC258</f>
        <v>502.8</v>
      </c>
      <c r="AD243" s="46">
        <f t="shared" si="274"/>
        <v>0</v>
      </c>
      <c r="AE243" s="73">
        <f>AD243/AC243*100</f>
        <v>0</v>
      </c>
      <c r="AF243" s="46">
        <f t="shared" ref="AF243:AG243" si="275">AF222-AF238-AF248-AF253-AF258</f>
        <v>502.40000000000003</v>
      </c>
      <c r="AG243" s="46">
        <f t="shared" si="275"/>
        <v>0</v>
      </c>
      <c r="AH243" s="73">
        <f>AG243/AF243*100</f>
        <v>0</v>
      </c>
      <c r="AI243" s="46">
        <f t="shared" ref="AI243:AJ243" si="276">AI222-AI238-AI248-AI253-AI258</f>
        <v>658.8</v>
      </c>
      <c r="AJ243" s="46">
        <f t="shared" si="276"/>
        <v>0</v>
      </c>
      <c r="AK243" s="73">
        <f>AJ243/AI243*100</f>
        <v>0</v>
      </c>
      <c r="AL243" s="46">
        <f t="shared" ref="AL243:AM243" si="277">AL222-AL238-AL248-AL253-AL258</f>
        <v>661.39999999999986</v>
      </c>
      <c r="AM243" s="46">
        <f t="shared" si="277"/>
        <v>0</v>
      </c>
      <c r="AN243" s="73">
        <f>AM243/AL243*100</f>
        <v>0</v>
      </c>
      <c r="AO243" s="46">
        <f t="shared" ref="AO243:AP243" si="278">AO222-AO238-AO248-AO253-AO258</f>
        <v>512.69999999999993</v>
      </c>
      <c r="AP243" s="46">
        <f t="shared" si="278"/>
        <v>0</v>
      </c>
      <c r="AQ243" s="73">
        <f>AP243/AO243*100</f>
        <v>0</v>
      </c>
      <c r="AR243" s="140"/>
      <c r="AS243" s="140"/>
      <c r="AT243" s="8"/>
      <c r="AU243" s="8"/>
      <c r="AV243" s="8"/>
    </row>
    <row r="244" spans="1:48" s="9" customFormat="1" ht="24.75" customHeight="1">
      <c r="A244" s="121"/>
      <c r="B244" s="122"/>
      <c r="C244" s="123"/>
      <c r="D244" s="17" t="s">
        <v>86</v>
      </c>
      <c r="E244" s="7">
        <f t="shared" ref="E244" si="279">H244+K244+N244+Q244+T244+W244+Z244+AC244+AF244+AI244+AL244+AO244</f>
        <v>3193.0000000000005</v>
      </c>
      <c r="F244" s="7">
        <f t="shared" si="266"/>
        <v>850.1</v>
      </c>
      <c r="G244" s="73">
        <f t="shared" si="267"/>
        <v>26.623864704040084</v>
      </c>
      <c r="H244" s="73">
        <f>H223-H239-H249-H254-H259</f>
        <v>0</v>
      </c>
      <c r="I244" s="73">
        <f>I223-I239-I249-I254-I259</f>
        <v>0</v>
      </c>
      <c r="J244" s="73">
        <v>0</v>
      </c>
      <c r="K244" s="73">
        <f t="shared" ref="K244:L244" si="280">K223-K239-K249-K254-K259</f>
        <v>131.9</v>
      </c>
      <c r="L244" s="73">
        <f t="shared" si="280"/>
        <v>130.5</v>
      </c>
      <c r="M244" s="73">
        <f>L244/K244*100</f>
        <v>98.938589840788467</v>
      </c>
      <c r="N244" s="73">
        <f t="shared" ref="N244:O244" si="281">N223-N239-N249-N254-N259</f>
        <v>179.9</v>
      </c>
      <c r="O244" s="73">
        <f t="shared" si="281"/>
        <v>160.4</v>
      </c>
      <c r="P244" s="73">
        <f>O244/N244*100</f>
        <v>89.160644802668159</v>
      </c>
      <c r="Q244" s="46">
        <f t="shared" ref="Q244:R244" si="282">Q223-Q239-Q249-Q254-Q259</f>
        <v>202.9</v>
      </c>
      <c r="R244" s="46">
        <f t="shared" si="282"/>
        <v>220.1</v>
      </c>
      <c r="S244" s="73">
        <f>R244/Q244*100</f>
        <v>108.47708230655495</v>
      </c>
      <c r="T244" s="46">
        <f t="shared" ref="T244:U244" si="283">T223-T239-T249-T254-T259</f>
        <v>221.10000000000002</v>
      </c>
      <c r="U244" s="46">
        <f t="shared" si="283"/>
        <v>208.7</v>
      </c>
      <c r="V244" s="73">
        <f>U244/T244*100</f>
        <v>94.391677973767514</v>
      </c>
      <c r="W244" s="46">
        <f t="shared" ref="W244:X244" si="284">W223-W239-W249-W254-W259</f>
        <v>281.89999999999998</v>
      </c>
      <c r="X244" s="46">
        <f t="shared" si="284"/>
        <v>130.4</v>
      </c>
      <c r="Y244" s="73">
        <f>X244/W244*100</f>
        <v>46.257538134090112</v>
      </c>
      <c r="Z244" s="46">
        <f t="shared" ref="Z244:AA244" si="285">Z223-Z239-Z249-Z254-Z259</f>
        <v>195.30000000000018</v>
      </c>
      <c r="AA244" s="46">
        <f t="shared" si="285"/>
        <v>0</v>
      </c>
      <c r="AB244" s="73">
        <f>AA244/Z244*100</f>
        <v>0</v>
      </c>
      <c r="AC244" s="46">
        <f t="shared" ref="AC244:AD244" si="286">AC223-AC239-AC249-AC254-AC259</f>
        <v>721.9</v>
      </c>
      <c r="AD244" s="46">
        <f t="shared" si="286"/>
        <v>0</v>
      </c>
      <c r="AE244" s="73">
        <f>AD244/AC244*100</f>
        <v>0</v>
      </c>
      <c r="AF244" s="46">
        <f t="shared" ref="AF244:AG244" si="287">AF223-AF239-AF249-AF254-AF259</f>
        <v>370.40000000000003</v>
      </c>
      <c r="AG244" s="46">
        <f t="shared" si="287"/>
        <v>0</v>
      </c>
      <c r="AH244" s="73">
        <f>AG244/AF244*100</f>
        <v>0</v>
      </c>
      <c r="AI244" s="46">
        <f t="shared" ref="AI244:AJ244" si="288">AI223-AI239-AI249-AI254-AI259</f>
        <v>151.9</v>
      </c>
      <c r="AJ244" s="46">
        <f t="shared" si="288"/>
        <v>0</v>
      </c>
      <c r="AK244" s="73">
        <f>AJ244/AI244*100</f>
        <v>0</v>
      </c>
      <c r="AL244" s="46">
        <f t="shared" ref="AL244:AM244" si="289">AL223-AL239-AL249-AL254-AL259</f>
        <v>431.90000000000003</v>
      </c>
      <c r="AM244" s="46">
        <f t="shared" si="289"/>
        <v>0</v>
      </c>
      <c r="AN244" s="73">
        <f>AM244/AL244*100</f>
        <v>0</v>
      </c>
      <c r="AO244" s="46">
        <f t="shared" ref="AO244:AP244" si="290">AO223-AO239-AO249-AO254-AO259</f>
        <v>303.89999999999998</v>
      </c>
      <c r="AP244" s="46">
        <f t="shared" si="290"/>
        <v>0</v>
      </c>
      <c r="AQ244" s="73">
        <f>AP244/AO244*100</f>
        <v>0</v>
      </c>
      <c r="AR244" s="140"/>
      <c r="AS244" s="140"/>
      <c r="AT244" s="8"/>
      <c r="AU244" s="8"/>
      <c r="AV244" s="8"/>
    </row>
    <row r="245" spans="1:48" s="9" customFormat="1" ht="33.75" customHeight="1">
      <c r="A245" s="124"/>
      <c r="B245" s="125"/>
      <c r="C245" s="126"/>
      <c r="D245" s="17" t="s">
        <v>87</v>
      </c>
      <c r="E245" s="7">
        <v>0</v>
      </c>
      <c r="F245" s="7">
        <v>0</v>
      </c>
      <c r="G245" s="73">
        <v>0</v>
      </c>
      <c r="H245" s="73">
        <v>0</v>
      </c>
      <c r="I245" s="73">
        <v>0</v>
      </c>
      <c r="J245" s="73">
        <v>0</v>
      </c>
      <c r="K245" s="73">
        <v>0</v>
      </c>
      <c r="L245" s="73">
        <v>0</v>
      </c>
      <c r="M245" s="73">
        <v>0</v>
      </c>
      <c r="N245" s="73">
        <v>0</v>
      </c>
      <c r="O245" s="73">
        <v>0</v>
      </c>
      <c r="P245" s="73">
        <v>0</v>
      </c>
      <c r="Q245" s="46">
        <v>0</v>
      </c>
      <c r="R245" s="16">
        <v>0</v>
      </c>
      <c r="S245" s="46">
        <v>0</v>
      </c>
      <c r="T245" s="14">
        <v>0</v>
      </c>
      <c r="U245" s="16">
        <v>0</v>
      </c>
      <c r="V245" s="46">
        <v>0</v>
      </c>
      <c r="W245" s="14">
        <v>0</v>
      </c>
      <c r="X245" s="46">
        <v>0</v>
      </c>
      <c r="Y245" s="46">
        <v>0</v>
      </c>
      <c r="Z245" s="46">
        <v>0</v>
      </c>
      <c r="AA245" s="46">
        <v>0</v>
      </c>
      <c r="AB245" s="46">
        <v>0</v>
      </c>
      <c r="AC245" s="46">
        <v>0</v>
      </c>
      <c r="AD245" s="46">
        <v>0</v>
      </c>
      <c r="AE245" s="46">
        <v>0</v>
      </c>
      <c r="AF245" s="46">
        <v>0</v>
      </c>
      <c r="AG245" s="46">
        <v>0</v>
      </c>
      <c r="AH245" s="46">
        <v>0</v>
      </c>
      <c r="AI245" s="46">
        <v>0</v>
      </c>
      <c r="AJ245" s="46">
        <v>0</v>
      </c>
      <c r="AK245" s="46">
        <v>0</v>
      </c>
      <c r="AL245" s="46">
        <v>0</v>
      </c>
      <c r="AM245" s="46">
        <v>0</v>
      </c>
      <c r="AN245" s="46">
        <v>0</v>
      </c>
      <c r="AO245" s="46">
        <v>0</v>
      </c>
      <c r="AP245" s="46">
        <v>0</v>
      </c>
      <c r="AQ245" s="46">
        <v>0</v>
      </c>
      <c r="AR245" s="141"/>
      <c r="AS245" s="141"/>
      <c r="AT245" s="8"/>
      <c r="AU245" s="8"/>
      <c r="AV245" s="8"/>
    </row>
    <row r="246" spans="1:48" s="10" customFormat="1" ht="16.5" customHeight="1">
      <c r="A246" s="118" t="s">
        <v>110</v>
      </c>
      <c r="B246" s="119"/>
      <c r="C246" s="120"/>
      <c r="D246" s="11" t="s">
        <v>89</v>
      </c>
      <c r="E246" s="7">
        <f>SUM(E247:E249)</f>
        <v>50</v>
      </c>
      <c r="F246" s="7">
        <f>SUM(F247:F249)</f>
        <v>50</v>
      </c>
      <c r="G246" s="73">
        <f>F246/E246*100</f>
        <v>100</v>
      </c>
      <c r="H246" s="73">
        <f>SUM(H247:H249)</f>
        <v>0</v>
      </c>
      <c r="I246" s="73">
        <f>SUM(I247:I249)</f>
        <v>0</v>
      </c>
      <c r="J246" s="73">
        <v>0</v>
      </c>
      <c r="K246" s="73">
        <f>SUM(K247:K249)</f>
        <v>0</v>
      </c>
      <c r="L246" s="73">
        <f>SUM(L247:L249)</f>
        <v>0</v>
      </c>
      <c r="M246" s="73">
        <v>0</v>
      </c>
      <c r="N246" s="73">
        <f>SUM(N247:N249)</f>
        <v>40</v>
      </c>
      <c r="O246" s="73">
        <f>SUM(O247:O249)</f>
        <v>40</v>
      </c>
      <c r="P246" s="73">
        <f>O246/N246*100</f>
        <v>100</v>
      </c>
      <c r="Q246" s="73">
        <f>SUM(Q247:Q249)</f>
        <v>0</v>
      </c>
      <c r="R246" s="73">
        <f>SUM(R247:R249)</f>
        <v>0</v>
      </c>
      <c r="S246" s="73">
        <v>0</v>
      </c>
      <c r="T246" s="73">
        <f>SUM(T247:T249)</f>
        <v>0</v>
      </c>
      <c r="U246" s="73">
        <f>SUM(U247:U249)</f>
        <v>0</v>
      </c>
      <c r="V246" s="73">
        <v>0</v>
      </c>
      <c r="W246" s="73">
        <f>SUM(W247:W249)</f>
        <v>10</v>
      </c>
      <c r="X246" s="73">
        <f>SUM(X247:X249)</f>
        <v>10</v>
      </c>
      <c r="Y246" s="78">
        <f>X246/W246*100</f>
        <v>100</v>
      </c>
      <c r="Z246" s="73">
        <f>SUM(Z247:Z249)</f>
        <v>0</v>
      </c>
      <c r="AA246" s="73">
        <f>SUM(AA247:AA249)</f>
        <v>0</v>
      </c>
      <c r="AB246" s="73">
        <v>0</v>
      </c>
      <c r="AC246" s="73">
        <f>SUM(AC247:AC249)</f>
        <v>0</v>
      </c>
      <c r="AD246" s="73">
        <f>SUM(AD247:AD249)</f>
        <v>0</v>
      </c>
      <c r="AE246" s="73">
        <v>0</v>
      </c>
      <c r="AF246" s="73">
        <f>SUM(AF247:AF249)</f>
        <v>0</v>
      </c>
      <c r="AG246" s="73">
        <f>SUM(AG247:AG249)</f>
        <v>0</v>
      </c>
      <c r="AH246" s="73">
        <v>0</v>
      </c>
      <c r="AI246" s="73">
        <f>SUM(AI247:AI249)</f>
        <v>0</v>
      </c>
      <c r="AJ246" s="73">
        <f>SUM(AJ247:AJ249)</f>
        <v>0</v>
      </c>
      <c r="AK246" s="73">
        <v>0</v>
      </c>
      <c r="AL246" s="73">
        <f>SUM(AL247:AL249)</f>
        <v>0</v>
      </c>
      <c r="AM246" s="73">
        <f>SUM(AM247:AM249)</f>
        <v>0</v>
      </c>
      <c r="AN246" s="73">
        <v>0</v>
      </c>
      <c r="AO246" s="73">
        <f>SUM(AO247:AO249)</f>
        <v>0</v>
      </c>
      <c r="AP246" s="73">
        <f>SUM(AP247:AP249)</f>
        <v>0</v>
      </c>
      <c r="AQ246" s="73">
        <v>0</v>
      </c>
      <c r="AR246" s="138"/>
      <c r="AS246" s="138"/>
      <c r="AT246" s="8"/>
      <c r="AU246" s="8"/>
      <c r="AV246" s="8"/>
    </row>
    <row r="247" spans="1:48" s="9" customFormat="1" ht="16.5" customHeight="1">
      <c r="A247" s="121"/>
      <c r="B247" s="122"/>
      <c r="C247" s="123"/>
      <c r="D247" s="47" t="s">
        <v>85</v>
      </c>
      <c r="E247" s="7">
        <f>H247+K247+N247+Q247+T247+W247+Z247+AC247+AF247+AI247+AL247+AO247</f>
        <v>0</v>
      </c>
      <c r="F247" s="7">
        <f>I247+L247+O247+R247+U247+X247+AA247+AD247+AG247+AJ247+AM247+AP247</f>
        <v>0</v>
      </c>
      <c r="G247" s="73">
        <v>0</v>
      </c>
      <c r="H247" s="73">
        <v>0</v>
      </c>
      <c r="I247" s="73">
        <v>0</v>
      </c>
      <c r="J247" s="73">
        <v>0</v>
      </c>
      <c r="K247" s="73">
        <v>0</v>
      </c>
      <c r="L247" s="73">
        <v>0</v>
      </c>
      <c r="M247" s="73">
        <v>0</v>
      </c>
      <c r="N247" s="73">
        <v>0</v>
      </c>
      <c r="O247" s="73">
        <v>0</v>
      </c>
      <c r="P247" s="73">
        <v>0</v>
      </c>
      <c r="Q247" s="46">
        <v>0</v>
      </c>
      <c r="R247" s="73">
        <v>0</v>
      </c>
      <c r="S247" s="73">
        <v>0</v>
      </c>
      <c r="T247" s="14">
        <v>0</v>
      </c>
      <c r="U247" s="73">
        <v>0</v>
      </c>
      <c r="V247" s="73">
        <v>0</v>
      </c>
      <c r="W247" s="14">
        <v>0</v>
      </c>
      <c r="X247" s="73">
        <v>0</v>
      </c>
      <c r="Y247" s="78">
        <v>0</v>
      </c>
      <c r="Z247" s="46">
        <v>0</v>
      </c>
      <c r="AA247" s="73">
        <v>0</v>
      </c>
      <c r="AB247" s="73">
        <v>0</v>
      </c>
      <c r="AC247" s="46">
        <v>0</v>
      </c>
      <c r="AD247" s="73">
        <v>0</v>
      </c>
      <c r="AE247" s="73">
        <v>0</v>
      </c>
      <c r="AF247" s="46">
        <v>0</v>
      </c>
      <c r="AG247" s="73">
        <v>0</v>
      </c>
      <c r="AH247" s="73">
        <v>0</v>
      </c>
      <c r="AI247" s="46">
        <v>0</v>
      </c>
      <c r="AJ247" s="73">
        <v>0</v>
      </c>
      <c r="AK247" s="73">
        <v>0</v>
      </c>
      <c r="AL247" s="46">
        <v>0</v>
      </c>
      <c r="AM247" s="73">
        <v>0</v>
      </c>
      <c r="AN247" s="73">
        <v>0</v>
      </c>
      <c r="AO247" s="46">
        <v>0</v>
      </c>
      <c r="AP247" s="73">
        <v>0</v>
      </c>
      <c r="AQ247" s="73">
        <v>0</v>
      </c>
      <c r="AR247" s="97"/>
      <c r="AS247" s="97"/>
      <c r="AT247" s="8"/>
      <c r="AU247" s="8"/>
      <c r="AV247" s="8"/>
    </row>
    <row r="248" spans="1:48" s="9" customFormat="1" ht="16.5" customHeight="1">
      <c r="A248" s="121"/>
      <c r="B248" s="122"/>
      <c r="C248" s="123"/>
      <c r="D248" s="17" t="s">
        <v>24</v>
      </c>
      <c r="E248" s="7">
        <f>H248+K248+N248+Q248+T248+W248+Z248+AC248+AF248+AI248+AL248+AO248</f>
        <v>0</v>
      </c>
      <c r="F248" s="7">
        <f t="shared" ref="F248:F249" si="291">I248+L248+O248+R248+U248+X248+AA248+AD248+AG248+AJ248+AM248+AP248</f>
        <v>0</v>
      </c>
      <c r="G248" s="73">
        <v>0</v>
      </c>
      <c r="H248" s="73">
        <f>H137</f>
        <v>0</v>
      </c>
      <c r="I248" s="73">
        <f>I137</f>
        <v>0</v>
      </c>
      <c r="J248" s="73">
        <v>0</v>
      </c>
      <c r="K248" s="73">
        <f t="shared" ref="K248:L248" si="292">K137</f>
        <v>0</v>
      </c>
      <c r="L248" s="73">
        <f t="shared" si="292"/>
        <v>0</v>
      </c>
      <c r="M248" s="73">
        <v>0</v>
      </c>
      <c r="N248" s="73">
        <f t="shared" ref="N248:O248" si="293">N137</f>
        <v>0</v>
      </c>
      <c r="O248" s="73">
        <f t="shared" si="293"/>
        <v>0</v>
      </c>
      <c r="P248" s="73">
        <v>0</v>
      </c>
      <c r="Q248" s="46">
        <f t="shared" ref="Q248:R248" si="294">Q137</f>
        <v>0</v>
      </c>
      <c r="R248" s="46">
        <f t="shared" si="294"/>
        <v>0</v>
      </c>
      <c r="S248" s="73">
        <v>0</v>
      </c>
      <c r="T248" s="46">
        <f t="shared" ref="T248:U248" si="295">T137</f>
        <v>0</v>
      </c>
      <c r="U248" s="46">
        <f t="shared" si="295"/>
        <v>0</v>
      </c>
      <c r="V248" s="73">
        <v>0</v>
      </c>
      <c r="W248" s="46">
        <f t="shared" ref="W248:X248" si="296">W137</f>
        <v>0</v>
      </c>
      <c r="X248" s="46">
        <f t="shared" si="296"/>
        <v>0</v>
      </c>
      <c r="Y248" s="78">
        <v>0</v>
      </c>
      <c r="Z248" s="46">
        <f t="shared" ref="Z248:AA248" si="297">Z137</f>
        <v>0</v>
      </c>
      <c r="AA248" s="46">
        <f t="shared" si="297"/>
        <v>0</v>
      </c>
      <c r="AB248" s="73">
        <v>0</v>
      </c>
      <c r="AC248" s="46">
        <f t="shared" ref="AC248:AD248" si="298">AC137</f>
        <v>0</v>
      </c>
      <c r="AD248" s="46">
        <f t="shared" si="298"/>
        <v>0</v>
      </c>
      <c r="AE248" s="73">
        <v>0</v>
      </c>
      <c r="AF248" s="46">
        <f t="shared" ref="AF248:AG248" si="299">AF137</f>
        <v>0</v>
      </c>
      <c r="AG248" s="46">
        <f t="shared" si="299"/>
        <v>0</v>
      </c>
      <c r="AH248" s="73">
        <v>0</v>
      </c>
      <c r="AI248" s="46">
        <f t="shared" ref="AI248:AJ248" si="300">AI137</f>
        <v>0</v>
      </c>
      <c r="AJ248" s="46">
        <f t="shared" si="300"/>
        <v>0</v>
      </c>
      <c r="AK248" s="73">
        <v>0</v>
      </c>
      <c r="AL248" s="46">
        <f t="shared" ref="AL248:AM248" si="301">AL137</f>
        <v>0</v>
      </c>
      <c r="AM248" s="46">
        <f t="shared" si="301"/>
        <v>0</v>
      </c>
      <c r="AN248" s="73">
        <v>0</v>
      </c>
      <c r="AO248" s="46">
        <f t="shared" ref="AO248:AP248" si="302">AO137</f>
        <v>0</v>
      </c>
      <c r="AP248" s="46">
        <f t="shared" si="302"/>
        <v>0</v>
      </c>
      <c r="AQ248" s="73">
        <v>0</v>
      </c>
      <c r="AR248" s="97"/>
      <c r="AS248" s="97"/>
      <c r="AT248" s="8"/>
      <c r="AU248" s="8"/>
      <c r="AV248" s="8"/>
    </row>
    <row r="249" spans="1:48" s="9" customFormat="1" ht="16.5" customHeight="1">
      <c r="A249" s="121"/>
      <c r="B249" s="122"/>
      <c r="C249" s="123"/>
      <c r="D249" s="17" t="s">
        <v>86</v>
      </c>
      <c r="E249" s="7">
        <f t="shared" ref="E249" si="303">H249+K249+N249+Q249+T249+W249+Z249+AC249+AF249+AI249+AL249+AO249</f>
        <v>50</v>
      </c>
      <c r="F249" s="7">
        <f t="shared" si="291"/>
        <v>50</v>
      </c>
      <c r="G249" s="73">
        <f t="shared" ref="G249" si="304">F249/E249*100</f>
        <v>100</v>
      </c>
      <c r="H249" s="73">
        <f>H138</f>
        <v>0</v>
      </c>
      <c r="I249" s="73">
        <f>I138</f>
        <v>0</v>
      </c>
      <c r="J249" s="73">
        <v>0</v>
      </c>
      <c r="K249" s="73">
        <f t="shared" ref="K249:L249" si="305">K138</f>
        <v>0</v>
      </c>
      <c r="L249" s="73">
        <f t="shared" si="305"/>
        <v>0</v>
      </c>
      <c r="M249" s="73">
        <v>0</v>
      </c>
      <c r="N249" s="73">
        <f t="shared" ref="N249:O249" si="306">N138</f>
        <v>40</v>
      </c>
      <c r="O249" s="73">
        <f t="shared" si="306"/>
        <v>40</v>
      </c>
      <c r="P249" s="73">
        <f>O249/N249*100</f>
        <v>100</v>
      </c>
      <c r="Q249" s="46">
        <f t="shared" ref="Q249:R249" si="307">Q138</f>
        <v>0</v>
      </c>
      <c r="R249" s="46">
        <f t="shared" si="307"/>
        <v>0</v>
      </c>
      <c r="S249" s="73">
        <v>0</v>
      </c>
      <c r="T249" s="46">
        <f t="shared" ref="T249:U249" si="308">T138</f>
        <v>0</v>
      </c>
      <c r="U249" s="46">
        <f t="shared" si="308"/>
        <v>0</v>
      </c>
      <c r="V249" s="73">
        <v>0</v>
      </c>
      <c r="W249" s="46">
        <f t="shared" ref="W249:X249" si="309">W138</f>
        <v>10</v>
      </c>
      <c r="X249" s="46">
        <f t="shared" si="309"/>
        <v>10</v>
      </c>
      <c r="Y249" s="78">
        <f>X249/W249*100</f>
        <v>100</v>
      </c>
      <c r="Z249" s="46">
        <f t="shared" ref="Z249:AA249" si="310">Z138</f>
        <v>0</v>
      </c>
      <c r="AA249" s="46">
        <f t="shared" si="310"/>
        <v>0</v>
      </c>
      <c r="AB249" s="73">
        <v>0</v>
      </c>
      <c r="AC249" s="46">
        <f t="shared" ref="AC249:AD249" si="311">AC138</f>
        <v>0</v>
      </c>
      <c r="AD249" s="46">
        <f t="shared" si="311"/>
        <v>0</v>
      </c>
      <c r="AE249" s="73">
        <v>0</v>
      </c>
      <c r="AF249" s="46">
        <f t="shared" ref="AF249:AG249" si="312">AF138</f>
        <v>0</v>
      </c>
      <c r="AG249" s="46">
        <f t="shared" si="312"/>
        <v>0</v>
      </c>
      <c r="AH249" s="73">
        <v>0</v>
      </c>
      <c r="AI249" s="46">
        <f t="shared" ref="AI249:AJ249" si="313">AI138</f>
        <v>0</v>
      </c>
      <c r="AJ249" s="46">
        <f t="shared" si="313"/>
        <v>0</v>
      </c>
      <c r="AK249" s="73">
        <v>0</v>
      </c>
      <c r="AL249" s="46">
        <f t="shared" ref="AL249:AM249" si="314">AL138</f>
        <v>0</v>
      </c>
      <c r="AM249" s="46">
        <f t="shared" si="314"/>
        <v>0</v>
      </c>
      <c r="AN249" s="73">
        <v>0</v>
      </c>
      <c r="AO249" s="46">
        <f t="shared" ref="AO249:AP249" si="315">AO138</f>
        <v>0</v>
      </c>
      <c r="AP249" s="46">
        <f t="shared" si="315"/>
        <v>0</v>
      </c>
      <c r="AQ249" s="73">
        <v>0</v>
      </c>
      <c r="AR249" s="97"/>
      <c r="AS249" s="97"/>
      <c r="AT249" s="8"/>
      <c r="AU249" s="8"/>
      <c r="AV249" s="8"/>
    </row>
    <row r="250" spans="1:48" s="9" customFormat="1" ht="16.5" customHeight="1">
      <c r="A250" s="124"/>
      <c r="B250" s="125"/>
      <c r="C250" s="126"/>
      <c r="D250" s="17" t="s">
        <v>87</v>
      </c>
      <c r="E250" s="7">
        <v>0</v>
      </c>
      <c r="F250" s="7">
        <v>0</v>
      </c>
      <c r="G250" s="73">
        <v>0</v>
      </c>
      <c r="H250" s="73">
        <v>0</v>
      </c>
      <c r="I250" s="73">
        <v>0</v>
      </c>
      <c r="J250" s="73">
        <v>0</v>
      </c>
      <c r="K250" s="73">
        <v>0</v>
      </c>
      <c r="L250" s="73">
        <v>0</v>
      </c>
      <c r="M250" s="73">
        <v>0</v>
      </c>
      <c r="N250" s="73">
        <v>0</v>
      </c>
      <c r="O250" s="73">
        <v>0</v>
      </c>
      <c r="P250" s="73">
        <v>0</v>
      </c>
      <c r="Q250" s="46">
        <v>0</v>
      </c>
      <c r="R250" s="16">
        <v>0</v>
      </c>
      <c r="S250" s="46">
        <v>0</v>
      </c>
      <c r="T250" s="14">
        <v>0</v>
      </c>
      <c r="U250" s="16">
        <v>0</v>
      </c>
      <c r="V250" s="46">
        <v>0</v>
      </c>
      <c r="W250" s="14">
        <v>0</v>
      </c>
      <c r="X250" s="46">
        <v>0</v>
      </c>
      <c r="Y250" s="46">
        <v>0</v>
      </c>
      <c r="Z250" s="46">
        <v>0</v>
      </c>
      <c r="AA250" s="46">
        <v>0</v>
      </c>
      <c r="AB250" s="46">
        <v>0</v>
      </c>
      <c r="AC250" s="46">
        <v>0</v>
      </c>
      <c r="AD250" s="46">
        <v>0</v>
      </c>
      <c r="AE250" s="46">
        <v>0</v>
      </c>
      <c r="AF250" s="46">
        <v>0</v>
      </c>
      <c r="AG250" s="46">
        <v>0</v>
      </c>
      <c r="AH250" s="46">
        <v>0</v>
      </c>
      <c r="AI250" s="46">
        <v>0</v>
      </c>
      <c r="AJ250" s="46">
        <v>0</v>
      </c>
      <c r="AK250" s="46">
        <v>0</v>
      </c>
      <c r="AL250" s="46">
        <v>0</v>
      </c>
      <c r="AM250" s="46">
        <v>0</v>
      </c>
      <c r="AN250" s="46">
        <v>0</v>
      </c>
      <c r="AO250" s="46">
        <v>0</v>
      </c>
      <c r="AP250" s="46">
        <v>0</v>
      </c>
      <c r="AQ250" s="46">
        <v>0</v>
      </c>
      <c r="AR250" s="98"/>
      <c r="AS250" s="98"/>
      <c r="AT250" s="8"/>
      <c r="AU250" s="8"/>
      <c r="AV250" s="8"/>
    </row>
    <row r="251" spans="1:48" s="10" customFormat="1" ht="16.5" customHeight="1">
      <c r="A251" s="118" t="s">
        <v>111</v>
      </c>
      <c r="B251" s="119"/>
      <c r="C251" s="120"/>
      <c r="D251" s="11" t="s">
        <v>89</v>
      </c>
      <c r="E251" s="7">
        <f>SUM(E252:E254)</f>
        <v>1046.8</v>
      </c>
      <c r="F251" s="7">
        <f>SUM(F252:F254)</f>
        <v>37.400000000000006</v>
      </c>
      <c r="G251" s="73">
        <f>F251/E251*100</f>
        <v>3.5727932747420721</v>
      </c>
      <c r="H251" s="73">
        <f>SUM(H252:H254)</f>
        <v>0</v>
      </c>
      <c r="I251" s="73">
        <f>SUM(I252:I254)</f>
        <v>0</v>
      </c>
      <c r="J251" s="73">
        <v>0</v>
      </c>
      <c r="K251" s="73">
        <f>SUM(K252:K254)</f>
        <v>11.2</v>
      </c>
      <c r="L251" s="73">
        <f>SUM(L252:L254)</f>
        <v>8.4</v>
      </c>
      <c r="M251" s="73">
        <f>L251/K251*100</f>
        <v>75.000000000000014</v>
      </c>
      <c r="N251" s="73">
        <f>SUM(N252:N254)</f>
        <v>11.3</v>
      </c>
      <c r="O251" s="73">
        <f>SUM(O252:O254)</f>
        <v>8.3000000000000007</v>
      </c>
      <c r="P251" s="73">
        <f>O251/N251*100</f>
        <v>73.451327433628322</v>
      </c>
      <c r="Q251" s="73">
        <f>SUM(Q252:Q254)</f>
        <v>10.7</v>
      </c>
      <c r="R251" s="73">
        <f>SUM(R252:R254)</f>
        <v>7.6</v>
      </c>
      <c r="S251" s="73">
        <f>R251/Q251*100</f>
        <v>71.028037383177562</v>
      </c>
      <c r="T251" s="73">
        <f>SUM(T252:T254)</f>
        <v>9.1999999999999993</v>
      </c>
      <c r="U251" s="73">
        <f>SUM(U252:U254)</f>
        <v>7</v>
      </c>
      <c r="V251" s="73">
        <f>U251/T251*100</f>
        <v>76.08695652173914</v>
      </c>
      <c r="W251" s="73">
        <f>SUM(W252:W254)</f>
        <v>9.3000000000000007</v>
      </c>
      <c r="X251" s="73">
        <f>SUM(X252:X254)</f>
        <v>6.1</v>
      </c>
      <c r="Y251" s="73">
        <f>X251/W251*100</f>
        <v>65.591397849462354</v>
      </c>
      <c r="Z251" s="73">
        <f>SUM(Z252:Z254)</f>
        <v>932.2</v>
      </c>
      <c r="AA251" s="73">
        <f>SUM(AA252:AA254)</f>
        <v>0</v>
      </c>
      <c r="AB251" s="73">
        <f>AA251/Z251*100</f>
        <v>0</v>
      </c>
      <c r="AC251" s="73">
        <f>SUM(AC252:AC254)</f>
        <v>9.1999999999999993</v>
      </c>
      <c r="AD251" s="73">
        <f>SUM(AD252:AD254)</f>
        <v>0</v>
      </c>
      <c r="AE251" s="73">
        <f>AD251/AC251*100</f>
        <v>0</v>
      </c>
      <c r="AF251" s="73">
        <f>SUM(AF252:AF254)</f>
        <v>9.6999999999999993</v>
      </c>
      <c r="AG251" s="73">
        <f>SUM(AG252:AG254)</f>
        <v>0</v>
      </c>
      <c r="AH251" s="73">
        <f>AG251/AF251*100</f>
        <v>0</v>
      </c>
      <c r="AI251" s="73">
        <f>SUM(AI252:AI254)</f>
        <v>9.6999999999999993</v>
      </c>
      <c r="AJ251" s="73">
        <f>SUM(AJ252:AJ254)</f>
        <v>0</v>
      </c>
      <c r="AK251" s="73">
        <f>AJ251/AI251*100</f>
        <v>0</v>
      </c>
      <c r="AL251" s="73">
        <f>SUM(AL252:AL254)</f>
        <v>10.199999999999999</v>
      </c>
      <c r="AM251" s="73">
        <f>SUM(AM252:AM254)</f>
        <v>0</v>
      </c>
      <c r="AN251" s="73">
        <f>AM251/AL251*100</f>
        <v>0</v>
      </c>
      <c r="AO251" s="73">
        <f>SUM(AO252:AO254)</f>
        <v>24.1</v>
      </c>
      <c r="AP251" s="73">
        <f>SUM(AP252:AP254)</f>
        <v>0</v>
      </c>
      <c r="AQ251" s="73">
        <f>AP251/AO251*100</f>
        <v>0</v>
      </c>
      <c r="AR251" s="138"/>
      <c r="AS251" s="138"/>
      <c r="AT251" s="8"/>
      <c r="AU251" s="8"/>
      <c r="AV251" s="8"/>
    </row>
    <row r="252" spans="1:48" s="9" customFormat="1" ht="16.5" customHeight="1">
      <c r="A252" s="121"/>
      <c r="B252" s="122"/>
      <c r="C252" s="123"/>
      <c r="D252" s="47" t="s">
        <v>85</v>
      </c>
      <c r="E252" s="7">
        <f>H252+K252+N252+Q252+T252+W252+Z252+AC252+AF252+AI252+AL252+AO252</f>
        <v>0</v>
      </c>
      <c r="F252" s="7">
        <f>I252+L252+O252+R252+U252+X252+AA252+AD252+AG252+AJ252+AM252+AP252</f>
        <v>0</v>
      </c>
      <c r="G252" s="73">
        <v>0</v>
      </c>
      <c r="H252" s="73">
        <v>0</v>
      </c>
      <c r="I252" s="73">
        <v>0</v>
      </c>
      <c r="J252" s="73">
        <v>0</v>
      </c>
      <c r="K252" s="73">
        <v>0</v>
      </c>
      <c r="L252" s="73">
        <v>0</v>
      </c>
      <c r="M252" s="73">
        <v>0</v>
      </c>
      <c r="N252" s="73">
        <v>0</v>
      </c>
      <c r="O252" s="73">
        <v>0</v>
      </c>
      <c r="P252" s="73">
        <v>0</v>
      </c>
      <c r="Q252" s="46">
        <v>0</v>
      </c>
      <c r="R252" s="73">
        <v>0</v>
      </c>
      <c r="S252" s="73">
        <v>0</v>
      </c>
      <c r="T252" s="14">
        <v>0</v>
      </c>
      <c r="U252" s="73">
        <v>0</v>
      </c>
      <c r="V252" s="73">
        <v>0</v>
      </c>
      <c r="W252" s="14">
        <v>0</v>
      </c>
      <c r="X252" s="73">
        <v>0</v>
      </c>
      <c r="Y252" s="73">
        <v>0</v>
      </c>
      <c r="Z252" s="46">
        <v>0</v>
      </c>
      <c r="AA252" s="73">
        <v>0</v>
      </c>
      <c r="AB252" s="73">
        <v>0</v>
      </c>
      <c r="AC252" s="46">
        <v>0</v>
      </c>
      <c r="AD252" s="73">
        <v>0</v>
      </c>
      <c r="AE252" s="73">
        <v>0</v>
      </c>
      <c r="AF252" s="46">
        <v>0</v>
      </c>
      <c r="AG252" s="73">
        <v>0</v>
      </c>
      <c r="AH252" s="73">
        <v>0</v>
      </c>
      <c r="AI252" s="46">
        <v>0</v>
      </c>
      <c r="AJ252" s="73">
        <v>0</v>
      </c>
      <c r="AK252" s="73">
        <v>0</v>
      </c>
      <c r="AL252" s="46">
        <v>0</v>
      </c>
      <c r="AM252" s="73">
        <v>0</v>
      </c>
      <c r="AN252" s="73">
        <v>0</v>
      </c>
      <c r="AO252" s="46">
        <v>0</v>
      </c>
      <c r="AP252" s="73">
        <v>0</v>
      </c>
      <c r="AQ252" s="73">
        <v>0</v>
      </c>
      <c r="AR252" s="97"/>
      <c r="AS252" s="97"/>
      <c r="AT252" s="8"/>
      <c r="AU252" s="8"/>
      <c r="AV252" s="8"/>
    </row>
    <row r="253" spans="1:48" s="9" customFormat="1" ht="16.5" customHeight="1">
      <c r="A253" s="121"/>
      <c r="B253" s="122"/>
      <c r="C253" s="123"/>
      <c r="D253" s="17" t="s">
        <v>24</v>
      </c>
      <c r="E253" s="7">
        <f>H253+K253+N253+Q253+T253+W253+Z253+AC253+AF253+AI253+AL253+AO253</f>
        <v>123.80000000000001</v>
      </c>
      <c r="F253" s="7">
        <f t="shared" ref="F253:F254" si="316">I253+L253+O253+R253+U253+X253+AA253+AD253+AG253+AJ253+AM253+AP253</f>
        <v>37.400000000000006</v>
      </c>
      <c r="G253" s="73">
        <f t="shared" ref="G253" si="317">F253/E253*100</f>
        <v>30.210016155088855</v>
      </c>
      <c r="H253" s="73">
        <v>0</v>
      </c>
      <c r="I253" s="73">
        <v>0</v>
      </c>
      <c r="J253" s="73">
        <v>0</v>
      </c>
      <c r="K253" s="73">
        <v>11.2</v>
      </c>
      <c r="L253" s="73">
        <v>8.4</v>
      </c>
      <c r="M253" s="73">
        <f>L253/K253*100</f>
        <v>75.000000000000014</v>
      </c>
      <c r="N253" s="73">
        <v>11.3</v>
      </c>
      <c r="O253" s="73">
        <v>8.3000000000000007</v>
      </c>
      <c r="P253" s="73">
        <f>O253/N253*100</f>
        <v>73.451327433628322</v>
      </c>
      <c r="Q253" s="46">
        <v>10.7</v>
      </c>
      <c r="R253" s="73">
        <v>7.6</v>
      </c>
      <c r="S253" s="73">
        <f>R253/Q253*100</f>
        <v>71.028037383177562</v>
      </c>
      <c r="T253" s="14">
        <v>9.1999999999999993</v>
      </c>
      <c r="U253" s="73">
        <v>7</v>
      </c>
      <c r="V253" s="73">
        <f>U253/T253*100</f>
        <v>76.08695652173914</v>
      </c>
      <c r="W253" s="14">
        <v>9.3000000000000007</v>
      </c>
      <c r="X253" s="73">
        <v>6.1</v>
      </c>
      <c r="Y253" s="73">
        <f>X253/W253*100</f>
        <v>65.591397849462354</v>
      </c>
      <c r="Z253" s="46">
        <v>9.1999999999999993</v>
      </c>
      <c r="AA253" s="73">
        <v>0</v>
      </c>
      <c r="AB253" s="73">
        <f>AA253/Z253*100</f>
        <v>0</v>
      </c>
      <c r="AC253" s="46">
        <v>9.1999999999999993</v>
      </c>
      <c r="AD253" s="73">
        <v>0</v>
      </c>
      <c r="AE253" s="73">
        <f>AD253/AC253*100</f>
        <v>0</v>
      </c>
      <c r="AF253" s="46">
        <v>9.6999999999999993</v>
      </c>
      <c r="AG253" s="73">
        <v>0</v>
      </c>
      <c r="AH253" s="73">
        <f>AG253/AF253*100</f>
        <v>0</v>
      </c>
      <c r="AI253" s="46">
        <v>9.6999999999999993</v>
      </c>
      <c r="AJ253" s="73">
        <v>0</v>
      </c>
      <c r="AK253" s="73">
        <f>AJ253/AI253*100</f>
        <v>0</v>
      </c>
      <c r="AL253" s="46">
        <v>10.199999999999999</v>
      </c>
      <c r="AM253" s="73">
        <v>0</v>
      </c>
      <c r="AN253" s="73">
        <f>AM253/AL253*100</f>
        <v>0</v>
      </c>
      <c r="AO253" s="46">
        <v>24.1</v>
      </c>
      <c r="AP253" s="73">
        <v>0</v>
      </c>
      <c r="AQ253" s="73">
        <f>AP253/AO253*100</f>
        <v>0</v>
      </c>
      <c r="AR253" s="97"/>
      <c r="AS253" s="97"/>
      <c r="AT253" s="8"/>
      <c r="AU253" s="8"/>
      <c r="AV253" s="8"/>
    </row>
    <row r="254" spans="1:48" s="9" customFormat="1" ht="16.5" customHeight="1">
      <c r="A254" s="121"/>
      <c r="B254" s="122"/>
      <c r="C254" s="123"/>
      <c r="D254" s="17" t="s">
        <v>86</v>
      </c>
      <c r="E254" s="7">
        <f>H254+K254+N254+Q254+T254+W254+Z254+AC254+AF254+AI254+AL254+AO254</f>
        <v>923</v>
      </c>
      <c r="F254" s="7">
        <f t="shared" si="316"/>
        <v>0</v>
      </c>
      <c r="G254" s="73">
        <v>0</v>
      </c>
      <c r="H254" s="73">
        <v>0</v>
      </c>
      <c r="I254" s="73">
        <v>0</v>
      </c>
      <c r="J254" s="73">
        <v>0</v>
      </c>
      <c r="K254" s="73">
        <v>0</v>
      </c>
      <c r="L254" s="73">
        <v>0</v>
      </c>
      <c r="M254" s="73">
        <v>0</v>
      </c>
      <c r="N254" s="73">
        <v>0</v>
      </c>
      <c r="O254" s="73">
        <v>0</v>
      </c>
      <c r="P254" s="73">
        <v>0</v>
      </c>
      <c r="Q254" s="46">
        <v>0</v>
      </c>
      <c r="R254" s="73">
        <v>0</v>
      </c>
      <c r="S254" s="73">
        <v>0</v>
      </c>
      <c r="T254" s="14">
        <v>0</v>
      </c>
      <c r="U254" s="73">
        <v>0</v>
      </c>
      <c r="V254" s="73">
        <v>0</v>
      </c>
      <c r="W254" s="14">
        <v>0</v>
      </c>
      <c r="X254" s="73">
        <v>0</v>
      </c>
      <c r="Y254" s="73">
        <v>0</v>
      </c>
      <c r="Z254" s="46">
        <v>923</v>
      </c>
      <c r="AA254" s="73">
        <v>0</v>
      </c>
      <c r="AB254" s="73">
        <v>0</v>
      </c>
      <c r="AC254" s="46">
        <v>0</v>
      </c>
      <c r="AD254" s="73">
        <v>0</v>
      </c>
      <c r="AE254" s="73">
        <v>0</v>
      </c>
      <c r="AF254" s="46">
        <v>0</v>
      </c>
      <c r="AG254" s="73">
        <v>0</v>
      </c>
      <c r="AH254" s="73">
        <v>0</v>
      </c>
      <c r="AI254" s="46">
        <v>0</v>
      </c>
      <c r="AJ254" s="73">
        <v>0</v>
      </c>
      <c r="AK254" s="73">
        <v>0</v>
      </c>
      <c r="AL254" s="46">
        <v>0</v>
      </c>
      <c r="AM254" s="73">
        <v>0</v>
      </c>
      <c r="AN254" s="73">
        <v>0</v>
      </c>
      <c r="AO254" s="46">
        <v>0</v>
      </c>
      <c r="AP254" s="73">
        <v>0</v>
      </c>
      <c r="AQ254" s="73">
        <v>0</v>
      </c>
      <c r="AR254" s="97"/>
      <c r="AS254" s="97"/>
      <c r="AT254" s="8"/>
      <c r="AU254" s="8"/>
      <c r="AV254" s="8"/>
    </row>
    <row r="255" spans="1:48" s="9" customFormat="1" ht="22.5" customHeight="1">
      <c r="A255" s="124"/>
      <c r="B255" s="125"/>
      <c r="C255" s="126"/>
      <c r="D255" s="17" t="s">
        <v>87</v>
      </c>
      <c r="E255" s="7">
        <v>0</v>
      </c>
      <c r="F255" s="7">
        <v>0</v>
      </c>
      <c r="G255" s="73">
        <v>0</v>
      </c>
      <c r="H255" s="73">
        <v>0</v>
      </c>
      <c r="I255" s="73">
        <v>0</v>
      </c>
      <c r="J255" s="73">
        <v>0</v>
      </c>
      <c r="K255" s="73">
        <v>0</v>
      </c>
      <c r="L255" s="73">
        <v>0</v>
      </c>
      <c r="M255" s="73">
        <v>0</v>
      </c>
      <c r="N255" s="73">
        <v>0</v>
      </c>
      <c r="O255" s="73">
        <v>0</v>
      </c>
      <c r="P255" s="73">
        <v>0</v>
      </c>
      <c r="Q255" s="46">
        <v>0</v>
      </c>
      <c r="R255" s="16">
        <v>0</v>
      </c>
      <c r="S255" s="46">
        <v>0</v>
      </c>
      <c r="T255" s="14">
        <v>0</v>
      </c>
      <c r="U255" s="16">
        <v>0</v>
      </c>
      <c r="V255" s="46">
        <v>0</v>
      </c>
      <c r="W255" s="14">
        <v>0</v>
      </c>
      <c r="X255" s="46">
        <v>0</v>
      </c>
      <c r="Y255" s="46">
        <v>0</v>
      </c>
      <c r="Z255" s="46">
        <v>0</v>
      </c>
      <c r="AA255" s="46">
        <v>0</v>
      </c>
      <c r="AB255" s="46">
        <v>0</v>
      </c>
      <c r="AC255" s="46">
        <v>0</v>
      </c>
      <c r="AD255" s="46">
        <v>0</v>
      </c>
      <c r="AE255" s="46">
        <v>0</v>
      </c>
      <c r="AF255" s="46">
        <v>0</v>
      </c>
      <c r="AG255" s="46">
        <v>0</v>
      </c>
      <c r="AH255" s="46">
        <v>0</v>
      </c>
      <c r="AI255" s="46">
        <v>0</v>
      </c>
      <c r="AJ255" s="46">
        <v>0</v>
      </c>
      <c r="AK255" s="46">
        <v>0</v>
      </c>
      <c r="AL255" s="46">
        <v>0</v>
      </c>
      <c r="AM255" s="46">
        <v>0</v>
      </c>
      <c r="AN255" s="46">
        <v>0</v>
      </c>
      <c r="AO255" s="46">
        <v>0</v>
      </c>
      <c r="AP255" s="46">
        <v>0</v>
      </c>
      <c r="AQ255" s="46">
        <v>0</v>
      </c>
      <c r="AR255" s="98"/>
      <c r="AS255" s="98"/>
      <c r="AT255" s="8"/>
      <c r="AU255" s="8"/>
      <c r="AV255" s="8"/>
    </row>
    <row r="256" spans="1:48" s="10" customFormat="1" ht="16.5" customHeight="1">
      <c r="A256" s="118" t="s">
        <v>112</v>
      </c>
      <c r="B256" s="119"/>
      <c r="C256" s="120"/>
      <c r="D256" s="11" t="s">
        <v>89</v>
      </c>
      <c r="E256" s="7">
        <f>SUM(E257:E259)</f>
        <v>0</v>
      </c>
      <c r="F256" s="7">
        <f>SUM(F257:F259)</f>
        <v>0</v>
      </c>
      <c r="G256" s="73">
        <v>0</v>
      </c>
      <c r="H256" s="73">
        <f>SUM(H257:H259)</f>
        <v>0</v>
      </c>
      <c r="I256" s="73">
        <f>SUM(I257:I259)</f>
        <v>0</v>
      </c>
      <c r="J256" s="73">
        <v>0</v>
      </c>
      <c r="K256" s="73">
        <f>SUM(K257:K259)</f>
        <v>0</v>
      </c>
      <c r="L256" s="73">
        <f>SUM(L257:L259)</f>
        <v>0</v>
      </c>
      <c r="M256" s="73">
        <v>0</v>
      </c>
      <c r="N256" s="73">
        <f>SUM(N257:N259)</f>
        <v>0</v>
      </c>
      <c r="O256" s="73">
        <f>SUM(O257:O259)</f>
        <v>0</v>
      </c>
      <c r="P256" s="73">
        <v>0</v>
      </c>
      <c r="Q256" s="73">
        <f>SUM(Q257:Q259)</f>
        <v>0</v>
      </c>
      <c r="R256" s="73">
        <f>SUM(R257:R259)</f>
        <v>0</v>
      </c>
      <c r="S256" s="73">
        <v>0</v>
      </c>
      <c r="T256" s="73">
        <f>SUM(T257:T259)</f>
        <v>0</v>
      </c>
      <c r="U256" s="73">
        <f>SUM(U257:U259)</f>
        <v>0</v>
      </c>
      <c r="V256" s="73">
        <v>0</v>
      </c>
      <c r="W256" s="73">
        <f>SUM(W257:W259)</f>
        <v>0</v>
      </c>
      <c r="X256" s="73">
        <f>SUM(X257:X259)</f>
        <v>0</v>
      </c>
      <c r="Y256" s="73">
        <v>0</v>
      </c>
      <c r="Z256" s="73">
        <f>SUM(Z257:Z259)</f>
        <v>0</v>
      </c>
      <c r="AA256" s="73">
        <f>SUM(AA257:AA259)</f>
        <v>0</v>
      </c>
      <c r="AB256" s="73">
        <v>0</v>
      </c>
      <c r="AC256" s="73">
        <f>SUM(AC257:AC259)</f>
        <v>0</v>
      </c>
      <c r="AD256" s="73">
        <f>SUM(AD257:AD259)</f>
        <v>0</v>
      </c>
      <c r="AE256" s="73">
        <v>0</v>
      </c>
      <c r="AF256" s="73">
        <f>SUM(AF257:AF259)</f>
        <v>0</v>
      </c>
      <c r="AG256" s="73">
        <f>SUM(AG257:AG259)</f>
        <v>0</v>
      </c>
      <c r="AH256" s="73">
        <v>0</v>
      </c>
      <c r="AI256" s="73">
        <f>SUM(AI257:AI259)</f>
        <v>0</v>
      </c>
      <c r="AJ256" s="73">
        <f>SUM(AJ257:AJ259)</f>
        <v>0</v>
      </c>
      <c r="AK256" s="73">
        <v>0</v>
      </c>
      <c r="AL256" s="73">
        <f>SUM(AL257:AL259)</f>
        <v>0</v>
      </c>
      <c r="AM256" s="73">
        <f>SUM(AM257:AM259)</f>
        <v>0</v>
      </c>
      <c r="AN256" s="73">
        <v>0</v>
      </c>
      <c r="AO256" s="73">
        <f>SUM(AO257:AO259)</f>
        <v>0</v>
      </c>
      <c r="AP256" s="73">
        <f>SUM(AP257:AP259)</f>
        <v>0</v>
      </c>
      <c r="AQ256" s="73">
        <v>0</v>
      </c>
      <c r="AR256" s="138"/>
      <c r="AS256" s="138"/>
      <c r="AT256" s="8"/>
      <c r="AU256" s="8"/>
      <c r="AV256" s="8"/>
    </row>
    <row r="257" spans="1:48" s="9" customFormat="1" ht="16.5" customHeight="1">
      <c r="A257" s="121"/>
      <c r="B257" s="122"/>
      <c r="C257" s="123"/>
      <c r="D257" s="47" t="s">
        <v>85</v>
      </c>
      <c r="E257" s="7">
        <f>H257+K257+N257+Q257+T257+W257+Z257+AC257+AF257+AI257+AL257+AO257</f>
        <v>0</v>
      </c>
      <c r="F257" s="7">
        <f>I257+L257+O257+R257+U257+X257+AA257+AD257+AG257+AJ257+AM257+AP257</f>
        <v>0</v>
      </c>
      <c r="G257" s="73">
        <v>0</v>
      </c>
      <c r="H257" s="73">
        <v>0</v>
      </c>
      <c r="I257" s="73">
        <v>0</v>
      </c>
      <c r="J257" s="73">
        <v>0</v>
      </c>
      <c r="K257" s="73">
        <v>0</v>
      </c>
      <c r="L257" s="73">
        <v>0</v>
      </c>
      <c r="M257" s="73">
        <v>0</v>
      </c>
      <c r="N257" s="73">
        <v>0</v>
      </c>
      <c r="O257" s="73">
        <v>0</v>
      </c>
      <c r="P257" s="73">
        <v>0</v>
      </c>
      <c r="Q257" s="46">
        <v>0</v>
      </c>
      <c r="R257" s="73">
        <v>0</v>
      </c>
      <c r="S257" s="73">
        <v>0</v>
      </c>
      <c r="T257" s="14">
        <v>0</v>
      </c>
      <c r="U257" s="73">
        <v>0</v>
      </c>
      <c r="V257" s="73">
        <v>0</v>
      </c>
      <c r="W257" s="14">
        <v>0</v>
      </c>
      <c r="X257" s="73">
        <v>0</v>
      </c>
      <c r="Y257" s="73">
        <v>0</v>
      </c>
      <c r="Z257" s="46">
        <v>0</v>
      </c>
      <c r="AA257" s="73">
        <v>0</v>
      </c>
      <c r="AB257" s="73">
        <v>0</v>
      </c>
      <c r="AC257" s="46">
        <v>0</v>
      </c>
      <c r="AD257" s="73">
        <v>0</v>
      </c>
      <c r="AE257" s="73">
        <v>0</v>
      </c>
      <c r="AF257" s="46">
        <v>0</v>
      </c>
      <c r="AG257" s="73">
        <v>0</v>
      </c>
      <c r="AH257" s="73">
        <v>0</v>
      </c>
      <c r="AI257" s="46">
        <v>0</v>
      </c>
      <c r="AJ257" s="73">
        <v>0</v>
      </c>
      <c r="AK257" s="73">
        <v>0</v>
      </c>
      <c r="AL257" s="46">
        <v>0</v>
      </c>
      <c r="AM257" s="73">
        <v>0</v>
      </c>
      <c r="AN257" s="73">
        <v>0</v>
      </c>
      <c r="AO257" s="46">
        <v>0</v>
      </c>
      <c r="AP257" s="73">
        <v>0</v>
      </c>
      <c r="AQ257" s="73">
        <v>0</v>
      </c>
      <c r="AR257" s="97"/>
      <c r="AS257" s="97"/>
      <c r="AT257" s="8"/>
      <c r="AU257" s="8"/>
      <c r="AV257" s="8"/>
    </row>
    <row r="258" spans="1:48" s="9" customFormat="1" ht="16.5" customHeight="1">
      <c r="A258" s="121"/>
      <c r="B258" s="122"/>
      <c r="C258" s="123"/>
      <c r="D258" s="17" t="s">
        <v>24</v>
      </c>
      <c r="E258" s="7">
        <f>H258+K258+N258+Q258+T258+W258+Z258+AC258+AF258+AI258+AL258+AO258</f>
        <v>0</v>
      </c>
      <c r="F258" s="7">
        <f t="shared" ref="F258:F259" si="318">I258+L258+O258+R258+U258+X258+AA258+AD258+AG258+AJ258+AM258+AP258</f>
        <v>0</v>
      </c>
      <c r="G258" s="73">
        <v>0</v>
      </c>
      <c r="H258" s="73">
        <v>0</v>
      </c>
      <c r="I258" s="73">
        <v>0</v>
      </c>
      <c r="J258" s="73">
        <v>0</v>
      </c>
      <c r="K258" s="73">
        <v>0</v>
      </c>
      <c r="L258" s="73">
        <v>0</v>
      </c>
      <c r="M258" s="73">
        <v>0</v>
      </c>
      <c r="N258" s="73">
        <v>0</v>
      </c>
      <c r="O258" s="73">
        <v>0</v>
      </c>
      <c r="P258" s="73">
        <v>0</v>
      </c>
      <c r="Q258" s="46">
        <v>0</v>
      </c>
      <c r="R258" s="46">
        <v>0</v>
      </c>
      <c r="S258" s="73">
        <v>0</v>
      </c>
      <c r="T258" s="46">
        <v>0</v>
      </c>
      <c r="U258" s="46">
        <v>0</v>
      </c>
      <c r="V258" s="73">
        <v>0</v>
      </c>
      <c r="W258" s="46">
        <v>0</v>
      </c>
      <c r="X258" s="46">
        <v>0</v>
      </c>
      <c r="Y258" s="73">
        <v>0</v>
      </c>
      <c r="Z258" s="46">
        <v>0</v>
      </c>
      <c r="AA258" s="46">
        <v>0</v>
      </c>
      <c r="AB258" s="73">
        <v>0</v>
      </c>
      <c r="AC258" s="46">
        <v>0</v>
      </c>
      <c r="AD258" s="46">
        <v>0</v>
      </c>
      <c r="AE258" s="73">
        <v>0</v>
      </c>
      <c r="AF258" s="46">
        <v>0</v>
      </c>
      <c r="AG258" s="46">
        <v>0</v>
      </c>
      <c r="AH258" s="73">
        <v>0</v>
      </c>
      <c r="AI258" s="46">
        <v>0</v>
      </c>
      <c r="AJ258" s="46">
        <v>0</v>
      </c>
      <c r="AK258" s="73">
        <v>0</v>
      </c>
      <c r="AL258" s="46">
        <v>0</v>
      </c>
      <c r="AM258" s="46">
        <v>0</v>
      </c>
      <c r="AN258" s="73">
        <v>0</v>
      </c>
      <c r="AO258" s="46">
        <v>0</v>
      </c>
      <c r="AP258" s="46">
        <v>0</v>
      </c>
      <c r="AQ258" s="73">
        <v>0</v>
      </c>
      <c r="AR258" s="97"/>
      <c r="AS258" s="97"/>
      <c r="AT258" s="8"/>
      <c r="AU258" s="8"/>
      <c r="AV258" s="8"/>
    </row>
    <row r="259" spans="1:48" s="9" customFormat="1" ht="16.5" customHeight="1">
      <c r="A259" s="121"/>
      <c r="B259" s="122"/>
      <c r="C259" s="123"/>
      <c r="D259" s="17" t="s">
        <v>86</v>
      </c>
      <c r="E259" s="7">
        <f t="shared" ref="E259" si="319">H259+K259+N259+Q259+T259+W259+Z259+AC259+AF259+AI259+AL259+AO259</f>
        <v>0</v>
      </c>
      <c r="F259" s="7">
        <f t="shared" si="318"/>
        <v>0</v>
      </c>
      <c r="G259" s="73">
        <v>0</v>
      </c>
      <c r="H259" s="73">
        <v>0</v>
      </c>
      <c r="I259" s="73">
        <v>0</v>
      </c>
      <c r="J259" s="73">
        <v>0</v>
      </c>
      <c r="K259" s="73">
        <v>0</v>
      </c>
      <c r="L259" s="73">
        <v>0</v>
      </c>
      <c r="M259" s="73">
        <v>0</v>
      </c>
      <c r="N259" s="73">
        <v>0</v>
      </c>
      <c r="O259" s="73">
        <v>0</v>
      </c>
      <c r="P259" s="73">
        <v>0</v>
      </c>
      <c r="Q259" s="46">
        <v>0</v>
      </c>
      <c r="R259" s="46">
        <v>0</v>
      </c>
      <c r="S259" s="73">
        <v>0</v>
      </c>
      <c r="T259" s="46">
        <v>0</v>
      </c>
      <c r="U259" s="46">
        <v>0</v>
      </c>
      <c r="V259" s="73">
        <v>0</v>
      </c>
      <c r="W259" s="46">
        <v>0</v>
      </c>
      <c r="X259" s="46">
        <v>0</v>
      </c>
      <c r="Y259" s="73">
        <v>0</v>
      </c>
      <c r="Z259" s="46">
        <v>0</v>
      </c>
      <c r="AA259" s="46">
        <v>0</v>
      </c>
      <c r="AB259" s="73">
        <v>0</v>
      </c>
      <c r="AC259" s="46">
        <v>0</v>
      </c>
      <c r="AD259" s="46">
        <v>0</v>
      </c>
      <c r="AE259" s="73">
        <v>0</v>
      </c>
      <c r="AF259" s="46">
        <v>0</v>
      </c>
      <c r="AG259" s="46">
        <v>0</v>
      </c>
      <c r="AH259" s="73">
        <v>0</v>
      </c>
      <c r="AI259" s="46">
        <v>0</v>
      </c>
      <c r="AJ259" s="46">
        <v>0</v>
      </c>
      <c r="AK259" s="73">
        <v>0</v>
      </c>
      <c r="AL259" s="46">
        <v>0</v>
      </c>
      <c r="AM259" s="46">
        <v>0</v>
      </c>
      <c r="AN259" s="73">
        <v>0</v>
      </c>
      <c r="AO259" s="46">
        <v>0</v>
      </c>
      <c r="AP259" s="46">
        <v>0</v>
      </c>
      <c r="AQ259" s="73">
        <v>0</v>
      </c>
      <c r="AR259" s="97"/>
      <c r="AS259" s="97"/>
      <c r="AT259" s="8"/>
      <c r="AU259" s="8"/>
      <c r="AV259" s="8"/>
    </row>
    <row r="260" spans="1:48" s="9" customFormat="1" ht="16.5" customHeight="1">
      <c r="A260" s="124"/>
      <c r="B260" s="125"/>
      <c r="C260" s="126"/>
      <c r="D260" s="17" t="s">
        <v>87</v>
      </c>
      <c r="E260" s="7">
        <v>0</v>
      </c>
      <c r="F260" s="7">
        <v>0</v>
      </c>
      <c r="G260" s="73">
        <v>0</v>
      </c>
      <c r="H260" s="73">
        <v>0</v>
      </c>
      <c r="I260" s="73">
        <v>0</v>
      </c>
      <c r="J260" s="73">
        <v>0</v>
      </c>
      <c r="K260" s="73">
        <v>0</v>
      </c>
      <c r="L260" s="73">
        <v>0</v>
      </c>
      <c r="M260" s="73">
        <v>0</v>
      </c>
      <c r="N260" s="73">
        <v>0</v>
      </c>
      <c r="O260" s="73">
        <v>0</v>
      </c>
      <c r="P260" s="73">
        <v>0</v>
      </c>
      <c r="Q260" s="46">
        <v>0</v>
      </c>
      <c r="R260" s="16">
        <v>0</v>
      </c>
      <c r="S260" s="46">
        <v>0</v>
      </c>
      <c r="T260" s="14">
        <v>0</v>
      </c>
      <c r="U260" s="16">
        <v>0</v>
      </c>
      <c r="V260" s="46">
        <v>0</v>
      </c>
      <c r="W260" s="14">
        <v>0</v>
      </c>
      <c r="X260" s="46">
        <v>0</v>
      </c>
      <c r="Y260" s="46">
        <v>0</v>
      </c>
      <c r="Z260" s="46">
        <v>0</v>
      </c>
      <c r="AA260" s="46">
        <v>0</v>
      </c>
      <c r="AB260" s="46">
        <v>0</v>
      </c>
      <c r="AC260" s="46">
        <v>0</v>
      </c>
      <c r="AD260" s="46">
        <v>0</v>
      </c>
      <c r="AE260" s="46">
        <v>0</v>
      </c>
      <c r="AF260" s="46">
        <v>0</v>
      </c>
      <c r="AG260" s="46">
        <v>0</v>
      </c>
      <c r="AH260" s="46">
        <v>0</v>
      </c>
      <c r="AI260" s="46">
        <v>0</v>
      </c>
      <c r="AJ260" s="46">
        <v>0</v>
      </c>
      <c r="AK260" s="46">
        <v>0</v>
      </c>
      <c r="AL260" s="46">
        <v>0</v>
      </c>
      <c r="AM260" s="46">
        <v>0</v>
      </c>
      <c r="AN260" s="46">
        <v>0</v>
      </c>
      <c r="AO260" s="46">
        <v>0</v>
      </c>
      <c r="AP260" s="46">
        <v>0</v>
      </c>
      <c r="AQ260" s="46">
        <v>0</v>
      </c>
      <c r="AR260" s="98"/>
      <c r="AS260" s="98"/>
      <c r="AT260" s="8"/>
      <c r="AU260" s="8"/>
      <c r="AV260" s="8"/>
    </row>
    <row r="261" spans="1:48" s="24" customFormat="1" ht="16.5" customHeight="1">
      <c r="A261" s="23"/>
      <c r="D261" s="25"/>
      <c r="Z261" s="26"/>
    </row>
    <row r="262" spans="1:48" s="10" customFormat="1" ht="16.5" customHeight="1">
      <c r="A262" s="118" t="s">
        <v>112</v>
      </c>
      <c r="B262" s="119"/>
      <c r="C262" s="120"/>
      <c r="D262" s="11" t="s">
        <v>89</v>
      </c>
      <c r="E262" s="7">
        <f>SUM(E263:E265)</f>
        <v>1.2789769243681803E-13</v>
      </c>
      <c r="F262" s="7">
        <f>SUM(F263:F265)</f>
        <v>3.3750779948604759E-14</v>
      </c>
      <c r="G262" s="78">
        <v>0</v>
      </c>
      <c r="H262" s="78">
        <f>SUM(H263:H265)</f>
        <v>0</v>
      </c>
      <c r="I262" s="78">
        <f>SUM(I263:I265)</f>
        <v>0</v>
      </c>
      <c r="J262" s="78">
        <v>0</v>
      </c>
      <c r="K262" s="78">
        <f>SUM(K263:K265)</f>
        <v>4.6185277824406512E-14</v>
      </c>
      <c r="L262" s="78">
        <f>SUM(L263:L265)</f>
        <v>-2.3092638912203256E-14</v>
      </c>
      <c r="M262" s="78">
        <v>0</v>
      </c>
      <c r="N262" s="78">
        <f>SUM(N263:N265)</f>
        <v>-4.6185277824406512E-14</v>
      </c>
      <c r="O262" s="78">
        <f>SUM(O263:O265)</f>
        <v>1.0658141036401503E-14</v>
      </c>
      <c r="P262" s="78">
        <v>0</v>
      </c>
      <c r="Q262" s="78">
        <f>SUM(Q263:Q265)</f>
        <v>4.6185277824406512E-14</v>
      </c>
      <c r="R262" s="78">
        <f>SUM(R263:R265)</f>
        <v>2.3092638912203256E-14</v>
      </c>
      <c r="S262" s="78">
        <v>0</v>
      </c>
      <c r="T262" s="78">
        <f>SUM(T263:T265)</f>
        <v>4.6185277824406512E-14</v>
      </c>
      <c r="U262" s="78">
        <f>SUM(U263:U265)</f>
        <v>0</v>
      </c>
      <c r="V262" s="78">
        <v>0</v>
      </c>
      <c r="W262" s="78">
        <f>SUM(W263:W265)</f>
        <v>-4.6185277824406512E-14</v>
      </c>
      <c r="X262" s="78">
        <f>SUM(X263:X265)</f>
        <v>2.3092638912203256E-14</v>
      </c>
      <c r="Y262" s="78">
        <v>0</v>
      </c>
      <c r="Z262" s="78">
        <f>SUM(Z263:Z265)</f>
        <v>-1.0658141036401503E-14</v>
      </c>
      <c r="AA262" s="78">
        <f>SUM(AA263:AA265)</f>
        <v>0</v>
      </c>
      <c r="AB262" s="78">
        <v>0</v>
      </c>
      <c r="AC262" s="78">
        <f>SUM(AC263:AC265)</f>
        <v>-1.0658141036401503E-14</v>
      </c>
      <c r="AD262" s="78">
        <f>SUM(AD263:AD265)</f>
        <v>0</v>
      </c>
      <c r="AE262" s="78">
        <v>0</v>
      </c>
      <c r="AF262" s="78">
        <f>SUM(AF263:AF265)</f>
        <v>-1.0658141036401503E-14</v>
      </c>
      <c r="AG262" s="78">
        <f>SUM(AG263:AG265)</f>
        <v>0</v>
      </c>
      <c r="AH262" s="78">
        <v>0</v>
      </c>
      <c r="AI262" s="78">
        <f>SUM(AI263:AI265)</f>
        <v>4.6185277824406512E-14</v>
      </c>
      <c r="AJ262" s="78">
        <f>SUM(AJ263:AJ265)</f>
        <v>0</v>
      </c>
      <c r="AK262" s="78">
        <v>0</v>
      </c>
      <c r="AL262" s="78">
        <f>SUM(AL263:AL265)</f>
        <v>4.6185277824406512E-14</v>
      </c>
      <c r="AM262" s="78">
        <f>SUM(AM263:AM265)</f>
        <v>0</v>
      </c>
      <c r="AN262" s="78">
        <v>0</v>
      </c>
      <c r="AO262" s="78">
        <f>SUM(AO263:AO265)</f>
        <v>2.1316282072803006E-14</v>
      </c>
      <c r="AP262" s="78">
        <f>SUM(AP263:AP265)</f>
        <v>0</v>
      </c>
      <c r="AQ262" s="78">
        <v>0</v>
      </c>
      <c r="AR262" s="138"/>
      <c r="AS262" s="138"/>
      <c r="AT262" s="8"/>
      <c r="AU262" s="8"/>
      <c r="AV262" s="8"/>
    </row>
    <row r="263" spans="1:48" s="9" customFormat="1" ht="16.5" customHeight="1">
      <c r="A263" s="121"/>
      <c r="B263" s="122"/>
      <c r="C263" s="123"/>
      <c r="D263" s="79" t="s">
        <v>85</v>
      </c>
      <c r="E263" s="7">
        <f>H263+K263+N263+Q263+T263+W263+Z263+AC263+AF263+AI263+AL263+AO263</f>
        <v>0</v>
      </c>
      <c r="F263" s="7">
        <f>I263+L263+O263+R263+U263+X263+AA263+AD263+AG263+AJ263+AM263+AP263</f>
        <v>0</v>
      </c>
      <c r="G263" s="78">
        <v>0</v>
      </c>
      <c r="H263" s="78">
        <v>0</v>
      </c>
      <c r="I263" s="78">
        <v>0</v>
      </c>
      <c r="J263" s="78">
        <v>0</v>
      </c>
      <c r="K263" s="78">
        <v>0</v>
      </c>
      <c r="L263" s="78">
        <v>0</v>
      </c>
      <c r="M263" s="78">
        <v>0</v>
      </c>
      <c r="N263" s="78">
        <v>0</v>
      </c>
      <c r="O263" s="78">
        <v>0</v>
      </c>
      <c r="P263" s="78">
        <v>0</v>
      </c>
      <c r="Q263" s="46">
        <v>0</v>
      </c>
      <c r="R263" s="78">
        <v>0</v>
      </c>
      <c r="S263" s="78">
        <v>0</v>
      </c>
      <c r="T263" s="14">
        <v>0</v>
      </c>
      <c r="U263" s="78">
        <v>0</v>
      </c>
      <c r="V263" s="78">
        <v>0</v>
      </c>
      <c r="W263" s="14">
        <v>0</v>
      </c>
      <c r="X263" s="78">
        <v>0</v>
      </c>
      <c r="Y263" s="78">
        <v>0</v>
      </c>
      <c r="Z263" s="46">
        <v>0</v>
      </c>
      <c r="AA263" s="78">
        <v>0</v>
      </c>
      <c r="AB263" s="78">
        <v>0</v>
      </c>
      <c r="AC263" s="46">
        <v>0</v>
      </c>
      <c r="AD263" s="78">
        <v>0</v>
      </c>
      <c r="AE263" s="78">
        <v>0</v>
      </c>
      <c r="AF263" s="46">
        <v>0</v>
      </c>
      <c r="AG263" s="78">
        <v>0</v>
      </c>
      <c r="AH263" s="78">
        <v>0</v>
      </c>
      <c r="AI263" s="46">
        <v>0</v>
      </c>
      <c r="AJ263" s="78">
        <v>0</v>
      </c>
      <c r="AK263" s="78">
        <v>0</v>
      </c>
      <c r="AL263" s="46">
        <v>0</v>
      </c>
      <c r="AM263" s="78">
        <v>0</v>
      </c>
      <c r="AN263" s="78">
        <v>0</v>
      </c>
      <c r="AO263" s="46">
        <v>0</v>
      </c>
      <c r="AP263" s="78">
        <v>0</v>
      </c>
      <c r="AQ263" s="78">
        <v>0</v>
      </c>
      <c r="AR263" s="97"/>
      <c r="AS263" s="97"/>
      <c r="AT263" s="8"/>
      <c r="AU263" s="8"/>
      <c r="AV263" s="8"/>
    </row>
    <row r="264" spans="1:48" s="9" customFormat="1" ht="16.5" customHeight="1">
      <c r="A264" s="121"/>
      <c r="B264" s="122"/>
      <c r="C264" s="123"/>
      <c r="D264" s="17" t="s">
        <v>24</v>
      </c>
      <c r="E264" s="7">
        <f>H264+K264+N264+Q264+T264+W264+Z264+AC264+AF264+AI264+AL264+AO264</f>
        <v>1.2789769243681803E-13</v>
      </c>
      <c r="F264" s="7">
        <f t="shared" ref="F264:F265" si="320">I264+L264+O264+R264+U264+X264+AA264+AD264+AG264+AJ264+AM264+AP264</f>
        <v>3.3750779948604759E-14</v>
      </c>
      <c r="G264" s="78">
        <v>0</v>
      </c>
      <c r="H264" s="78">
        <f>H232-H238-H243-H248-H253-H258</f>
        <v>0</v>
      </c>
      <c r="I264" s="78">
        <f>I232-I238-I243-I248-I253-I258</f>
        <v>0</v>
      </c>
      <c r="J264" s="78">
        <v>0</v>
      </c>
      <c r="K264" s="78">
        <f t="shared" ref="K264:L264" si="321">K232-K238-K243-K248-K253-K258</f>
        <v>4.6185277824406512E-14</v>
      </c>
      <c r="L264" s="78">
        <f t="shared" si="321"/>
        <v>-2.3092638912203256E-14</v>
      </c>
      <c r="M264" s="78">
        <v>0</v>
      </c>
      <c r="N264" s="78">
        <f t="shared" ref="N264:O264" si="322">N232-N238-N243-N248-N253-N258</f>
        <v>-4.6185277824406512E-14</v>
      </c>
      <c r="O264" s="78">
        <f t="shared" si="322"/>
        <v>1.0658141036401503E-14</v>
      </c>
      <c r="P264" s="78">
        <v>0</v>
      </c>
      <c r="Q264" s="78">
        <f t="shared" ref="Q264:R264" si="323">Q232-Q238-Q243-Q248-Q253-Q258</f>
        <v>4.6185277824406512E-14</v>
      </c>
      <c r="R264" s="78">
        <f t="shared" si="323"/>
        <v>2.3092638912203256E-14</v>
      </c>
      <c r="S264" s="78">
        <v>0</v>
      </c>
      <c r="T264" s="78">
        <f t="shared" ref="T264:U264" si="324">T232-T238-T243-T248-T253-T258</f>
        <v>4.6185277824406512E-14</v>
      </c>
      <c r="U264" s="78">
        <f t="shared" si="324"/>
        <v>0</v>
      </c>
      <c r="V264" s="78">
        <v>0</v>
      </c>
      <c r="W264" s="78">
        <f t="shared" ref="W264:X264" si="325">W232-W238-W243-W248-W253-W258</f>
        <v>-4.6185277824406512E-14</v>
      </c>
      <c r="X264" s="78">
        <f t="shared" si="325"/>
        <v>2.3092638912203256E-14</v>
      </c>
      <c r="Y264" s="78">
        <v>0</v>
      </c>
      <c r="Z264" s="78">
        <f t="shared" ref="Z264:AO264" si="326">Z232-Z238-Z243-Z248-Z253-Z258</f>
        <v>-1.0658141036401503E-14</v>
      </c>
      <c r="AA264" s="78">
        <f t="shared" si="326"/>
        <v>0</v>
      </c>
      <c r="AB264" s="78">
        <f t="shared" si="326"/>
        <v>0</v>
      </c>
      <c r="AC264" s="78">
        <f t="shared" si="326"/>
        <v>-1.0658141036401503E-14</v>
      </c>
      <c r="AD264" s="78">
        <f t="shared" si="326"/>
        <v>0</v>
      </c>
      <c r="AE264" s="78">
        <f t="shared" si="326"/>
        <v>0</v>
      </c>
      <c r="AF264" s="78">
        <f t="shared" si="326"/>
        <v>-1.0658141036401503E-14</v>
      </c>
      <c r="AG264" s="78">
        <f t="shared" si="326"/>
        <v>0</v>
      </c>
      <c r="AH264" s="78">
        <f t="shared" si="326"/>
        <v>0</v>
      </c>
      <c r="AI264" s="78">
        <f t="shared" si="326"/>
        <v>4.6185277824406512E-14</v>
      </c>
      <c r="AJ264" s="78">
        <f t="shared" si="326"/>
        <v>0</v>
      </c>
      <c r="AK264" s="78">
        <f t="shared" si="326"/>
        <v>0</v>
      </c>
      <c r="AL264" s="78">
        <f t="shared" si="326"/>
        <v>4.6185277824406512E-14</v>
      </c>
      <c r="AM264" s="78">
        <f t="shared" si="326"/>
        <v>0</v>
      </c>
      <c r="AN264" s="78">
        <f t="shared" si="326"/>
        <v>0</v>
      </c>
      <c r="AO264" s="78">
        <f t="shared" si="326"/>
        <v>2.1316282072803006E-14</v>
      </c>
      <c r="AP264" s="46">
        <v>0</v>
      </c>
      <c r="AQ264" s="78">
        <v>0</v>
      </c>
      <c r="AR264" s="97"/>
      <c r="AS264" s="97"/>
      <c r="AT264" s="8"/>
      <c r="AU264" s="8"/>
      <c r="AV264" s="8"/>
    </row>
    <row r="265" spans="1:48" s="9" customFormat="1" ht="16.5" customHeight="1">
      <c r="A265" s="121"/>
      <c r="B265" s="122"/>
      <c r="C265" s="123"/>
      <c r="D265" s="17" t="s">
        <v>86</v>
      </c>
      <c r="E265" s="7">
        <f t="shared" ref="E265" si="327">H265+K265+N265+Q265+T265+W265+Z265+AC265+AF265+AI265+AL265+AO265</f>
        <v>0</v>
      </c>
      <c r="F265" s="7">
        <f t="shared" si="320"/>
        <v>0</v>
      </c>
      <c r="G265" s="78">
        <v>0</v>
      </c>
      <c r="H265" s="78">
        <f>H233-H239-H244-H249-H254-H259</f>
        <v>0</v>
      </c>
      <c r="I265" s="78">
        <f>I233-I239-I244-I249-I254-I259</f>
        <v>0</v>
      </c>
      <c r="J265" s="78">
        <v>0</v>
      </c>
      <c r="K265" s="78">
        <f t="shared" ref="K265:L265" si="328">K233-K239-K244-K249-K254-K259</f>
        <v>0</v>
      </c>
      <c r="L265" s="78">
        <f t="shared" si="328"/>
        <v>0</v>
      </c>
      <c r="M265" s="78">
        <v>0</v>
      </c>
      <c r="N265" s="78">
        <f t="shared" ref="N265:O265" si="329">N233-N239-N244-N249-N254-N259</f>
        <v>0</v>
      </c>
      <c r="O265" s="78">
        <f t="shared" si="329"/>
        <v>0</v>
      </c>
      <c r="P265" s="78">
        <v>0</v>
      </c>
      <c r="Q265" s="78">
        <f t="shared" ref="Q265:R265" si="330">Q233-Q239-Q244-Q249-Q254-Q259</f>
        <v>0</v>
      </c>
      <c r="R265" s="78">
        <f t="shared" si="330"/>
        <v>0</v>
      </c>
      <c r="S265" s="78">
        <v>0</v>
      </c>
      <c r="T265" s="78">
        <f t="shared" ref="T265:U265" si="331">T233-T239-T244-T249-T254-T259</f>
        <v>0</v>
      </c>
      <c r="U265" s="78">
        <f t="shared" si="331"/>
        <v>0</v>
      </c>
      <c r="V265" s="78">
        <v>0</v>
      </c>
      <c r="W265" s="78">
        <f t="shared" ref="W265:X265" si="332">W233-W239-W244-W249-W254-W259</f>
        <v>0</v>
      </c>
      <c r="X265" s="78">
        <f t="shared" si="332"/>
        <v>0</v>
      </c>
      <c r="Y265" s="78">
        <v>0</v>
      </c>
      <c r="Z265" s="78">
        <f t="shared" ref="Z265:AO265" si="333">Z233-Z239-Z244-Z249-Z254-Z259</f>
        <v>0</v>
      </c>
      <c r="AA265" s="78">
        <f t="shared" si="333"/>
        <v>0</v>
      </c>
      <c r="AB265" s="78">
        <f t="shared" si="333"/>
        <v>0</v>
      </c>
      <c r="AC265" s="78">
        <f t="shared" si="333"/>
        <v>0</v>
      </c>
      <c r="AD265" s="78">
        <f t="shared" si="333"/>
        <v>0</v>
      </c>
      <c r="AE265" s="78">
        <f t="shared" si="333"/>
        <v>0</v>
      </c>
      <c r="AF265" s="78">
        <f t="shared" si="333"/>
        <v>0</v>
      </c>
      <c r="AG265" s="78">
        <f t="shared" si="333"/>
        <v>0</v>
      </c>
      <c r="AH265" s="78">
        <f t="shared" si="333"/>
        <v>0</v>
      </c>
      <c r="AI265" s="78">
        <f t="shared" si="333"/>
        <v>0</v>
      </c>
      <c r="AJ265" s="78">
        <f t="shared" si="333"/>
        <v>0</v>
      </c>
      <c r="AK265" s="78">
        <f t="shared" si="333"/>
        <v>0</v>
      </c>
      <c r="AL265" s="78">
        <f t="shared" si="333"/>
        <v>0</v>
      </c>
      <c r="AM265" s="78">
        <f t="shared" si="333"/>
        <v>0</v>
      </c>
      <c r="AN265" s="78">
        <f t="shared" si="333"/>
        <v>0</v>
      </c>
      <c r="AO265" s="78">
        <f t="shared" si="333"/>
        <v>0</v>
      </c>
      <c r="AP265" s="46">
        <v>0</v>
      </c>
      <c r="AQ265" s="78">
        <v>0</v>
      </c>
      <c r="AR265" s="97"/>
      <c r="AS265" s="97"/>
      <c r="AT265" s="8"/>
      <c r="AU265" s="8"/>
      <c r="AV265" s="8"/>
    </row>
    <row r="266" spans="1:48" s="9" customFormat="1" ht="16.5" customHeight="1">
      <c r="A266" s="124"/>
      <c r="B266" s="125"/>
      <c r="C266" s="126"/>
      <c r="D266" s="17" t="s">
        <v>87</v>
      </c>
      <c r="E266" s="7">
        <v>0</v>
      </c>
      <c r="F266" s="7">
        <v>0</v>
      </c>
      <c r="G266" s="78">
        <v>0</v>
      </c>
      <c r="H266" s="78">
        <v>0</v>
      </c>
      <c r="I266" s="78">
        <v>0</v>
      </c>
      <c r="J266" s="78">
        <v>0</v>
      </c>
      <c r="K266" s="78">
        <v>0</v>
      </c>
      <c r="L266" s="78">
        <v>0</v>
      </c>
      <c r="M266" s="78">
        <v>0</v>
      </c>
      <c r="N266" s="78">
        <v>0</v>
      </c>
      <c r="O266" s="78">
        <v>0</v>
      </c>
      <c r="P266" s="78">
        <v>0</v>
      </c>
      <c r="Q266" s="46">
        <v>0</v>
      </c>
      <c r="R266" s="16">
        <v>0</v>
      </c>
      <c r="S266" s="46">
        <v>0</v>
      </c>
      <c r="T266" s="14">
        <v>0</v>
      </c>
      <c r="U266" s="16">
        <v>0</v>
      </c>
      <c r="V266" s="46">
        <v>0</v>
      </c>
      <c r="W266" s="14">
        <v>0</v>
      </c>
      <c r="X266" s="46">
        <v>0</v>
      </c>
      <c r="Y266" s="46">
        <v>0</v>
      </c>
      <c r="Z266" s="46">
        <v>0</v>
      </c>
      <c r="AA266" s="46">
        <v>0</v>
      </c>
      <c r="AB266" s="46">
        <v>0</v>
      </c>
      <c r="AC266" s="46">
        <v>0</v>
      </c>
      <c r="AD266" s="46">
        <v>0</v>
      </c>
      <c r="AE266" s="46">
        <v>0</v>
      </c>
      <c r="AF266" s="46">
        <v>0</v>
      </c>
      <c r="AG266" s="46">
        <v>0</v>
      </c>
      <c r="AH266" s="46">
        <v>0</v>
      </c>
      <c r="AI266" s="46">
        <v>0</v>
      </c>
      <c r="AJ266" s="46">
        <v>0</v>
      </c>
      <c r="AK266" s="46">
        <v>0</v>
      </c>
      <c r="AL266" s="46">
        <v>0</v>
      </c>
      <c r="AM266" s="46">
        <v>0</v>
      </c>
      <c r="AN266" s="46">
        <v>0</v>
      </c>
      <c r="AO266" s="46">
        <v>0</v>
      </c>
      <c r="AP266" s="46">
        <v>0</v>
      </c>
      <c r="AQ266" s="46">
        <v>0</v>
      </c>
      <c r="AR266" s="98"/>
      <c r="AS266" s="98"/>
      <c r="AT266" s="8"/>
      <c r="AU266" s="8"/>
      <c r="AV266" s="8"/>
    </row>
    <row r="267" spans="1:48" s="24" customFormat="1" ht="16.5" customHeight="1">
      <c r="A267" s="23"/>
      <c r="D267" s="25"/>
      <c r="Z267" s="26"/>
    </row>
    <row r="268" spans="1:48" s="24" customFormat="1" ht="16.5" customHeight="1">
      <c r="A268" s="23"/>
      <c r="D268" s="25"/>
      <c r="Z268" s="26"/>
    </row>
    <row r="269" spans="1:48" s="24" customFormat="1" ht="16.5" customHeight="1">
      <c r="A269" s="23"/>
      <c r="D269" s="25"/>
      <c r="Z269" s="26"/>
    </row>
    <row r="270" spans="1:48" s="24" customFormat="1" ht="16.5" customHeight="1">
      <c r="A270" s="23"/>
      <c r="D270" s="25"/>
      <c r="Z270" s="26"/>
    </row>
    <row r="271" spans="1:48" s="24" customFormat="1" ht="16.5" customHeight="1">
      <c r="A271" s="23"/>
      <c r="D271" s="25"/>
      <c r="Z271" s="26"/>
    </row>
    <row r="272" spans="1:48" s="24" customFormat="1" ht="16.5" customHeight="1">
      <c r="A272" s="23"/>
      <c r="D272" s="25"/>
      <c r="Z272" s="26"/>
    </row>
    <row r="273" spans="1:44" s="24" customFormat="1" ht="16.5" customHeight="1">
      <c r="A273" s="23"/>
      <c r="D273" s="25"/>
      <c r="Z273" s="26"/>
    </row>
    <row r="274" spans="1:44" s="24" customFormat="1" ht="16.5" customHeight="1">
      <c r="A274" s="23"/>
      <c r="D274" s="25"/>
      <c r="Z274" s="26"/>
    </row>
    <row r="275" spans="1:44" s="24" customFormat="1" ht="16.5" customHeight="1">
      <c r="A275" s="23"/>
      <c r="D275" s="25"/>
      <c r="Z275" s="26"/>
    </row>
    <row r="276" spans="1:44" s="24" customFormat="1" ht="16.5" customHeight="1">
      <c r="A276" s="23"/>
      <c r="D276" s="25"/>
      <c r="Z276" s="26"/>
    </row>
    <row r="277" spans="1:44" s="24" customFormat="1" ht="16.5" customHeight="1">
      <c r="A277" s="175" t="s">
        <v>42</v>
      </c>
      <c r="B277" s="175"/>
      <c r="C277" s="175"/>
      <c r="D277" s="175"/>
      <c r="E277" s="175"/>
      <c r="F277" s="9"/>
      <c r="G277" s="176" t="s">
        <v>38</v>
      </c>
      <c r="H277" s="176"/>
      <c r="I277" s="176"/>
      <c r="J277" s="176"/>
      <c r="K277" s="176"/>
      <c r="L277" s="176"/>
      <c r="M277" s="176"/>
      <c r="N277" s="8"/>
      <c r="O277" s="9"/>
      <c r="Q277" s="25"/>
      <c r="Z277" s="26"/>
      <c r="AJ277" s="25"/>
    </row>
    <row r="278" spans="1:44" s="24" customFormat="1" ht="34.5" customHeight="1">
      <c r="A278" s="174" t="s">
        <v>224</v>
      </c>
      <c r="B278" s="174"/>
      <c r="C278" s="174"/>
      <c r="D278" s="174"/>
      <c r="E278" s="174"/>
      <c r="F278" s="9"/>
      <c r="G278" s="32"/>
      <c r="H278" s="32"/>
      <c r="I278" s="32"/>
      <c r="J278" s="32"/>
      <c r="K278" s="32"/>
      <c r="L278" s="32"/>
      <c r="M278" s="32"/>
      <c r="N278" s="9"/>
      <c r="O278" s="9"/>
      <c r="Z278" s="26"/>
      <c r="AF278" s="25"/>
    </row>
    <row r="279" spans="1:44" s="24" customFormat="1" ht="16.5" customHeight="1">
      <c r="A279" s="95"/>
      <c r="B279" s="95"/>
      <c r="C279" s="95"/>
      <c r="D279" s="95"/>
      <c r="E279" s="8"/>
      <c r="F279" s="8"/>
      <c r="G279" s="177" t="s">
        <v>39</v>
      </c>
      <c r="H279" s="178"/>
      <c r="I279" s="178"/>
      <c r="J279" s="178"/>
      <c r="K279" s="178"/>
      <c r="L279" s="178"/>
      <c r="M279" s="178"/>
      <c r="N279" s="178"/>
      <c r="O279" s="178"/>
      <c r="Z279" s="25"/>
      <c r="AI279" s="25"/>
    </row>
    <row r="280" spans="1:44" s="24" customFormat="1" ht="16.5" customHeight="1">
      <c r="A280" s="95" t="s">
        <v>114</v>
      </c>
      <c r="B280" s="95"/>
      <c r="C280" s="95"/>
      <c r="D280" s="95"/>
      <c r="E280" s="95"/>
      <c r="F280" s="9"/>
      <c r="G280" s="172" t="s">
        <v>113</v>
      </c>
      <c r="H280" s="173"/>
      <c r="I280" s="173"/>
      <c r="J280" s="173"/>
      <c r="K280" s="173"/>
      <c r="L280" s="173"/>
      <c r="M280" s="173"/>
      <c r="N280" s="173"/>
      <c r="O280" s="173"/>
    </row>
    <row r="281" spans="1:44" s="24" customFormat="1" ht="16.5" customHeight="1">
      <c r="A281" s="23"/>
      <c r="B281" s="27" t="s">
        <v>41</v>
      </c>
      <c r="C281" s="30"/>
      <c r="D281" s="9"/>
      <c r="E281" s="8"/>
      <c r="F281" s="8"/>
      <c r="G281" s="9"/>
      <c r="H281" s="9"/>
      <c r="I281" s="9"/>
      <c r="J281" s="9"/>
      <c r="K281" s="9" t="s">
        <v>40</v>
      </c>
      <c r="L281" s="9"/>
      <c r="M281" s="171"/>
      <c r="N281" s="171"/>
      <c r="O281" s="9"/>
      <c r="P281" s="9"/>
    </row>
    <row r="282" spans="1:44" s="24" customFormat="1" ht="38.25" customHeight="1">
      <c r="A282" s="95" t="s">
        <v>225</v>
      </c>
      <c r="B282" s="95"/>
      <c r="C282" s="95"/>
      <c r="D282" s="95"/>
      <c r="E282" s="95"/>
      <c r="F282" s="95"/>
      <c r="G282" s="95"/>
      <c r="H282" s="95"/>
      <c r="I282" s="9"/>
      <c r="J282" s="9"/>
      <c r="K282" s="9"/>
      <c r="L282" s="9"/>
      <c r="M282" s="9"/>
      <c r="N282" s="9"/>
      <c r="O282" s="9"/>
    </row>
    <row r="283" spans="1:44" s="24" customFormat="1" ht="16.5" customHeight="1">
      <c r="A283" s="94"/>
      <c r="B283" s="94"/>
      <c r="C283" s="94"/>
      <c r="D283" s="94"/>
      <c r="E283" s="94"/>
      <c r="F283" s="94"/>
      <c r="G283" s="94"/>
      <c r="H283" s="94"/>
      <c r="I283" s="9"/>
      <c r="J283" s="9"/>
      <c r="K283" s="9"/>
      <c r="L283" s="9"/>
      <c r="M283" s="9"/>
      <c r="N283" s="9"/>
      <c r="O283" s="9"/>
    </row>
    <row r="284" spans="1:44" s="9" customFormat="1" ht="16.5" customHeight="1">
      <c r="A284" s="23"/>
      <c r="B284" s="31"/>
      <c r="C284" s="31"/>
      <c r="D284" s="28"/>
      <c r="AR284" s="27"/>
    </row>
    <row r="285" spans="1:44" s="9" customFormat="1" ht="16.5" customHeight="1">
      <c r="A285" s="23"/>
      <c r="B285" s="31"/>
      <c r="C285" s="31"/>
      <c r="D285" s="28"/>
      <c r="AR285" s="27"/>
    </row>
    <row r="286" spans="1:44" s="9" customFormat="1" ht="16.5" customHeight="1">
      <c r="A286" s="23"/>
      <c r="B286" s="31"/>
      <c r="C286" s="31"/>
      <c r="D286" s="28"/>
      <c r="AR286" s="27"/>
    </row>
    <row r="287" spans="1:44" s="9" customFormat="1" ht="16.5" customHeight="1">
      <c r="A287" s="23"/>
      <c r="B287" s="31"/>
      <c r="C287" s="31"/>
      <c r="D287" s="28"/>
      <c r="AR287" s="27"/>
    </row>
    <row r="288" spans="1:44" s="9" customFormat="1" ht="16.5" customHeight="1">
      <c r="A288" s="23"/>
      <c r="B288" s="31"/>
      <c r="C288" s="31"/>
      <c r="D288" s="28"/>
      <c r="AR288" s="27"/>
    </row>
    <row r="289" spans="1:44" s="9" customFormat="1" ht="16.5" customHeight="1">
      <c r="A289" s="23"/>
      <c r="B289" s="31"/>
      <c r="C289" s="31"/>
      <c r="D289" s="28"/>
      <c r="AR289" s="27"/>
    </row>
    <row r="290" spans="1:44" s="9" customFormat="1" ht="16.5" customHeight="1">
      <c r="A290" s="23"/>
      <c r="B290" s="31"/>
      <c r="C290" s="31"/>
      <c r="D290" s="28"/>
      <c r="AR290" s="27"/>
    </row>
    <row r="291" spans="1:44" s="9" customFormat="1" ht="16.5" customHeight="1">
      <c r="A291" s="23"/>
      <c r="B291" s="31"/>
      <c r="C291" s="31"/>
      <c r="D291" s="28"/>
      <c r="AR291" s="27"/>
    </row>
    <row r="292" spans="1:44" s="9" customFormat="1" ht="16.5" customHeight="1">
      <c r="A292" s="23"/>
      <c r="B292" s="31"/>
      <c r="C292" s="31"/>
      <c r="D292" s="28"/>
      <c r="AR292" s="27"/>
    </row>
    <row r="293" spans="1:44" s="9" customFormat="1" ht="16.5" customHeight="1">
      <c r="A293" s="23"/>
      <c r="B293" s="31"/>
      <c r="C293" s="31"/>
      <c r="D293" s="28"/>
      <c r="AR293" s="27"/>
    </row>
    <row r="294" spans="1:44" s="9" customFormat="1" ht="16.5" customHeight="1">
      <c r="A294" s="23"/>
      <c r="B294" s="31"/>
      <c r="C294" s="31"/>
      <c r="D294" s="28"/>
      <c r="AR294" s="27"/>
    </row>
    <row r="295" spans="1:44" s="9" customFormat="1" ht="16.5" customHeight="1">
      <c r="A295" s="23"/>
      <c r="B295" s="31"/>
      <c r="C295" s="31"/>
      <c r="D295" s="28"/>
      <c r="AR295" s="27"/>
    </row>
    <row r="296" spans="1:44" s="9" customFormat="1" ht="16.5" customHeight="1">
      <c r="A296" s="23"/>
      <c r="B296" s="31"/>
      <c r="C296" s="31"/>
      <c r="D296" s="28"/>
      <c r="AR296" s="27"/>
    </row>
    <row r="297" spans="1:44" s="9" customFormat="1" ht="16.5" customHeight="1">
      <c r="A297" s="23"/>
      <c r="B297" s="31"/>
      <c r="C297" s="31"/>
      <c r="D297" s="28"/>
      <c r="AR297" s="27"/>
    </row>
    <row r="298" spans="1:44" s="9" customFormat="1" ht="16.5" customHeight="1">
      <c r="A298" s="23"/>
      <c r="B298" s="31"/>
      <c r="C298" s="31"/>
      <c r="D298" s="28"/>
      <c r="AR298" s="27"/>
    </row>
    <row r="299" spans="1:44" s="9" customFormat="1" ht="16.5" customHeight="1">
      <c r="A299" s="23"/>
      <c r="B299" s="31"/>
      <c r="C299" s="31"/>
      <c r="D299" s="28"/>
      <c r="AR299" s="27"/>
    </row>
    <row r="300" spans="1:44" s="9" customFormat="1" ht="16.5" customHeight="1">
      <c r="A300" s="23"/>
      <c r="B300" s="31"/>
      <c r="C300" s="31"/>
      <c r="D300" s="28"/>
      <c r="AR300" s="27"/>
    </row>
    <row r="301" spans="1:44" s="9" customFormat="1" ht="16.5" customHeight="1">
      <c r="A301" s="23"/>
      <c r="B301" s="31"/>
      <c r="C301" s="31"/>
      <c r="D301" s="28"/>
      <c r="AR301" s="27"/>
    </row>
    <row r="302" spans="1:44" s="9" customFormat="1" ht="16.5" customHeight="1">
      <c r="A302" s="23"/>
      <c r="B302" s="31"/>
      <c r="C302" s="31"/>
      <c r="D302" s="28"/>
      <c r="AR302" s="27"/>
    </row>
    <row r="303" spans="1:44" s="9" customFormat="1" ht="16.5" customHeight="1">
      <c r="A303" s="23"/>
      <c r="B303" s="31"/>
      <c r="C303" s="31"/>
      <c r="D303" s="28"/>
      <c r="AR303" s="27"/>
    </row>
    <row r="304" spans="1:44" s="9" customFormat="1" ht="16.5" customHeight="1">
      <c r="A304" s="23"/>
      <c r="B304" s="31"/>
      <c r="C304" s="31"/>
      <c r="D304" s="28"/>
      <c r="AR304" s="27"/>
    </row>
    <row r="305" spans="1:44" s="9" customFormat="1" ht="16.5" customHeight="1">
      <c r="A305" s="23"/>
      <c r="B305" s="31"/>
      <c r="C305" s="31"/>
      <c r="D305" s="28"/>
      <c r="AR305" s="27"/>
    </row>
    <row r="306" spans="1:44" s="9" customFormat="1" ht="16.5" customHeight="1">
      <c r="A306" s="23"/>
      <c r="B306" s="31"/>
      <c r="C306" s="31"/>
      <c r="D306" s="28"/>
      <c r="AR306" s="27"/>
    </row>
    <row r="307" spans="1:44" s="9" customFormat="1" ht="16.5" customHeight="1">
      <c r="A307" s="23"/>
      <c r="B307" s="31"/>
      <c r="C307" s="31"/>
      <c r="D307" s="28"/>
      <c r="AR307" s="27"/>
    </row>
    <row r="308" spans="1:44" s="9" customFormat="1" ht="16.5" customHeight="1">
      <c r="A308" s="23"/>
      <c r="B308" s="31"/>
      <c r="C308" s="31"/>
      <c r="D308" s="28"/>
      <c r="AR308" s="27"/>
    </row>
    <row r="309" spans="1:44" s="9" customFormat="1" ht="16.5" customHeight="1">
      <c r="A309" s="23"/>
      <c r="B309" s="31"/>
      <c r="C309" s="31"/>
      <c r="D309" s="28"/>
      <c r="AR309" s="27"/>
    </row>
    <row r="310" spans="1:44" s="9" customFormat="1" ht="16.5" customHeight="1">
      <c r="A310" s="23"/>
      <c r="B310" s="31"/>
      <c r="C310" s="31"/>
      <c r="D310" s="28"/>
      <c r="AR310" s="27"/>
    </row>
    <row r="311" spans="1:44" s="9" customFormat="1" ht="16.5" customHeight="1">
      <c r="A311" s="23"/>
      <c r="B311" s="31"/>
      <c r="C311" s="31"/>
      <c r="D311" s="28"/>
      <c r="AR311" s="27"/>
    </row>
    <row r="312" spans="1:44" s="9" customFormat="1" ht="16.5" customHeight="1">
      <c r="A312" s="23"/>
      <c r="B312" s="31"/>
      <c r="C312" s="31"/>
      <c r="D312" s="28"/>
      <c r="AR312" s="27"/>
    </row>
    <row r="313" spans="1:44" s="9" customFormat="1" ht="16.5" customHeight="1">
      <c r="A313" s="23"/>
      <c r="B313" s="31"/>
      <c r="C313" s="31"/>
      <c r="D313" s="28"/>
      <c r="AR313" s="27"/>
    </row>
    <row r="314" spans="1:44" s="9" customFormat="1" ht="16.5" customHeight="1">
      <c r="A314" s="23"/>
      <c r="B314" s="31"/>
      <c r="C314" s="31"/>
      <c r="D314" s="28"/>
      <c r="AR314" s="27"/>
    </row>
    <row r="315" spans="1:44" s="9" customFormat="1" ht="16.5" customHeight="1">
      <c r="A315" s="23"/>
      <c r="B315" s="31"/>
      <c r="C315" s="31"/>
      <c r="D315" s="28"/>
      <c r="AR315" s="27"/>
    </row>
    <row r="316" spans="1:44" s="9" customFormat="1" ht="16.5" customHeight="1">
      <c r="A316" s="23"/>
      <c r="B316" s="31"/>
      <c r="C316" s="31"/>
      <c r="D316" s="28"/>
      <c r="AR316" s="27"/>
    </row>
    <row r="317" spans="1:44" s="9" customFormat="1" ht="16.5" customHeight="1">
      <c r="A317" s="23"/>
      <c r="B317" s="31"/>
      <c r="C317" s="31"/>
      <c r="D317" s="28"/>
      <c r="AR317" s="27"/>
    </row>
    <row r="318" spans="1:44" s="9" customFormat="1" ht="16.5" customHeight="1">
      <c r="A318" s="23"/>
      <c r="B318" s="31"/>
      <c r="C318" s="31"/>
      <c r="D318" s="28"/>
      <c r="AR318" s="27"/>
    </row>
    <row r="319" spans="1:44" s="9" customFormat="1" ht="16.5" customHeight="1">
      <c r="A319" s="23"/>
      <c r="B319" s="31"/>
      <c r="C319" s="31"/>
      <c r="D319" s="28"/>
      <c r="AR319" s="27"/>
    </row>
    <row r="320" spans="1:44" s="9" customFormat="1" ht="16.5" customHeight="1">
      <c r="A320" s="23"/>
      <c r="B320" s="31"/>
      <c r="C320" s="31"/>
      <c r="D320" s="28"/>
      <c r="AR320" s="27"/>
    </row>
    <row r="321" spans="1:44" s="9" customFormat="1" ht="16.5" customHeight="1">
      <c r="A321" s="23"/>
      <c r="B321" s="31"/>
      <c r="C321" s="31"/>
      <c r="D321" s="28"/>
      <c r="AR321" s="27"/>
    </row>
    <row r="322" spans="1:44" s="9" customFormat="1" ht="16.5" customHeight="1">
      <c r="A322" s="23"/>
      <c r="B322" s="31"/>
      <c r="C322" s="31"/>
      <c r="D322" s="28"/>
      <c r="AR322" s="27"/>
    </row>
    <row r="323" spans="1:44" s="9" customFormat="1" ht="16.5" customHeight="1">
      <c r="A323" s="23"/>
      <c r="B323" s="31"/>
      <c r="C323" s="31"/>
      <c r="D323" s="28"/>
      <c r="AR323" s="27"/>
    </row>
    <row r="324" spans="1:44" s="9" customFormat="1" ht="16.5" customHeight="1">
      <c r="A324" s="23"/>
      <c r="B324" s="31"/>
      <c r="C324" s="31"/>
      <c r="D324" s="28"/>
      <c r="AR324" s="27"/>
    </row>
    <row r="325" spans="1:44" s="9" customFormat="1" ht="16.5" customHeight="1">
      <c r="A325" s="23"/>
      <c r="B325" s="31"/>
      <c r="C325" s="31"/>
      <c r="D325" s="28"/>
      <c r="AR325" s="27"/>
    </row>
    <row r="326" spans="1:44" s="9" customFormat="1" ht="16.5" customHeight="1">
      <c r="A326" s="23"/>
      <c r="B326" s="31"/>
      <c r="C326" s="31"/>
      <c r="D326" s="28"/>
      <c r="AR326" s="27"/>
    </row>
    <row r="327" spans="1:44" s="9" customFormat="1" ht="16.5" customHeight="1">
      <c r="A327" s="23"/>
      <c r="B327" s="31"/>
      <c r="C327" s="31"/>
      <c r="D327" s="28"/>
      <c r="AR327" s="27"/>
    </row>
    <row r="328" spans="1:44" s="9" customFormat="1" ht="16.5" customHeight="1">
      <c r="A328" s="23"/>
      <c r="B328" s="31"/>
      <c r="C328" s="31"/>
      <c r="D328" s="28"/>
      <c r="AR328" s="27"/>
    </row>
    <row r="329" spans="1:44" s="9" customFormat="1" ht="16.5" customHeight="1">
      <c r="A329" s="23"/>
      <c r="B329" s="31"/>
      <c r="C329" s="31"/>
      <c r="D329" s="28"/>
      <c r="AR329" s="27"/>
    </row>
    <row r="330" spans="1:44" s="9" customFormat="1" ht="16.5" customHeight="1">
      <c r="A330" s="23"/>
      <c r="B330" s="31"/>
      <c r="C330" s="31"/>
      <c r="D330" s="28"/>
      <c r="AR330" s="27"/>
    </row>
    <row r="331" spans="1:44" s="9" customFormat="1" ht="16.5" customHeight="1">
      <c r="A331" s="23"/>
      <c r="B331" s="31"/>
      <c r="C331" s="31"/>
      <c r="D331" s="28"/>
      <c r="AR331" s="27"/>
    </row>
    <row r="332" spans="1:44" s="9" customFormat="1" ht="16.5" customHeight="1">
      <c r="A332" s="23"/>
      <c r="B332" s="31"/>
      <c r="C332" s="31"/>
      <c r="D332" s="28"/>
      <c r="AR332" s="27"/>
    </row>
    <row r="333" spans="1:44" s="9" customFormat="1" ht="16.5" customHeight="1">
      <c r="A333" s="23"/>
      <c r="B333" s="31"/>
      <c r="C333" s="31"/>
      <c r="D333" s="28"/>
      <c r="AR333" s="27"/>
    </row>
    <row r="334" spans="1:44" s="9" customFormat="1" ht="16.5" customHeight="1">
      <c r="A334" s="23"/>
      <c r="B334" s="31"/>
      <c r="C334" s="31"/>
      <c r="D334" s="28"/>
      <c r="AR334" s="27"/>
    </row>
    <row r="335" spans="1:44" s="9" customFormat="1" ht="16.5" customHeight="1">
      <c r="A335" s="23"/>
      <c r="B335" s="31"/>
      <c r="C335" s="31"/>
      <c r="D335" s="28"/>
      <c r="AR335" s="27"/>
    </row>
    <row r="336" spans="1:44" s="9" customFormat="1" ht="16.5" customHeight="1">
      <c r="A336" s="23"/>
      <c r="B336" s="31"/>
      <c r="C336" s="31"/>
      <c r="D336" s="28"/>
      <c r="AR336" s="27"/>
    </row>
    <row r="337" spans="1:44" s="9" customFormat="1" ht="16.5" customHeight="1">
      <c r="A337" s="23"/>
      <c r="B337" s="31"/>
      <c r="C337" s="31"/>
      <c r="D337" s="28"/>
      <c r="AR337" s="27"/>
    </row>
    <row r="338" spans="1:44" s="9" customFormat="1" ht="16.5" customHeight="1">
      <c r="A338" s="23"/>
      <c r="B338" s="31"/>
      <c r="C338" s="31"/>
      <c r="D338" s="28"/>
      <c r="AR338" s="27"/>
    </row>
    <row r="339" spans="1:44" s="9" customFormat="1" ht="16.5" customHeight="1">
      <c r="A339" s="23"/>
      <c r="B339" s="31"/>
      <c r="C339" s="31"/>
      <c r="D339" s="28"/>
      <c r="AR339" s="27"/>
    </row>
    <row r="340" spans="1:44" s="9" customFormat="1" ht="16.5" customHeight="1">
      <c r="A340" s="23"/>
      <c r="B340" s="31"/>
      <c r="C340" s="31"/>
      <c r="D340" s="28"/>
      <c r="AR340" s="27"/>
    </row>
    <row r="341" spans="1:44" s="9" customFormat="1" ht="16.5" customHeight="1">
      <c r="A341" s="23"/>
      <c r="B341" s="31"/>
      <c r="C341" s="31"/>
      <c r="D341" s="28"/>
      <c r="AR341" s="27"/>
    </row>
    <row r="342" spans="1:44" s="9" customFormat="1" ht="16.5" customHeight="1">
      <c r="A342" s="23"/>
      <c r="B342" s="31"/>
      <c r="C342" s="31"/>
      <c r="D342" s="28"/>
      <c r="AR342" s="27"/>
    </row>
    <row r="343" spans="1:44" s="9" customFormat="1" ht="16.5" customHeight="1">
      <c r="A343" s="23"/>
      <c r="B343" s="31"/>
      <c r="C343" s="31"/>
      <c r="D343" s="28"/>
      <c r="AR343" s="27"/>
    </row>
    <row r="344" spans="1:44" s="9" customFormat="1" ht="16.5" customHeight="1">
      <c r="A344" s="23"/>
      <c r="B344" s="31"/>
      <c r="C344" s="31"/>
      <c r="D344" s="28"/>
      <c r="AR344" s="27"/>
    </row>
    <row r="345" spans="1:44" s="9" customFormat="1" ht="16.5" customHeight="1">
      <c r="A345" s="23"/>
      <c r="B345" s="31"/>
      <c r="C345" s="31"/>
      <c r="D345" s="28"/>
      <c r="AR345" s="27"/>
    </row>
    <row r="346" spans="1:44" s="9" customFormat="1" ht="16.5" customHeight="1">
      <c r="A346" s="23"/>
      <c r="B346" s="31"/>
      <c r="C346" s="31"/>
      <c r="D346" s="28"/>
      <c r="AR346" s="27"/>
    </row>
    <row r="347" spans="1:44" s="9" customFormat="1" ht="16.5" customHeight="1">
      <c r="A347" s="23"/>
      <c r="B347" s="31"/>
      <c r="C347" s="31"/>
      <c r="D347" s="28"/>
      <c r="AR347" s="27"/>
    </row>
    <row r="348" spans="1:44" s="9" customFormat="1" ht="16.5" customHeight="1">
      <c r="A348" s="23"/>
      <c r="B348" s="31"/>
      <c r="C348" s="31"/>
      <c r="D348" s="28"/>
      <c r="AR348" s="27"/>
    </row>
    <row r="349" spans="1:44" s="9" customFormat="1" ht="16.5" customHeight="1">
      <c r="A349" s="23"/>
      <c r="B349" s="31"/>
      <c r="C349" s="31"/>
      <c r="D349" s="28"/>
      <c r="AR349" s="27"/>
    </row>
    <row r="350" spans="1:44" s="9" customFormat="1" ht="16.5" customHeight="1">
      <c r="A350" s="23"/>
      <c r="B350" s="31"/>
      <c r="C350" s="31"/>
      <c r="D350" s="28"/>
      <c r="AR350" s="27"/>
    </row>
    <row r="351" spans="1:44" s="9" customFormat="1" ht="16.5" customHeight="1">
      <c r="A351" s="23"/>
      <c r="B351" s="31"/>
      <c r="C351" s="31"/>
      <c r="D351" s="28"/>
      <c r="AR351" s="27"/>
    </row>
    <row r="352" spans="1:44" s="9" customFormat="1" ht="16.5" customHeight="1">
      <c r="A352" s="23"/>
      <c r="B352" s="31"/>
      <c r="C352" s="31"/>
      <c r="D352" s="28"/>
      <c r="AR352" s="27"/>
    </row>
    <row r="353" spans="1:44" s="9" customFormat="1" ht="16.5" customHeight="1">
      <c r="A353" s="23"/>
      <c r="B353" s="31"/>
      <c r="C353" s="31"/>
      <c r="D353" s="28"/>
      <c r="AR353" s="27"/>
    </row>
  </sheetData>
  <mergeCells count="972">
    <mergeCell ref="AR262:AR266"/>
    <mergeCell ref="AS262:AS266"/>
    <mergeCell ref="Y212:Y216"/>
    <mergeCell ref="Z212:Z216"/>
    <mergeCell ref="AA212:AA216"/>
    <mergeCell ref="AB212:AB216"/>
    <mergeCell ref="AC212:AC216"/>
    <mergeCell ref="AD212:AD216"/>
    <mergeCell ref="AB140:AB142"/>
    <mergeCell ref="Y183:Y185"/>
    <mergeCell ref="Z183:Z185"/>
    <mergeCell ref="AA183:AA185"/>
    <mergeCell ref="AB183:AB185"/>
    <mergeCell ref="AB180:AB182"/>
    <mergeCell ref="AC169:AC171"/>
    <mergeCell ref="AD169:AD171"/>
    <mergeCell ref="AB169:AB171"/>
    <mergeCell ref="AA169:AA171"/>
    <mergeCell ref="AD180:AD182"/>
    <mergeCell ref="AS191:AS195"/>
    <mergeCell ref="AS196:AS200"/>
    <mergeCell ref="AR172:AR174"/>
    <mergeCell ref="AR180:AR182"/>
    <mergeCell ref="AS175:AS179"/>
    <mergeCell ref="T55:T57"/>
    <mergeCell ref="AG66:AG70"/>
    <mergeCell ref="AC55:AC57"/>
    <mergeCell ref="AD55:AD57"/>
    <mergeCell ref="AE55:AE57"/>
    <mergeCell ref="AP217:AP219"/>
    <mergeCell ref="AO212:AO216"/>
    <mergeCell ref="AO217:AO219"/>
    <mergeCell ref="AP55:AP57"/>
    <mergeCell ref="AP58:AP60"/>
    <mergeCell ref="AO66:AO70"/>
    <mergeCell ref="AP66:AP70"/>
    <mergeCell ref="AP116:AP118"/>
    <mergeCell ref="AP156:AP158"/>
    <mergeCell ref="AP153:AP155"/>
    <mergeCell ref="AP140:AP142"/>
    <mergeCell ref="AE212:AE216"/>
    <mergeCell ref="AF212:AF216"/>
    <mergeCell ref="AG212:AG216"/>
    <mergeCell ref="AH212:AH216"/>
    <mergeCell ref="AI212:AI216"/>
    <mergeCell ref="AJ212:AJ216"/>
    <mergeCell ref="AK212:AK216"/>
    <mergeCell ref="AL212:AL216"/>
    <mergeCell ref="Z58:Z60"/>
    <mergeCell ref="AM58:AM60"/>
    <mergeCell ref="U129:U131"/>
    <mergeCell ref="V129:V131"/>
    <mergeCell ref="V66:V70"/>
    <mergeCell ref="W66:W70"/>
    <mergeCell ref="X66:X70"/>
    <mergeCell ref="Y66:Y70"/>
    <mergeCell ref="Z66:Z70"/>
    <mergeCell ref="AA66:AA70"/>
    <mergeCell ref="AB66:AB70"/>
    <mergeCell ref="AC66:AC70"/>
    <mergeCell ref="AE105:AE107"/>
    <mergeCell ref="AE108:AE110"/>
    <mergeCell ref="X108:X110"/>
    <mergeCell ref="Y108:Y110"/>
    <mergeCell ref="Z108:Z110"/>
    <mergeCell ref="AA108:AA110"/>
    <mergeCell ref="AB108:AB110"/>
    <mergeCell ref="AD108:AD110"/>
    <mergeCell ref="AD66:AD70"/>
    <mergeCell ref="AE66:AE70"/>
    <mergeCell ref="W116:W118"/>
    <mergeCell ref="AB58:AB60"/>
    <mergeCell ref="AI55:AI57"/>
    <mergeCell ref="AL58:AL60"/>
    <mergeCell ref="AP129:AP131"/>
    <mergeCell ref="AQ129:AQ131"/>
    <mergeCell ref="AP105:AP107"/>
    <mergeCell ref="AQ105:AQ107"/>
    <mergeCell ref="AP108:AP110"/>
    <mergeCell ref="AQ108:AQ110"/>
    <mergeCell ref="AS129:AS131"/>
    <mergeCell ref="AR129:AR131"/>
    <mergeCell ref="AQ55:AQ57"/>
    <mergeCell ref="AQ58:AQ60"/>
    <mergeCell ref="AQ66:AQ70"/>
    <mergeCell ref="AQ116:AQ118"/>
    <mergeCell ref="AJ55:AJ57"/>
    <mergeCell ref="AK55:AK57"/>
    <mergeCell ref="AJ58:AJ60"/>
    <mergeCell ref="AS61:AS65"/>
    <mergeCell ref="AK58:AK60"/>
    <mergeCell ref="AK105:AK107"/>
    <mergeCell ref="AJ105:AJ107"/>
    <mergeCell ref="AS76:AS80"/>
    <mergeCell ref="AP132:AP134"/>
    <mergeCell ref="AQ132:AQ134"/>
    <mergeCell ref="AQ183:AQ185"/>
    <mergeCell ref="AP180:AP182"/>
    <mergeCell ref="AQ180:AQ182"/>
    <mergeCell ref="AP169:AP171"/>
    <mergeCell ref="AQ169:AQ171"/>
    <mergeCell ref="AP172:AP174"/>
    <mergeCell ref="AQ172:AQ174"/>
    <mergeCell ref="AP183:AP185"/>
    <mergeCell ref="AQ156:AQ158"/>
    <mergeCell ref="AQ153:AQ155"/>
    <mergeCell ref="AQ140:AQ142"/>
    <mergeCell ref="AR140:AR142"/>
    <mergeCell ref="AS186:AS190"/>
    <mergeCell ref="AH66:AH70"/>
    <mergeCell ref="AI66:AI70"/>
    <mergeCell ref="AJ66:AJ70"/>
    <mergeCell ref="AK66:AK70"/>
    <mergeCell ref="AL66:AL70"/>
    <mergeCell ref="AM66:AM70"/>
    <mergeCell ref="AN66:AN70"/>
    <mergeCell ref="AS116:AS118"/>
    <mergeCell ref="AS124:AS128"/>
    <mergeCell ref="AH108:AH110"/>
    <mergeCell ref="AI105:AI107"/>
    <mergeCell ref="AH105:AH107"/>
    <mergeCell ref="AI153:AI155"/>
    <mergeCell ref="AM140:AM142"/>
    <mergeCell ref="AN153:AN155"/>
    <mergeCell ref="AS108:AS110"/>
    <mergeCell ref="AS105:AS107"/>
    <mergeCell ref="AR132:AR134"/>
    <mergeCell ref="AS132:AS134"/>
    <mergeCell ref="AR148:AR152"/>
    <mergeCell ref="AO132:AO134"/>
    <mergeCell ref="AO140:AO142"/>
    <mergeCell ref="AS201:AS205"/>
    <mergeCell ref="AS180:AS182"/>
    <mergeCell ref="AS135:AS139"/>
    <mergeCell ref="AS143:AS147"/>
    <mergeCell ref="AL180:AL182"/>
    <mergeCell ref="AJ169:AJ171"/>
    <mergeCell ref="AM153:AM155"/>
    <mergeCell ref="AS148:AS152"/>
    <mergeCell ref="AR135:AR139"/>
    <mergeCell ref="AS172:AS174"/>
    <mergeCell ref="AO169:AO171"/>
    <mergeCell ref="AO172:AO174"/>
    <mergeCell ref="AS153:AS155"/>
    <mergeCell ref="AS156:AS158"/>
    <mergeCell ref="AR159:AR163"/>
    <mergeCell ref="AS159:AS163"/>
    <mergeCell ref="AJ153:AJ155"/>
    <mergeCell ref="AK153:AK155"/>
    <mergeCell ref="AR164:AR168"/>
    <mergeCell ref="AM156:AM158"/>
    <mergeCell ref="AN156:AN158"/>
    <mergeCell ref="AK156:AK158"/>
    <mergeCell ref="AS169:AS171"/>
    <mergeCell ref="AS183:AS185"/>
    <mergeCell ref="N55:N57"/>
    <mergeCell ref="O55:O57"/>
    <mergeCell ref="AN172:AN174"/>
    <mergeCell ref="AL169:AL171"/>
    <mergeCell ref="AM169:AM171"/>
    <mergeCell ref="P55:P57"/>
    <mergeCell ref="Q55:Q57"/>
    <mergeCell ref="AF66:AF70"/>
    <mergeCell ref="AK116:AK118"/>
    <mergeCell ref="AL116:AL118"/>
    <mergeCell ref="AK169:AK171"/>
    <mergeCell ref="T129:T131"/>
    <mergeCell ref="U55:U57"/>
    <mergeCell ref="V55:V57"/>
    <mergeCell ref="S55:S57"/>
    <mergeCell ref="W55:W57"/>
    <mergeCell ref="X55:X57"/>
    <mergeCell ref="Y55:Y57"/>
    <mergeCell ref="Y105:Y107"/>
    <mergeCell ref="Z105:Z107"/>
    <mergeCell ref="W105:W107"/>
    <mergeCell ref="AF55:AF57"/>
    <mergeCell ref="AG55:AG57"/>
    <mergeCell ref="AH55:AH57"/>
    <mergeCell ref="Q66:Q70"/>
    <mergeCell ref="R66:R70"/>
    <mergeCell ref="S66:S70"/>
    <mergeCell ref="T66:T70"/>
    <mergeCell ref="U66:U70"/>
    <mergeCell ref="X105:X107"/>
    <mergeCell ref="U105:U107"/>
    <mergeCell ref="J156:J158"/>
    <mergeCell ref="A111:A115"/>
    <mergeCell ref="B111:B115"/>
    <mergeCell ref="C111:C115"/>
    <mergeCell ref="D66:D70"/>
    <mergeCell ref="M108:M110"/>
    <mergeCell ref="M105:M107"/>
    <mergeCell ref="Q108:Q110"/>
    <mergeCell ref="R108:R110"/>
    <mergeCell ref="S108:S110"/>
    <mergeCell ref="T108:T110"/>
    <mergeCell ref="U108:U110"/>
    <mergeCell ref="V108:V110"/>
    <mergeCell ref="O116:O118"/>
    <mergeCell ref="V105:V107"/>
    <mergeCell ref="E116:E118"/>
    <mergeCell ref="F116:F118"/>
    <mergeCell ref="AC58:AC60"/>
    <mergeCell ref="AD58:AD60"/>
    <mergeCell ref="AE58:AE60"/>
    <mergeCell ref="AF58:AF60"/>
    <mergeCell ref="AE153:AE155"/>
    <mergeCell ref="AF153:AF155"/>
    <mergeCell ref="W58:W60"/>
    <mergeCell ref="X58:X60"/>
    <mergeCell ref="Y58:Y60"/>
    <mergeCell ref="W108:W110"/>
    <mergeCell ref="AD105:AD107"/>
    <mergeCell ref="Y116:Y118"/>
    <mergeCell ref="AF108:AF110"/>
    <mergeCell ref="AE129:AE131"/>
    <mergeCell ref="AE132:AE134"/>
    <mergeCell ref="AE140:AE142"/>
    <mergeCell ref="AD132:AD134"/>
    <mergeCell ref="AA132:AA134"/>
    <mergeCell ref="AB132:AB134"/>
    <mergeCell ref="AC132:AC134"/>
    <mergeCell ref="AA105:AA107"/>
    <mergeCell ref="AB105:AB107"/>
    <mergeCell ref="AC105:AC107"/>
    <mergeCell ref="AC108:AC110"/>
    <mergeCell ref="G116:G118"/>
    <mergeCell ref="H116:H118"/>
    <mergeCell ref="G105:G107"/>
    <mergeCell ref="F105:F107"/>
    <mergeCell ref="O105:O107"/>
    <mergeCell ref="P105:P107"/>
    <mergeCell ref="T105:T107"/>
    <mergeCell ref="Q105:Q107"/>
    <mergeCell ref="I116:I118"/>
    <mergeCell ref="R105:R107"/>
    <mergeCell ref="S105:S107"/>
    <mergeCell ref="N105:N107"/>
    <mergeCell ref="Q116:Q118"/>
    <mergeCell ref="R116:R118"/>
    <mergeCell ref="S116:S118"/>
    <mergeCell ref="P116:P118"/>
    <mergeCell ref="T116:T118"/>
    <mergeCell ref="E58:E60"/>
    <mergeCell ref="F58:F60"/>
    <mergeCell ref="G58:G60"/>
    <mergeCell ref="H58:H60"/>
    <mergeCell ref="I58:I60"/>
    <mergeCell ref="J58:J60"/>
    <mergeCell ref="K58:K60"/>
    <mergeCell ref="L58:L60"/>
    <mergeCell ref="M58:M60"/>
    <mergeCell ref="X217:X219"/>
    <mergeCell ref="V153:V155"/>
    <mergeCell ref="M183:M185"/>
    <mergeCell ref="Q183:Q185"/>
    <mergeCell ref="X183:X185"/>
    <mergeCell ref="N169:N171"/>
    <mergeCell ref="R183:R185"/>
    <mergeCell ref="P169:P171"/>
    <mergeCell ref="R153:R155"/>
    <mergeCell ref="S153:S155"/>
    <mergeCell ref="T153:T155"/>
    <mergeCell ref="U153:U155"/>
    <mergeCell ref="Q212:Q216"/>
    <mergeCell ref="R212:R216"/>
    <mergeCell ref="S212:S216"/>
    <mergeCell ref="T212:T216"/>
    <mergeCell ref="U212:U216"/>
    <mergeCell ref="V212:V216"/>
    <mergeCell ref="W212:W216"/>
    <mergeCell ref="X212:X216"/>
    <mergeCell ref="P217:P219"/>
    <mergeCell ref="S217:S219"/>
    <mergeCell ref="T217:T219"/>
    <mergeCell ref="U217:U219"/>
    <mergeCell ref="V217:V219"/>
    <mergeCell ref="AL55:AL57"/>
    <mergeCell ref="Z217:Z219"/>
    <mergeCell ref="AA217:AA219"/>
    <mergeCell ref="AB217:AB219"/>
    <mergeCell ref="AC217:AC219"/>
    <mergeCell ref="AD217:AD219"/>
    <mergeCell ref="AE217:AE219"/>
    <mergeCell ref="AF217:AF219"/>
    <mergeCell ref="AG217:AG219"/>
    <mergeCell ref="AH217:AH219"/>
    <mergeCell ref="AI116:AI118"/>
    <mergeCell ref="AH129:AH131"/>
    <mergeCell ref="AH132:AH134"/>
    <mergeCell ref="Z129:Z131"/>
    <mergeCell ref="AA129:AA131"/>
    <mergeCell ref="AB129:AB131"/>
    <mergeCell ref="V116:V118"/>
    <mergeCell ref="W217:W219"/>
    <mergeCell ref="AF129:AF131"/>
    <mergeCell ref="AA58:AA60"/>
    <mergeCell ref="Z55:Z57"/>
    <mergeCell ref="AA55:AA57"/>
    <mergeCell ref="AB55:AB57"/>
    <mergeCell ref="AG129:AG131"/>
    <mergeCell ref="AI129:AI131"/>
    <mergeCell ref="AJ129:AJ131"/>
    <mergeCell ref="AS71:AS75"/>
    <mergeCell ref="AS88:AS92"/>
    <mergeCell ref="AS111:AS115"/>
    <mergeCell ref="AR124:AR128"/>
    <mergeCell ref="AN129:AN131"/>
    <mergeCell ref="AS119:AS123"/>
    <mergeCell ref="AK129:AK131"/>
    <mergeCell ref="AO116:AO118"/>
    <mergeCell ref="AO129:AO131"/>
    <mergeCell ref="AL129:AL131"/>
    <mergeCell ref="AC116:AC118"/>
    <mergeCell ref="AD116:AD118"/>
    <mergeCell ref="AE116:AE118"/>
    <mergeCell ref="AS100:AS104"/>
    <mergeCell ref="AS95:AS99"/>
    <mergeCell ref="AS81:AS85"/>
    <mergeCell ref="AG58:AG60"/>
    <mergeCell ref="AG108:AG110"/>
    <mergeCell ref="AK217:AK219"/>
    <mergeCell ref="AR169:AR171"/>
    <mergeCell ref="AN169:AN171"/>
    <mergeCell ref="AL156:AL158"/>
    <mergeCell ref="AQ212:AQ216"/>
    <mergeCell ref="AM180:AM182"/>
    <mergeCell ref="AN180:AN182"/>
    <mergeCell ref="AN212:AN216"/>
    <mergeCell ref="AP212:AP216"/>
    <mergeCell ref="AR206:AR210"/>
    <mergeCell ref="AR217:AR219"/>
    <mergeCell ref="AR183:AR185"/>
    <mergeCell ref="AR196:AR200"/>
    <mergeCell ref="AR186:AR190"/>
    <mergeCell ref="AQ217:AQ219"/>
    <mergeCell ref="AM212:AM216"/>
    <mergeCell ref="AS45:AS49"/>
    <mergeCell ref="AG140:AG142"/>
    <mergeCell ref="AJ132:AJ134"/>
    <mergeCell ref="AJ108:AJ110"/>
    <mergeCell ref="AK108:AK110"/>
    <mergeCell ref="AJ116:AJ118"/>
    <mergeCell ref="AL105:AL107"/>
    <mergeCell ref="AM105:AM107"/>
    <mergeCell ref="AN105:AN107"/>
    <mergeCell ref="AM129:AM131"/>
    <mergeCell ref="AI108:AI110"/>
    <mergeCell ref="AI132:AI134"/>
    <mergeCell ref="AH140:AH142"/>
    <mergeCell ref="AI140:AI142"/>
    <mergeCell ref="AJ140:AJ142"/>
    <mergeCell ref="AG105:AG107"/>
    <mergeCell ref="AG116:AG118"/>
    <mergeCell ref="AG132:AG134"/>
    <mergeCell ref="AN140:AN142"/>
    <mergeCell ref="AH116:AH118"/>
    <mergeCell ref="AR45:AR49"/>
    <mergeCell ref="AR111:AR115"/>
    <mergeCell ref="AR66:AR70"/>
    <mergeCell ref="AO108:AO110"/>
    <mergeCell ref="AH156:AH158"/>
    <mergeCell ref="AI156:AI158"/>
    <mergeCell ref="AJ156:AJ158"/>
    <mergeCell ref="AG180:AG182"/>
    <mergeCell ref="AJ183:AJ185"/>
    <mergeCell ref="AH153:AH155"/>
    <mergeCell ref="AR175:AR179"/>
    <mergeCell ref="AR191:AR195"/>
    <mergeCell ref="AR201:AR205"/>
    <mergeCell ref="AG153:AG155"/>
    <mergeCell ref="AL153:AL155"/>
    <mergeCell ref="AR153:AR155"/>
    <mergeCell ref="AR156:AR158"/>
    <mergeCell ref="AO153:AO155"/>
    <mergeCell ref="AO156:AO158"/>
    <mergeCell ref="AO183:AO185"/>
    <mergeCell ref="AO180:AO182"/>
    <mergeCell ref="AL217:AL219"/>
    <mergeCell ref="AM217:AM219"/>
    <mergeCell ref="AN217:AN219"/>
    <mergeCell ref="AS206:AS210"/>
    <mergeCell ref="AS217:AS219"/>
    <mergeCell ref="AS164:AS168"/>
    <mergeCell ref="AR143:AR147"/>
    <mergeCell ref="AS140:AS142"/>
    <mergeCell ref="AF105:AF107"/>
    <mergeCell ref="AF132:AF134"/>
    <mergeCell ref="AF116:AF118"/>
    <mergeCell ref="AF169:AF171"/>
    <mergeCell ref="AI169:AI171"/>
    <mergeCell ref="AG183:AG185"/>
    <mergeCell ref="AH169:AH171"/>
    <mergeCell ref="AF172:AF174"/>
    <mergeCell ref="AG172:AG174"/>
    <mergeCell ref="AH172:AH174"/>
    <mergeCell ref="AG169:AG171"/>
    <mergeCell ref="AH183:AH185"/>
    <mergeCell ref="AF140:AF142"/>
    <mergeCell ref="AS212:AS216"/>
    <mergeCell ref="AJ217:AJ219"/>
    <mergeCell ref="AG156:AG158"/>
    <mergeCell ref="AR50:AR54"/>
    <mergeCell ref="AR81:AR85"/>
    <mergeCell ref="AR61:AR65"/>
    <mergeCell ref="AN55:AN57"/>
    <mergeCell ref="AR76:AR80"/>
    <mergeCell ref="AN116:AN118"/>
    <mergeCell ref="AM116:AM118"/>
    <mergeCell ref="AM55:AM57"/>
    <mergeCell ref="AR119:AR123"/>
    <mergeCell ref="AR71:AR75"/>
    <mergeCell ref="AR95:AR99"/>
    <mergeCell ref="AN108:AN110"/>
    <mergeCell ref="AN58:AN60"/>
    <mergeCell ref="AS50:AS54"/>
    <mergeCell ref="AK183:AK185"/>
    <mergeCell ref="AL183:AL185"/>
    <mergeCell ref="AM183:AM185"/>
    <mergeCell ref="AN183:AN185"/>
    <mergeCell ref="AN132:AN134"/>
    <mergeCell ref="AK140:AK142"/>
    <mergeCell ref="AL140:AL142"/>
    <mergeCell ref="AL108:AL110"/>
    <mergeCell ref="AM108:AM110"/>
    <mergeCell ref="AL172:AL174"/>
    <mergeCell ref="AM172:AM174"/>
    <mergeCell ref="AR88:AR92"/>
    <mergeCell ref="AR116:AR118"/>
    <mergeCell ref="AR100:AR104"/>
    <mergeCell ref="AR105:AR107"/>
    <mergeCell ref="AR108:AR110"/>
    <mergeCell ref="AK132:AK134"/>
    <mergeCell ref="AL132:AL134"/>
    <mergeCell ref="AM132:AM134"/>
    <mergeCell ref="AO55:AO57"/>
    <mergeCell ref="AO58:AO60"/>
    <mergeCell ref="AO105:AO107"/>
    <mergeCell ref="AS66:AS70"/>
    <mergeCell ref="AE169:AE171"/>
    <mergeCell ref="AI183:AI185"/>
    <mergeCell ref="AC183:AC185"/>
    <mergeCell ref="AD183:AD185"/>
    <mergeCell ref="AE183:AE185"/>
    <mergeCell ref="AF183:AF185"/>
    <mergeCell ref="AD153:AD155"/>
    <mergeCell ref="W153:W155"/>
    <mergeCell ref="X153:X155"/>
    <mergeCell ref="Y153:Y155"/>
    <mergeCell ref="Z153:Z155"/>
    <mergeCell ref="AA153:AA155"/>
    <mergeCell ref="AB153:AB155"/>
    <mergeCell ref="AC153:AC155"/>
    <mergeCell ref="W169:W171"/>
    <mergeCell ref="X169:X171"/>
    <mergeCell ref="Y169:Y171"/>
    <mergeCell ref="Z169:Z171"/>
    <mergeCell ref="AD156:AD158"/>
    <mergeCell ref="AB156:AB158"/>
    <mergeCell ref="AC156:AC158"/>
    <mergeCell ref="W156:W158"/>
    <mergeCell ref="Z156:Z158"/>
    <mergeCell ref="AA156:AA158"/>
    <mergeCell ref="Q153:Q155"/>
    <mergeCell ref="R132:R134"/>
    <mergeCell ref="S132:S134"/>
    <mergeCell ref="V132:V134"/>
    <mergeCell ref="T132:T134"/>
    <mergeCell ref="O169:O171"/>
    <mergeCell ref="P156:P158"/>
    <mergeCell ref="P140:P142"/>
    <mergeCell ref="U169:U171"/>
    <mergeCell ref="V169:V171"/>
    <mergeCell ref="V156:V158"/>
    <mergeCell ref="Q156:Q158"/>
    <mergeCell ref="R156:R158"/>
    <mergeCell ref="Q169:Q171"/>
    <mergeCell ref="R169:R171"/>
    <mergeCell ref="S169:S171"/>
    <mergeCell ref="T169:T171"/>
    <mergeCell ref="Q140:Q142"/>
    <mergeCell ref="R140:R142"/>
    <mergeCell ref="S140:S142"/>
    <mergeCell ref="T140:T142"/>
    <mergeCell ref="U140:U142"/>
    <mergeCell ref="V140:V142"/>
    <mergeCell ref="Q132:Q134"/>
    <mergeCell ref="B81:B85"/>
    <mergeCell ref="C81:C85"/>
    <mergeCell ref="J129:J131"/>
    <mergeCell ref="M129:M131"/>
    <mergeCell ref="J132:J134"/>
    <mergeCell ref="M132:M134"/>
    <mergeCell ref="I132:I134"/>
    <mergeCell ref="L129:L131"/>
    <mergeCell ref="G132:G134"/>
    <mergeCell ref="H132:H134"/>
    <mergeCell ref="G129:G131"/>
    <mergeCell ref="H129:H131"/>
    <mergeCell ref="H105:H107"/>
    <mergeCell ref="L105:L107"/>
    <mergeCell ref="I105:I107"/>
    <mergeCell ref="J105:J107"/>
    <mergeCell ref="K105:K107"/>
    <mergeCell ref="B88:B92"/>
    <mergeCell ref="C88:C92"/>
    <mergeCell ref="F132:F134"/>
    <mergeCell ref="F129:F131"/>
    <mergeCell ref="M116:M118"/>
    <mergeCell ref="J116:J118"/>
    <mergeCell ref="K116:K118"/>
    <mergeCell ref="AR10:AR14"/>
    <mergeCell ref="AS10:AS14"/>
    <mergeCell ref="AR25:AR29"/>
    <mergeCell ref="AS25:AS29"/>
    <mergeCell ref="A40:A44"/>
    <mergeCell ref="B40:B44"/>
    <mergeCell ref="C40:C44"/>
    <mergeCell ref="K140:K142"/>
    <mergeCell ref="L140:L142"/>
    <mergeCell ref="U132:U134"/>
    <mergeCell ref="D108:D110"/>
    <mergeCell ref="D116:D118"/>
    <mergeCell ref="E108:E110"/>
    <mergeCell ref="B108:B110"/>
    <mergeCell ref="C108:C110"/>
    <mergeCell ref="C116:C118"/>
    <mergeCell ref="F108:F110"/>
    <mergeCell ref="G108:G110"/>
    <mergeCell ref="H108:H110"/>
    <mergeCell ref="I108:I110"/>
    <mergeCell ref="J108:J110"/>
    <mergeCell ref="K108:K110"/>
    <mergeCell ref="L108:L110"/>
    <mergeCell ref="N108:N110"/>
    <mergeCell ref="A71:A75"/>
    <mergeCell ref="A61:A65"/>
    <mergeCell ref="A10:A14"/>
    <mergeCell ref="B71:C75"/>
    <mergeCell ref="A76:A80"/>
    <mergeCell ref="A95:A99"/>
    <mergeCell ref="B95:C99"/>
    <mergeCell ref="E105:E107"/>
    <mergeCell ref="D105:D107"/>
    <mergeCell ref="C50:C54"/>
    <mergeCell ref="A45:A49"/>
    <mergeCell ref="B45:B49"/>
    <mergeCell ref="C45:C49"/>
    <mergeCell ref="E55:E57"/>
    <mergeCell ref="B10:C14"/>
    <mergeCell ref="A15:A19"/>
    <mergeCell ref="B15:B19"/>
    <mergeCell ref="C15:C19"/>
    <mergeCell ref="A50:A54"/>
    <mergeCell ref="B50:B54"/>
    <mergeCell ref="B105:B107"/>
    <mergeCell ref="C105:C107"/>
    <mergeCell ref="B76:B80"/>
    <mergeCell ref="C76:C80"/>
    <mergeCell ref="A88:A92"/>
    <mergeCell ref="A81:A85"/>
    <mergeCell ref="A108:A110"/>
    <mergeCell ref="AF7:AH7"/>
    <mergeCell ref="A1:AS1"/>
    <mergeCell ref="A2:AS2"/>
    <mergeCell ref="A3:AS3"/>
    <mergeCell ref="A4:AS4"/>
    <mergeCell ref="A6:A8"/>
    <mergeCell ref="B6:B8"/>
    <mergeCell ref="C6:C8"/>
    <mergeCell ref="D6:D8"/>
    <mergeCell ref="E6:G7"/>
    <mergeCell ref="AI7:AK7"/>
    <mergeCell ref="AL7:AN7"/>
    <mergeCell ref="AO7:AQ7"/>
    <mergeCell ref="AR6:AR8"/>
    <mergeCell ref="AS6:AS8"/>
    <mergeCell ref="H7:J7"/>
    <mergeCell ref="K7:M7"/>
    <mergeCell ref="N7:P7"/>
    <mergeCell ref="Q7:S7"/>
    <mergeCell ref="T7:V7"/>
    <mergeCell ref="W7:Y7"/>
    <mergeCell ref="Z7:AB7"/>
    <mergeCell ref="AC7:AE7"/>
    <mergeCell ref="H6:AQ6"/>
    <mergeCell ref="AS30:AS34"/>
    <mergeCell ref="AS35:AS39"/>
    <mergeCell ref="AS40:AS44"/>
    <mergeCell ref="A30:A34"/>
    <mergeCell ref="B30:B34"/>
    <mergeCell ref="AR15:AR19"/>
    <mergeCell ref="AS15:AS19"/>
    <mergeCell ref="A20:A24"/>
    <mergeCell ref="B20:B24"/>
    <mergeCell ref="C20:C24"/>
    <mergeCell ref="AR20:AR24"/>
    <mergeCell ref="AR30:AR34"/>
    <mergeCell ref="AR35:AR39"/>
    <mergeCell ref="AR40:AR44"/>
    <mergeCell ref="A35:A39"/>
    <mergeCell ref="B35:B39"/>
    <mergeCell ref="C35:C39"/>
    <mergeCell ref="A25:A29"/>
    <mergeCell ref="B25:B29"/>
    <mergeCell ref="C25:C29"/>
    <mergeCell ref="C30:C34"/>
    <mergeCell ref="AS20:AS24"/>
    <mergeCell ref="AR58:AR60"/>
    <mergeCell ref="AS58:AS60"/>
    <mergeCell ref="A55:A57"/>
    <mergeCell ref="B55:B57"/>
    <mergeCell ref="C55:C57"/>
    <mergeCell ref="D55:D57"/>
    <mergeCell ref="AR55:AR57"/>
    <mergeCell ref="K55:K57"/>
    <mergeCell ref="L55:L57"/>
    <mergeCell ref="M55:M57"/>
    <mergeCell ref="R55:R57"/>
    <mergeCell ref="T58:T60"/>
    <mergeCell ref="U58:U60"/>
    <mergeCell ref="V58:V60"/>
    <mergeCell ref="AS55:AS57"/>
    <mergeCell ref="N58:N60"/>
    <mergeCell ref="O58:O60"/>
    <mergeCell ref="P58:P60"/>
    <mergeCell ref="Q58:Q60"/>
    <mergeCell ref="R58:R60"/>
    <mergeCell ref="S58:S60"/>
    <mergeCell ref="AH58:AH60"/>
    <mergeCell ref="AI58:AI60"/>
    <mergeCell ref="F55:F57"/>
    <mergeCell ref="C156:C158"/>
    <mergeCell ref="C164:C168"/>
    <mergeCell ref="B169:B171"/>
    <mergeCell ref="A164:A168"/>
    <mergeCell ref="G55:G57"/>
    <mergeCell ref="H55:H57"/>
    <mergeCell ref="I55:I57"/>
    <mergeCell ref="J55:J57"/>
    <mergeCell ref="A58:A60"/>
    <mergeCell ref="B58:B60"/>
    <mergeCell ref="C58:C60"/>
    <mergeCell ref="D58:D60"/>
    <mergeCell ref="D153:D155"/>
    <mergeCell ref="A116:A118"/>
    <mergeCell ref="B116:B118"/>
    <mergeCell ref="B61:B65"/>
    <mergeCell ref="C61:C65"/>
    <mergeCell ref="A66:A70"/>
    <mergeCell ref="B66:B70"/>
    <mergeCell ref="C66:C70"/>
    <mergeCell ref="B100:B104"/>
    <mergeCell ref="C100:C104"/>
    <mergeCell ref="A100:A104"/>
    <mergeCell ref="A105:A107"/>
    <mergeCell ref="A135:A139"/>
    <mergeCell ref="C183:C185"/>
    <mergeCell ref="D183:D185"/>
    <mergeCell ref="C153:C155"/>
    <mergeCell ref="A169:A171"/>
    <mergeCell ref="A119:A123"/>
    <mergeCell ref="D132:D134"/>
    <mergeCell ref="E132:E134"/>
    <mergeCell ref="A132:A134"/>
    <mergeCell ref="B132:B134"/>
    <mergeCell ref="C132:C134"/>
    <mergeCell ref="A129:A131"/>
    <mergeCell ref="B129:B131"/>
    <mergeCell ref="C129:C131"/>
    <mergeCell ref="D129:D131"/>
    <mergeCell ref="E129:E131"/>
    <mergeCell ref="A124:A128"/>
    <mergeCell ref="B124:B128"/>
    <mergeCell ref="C124:C128"/>
    <mergeCell ref="B119:C123"/>
    <mergeCell ref="A156:A158"/>
    <mergeCell ref="B156:B158"/>
    <mergeCell ref="A140:A142"/>
    <mergeCell ref="H169:H171"/>
    <mergeCell ref="I169:I171"/>
    <mergeCell ref="S129:S131"/>
    <mergeCell ref="A196:A200"/>
    <mergeCell ref="C196:C200"/>
    <mergeCell ref="A148:A152"/>
    <mergeCell ref="B148:B152"/>
    <mergeCell ref="C148:C152"/>
    <mergeCell ref="L153:L155"/>
    <mergeCell ref="K153:K155"/>
    <mergeCell ref="B159:C163"/>
    <mergeCell ref="A159:A163"/>
    <mergeCell ref="L169:L171"/>
    <mergeCell ref="L172:L174"/>
    <mergeCell ref="K172:K174"/>
    <mergeCell ref="B135:B139"/>
    <mergeCell ref="C135:C139"/>
    <mergeCell ref="B183:B185"/>
    <mergeCell ref="E169:E171"/>
    <mergeCell ref="F169:F171"/>
    <mergeCell ref="P153:P155"/>
    <mergeCell ref="P132:P134"/>
    <mergeCell ref="Q129:Q131"/>
    <mergeCell ref="P129:P131"/>
    <mergeCell ref="B140:B142"/>
    <mergeCell ref="C140:C142"/>
    <mergeCell ref="C143:C147"/>
    <mergeCell ref="H153:H155"/>
    <mergeCell ref="D140:D142"/>
    <mergeCell ref="A143:A147"/>
    <mergeCell ref="B143:B147"/>
    <mergeCell ref="E140:E142"/>
    <mergeCell ref="F140:F142"/>
    <mergeCell ref="G140:G142"/>
    <mergeCell ref="H140:H142"/>
    <mergeCell ref="C169:C171"/>
    <mergeCell ref="D169:D171"/>
    <mergeCell ref="D180:D182"/>
    <mergeCell ref="G169:G171"/>
    <mergeCell ref="N129:N131"/>
    <mergeCell ref="O129:O131"/>
    <mergeCell ref="N153:N155"/>
    <mergeCell ref="O153:O155"/>
    <mergeCell ref="I140:I142"/>
    <mergeCell ref="M140:M142"/>
    <mergeCell ref="M153:M155"/>
    <mergeCell ref="N140:N142"/>
    <mergeCell ref="O140:O142"/>
    <mergeCell ref="I129:I131"/>
    <mergeCell ref="K129:K131"/>
    <mergeCell ref="I153:I155"/>
    <mergeCell ref="J140:J142"/>
    <mergeCell ref="J153:J155"/>
    <mergeCell ref="O132:O134"/>
    <mergeCell ref="N132:N134"/>
    <mergeCell ref="K132:K134"/>
    <mergeCell ref="L132:L134"/>
    <mergeCell ref="J169:J171"/>
    <mergeCell ref="I180:I182"/>
    <mergeCell ref="I156:I158"/>
    <mergeCell ref="A153:A155"/>
    <mergeCell ref="B153:B155"/>
    <mergeCell ref="E153:E155"/>
    <mergeCell ref="F153:F155"/>
    <mergeCell ref="G153:G155"/>
    <mergeCell ref="D156:D158"/>
    <mergeCell ref="B164:B168"/>
    <mergeCell ref="H156:H158"/>
    <mergeCell ref="E156:E158"/>
    <mergeCell ref="F156:F158"/>
    <mergeCell ref="G156:G158"/>
    <mergeCell ref="A278:E278"/>
    <mergeCell ref="A277:E277"/>
    <mergeCell ref="G277:M277"/>
    <mergeCell ref="A279:D279"/>
    <mergeCell ref="G279:O279"/>
    <mergeCell ref="O217:O219"/>
    <mergeCell ref="A256:C260"/>
    <mergeCell ref="A235:C235"/>
    <mergeCell ref="C206:C210"/>
    <mergeCell ref="E217:E219"/>
    <mergeCell ref="F217:F219"/>
    <mergeCell ref="N217:N219"/>
    <mergeCell ref="M217:M219"/>
    <mergeCell ref="K212:K216"/>
    <mergeCell ref="A230:C234"/>
    <mergeCell ref="A236:C240"/>
    <mergeCell ref="D212:D216"/>
    <mergeCell ref="E212:E216"/>
    <mergeCell ref="A262:C266"/>
    <mergeCell ref="J172:J174"/>
    <mergeCell ref="F172:F174"/>
    <mergeCell ref="F180:F182"/>
    <mergeCell ref="H183:H185"/>
    <mergeCell ref="G172:G174"/>
    <mergeCell ref="H172:H174"/>
    <mergeCell ref="M281:N281"/>
    <mergeCell ref="H217:H219"/>
    <mergeCell ref="I217:I219"/>
    <mergeCell ref="J217:J219"/>
    <mergeCell ref="K217:K219"/>
    <mergeCell ref="J212:J216"/>
    <mergeCell ref="N183:N185"/>
    <mergeCell ref="G280:O280"/>
    <mergeCell ref="G183:G185"/>
    <mergeCell ref="I172:I174"/>
    <mergeCell ref="L180:L182"/>
    <mergeCell ref="L212:L216"/>
    <mergeCell ref="H212:H216"/>
    <mergeCell ref="I212:I216"/>
    <mergeCell ref="J180:J182"/>
    <mergeCell ref="I183:I185"/>
    <mergeCell ref="J183:J185"/>
    <mergeCell ref="O183:O185"/>
    <mergeCell ref="H180:H182"/>
    <mergeCell ref="E180:E182"/>
    <mergeCell ref="A201:A205"/>
    <mergeCell ref="B201:B205"/>
    <mergeCell ref="C201:C205"/>
    <mergeCell ref="A191:A195"/>
    <mergeCell ref="B191:B195"/>
    <mergeCell ref="C191:C195"/>
    <mergeCell ref="A186:A190"/>
    <mergeCell ref="B196:B200"/>
    <mergeCell ref="AE180:AE182"/>
    <mergeCell ref="AF180:AF182"/>
    <mergeCell ref="AI180:AI182"/>
    <mergeCell ref="AJ180:AJ182"/>
    <mergeCell ref="AH180:AH182"/>
    <mergeCell ref="Z180:Z182"/>
    <mergeCell ref="AC180:AC182"/>
    <mergeCell ref="AI172:AI174"/>
    <mergeCell ref="AC172:AC174"/>
    <mergeCell ref="AD172:AD174"/>
    <mergeCell ref="AE172:AE174"/>
    <mergeCell ref="AA180:AA182"/>
    <mergeCell ref="AB172:AB174"/>
    <mergeCell ref="S183:S185"/>
    <mergeCell ref="T183:T185"/>
    <mergeCell ref="U183:U185"/>
    <mergeCell ref="V183:V185"/>
    <mergeCell ref="W183:W185"/>
    <mergeCell ref="Q180:Q182"/>
    <mergeCell ref="V172:V174"/>
    <mergeCell ref="S180:S182"/>
    <mergeCell ref="T180:T182"/>
    <mergeCell ref="U180:U182"/>
    <mergeCell ref="V180:V182"/>
    <mergeCell ref="W180:W182"/>
    <mergeCell ref="T172:T174"/>
    <mergeCell ref="U172:U174"/>
    <mergeCell ref="R180:R182"/>
    <mergeCell ref="S172:S174"/>
    <mergeCell ref="W172:W174"/>
    <mergeCell ref="AE156:AE158"/>
    <mergeCell ref="AF156:AF158"/>
    <mergeCell ref="N156:N158"/>
    <mergeCell ref="N180:N182"/>
    <mergeCell ref="M180:M182"/>
    <mergeCell ref="AK180:AK182"/>
    <mergeCell ref="O172:O174"/>
    <mergeCell ref="P180:P182"/>
    <mergeCell ref="P172:P174"/>
    <mergeCell ref="Z172:Z174"/>
    <mergeCell ref="AA172:AA174"/>
    <mergeCell ref="Q172:Q174"/>
    <mergeCell ref="R172:R174"/>
    <mergeCell ref="X172:X174"/>
    <mergeCell ref="Y172:Y174"/>
    <mergeCell ref="X156:X158"/>
    <mergeCell ref="Y156:Y158"/>
    <mergeCell ref="S156:S158"/>
    <mergeCell ref="T156:T158"/>
    <mergeCell ref="U156:U158"/>
    <mergeCell ref="X180:X182"/>
    <mergeCell ref="Y180:Y182"/>
    <mergeCell ref="AJ172:AJ174"/>
    <mergeCell ref="AK172:AK174"/>
    <mergeCell ref="Z116:Z118"/>
    <mergeCell ref="X132:X134"/>
    <mergeCell ref="Y132:Y134"/>
    <mergeCell ref="Z132:Z134"/>
    <mergeCell ref="AC129:AC131"/>
    <mergeCell ref="AD129:AD131"/>
    <mergeCell ref="AC140:AC142"/>
    <mergeCell ref="AD140:AD142"/>
    <mergeCell ref="O108:O110"/>
    <mergeCell ref="P108:P110"/>
    <mergeCell ref="X129:X131"/>
    <mergeCell ref="Y129:Y131"/>
    <mergeCell ref="W132:W134"/>
    <mergeCell ref="W140:W142"/>
    <mergeCell ref="X140:X142"/>
    <mergeCell ref="W129:W131"/>
    <mergeCell ref="R129:R131"/>
    <mergeCell ref="X116:X118"/>
    <mergeCell ref="AA116:AA118"/>
    <mergeCell ref="AB116:AB118"/>
    <mergeCell ref="U116:U118"/>
    <mergeCell ref="Y140:Y142"/>
    <mergeCell ref="Z140:Z142"/>
    <mergeCell ref="AA140:AA142"/>
    <mergeCell ref="A172:A174"/>
    <mergeCell ref="B172:B174"/>
    <mergeCell ref="B175:B179"/>
    <mergeCell ref="A183:A185"/>
    <mergeCell ref="G217:G219"/>
    <mergeCell ref="E183:E185"/>
    <mergeCell ref="F183:F185"/>
    <mergeCell ref="C180:C182"/>
    <mergeCell ref="C172:C174"/>
    <mergeCell ref="C175:C179"/>
    <mergeCell ref="A206:A210"/>
    <mergeCell ref="D217:D219"/>
    <mergeCell ref="E172:E174"/>
    <mergeCell ref="F212:F216"/>
    <mergeCell ref="G212:G216"/>
    <mergeCell ref="A180:A182"/>
    <mergeCell ref="B180:B182"/>
    <mergeCell ref="A175:A179"/>
    <mergeCell ref="B186:B190"/>
    <mergeCell ref="C186:C190"/>
    <mergeCell ref="G180:G182"/>
    <mergeCell ref="B206:B210"/>
    <mergeCell ref="B217:B219"/>
    <mergeCell ref="D172:D174"/>
    <mergeCell ref="AS220:AS224"/>
    <mergeCell ref="AR225:AR229"/>
    <mergeCell ref="AR256:AR260"/>
    <mergeCell ref="AS256:AS260"/>
    <mergeCell ref="AR251:AR255"/>
    <mergeCell ref="AS251:AS255"/>
    <mergeCell ref="AR246:AR250"/>
    <mergeCell ref="AS246:AS250"/>
    <mergeCell ref="AR236:AR240"/>
    <mergeCell ref="AS236:AS240"/>
    <mergeCell ref="AR241:AR245"/>
    <mergeCell ref="AS241:AS245"/>
    <mergeCell ref="AS225:AS229"/>
    <mergeCell ref="AS230:AS234"/>
    <mergeCell ref="A283:H283"/>
    <mergeCell ref="A282:H282"/>
    <mergeCell ref="AR212:AR216"/>
    <mergeCell ref="P212:P216"/>
    <mergeCell ref="O212:O216"/>
    <mergeCell ref="N212:N216"/>
    <mergeCell ref="AR230:AR234"/>
    <mergeCell ref="A220:C224"/>
    <mergeCell ref="A225:C229"/>
    <mergeCell ref="AR220:AR224"/>
    <mergeCell ref="A241:C245"/>
    <mergeCell ref="A246:C250"/>
    <mergeCell ref="L217:L219"/>
    <mergeCell ref="A212:A216"/>
    <mergeCell ref="B212:B216"/>
    <mergeCell ref="C212:C216"/>
    <mergeCell ref="A251:C255"/>
    <mergeCell ref="C217:C219"/>
    <mergeCell ref="A217:A219"/>
    <mergeCell ref="A280:E280"/>
    <mergeCell ref="AI217:AI219"/>
    <mergeCell ref="Y217:Y219"/>
    <mergeCell ref="R217:R219"/>
    <mergeCell ref="Q217:Q219"/>
    <mergeCell ref="E66:E70"/>
    <mergeCell ref="F66:F70"/>
    <mergeCell ref="G66:G70"/>
    <mergeCell ref="H66:H70"/>
    <mergeCell ref="I66:I70"/>
    <mergeCell ref="J66:J70"/>
    <mergeCell ref="K66:K70"/>
    <mergeCell ref="L66:L70"/>
    <mergeCell ref="M66:M70"/>
    <mergeCell ref="N66:N70"/>
    <mergeCell ref="O66:O70"/>
    <mergeCell ref="P66:P70"/>
    <mergeCell ref="M212:M216"/>
    <mergeCell ref="M156:M158"/>
    <mergeCell ref="K156:K158"/>
    <mergeCell ref="L156:L158"/>
    <mergeCell ref="O156:O158"/>
    <mergeCell ref="K169:K171"/>
    <mergeCell ref="K183:K185"/>
    <mergeCell ref="L183:L185"/>
    <mergeCell ref="O180:O182"/>
    <mergeCell ref="N172:N174"/>
    <mergeCell ref="M172:M174"/>
    <mergeCell ref="M169:M171"/>
    <mergeCell ref="K180:K182"/>
    <mergeCell ref="P183:P185"/>
    <mergeCell ref="L116:L118"/>
    <mergeCell ref="N116:N118"/>
  </mergeCells>
  <pageMargins left="0.70866141732283472" right="0.13" top="0.32" bottom="0.26" header="0.31496062992125984" footer="0.31496062992125984"/>
  <pageSetup paperSize="8" scale="49" fitToHeight="13" orientation="landscape" r:id="rId1"/>
  <ignoredErrors>
    <ignoredError sqref="A21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Сетевой график за 1 полуг 2023</vt:lpstr>
      <vt:lpstr>'Сетевой график за 1 полуг 2023'!Заголовки_для_печати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2023-07-19T10:26:52Z</dcterms:modified>
</cp:coreProperties>
</file>