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75" windowWidth="15480" windowHeight="5580" firstSheet="3" activeTab="3"/>
  </bookViews>
  <sheets>
    <sheet name="свод по подпрограммам" sheetId="1" state="hidden" r:id="rId1"/>
    <sheet name="оценка эффективности" sheetId="2" state="hidden" r:id="rId2"/>
    <sheet name="Выполнение работ" sheetId="3" state="hidden" r:id="rId3"/>
    <sheet name="за 1 полугодие 2023" sheetId="4" r:id="rId4"/>
  </sheets>
  <definedNames>
    <definedName name="_xlnm.Print_Titles" localSheetId="2">'Выполнение работ'!$3:$3</definedName>
    <definedName name="_xlnm.Print_Area" localSheetId="2">'Выполнение работ'!$A$1:$Q$81</definedName>
  </definedNames>
  <calcPr fullCalcOnLoad="1" iterate="1" iterateCount="100" iterateDelta="0.001"/>
</workbook>
</file>

<file path=xl/sharedStrings.xml><?xml version="1.0" encoding="utf-8"?>
<sst xmlns="http://schemas.openxmlformats.org/spreadsheetml/2006/main" count="871" uniqueCount="339">
  <si>
    <t>№ п/п</t>
  </si>
  <si>
    <t>1.1.</t>
  </si>
  <si>
    <t>бюджет автономного округа</t>
  </si>
  <si>
    <t>1.2.</t>
  </si>
  <si>
    <t>1.3.</t>
  </si>
  <si>
    <t>1.4.</t>
  </si>
  <si>
    <t>2.1.</t>
  </si>
  <si>
    <t>2.2.</t>
  </si>
  <si>
    <t>2.3.</t>
  </si>
  <si>
    <t>1.5.</t>
  </si>
  <si>
    <t>1.6.</t>
  </si>
  <si>
    <t>Комплектование музейных фондов</t>
  </si>
  <si>
    <t>1.9.</t>
  </si>
  <si>
    <t>Поддержка конференций российского и регионального значения</t>
  </si>
  <si>
    <t>2.4.</t>
  </si>
  <si>
    <t>2.5.</t>
  </si>
  <si>
    <t>3.1.</t>
  </si>
  <si>
    <t>январь</t>
  </si>
  <si>
    <t>февраль</t>
  </si>
  <si>
    <t>%</t>
  </si>
  <si>
    <t>план</t>
  </si>
  <si>
    <t>факт</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</si>
  <si>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</si>
  <si>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</si>
  <si>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</si>
  <si>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</si>
  <si>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</si>
  <si>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</si>
  <si>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</si>
  <si>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</si>
  <si>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</si>
  <si>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</si>
  <si>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</si>
  <si>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</si>
  <si>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</si>
  <si>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Всего по программе:</t>
  </si>
  <si>
    <t>в том числе:</t>
  </si>
  <si>
    <t>федеральный бюджет</t>
  </si>
  <si>
    <t>программа "Сотрудничество"</t>
  </si>
  <si>
    <t>Наименование программы</t>
  </si>
  <si>
    <t>Источники финансирования</t>
  </si>
  <si>
    <t>внебюджетные источники</t>
  </si>
  <si>
    <t>местный бюджет</t>
  </si>
  <si>
    <t>Финансовые затраты на реализацию программы в 2012 году (тыс.рублей)</t>
  </si>
  <si>
    <t>Наименование мероприятий программы</t>
  </si>
  <si>
    <t>Исполнитель</t>
  </si>
  <si>
    <t>утвержденный план</t>
  </si>
  <si>
    <t>фактически профинансировано</t>
  </si>
  <si>
    <t>Причины отклонения плана от факта</t>
  </si>
  <si>
    <t>Приложение 2</t>
  </si>
  <si>
    <t>Наименование критерия / подкритерия</t>
  </si>
  <si>
    <t>Балл (0-10)</t>
  </si>
  <si>
    <t>Оценка по критерию / подкритерию</t>
  </si>
  <si>
    <t>Комментарии</t>
  </si>
  <si>
    <t>ИТОГО</t>
  </si>
  <si>
    <t>R=     "   "</t>
  </si>
  <si>
    <t>Отчет по оценке результативности и эффективности  целевой программы за 2012 год</t>
  </si>
  <si>
    <r>
      <t>Вес, Z</t>
    </r>
    <r>
      <rPr>
        <vertAlign val="subscript"/>
        <sz val="10"/>
        <color indexed="8"/>
        <rFont val="Times New Roman"/>
        <family val="1"/>
      </rPr>
      <t>i</t>
    </r>
    <r>
      <rPr>
        <sz val="10"/>
        <color indexed="8"/>
        <rFont val="Times New Roman"/>
        <family val="1"/>
      </rPr>
      <t>, z</t>
    </r>
    <r>
      <rPr>
        <vertAlign val="subscript"/>
        <sz val="10"/>
        <color indexed="8"/>
        <rFont val="Times New Roman"/>
        <family val="1"/>
      </rPr>
      <t>ij</t>
    </r>
  </si>
  <si>
    <r>
      <t>K</t>
    </r>
    <r>
      <rPr>
        <b/>
        <vertAlign val="subscript"/>
        <sz val="10"/>
        <color indexed="8"/>
        <rFont val="Times New Roman"/>
        <family val="1"/>
      </rPr>
      <t>1</t>
    </r>
    <r>
      <rPr>
        <b/>
        <sz val="10"/>
        <color indexed="8"/>
        <rFont val="Times New Roman"/>
        <family val="1"/>
      </rPr>
      <t xml:space="preserve"> Соответствие ДЦП приоритетным направлениям, стратегическим приоритетам, целям социально-экономического развития Югры, законодательству и актуальность показателей целей ДЦП</t>
    </r>
  </si>
  <si>
    <r>
      <t>k</t>
    </r>
    <r>
      <rPr>
        <vertAlign val="subscript"/>
        <sz val="10"/>
        <color indexed="8"/>
        <rFont val="Times New Roman"/>
        <family val="1"/>
      </rPr>
      <t>1.1</t>
    </r>
    <r>
      <rPr>
        <sz val="10"/>
        <color indexed="8"/>
        <rFont val="Times New Roman"/>
        <family val="1"/>
      </rPr>
      <t xml:space="preserve"> Соответствие ДЦП приоритетным направлениям, стратегическим приоритетам, целям социально-экономического развития Югры до 2020 года, программам экономического и социального развития Югры, целям СБП, законодательству</t>
    </r>
  </si>
  <si>
    <r>
      <t>k</t>
    </r>
    <r>
      <rPr>
        <vertAlign val="subscript"/>
        <sz val="10"/>
        <color indexed="8"/>
        <rFont val="Times New Roman"/>
        <family val="1"/>
      </rPr>
      <t>1.2</t>
    </r>
    <r>
      <rPr>
        <sz val="10"/>
        <color indexed="8"/>
        <rFont val="Times New Roman"/>
        <family val="1"/>
      </rPr>
      <t xml:space="preserve"> Актуальность показателей достижения целей ДЦП</t>
    </r>
  </si>
  <si>
    <r>
      <t>K</t>
    </r>
    <r>
      <rPr>
        <b/>
        <vertAlign val="subscript"/>
        <sz val="10"/>
        <color indexed="8"/>
        <rFont val="Times New Roman"/>
        <family val="1"/>
      </rPr>
      <t>2</t>
    </r>
    <r>
      <rPr>
        <b/>
        <sz val="10"/>
        <color indexed="8"/>
        <rFont val="Times New Roman"/>
        <family val="1"/>
      </rPr>
      <t xml:space="preserve"> Адекватность и достаточность комплекса мероприятий ДЦП для достижения ее целей</t>
    </r>
  </si>
  <si>
    <r>
      <t>k</t>
    </r>
    <r>
      <rPr>
        <vertAlign val="subscript"/>
        <sz val="10"/>
        <color indexed="8"/>
        <rFont val="Times New Roman"/>
        <family val="1"/>
      </rPr>
      <t>2.1</t>
    </r>
    <r>
      <rPr>
        <sz val="10"/>
        <color indexed="8"/>
        <rFont val="Times New Roman"/>
        <family val="1"/>
      </rPr>
      <t xml:space="preserve"> Адекватность комплекса мероприятий ДЦП для достижения ее целей</t>
    </r>
  </si>
  <si>
    <r>
      <t>k</t>
    </r>
    <r>
      <rPr>
        <vertAlign val="subscript"/>
        <sz val="10"/>
        <color indexed="8"/>
        <rFont val="Times New Roman"/>
        <family val="1"/>
      </rPr>
      <t>2.2</t>
    </r>
    <r>
      <rPr>
        <sz val="10"/>
        <color indexed="8"/>
        <rFont val="Times New Roman"/>
        <family val="1"/>
      </rPr>
      <t xml:space="preserve"> Достаточность комплекса мероприятий ДЦП для достижения ее целей</t>
    </r>
  </si>
  <si>
    <r>
      <t>K</t>
    </r>
    <r>
      <rPr>
        <b/>
        <vertAlign val="subscript"/>
        <sz val="10"/>
        <color indexed="8"/>
        <rFont val="Times New Roman"/>
        <family val="1"/>
      </rPr>
      <t>3</t>
    </r>
    <r>
      <rPr>
        <b/>
        <sz val="10"/>
        <color indexed="8"/>
        <rFont val="Times New Roman"/>
        <family val="1"/>
      </rPr>
      <t xml:space="preserve"> Выполнение плановых объемов финансирования и привлечение дополнительных средств для реализации ДЦП</t>
    </r>
  </si>
  <si>
    <r>
      <t>k</t>
    </r>
    <r>
      <rPr>
        <vertAlign val="subscript"/>
        <sz val="10"/>
        <color indexed="8"/>
        <rFont val="Times New Roman"/>
        <family val="1"/>
      </rPr>
      <t>3.1</t>
    </r>
    <r>
      <rPr>
        <sz val="10"/>
        <color indexed="8"/>
        <rFont val="Times New Roman"/>
        <family val="1"/>
      </rPr>
      <t xml:space="preserve"> Отношение общего фактического объема финансирования ДЦП за прошедший период ее реализации к объему, предусмотренному в уточненном плане финансирования</t>
    </r>
  </si>
  <si>
    <r>
      <t>k</t>
    </r>
    <r>
      <rPr>
        <vertAlign val="subscript"/>
        <sz val="10"/>
        <color indexed="8"/>
        <rFont val="Times New Roman"/>
        <family val="1"/>
      </rPr>
      <t>3.2</t>
    </r>
    <r>
      <rPr>
        <sz val="10"/>
        <color indexed="8"/>
        <rFont val="Times New Roman"/>
        <family val="1"/>
      </rPr>
      <t xml:space="preserve"> Привлечение дополнительных средств для реализации ДЦП</t>
    </r>
  </si>
  <si>
    <r>
      <t>K</t>
    </r>
    <r>
      <rPr>
        <b/>
        <vertAlign val="subscript"/>
        <sz val="10"/>
        <color indexed="8"/>
        <rFont val="Times New Roman"/>
        <family val="1"/>
      </rPr>
      <t>4</t>
    </r>
    <r>
      <rPr>
        <b/>
        <sz val="10"/>
        <color indexed="8"/>
        <rFont val="Times New Roman"/>
        <family val="1"/>
      </rPr>
      <t xml:space="preserve"> Степень достижения целевых значений показателей целей ДЦП и выполнения ее мероприятий (результативность ДЦП)</t>
    </r>
  </si>
  <si>
    <r>
      <t>k</t>
    </r>
    <r>
      <rPr>
        <vertAlign val="subscript"/>
        <sz val="10"/>
        <rFont val="Times New Roman"/>
        <family val="1"/>
      </rPr>
      <t>4.1</t>
    </r>
    <r>
      <rPr>
        <sz val="10"/>
        <rFont val="Times New Roman"/>
        <family val="1"/>
      </rPr>
      <t xml:space="preserve"> Степень достижения целевых значений показателей целей ДЦП</t>
    </r>
  </si>
  <si>
    <r>
      <t>k</t>
    </r>
    <r>
      <rPr>
        <vertAlign val="subscript"/>
        <sz val="10"/>
        <color indexed="8"/>
        <rFont val="Times New Roman"/>
        <family val="1"/>
      </rPr>
      <t>4.2</t>
    </r>
    <r>
      <rPr>
        <sz val="10"/>
        <color indexed="8"/>
        <rFont val="Times New Roman"/>
        <family val="1"/>
      </rPr>
      <t xml:space="preserve"> Степень выполнения мероприятий ДЦП в отчетном году</t>
    </r>
  </si>
  <si>
    <r>
      <t>K</t>
    </r>
    <r>
      <rPr>
        <b/>
        <vertAlign val="subscript"/>
        <sz val="10"/>
        <color indexed="8"/>
        <rFont val="Times New Roman"/>
        <family val="1"/>
      </rPr>
      <t>5</t>
    </r>
    <r>
      <rPr>
        <b/>
        <sz val="10"/>
        <color indexed="8"/>
        <rFont val="Times New Roman"/>
        <family val="1"/>
      </rPr>
      <t xml:space="preserve"> Динамика показателей эффективности ДЦП</t>
    </r>
  </si>
  <si>
    <r>
      <t>k</t>
    </r>
    <r>
      <rPr>
        <vertAlign val="subscript"/>
        <sz val="10"/>
        <color indexed="8"/>
        <rFont val="Times New Roman"/>
        <family val="1"/>
      </rPr>
      <t>5</t>
    </r>
    <r>
      <rPr>
        <sz val="10"/>
        <color indexed="8"/>
        <rFont val="Times New Roman"/>
        <family val="1"/>
      </rPr>
      <t xml:space="preserve"> Динамика показателей эффективности ДЦП</t>
    </r>
  </si>
  <si>
    <r>
      <t>K</t>
    </r>
    <r>
      <rPr>
        <b/>
        <vertAlign val="subscript"/>
        <sz val="10"/>
        <color indexed="8"/>
        <rFont val="Times New Roman"/>
        <family val="1"/>
      </rPr>
      <t>6</t>
    </r>
    <r>
      <rPr>
        <b/>
        <sz val="10"/>
        <color indexed="8"/>
        <rFont val="Times New Roman"/>
        <family val="1"/>
      </rPr>
      <t xml:space="preserve"> Наличие идентификации негативных внешних факторов и рисков, мер смягчения их воздействия</t>
    </r>
  </si>
  <si>
    <r>
      <t>k</t>
    </r>
    <r>
      <rPr>
        <vertAlign val="subscript"/>
        <sz val="10"/>
        <color indexed="8"/>
        <rFont val="Times New Roman"/>
        <family val="1"/>
      </rPr>
      <t>6.1</t>
    </r>
    <r>
      <rPr>
        <sz val="10"/>
        <color indexed="8"/>
        <rFont val="Times New Roman"/>
        <family val="1"/>
      </rPr>
      <t xml:space="preserve"> Идентификация негативных внешних факторов и рисков</t>
    </r>
  </si>
  <si>
    <r>
      <t>k</t>
    </r>
    <r>
      <rPr>
        <vertAlign val="subscript"/>
        <sz val="10"/>
        <color indexed="8"/>
        <rFont val="Times New Roman"/>
        <family val="1"/>
      </rPr>
      <t>6.2</t>
    </r>
    <r>
      <rPr>
        <sz val="10"/>
        <color indexed="8"/>
        <rFont val="Times New Roman"/>
        <family val="1"/>
      </rPr>
      <t xml:space="preserve"> Принятие мер по смягчению воздействия негативных внешних факторов и рисков на ход реализации ДЦП</t>
    </r>
  </si>
  <si>
    <r>
      <t>K</t>
    </r>
    <r>
      <rPr>
        <b/>
        <vertAlign val="subscript"/>
        <sz val="10"/>
        <color indexed="8"/>
        <rFont val="Times New Roman"/>
        <family val="1"/>
      </rPr>
      <t>7</t>
    </r>
    <r>
      <rPr>
        <b/>
        <sz val="10"/>
        <color indexed="8"/>
        <rFont val="Times New Roman"/>
        <family val="1"/>
      </rPr>
      <t xml:space="preserve"> Количество изменений (корректировок), вносимых в действующую ДЦП в течение года</t>
    </r>
  </si>
  <si>
    <r>
      <t>k</t>
    </r>
    <r>
      <rPr>
        <vertAlign val="subscript"/>
        <sz val="10"/>
        <color indexed="8"/>
        <rFont val="Times New Roman"/>
        <family val="1"/>
      </rPr>
      <t>7.1</t>
    </r>
    <r>
      <rPr>
        <sz val="10"/>
        <color indexed="8"/>
        <rFont val="Times New Roman"/>
        <family val="1"/>
      </rPr>
      <t xml:space="preserve"> Количество изменений (корректировок), вносимых в действующую ДЦП в течение года</t>
    </r>
  </si>
  <si>
    <r>
      <t xml:space="preserve">1. </t>
    </r>
    <r>
      <rPr>
        <b/>
        <sz val="10"/>
        <color indexed="8"/>
        <rFont val="Times New Roman"/>
        <family val="1"/>
      </rPr>
      <t>Пояснения к оценке:</t>
    </r>
    <r>
      <rPr>
        <sz val="10"/>
        <color indexed="8"/>
        <rFont val="Times New Roman"/>
        <family val="1"/>
      </rPr>
      <t xml:space="preserve"> </t>
    </r>
  </si>
  <si>
    <r>
      <t xml:space="preserve">2. </t>
    </r>
    <r>
      <rPr>
        <b/>
        <sz val="10"/>
        <color indexed="8"/>
        <rFont val="Times New Roman"/>
        <family val="1"/>
      </rPr>
      <t>Выводы</t>
    </r>
  </si>
  <si>
    <t>Результат реализации программы</t>
  </si>
  <si>
    <t>План реализации мероприятий целевой программы Ханты-Мансийского автономного округа - Югры "Информационное общество - Югра на 2011-2013 годы" на  2012 год</t>
  </si>
  <si>
    <t>Целевая программа Ханты-Мансийского автономного округа - Югры "Информационное общество - Югра на 2011-2013 годы"</t>
  </si>
  <si>
    <t>Задача 1. Управление развитием информационного общества и формированием электронного правительства</t>
  </si>
  <si>
    <t>Организация процессов управления и мониторинга развития информационного общества и электронного правительства в автономном округе (обеспечение управления проектами и мероприятиями, а также мониторинг, информационное, методическое и аналитическое сопровождение реализации основных направлений, разработка и сопровождение информационной системы для управления программой "Информационное общество - Югра на 2011-2013 годы")</t>
  </si>
  <si>
    <t>Подготовка и принятие законодательных и иных нормативных правовых актов и организационно-методических документов по вопросам развития информационного общества и формирования электронного правительства</t>
  </si>
  <si>
    <t>Проведение научно-практических конференций, семинаров, выставок и конкурсов, а также участие в международных, всероссийских, региональных конференциях, семинарах, выставках и конкурсах в сфере развития информационного общества и формирования электронного правительства</t>
  </si>
  <si>
    <t>Разработка информационно-аналитической системы «Учреждения социальной инфраструктуры Ханты-Мансийского автономного округа – Югры</t>
  </si>
  <si>
    <t>Задача 2. Формирование региональной телекоммуникационной инфраструктуры и обеспечение доступности населению современных информационно-коммуникационных услуг</t>
  </si>
  <si>
    <t>Развитие телекоммуникационной инфраструктуры широкополосного доступа в сеть Интернет населенных пунктов автономного округа</t>
  </si>
  <si>
    <t>Задача 3. Использование информационно-коммуникационных технологий в ситеме здравоохранения и социальной защиты населения</t>
  </si>
  <si>
    <t>Задача 4. Использование информационно-коммуникационных технологий для обеспечения безопасности жизнедеятельности населения</t>
  </si>
  <si>
    <t>Создание и развитие автоматизированной информационно-управляющей системы территориальной подсистемы Ханты-Мансийского автономного округа-Югры единой государственной системы предупреждения и ликвидации чрезвычайных ситуаций РФ в рамках антикризисного управления</t>
  </si>
  <si>
    <t>4.1.</t>
  </si>
  <si>
    <t>Задача 5. Использование информационно-коммуникационных технологий в культуре и системе культурного и гуманитарного просвещения</t>
  </si>
  <si>
    <t>5.1.</t>
  </si>
  <si>
    <t>Развитие цифрового контента и сохранение культурного наследия (в том числе перевод библиотечных, музейных и архивных фондов в электронный вид)</t>
  </si>
  <si>
    <t>5.2.</t>
  </si>
  <si>
    <t>Задача 6. Формирование электронного правительства</t>
  </si>
  <si>
    <t>6.1.1.</t>
  </si>
  <si>
    <t>6.1.2.</t>
  </si>
  <si>
    <t>Создание и развитие информационной системы мониторинга и анализа социально-экономического развития автономного округа</t>
  </si>
  <si>
    <t>6.1.3.</t>
  </si>
  <si>
    <t>Технологическое сопровождение функционирования информационной системы мониторинга и анализа социально-экономического развития автономного округа, в том числе поставка оборудования</t>
  </si>
  <si>
    <t>6.1.4.</t>
  </si>
  <si>
    <t>Использование электронного документооборота в деятельности органов государственной власти и муниципальных образований</t>
  </si>
  <si>
    <t>Модернизация, развитие и поддержка инфраструктуры для реализации проектов электронного правительства автономного округа</t>
  </si>
  <si>
    <t>6.1.5.</t>
  </si>
  <si>
    <t>6.1.6.</t>
  </si>
  <si>
    <t>Модернизация, развитие и поддержка корпоративной сети органов государственной власти Ханты-Мансийского автономного округа – Югры, в том числе включение в сеть 106 муниципальных образований</t>
  </si>
  <si>
    <t>6.1.7.</t>
  </si>
  <si>
    <t>Создание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t>
  </si>
  <si>
    <t>Обеспечение деятельности мировых судей автономного округа и реализация прав граждан при взаимодействии с судебной системой автономного округа</t>
  </si>
  <si>
    <t>6.1.8.</t>
  </si>
  <si>
    <t>6.1.9.</t>
  </si>
  <si>
    <t>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t>
  </si>
  <si>
    <t>6.2.</t>
  </si>
  <si>
    <t>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t>
  </si>
  <si>
    <t>Формирование информационных ресурсов и обеспечение доступа к ним с помощью интернет-сайтов, порталов и информационных систем</t>
  </si>
  <si>
    <t>6.3.</t>
  </si>
  <si>
    <t>6.4.</t>
  </si>
  <si>
    <t>Развитие системы информационно-аналитического обеспечения деятельности Губернатора Ханты-Мансийского автономного округа – Югры</t>
  </si>
  <si>
    <t>6.5.</t>
  </si>
  <si>
    <t>Развитие системы непрерывного обучения государственных гражданских и муниципальных служащих, работников бюджетной сферы в области информационных технологий</t>
  </si>
  <si>
    <t>6.6.</t>
  </si>
  <si>
    <t>Развитие и модернизация системы оказания государственных и муниципальных услуг в электронном виде</t>
  </si>
  <si>
    <t>6.7.</t>
  </si>
  <si>
    <t>Развитие сети многофункциональных центров предоставления государственных и муницыпальных услуг на территории автономного округа</t>
  </si>
  <si>
    <t>Организация предоставления услуг с использованием базы данных библиотечных, музейных и архивных фондов</t>
  </si>
  <si>
    <t>Целевая программа Ханты-Мансийского автономного округа - Югры:  "Информационное общество - Югра на 2011-2013 годы"</t>
  </si>
  <si>
    <t>Разработка ТЗ</t>
  </si>
  <si>
    <t>Разработка ТЗ, подготовка расчета начальной (максимальной) цены контракта</t>
  </si>
  <si>
    <t>Согласование с ДИТ ТЗ и  расчета начальной (максимальной) цены контракта, разработка проекта государственного контракта</t>
  </si>
  <si>
    <t>объявление открытого конкурса на выполнение работ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</si>
  <si>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 xml:space="preserve">заключение государственного контракта на выполнение работ </t>
  </si>
  <si>
    <t>Выполнение Исполнителем работ по государственного контракту</t>
  </si>
  <si>
    <t>Оплата работ по государственному контракту</t>
  </si>
  <si>
    <t xml:space="preserve">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 прогнозирования и анализа тарифов организаций регулируемой инфраструктуры на территории автономного округа </t>
  </si>
  <si>
    <t>Подготовка технического задания на модернизацию Прикладного программного обеспечения Автоматизированной системы обработки информации</t>
  </si>
  <si>
    <t>Подготовка конкурсной документации</t>
  </si>
  <si>
    <t>Проведение торгов</t>
  </si>
  <si>
    <t>Контроль исполнения государственного контракта</t>
  </si>
  <si>
    <t>подготовка технических заданий</t>
  </si>
  <si>
    <t>согласование аукционной документации и проведение электронных торгов</t>
  </si>
  <si>
    <t>заключение государственных контрактов и их исполнение</t>
  </si>
  <si>
    <t>исполнение государственных контрактов</t>
  </si>
  <si>
    <t>приемка и оплата исполненных государственных контрактов</t>
  </si>
  <si>
    <t>подготовка и согласование технических заданий</t>
  </si>
  <si>
    <t xml:space="preserve"> участие на седьмой Всероссийской форум – выставке «ГОСЗАКАЗ – 2012». </t>
  </si>
  <si>
    <t>обучение заказчиков курсы повышения квалификации в сфере размещения электронных закупок:</t>
  </si>
  <si>
    <t xml:space="preserve">Семинар по развитию электронных закупок в автономном округе для 250 человек. </t>
  </si>
  <si>
    <t xml:space="preserve">Создание модуля предотвращения и выявления правонарушений и технической поддержке автоматизированной информационной системы "Государственный заказ" . </t>
  </si>
  <si>
    <t>Приобретение программного обеспечения и оборудования для модернизации автоматизированной информационной системы «Государственный заказ». Разработка и утверждение нормативных правовых актов и организационно-методических документов</t>
  </si>
  <si>
    <t>Создание и внедрение типового решения для регулярного проведения анализа и мониторинга финансового и социально-экономического состояния муниципального образования</t>
  </si>
  <si>
    <t>окончательный расчет по государственному контракту 2011 года</t>
  </si>
  <si>
    <t>разработка порядка выплаты субсидий муниципальным образованиям</t>
  </si>
  <si>
    <t>перечисление субсидий муниципальным образованиям</t>
  </si>
  <si>
    <t>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 Югры</t>
  </si>
  <si>
    <t xml:space="preserve">проведение конкурса </t>
  </si>
  <si>
    <t>заключение контракта на создание концепции развития инфраструктуры широкополосного доступа в сеть Интернет на территории автономного округа – Югры. координация выполнения государственного контракта по разработке Концепции</t>
  </si>
  <si>
    <t xml:space="preserve">координация выполнения государственного контракта по разработке Концепции. </t>
  </si>
  <si>
    <t>приемка работ.</t>
  </si>
  <si>
    <t>Технологическое обеспечение и развитие сегментов информационно-справочного Портала «Твой портал для жизни!»</t>
  </si>
  <si>
    <t xml:space="preserve">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</si>
  <si>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</si>
  <si>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 xml:space="preserve">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Ханты-Мансийского автономного округа - Югры </t>
  </si>
  <si>
    <t>Объявление открытого конкурса на проведение технологических работ по сопровождению и развитию официального портала ОГВ</t>
  </si>
  <si>
    <t xml:space="preserve">Заключение контракта на проведение технологических работ по сопровождению и развитию официального портала ОГВ Аванс 30% </t>
  </si>
  <si>
    <t xml:space="preserve">Контроль за выполнением контракта на проведение технологических работ по сопровождению и развитию официального портала ОГВ </t>
  </si>
  <si>
    <t>Закрытие контракта по сопровождению и развитию официального портала ОГВ Оплата 70%</t>
  </si>
  <si>
    <t xml:space="preserve">Заключение государственного контракта на выполнение работ </t>
  </si>
  <si>
    <t>Создание 7 центров ощественного доступа с использованием стутниковых технологий</t>
  </si>
  <si>
    <t>Создано 7 центров общественного одоступа в труднодоступных населенных пунктах с использлованием спутникового оборудования</t>
  </si>
  <si>
    <t>Подготовка  конкурсной документации. Проведение торгов</t>
  </si>
  <si>
    <t>Контроль исполнения государственного контракта. Промежуточный отчет за месяц.</t>
  </si>
  <si>
    <t>Контроль исполнения государственного контракта. Промежуточный отчет за месяц. Прием и оплата работ по государственному контракту.</t>
  </si>
  <si>
    <t>Прием и оплата работ по государственному контракту</t>
  </si>
  <si>
    <t>Повышение компьютерной грамотности населения. Обучено 11 тыс. жителей автономного округа, в том числе работники бюджетной сферы</t>
  </si>
  <si>
    <t>Создание или модернизация 25 центров общественного доступа, в том числе 1 центр общественного доступа для слепых и слабовидящих</t>
  </si>
  <si>
    <t>Подготовка конкурскной документации.Объявление аукциона.</t>
  </si>
  <si>
    <t>Создано или модернизировано 12 центров общественного доступа</t>
  </si>
  <si>
    <t>Создано 37 центров общественного доступа, в том числе 1 центр общественного доступа для слепых и слабовидящих.</t>
  </si>
  <si>
    <t>создано  5 интернет-центров шахматного мастерства</t>
  </si>
  <si>
    <t>Создано 10 интернет-центров шажхматного мастерства</t>
  </si>
  <si>
    <t>Подготовка конкурсной документации. Проведение торгов</t>
  </si>
  <si>
    <t>Контроль исполнения государственного контракта. Промежуточный отчет за квартал.</t>
  </si>
  <si>
    <t>Контроль исполнения государственного контракта. Прием и оплата работ по государственному контракту.</t>
  </si>
  <si>
    <t>Обучение 400 государственных и муниципальных служащих</t>
  </si>
  <si>
    <t>1-я очередь ТИС Югры, включая ведомственный сегмент, готова к вводу в промышленную эксплуатацию. Внедрение 2-й очереди ТИС Югры в опытную эксплуатацию. Технический проект 3-й очереди ТИС Югры</t>
  </si>
  <si>
    <t>Заключение государственных контрактов на сопровождение системы, на выполнение работ по модернизации системы. Оплата аванса по государственным контрактам по сопровождению</t>
  </si>
  <si>
    <t>Выполнение работ по государственным контрактам.</t>
  </si>
  <si>
    <t>Выполнение  работ по государственным контрактам.</t>
  </si>
  <si>
    <t>Выполнение  работ по государственным контрактам. Оплата работ по государственному контракту на выполнение работ по развитию за 1 этап.</t>
  </si>
  <si>
    <t>Выполнение  работ по государственным контрактам. Оплата работ по государственному контракту по сопровождению за 1 этап. Оплата работ по государственному контракту на выполнение работ по развитию за 2 этап.</t>
  </si>
  <si>
    <t xml:space="preserve">Выполнение  работ по государственным контрактам. Оплата работ по государственному контракту на выполнение работ по развитию за 3 этап. </t>
  </si>
  <si>
    <t>Выполнение  работ по государственным контрактам. Оплата работ по государственному контракту по сопровождению за 2 этап. Оплата работ по государственному контракту на выполнение работ по развитию за 4 этап.</t>
  </si>
  <si>
    <t>Оплата работ по государственным контрактам по сопровождению. Оплата работ по государственному контракту на выполнение работ по развитию за 5 этап.</t>
  </si>
  <si>
    <t>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Ханты-Мансийского автономного округа – Югры</t>
  </si>
  <si>
    <t>Предоставление 156 государственных и муниципальных услуг в электронном виде</t>
  </si>
  <si>
    <t>подготовка технического задания на проведение аукциона в электронной форме</t>
  </si>
  <si>
    <t>согласование аукционой документации и передача в Департамент государственного заказа для размещения на сайте</t>
  </si>
  <si>
    <t>проведение аукциона в электронной форме</t>
  </si>
  <si>
    <t xml:space="preserve">заключение контракта </t>
  </si>
  <si>
    <t>проведение аукциона в электронной форме заключение контракта</t>
  </si>
  <si>
    <t>выполнение работ</t>
  </si>
  <si>
    <t>организация и проведение семинара для ОМСУ</t>
  </si>
  <si>
    <t>участие в международной выставке CeBIT, Ганновер</t>
  </si>
  <si>
    <t>участие в выставке "СвязьЭкспоком"</t>
  </si>
  <si>
    <t>участие в Тверском социально-экономическом Форуме "Информационное общество"</t>
  </si>
  <si>
    <t>участие  в выставке "Иннопром-2012", Екатеринбурн</t>
  </si>
  <si>
    <t>участие в выставке Softool, г. Москва</t>
  </si>
  <si>
    <t>Подготовка ТЗ на ЦУКС и ЕДДС (Сургут, Сургутский р-н, Ханты-Мансийск, Ханты-Мансийский р-н, Нефтеюганск)</t>
  </si>
  <si>
    <t>Подготовка ТЗ на ЦУКС и ЕДДС (Сургут, Сургутский р-н, Ханты-Мансийск, Ханты-Мансийский р-н, Нефтеюганск), госэкспертиза проектной документации</t>
  </si>
  <si>
    <t>Подготовка конкурсной документации на ЦУКС и ЕДДС (Сургут, Сургутский р-н, Ханты-Мансийск, Ханты-Мансийский р-н, Нефтеюганск)</t>
  </si>
  <si>
    <t>Приемка работ</t>
  </si>
  <si>
    <t xml:space="preserve">Консультант отдела финансово-экономического обеспечения
Раевская Алла Юрьевна
Тел.: 8 (3467) 39-22-31
</t>
  </si>
  <si>
    <t>Объявление открытого конкурса на предоставление услуг по информационному и аналитическому сопровождению программы</t>
  </si>
  <si>
    <t>Заключение контракта на предоставление услуг по информационному и аналитическому сопровождению программы и контроль за исполнением контракта</t>
  </si>
  <si>
    <t>Контроль за исполнением контракта на предоставление услуг по информационному и аналитическому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</si>
  <si>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</si>
  <si>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Контроль за исполнением контракта на предоставление услуг по информационномуи аналитическому сопровождению программы.</t>
  </si>
  <si>
    <t>Контроль за исполнением контракта на предоставление услуг по информационному и аналтическому сопровождению программы.</t>
  </si>
  <si>
    <t xml:space="preserve">Контроль за исполнением контракта на предоставление услуг по информационному и аналитическому сопровождению программы. </t>
  </si>
  <si>
    <t xml:space="preserve">Контроль за исполнением контракта на предоставление услуг по информационному и аналитическому сопровождению программы.Оплата 25% по контракту  </t>
  </si>
  <si>
    <t xml:space="preserve">Оплата 25% по контракту на  предоставление услуг по информационному и аналитическому сопровождению программы </t>
  </si>
  <si>
    <t>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t>
  </si>
  <si>
    <t>Создание Территориальной информационной системы Югры и реализация государственных и муниципальных функций в электронном виде с ее использованием</t>
  </si>
  <si>
    <t>Развитие системы управления процессами закупок товаров,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t>
  </si>
  <si>
    <t>Создание условий для повышения компьютерной грамотности жителей автономного округа, в том числе работников бюджетной сферы и выпускников учреждений профессионального образования</t>
  </si>
  <si>
    <t>Развитие (создание новых и модернизация существующих) сети центров  общественного доступа к информации, государственным и муниципальным услугам, предоставляемым в электронной форме на территории автономного округа</t>
  </si>
  <si>
    <t>Развитие (создание новых и модернизация существующих) сети Интернет-центров шахматного мастерства на территории автономного округа</t>
  </si>
  <si>
    <t>Развитие и модернизация автоматизированной системы обработки информации в сфере социальной защиты населения автономного округа</t>
  </si>
  <si>
    <t>Контроль за исполнением контракта</t>
  </si>
  <si>
    <t>Заключение контракта</t>
  </si>
  <si>
    <t>Контроль за исполнением контракта с ОАО «Ростелеком» на оказание услуги комплексного сервиса по организации функционирования региональной инфраструктуры электронного правительства автономного округа – и обеспечение централизованной инфокоммуникационной поддержки процессов оказания государственных и муниципальных услуг</t>
  </si>
  <si>
    <t>Закрытие 1-го этапа</t>
  </si>
  <si>
    <t>Закрытие контракта</t>
  </si>
  <si>
    <t>Заключение очередного сервисного контракта</t>
  </si>
  <si>
    <t>Контроль за исполнением государственного контракта</t>
  </si>
  <si>
    <t>планируется сдача первого этапа работы до 30 марта 2012 года</t>
  </si>
  <si>
    <t>подготовка конкурсной документации</t>
  </si>
  <si>
    <t>подготовка конкурсной документации, объявление аукциона</t>
  </si>
  <si>
    <t>Подготовка  конкурсной документации</t>
  </si>
  <si>
    <t>подготовка конкурсной документации, проведение аукциона</t>
  </si>
  <si>
    <t>Подготовка документации. проведение торгов</t>
  </si>
  <si>
    <t>Подготовка документации</t>
  </si>
  <si>
    <t>контроль за исполнением контракта</t>
  </si>
  <si>
    <t>ежемесячный платех за аренду услуг связи</t>
  </si>
  <si>
    <t>30% от заключаемых контрактов в 1 кв.</t>
  </si>
  <si>
    <t>70% от заключаемых контрактов в 1 кв.</t>
  </si>
  <si>
    <t>30% от заключаемых контрактов по  подключению 106 МО</t>
  </si>
  <si>
    <t>поддержка функционирования межсетевых экранов, обеспечение антивируса</t>
  </si>
  <si>
    <t>защита от нежелательной почты</t>
  </si>
  <si>
    <t>70% от заключаемых контрактов по  подключению 106 МО</t>
  </si>
  <si>
    <t>Заместитель директора Департамента_________________________________Ю.И. Торгашин</t>
  </si>
  <si>
    <t xml:space="preserve">план </t>
  </si>
  <si>
    <t>исполнение, %</t>
  </si>
  <si>
    <t>Исполнение мероприятия</t>
  </si>
  <si>
    <t>Причины отклонения фактически исполненных расходных обязательств от запланированных</t>
  </si>
  <si>
    <t xml:space="preserve">муниципальной программы </t>
  </si>
  <si>
    <t>Согласовано:</t>
  </si>
  <si>
    <t>Комитет по финансам администрации города Урай</t>
  </si>
  <si>
    <t>2</t>
  </si>
  <si>
    <t>2.1</t>
  </si>
  <si>
    <t>Подпрограмма 2 "Развитие потребительского рынка"</t>
  </si>
  <si>
    <t>-</t>
  </si>
  <si>
    <t>Без финансирования</t>
  </si>
  <si>
    <t xml:space="preserve">ИТОГО по подпрограмме 1:
</t>
  </si>
  <si>
    <t xml:space="preserve">ИТОГО по подпрограмме 2:
</t>
  </si>
  <si>
    <t>3</t>
  </si>
  <si>
    <t>3.1</t>
  </si>
  <si>
    <t>Подпрограмма 3 «Развитие сельскохозяйственных товаропроизводителей»</t>
  </si>
  <si>
    <t xml:space="preserve">ИТОГО по подпрограмме 3:
</t>
  </si>
  <si>
    <t>Исполнитель:</t>
  </si>
  <si>
    <t>администрации города Урай</t>
  </si>
  <si>
    <t>Бобылева Г.Н.</t>
  </si>
  <si>
    <t>1.</t>
  </si>
  <si>
    <t>2.2</t>
  </si>
  <si>
    <t>2.3</t>
  </si>
  <si>
    <t>3.2</t>
  </si>
  <si>
    <t>3.3</t>
  </si>
  <si>
    <t>3.4</t>
  </si>
  <si>
    <t xml:space="preserve">Всего по муниципальной программе:
</t>
  </si>
  <si>
    <t>бюджет Ханты-Мансийского автономного округа-Югры</t>
  </si>
  <si>
    <t>иные источники финансирования</t>
  </si>
  <si>
    <t>всего</t>
  </si>
  <si>
    <t>Осуществление мониторинга состояния потребительского рынка на территории города Урай . Формирование и сопровождение торгового реестра объектов торговли, реестра розничных рынков (3)</t>
  </si>
  <si>
    <t>Инвестиции в объекты муниципальной собственности</t>
  </si>
  <si>
    <t>Прочие расходы</t>
  </si>
  <si>
    <t>В том числе:</t>
  </si>
  <si>
    <t xml:space="preserve">Соисполнитель 1
 (Органы администрации города Урай без статуса юридического лица:  комитет по управлению муниципальным имуществом администрации города Урай;  управление по культуре и социальным вопросам администрации города Урай ;  пресс-служба администрации города Урай ; отдел дорожного хозяйства и транспорта администрации города Урай)
</t>
  </si>
  <si>
    <t xml:space="preserve">Соисполнитель 2 
(МКУ «УГЗиП г.Урай»)
</t>
  </si>
  <si>
    <t xml:space="preserve">Соисполнитель 3 
(Управление образования и молодежной политики администрации города Урай)
</t>
  </si>
  <si>
    <t>Подпрограмма 1 "Развитие малого и среднего предприниматкельства"</t>
  </si>
  <si>
    <t>Ответственный исполнитель (соисполнитель)</t>
  </si>
  <si>
    <t>Основные мероприятия муниципальной программы (их взаимосвязь с целевыми показателями муниципальной программы)</t>
  </si>
  <si>
    <t>Номер основного мероприятия</t>
  </si>
  <si>
    <t>Финансовые затраты на реализацию (тыс.рублей) в том числе:</t>
  </si>
  <si>
    <t xml:space="preserve">Ответственный исполнитель (управление экономического развития администрации города Урай) </t>
  </si>
  <si>
    <t>Создание условий для развития сельскохозяйственных товаропроизводителей, в том числе оказание методической, консультационной помощи, в организации участия местных сельскохозяйственных товаропроизводителей в выставочно-ярмарочных мероприятиях и т.д.  (5,6,7)</t>
  </si>
  <si>
    <t>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 в т.ч.: (5,6,7)</t>
  </si>
  <si>
    <t>Предоставление земельных участков для разведения сельскохозяйственных животных и птицы (5,6,7)</t>
  </si>
  <si>
    <t>Предоставление финансовой поддержки в форме субсидии сельскохозяйственным товаропроизводителям  (5,6,7)</t>
  </si>
  <si>
    <t>3.4.1</t>
  </si>
  <si>
    <t>Государственная поддержка производства и реализации продукции животноводства</t>
  </si>
  <si>
    <t>3.4.2</t>
  </si>
  <si>
    <t>Государственная поддержка малых форм хозяйствования, модернизации объектов агропромышленного комплекса, приобретения техники, оборудования</t>
  </si>
  <si>
    <t>управления экономического развития</t>
  </si>
  <si>
    <t xml:space="preserve">главный специалист отдела развития предпринимательства </t>
  </si>
  <si>
    <t xml:space="preserve">Реализация основного мероприятия «Региональный проект «Акселерация субъектов малого и среднего предпринимательства» (1,2,3)
</t>
  </si>
  <si>
    <t>Реализация основного мероприятия «Региональный проект «Создание условий для легкого старта и комфортного ведения бизнеса» (1,2,3)</t>
  </si>
  <si>
    <t xml:space="preserve">Предоставление информационной и консультационной поддержки (1,2)
</t>
  </si>
  <si>
    <t xml:space="preserve">Предоставление имущественной поддержки (1,2,8)
</t>
  </si>
  <si>
    <t>Отдел развития предпринимательства управления экономического развития администрации города Урай</t>
  </si>
  <si>
    <t>Ковалёва О.Д.</t>
  </si>
  <si>
    <t>Разработка и утверждение схема размещения нестационарных торговых объектов (3)</t>
  </si>
  <si>
    <t>Организация выставочно-ярмарочных мероприятий в сфере потребительского рынка, в т.ч.:</t>
  </si>
  <si>
    <t>В отчетном периоде земельные участки не предоставлялись</t>
  </si>
  <si>
    <r>
      <t>В отчетном периоде предоставлены субсидии 1 сельскохозяйственному товаропроизводителю. Исполнение плана финансирования (сетевого графика) отчетного периода  составило</t>
    </r>
    <r>
      <rPr>
        <b/>
        <i/>
        <sz val="12"/>
        <rFont val="Times New Roman"/>
        <family val="1"/>
      </rPr>
      <t xml:space="preserve"> </t>
    </r>
    <r>
      <rPr>
        <sz val="12"/>
        <rFont val="Times New Roman"/>
        <family val="1"/>
      </rPr>
      <t xml:space="preserve">100,0%                                                                                                     </t>
    </r>
  </si>
  <si>
    <t>Исполнение плана финансирования (сетевого графика) отчетного периода  составило 100%</t>
  </si>
  <si>
    <r>
      <t xml:space="preserve">"______"_________________2023 </t>
    </r>
    <r>
      <rPr>
        <sz val="9"/>
        <rFont val="Times New Roman"/>
        <family val="1"/>
      </rPr>
      <t>подпись</t>
    </r>
    <r>
      <rPr>
        <sz val="12"/>
        <rFont val="Times New Roman"/>
        <family val="1"/>
      </rPr>
      <t xml:space="preserve"> _____________________________</t>
    </r>
  </si>
  <si>
    <r>
      <t xml:space="preserve">Хусаинова И.В. "______"_________________2023 </t>
    </r>
    <r>
      <rPr>
        <sz val="9"/>
        <rFont val="Times New Roman"/>
        <family val="1"/>
      </rPr>
      <t>подпись</t>
    </r>
    <r>
      <rPr>
        <sz val="12"/>
        <rFont val="Times New Roman"/>
        <family val="1"/>
      </rPr>
      <t xml:space="preserve"> _____________</t>
    </r>
  </si>
  <si>
    <t>Исполнение мероприятия запланировано с 3 квартала текущего года</t>
  </si>
  <si>
    <t>Предоставлена субсидия 1 сельскохозяйственному товаропроизводителю. Исполнение плана финансирования (сетевого графика) отчетного периода  составило 100%</t>
  </si>
  <si>
    <t>Исполнение комплексного плана (сетевого графика) реализации муниципальной программы "Развитие  малого и среднего предпринимательства, потребительского рынка и сельскохозяйственных товаропроизводителей города Урай" за 1 полугодие  2023 года</t>
  </si>
  <si>
    <t>В первом полугодии 2023 года предоставлены субсидии  14 субъектам малого предпринимательства на возмещение затрат по аренде нежилых помещений, приобритению оборудования (основных средств), по оплате коммунальных услуг нежилых помещений.</t>
  </si>
  <si>
    <t>Проведено 2 Ярмарки выходного дня. Дальнейшее освоение денежных средств предусмотрено с 3 квартала текущего года.Действуют 3 открытых ярмарочных площадок для реализации  с/х продукции, в целях создания условий для граждан, ведущих личные подсобные хозяйства.                                                                  Запланированные мероприятия в I полугодии исполнены.</t>
  </si>
  <si>
    <t>Запланированные мероприятия в I полугодии исполнены.</t>
  </si>
  <si>
    <t xml:space="preserve">С 16.06.2023 по 26.06.2023 проведён отбор получателей субсидии, освоение денежных средств запланированно в июле текущего года. </t>
  </si>
  <si>
    <t xml:space="preserve">
Муниципальное имущество, включенное в Перечень муниципального имущества для поддержки субъектов МСП, по состоянию на 30.06.2023 составляет 45 единиц, из них передано на льготных условиях субъектам МСП 39 единиц. 
За отчетный период муниципальная преференция путем передачи в аренду муниципального имущества без проведения торгов была предоставлена 10 субъектам МСП, осуществляющим деятельность в социально - значимых направлениях.
Перечень муниципального имущества муниципального образования город Урай, свободного от прав третьих лиц (за исключением имущественных прав субъектов малого и среднего предпринимательства), предусмотренного ч.4 ст.18 209-ФЗ  в актуальной редакции размещен на сайте органов местного самоуправления города Урай по ссылке: http://monitoring.admhmao.ru/sections/sm-buisness-monitoring/list1/.
</t>
  </si>
  <si>
    <t>Запланированные денежные средства в 1 полугодие освоены в полном объеме.</t>
  </si>
  <si>
    <r>
      <t xml:space="preserve"> При проведении информационной кампании по пропаганде, популяризации и повышения имиджа предпринимательской деятельности сельскохозяйственных товаропроизводителей, в городе Урай максимально используются все информационные площадки. На официальном сайте органов местного самоуправления города Урай в информационно-телекоммуникационной сети «Интернет» на главной странице размещены баннеры «Информация для предпринимателей», «Имущественная поддержка субъектов МСП»,  «Уполномоченный по защите прав предпринимателей». В случае необходимости предприниматель имеет возможность ознакомиться с интересующей информацией. Также создан «Инвестиционный портал города Урай» где размещена информация не только для поддержки  бизнеса,  но и о возможностях инвестиционного потенциала города. 
В социальной сети созданы информационные группы "Вконтакте" группа для предпринимателей «Бизнес портал Урая», мессенджер «Telegram» сообщество для предпринимателей «Бизнес Урая». 
 В отчетном периоде на сайте органов местного самоуправления города размещалась информация:
- о проведении выставок, семинаров, форумов в онлайн-режиме;
- о мерах и формах предоставления поддержки;
- об изменениях в нормативно правовые акты, затрагивающие интересы сельскохозяйственных товаропроизводителей;                                                                                                                  - о проведении обучающих мероприятий;                                                                                                                            - информации об отборах получателей субсидии на поддержку и развитие животноводства, малых форм хозяйстствоания;                                                                                                                                                                    - о проведении конкурсов на получение грантов, субсидий для сельскохозяйственных товаропроизводителей, проводимых Департаментом промышленности ХМАО-Югры</t>
    </r>
    <r>
      <rPr>
        <sz val="12"/>
        <color indexed="10"/>
        <rFont val="Times New Roman"/>
        <family val="1"/>
      </rPr>
      <t xml:space="preserve">                                                                                                                                                                                        </t>
    </r>
    <r>
      <rPr>
        <sz val="12"/>
        <rFont val="Times New Roman"/>
        <family val="1"/>
      </rPr>
      <t xml:space="preserve">                      </t>
    </r>
  </si>
  <si>
    <r>
      <t xml:space="preserve">Уланова Л.В. "______"_________________2023 </t>
    </r>
    <r>
      <rPr>
        <sz val="9"/>
        <rFont val="Times New Roman"/>
        <family val="1"/>
      </rPr>
      <t>подпись</t>
    </r>
    <r>
      <rPr>
        <sz val="12"/>
        <rFont val="Times New Roman"/>
        <family val="1"/>
      </rPr>
      <t xml:space="preserve"> _______________________________</t>
    </r>
  </si>
  <si>
    <t>ведущий специалист отдела развития предпринимательства</t>
  </si>
  <si>
    <t>Бочкарева И.А.</t>
  </si>
  <si>
    <t>Предусмотрено 24 земельных участка под размещение нестационарных торговых объектов, по заявлениям хозяйствующих субъектов предоставлено 15 земельных участков для размещения НТО. 9 земельных участков под размещение НТО  выставлены на аукцион во 2 квартале 2023 г.,  заявлений на размещение НТО не поступило.</t>
  </si>
  <si>
    <t xml:space="preserve">В результате проведенного мониторинга определено  количество объектов потребительского рынка, их  торговая площадь (для дальнейшего расчета обеспеченности жителей города Урай объектами потребительского рынка, торговыми площадями и посадочными местами).
По состоянию на 30.06.2023 в городе Урай в сфере потребительского рынка функционирует 447 объектов потребительского рынка в т.ч.:
- 189 стационарных торговых объектов;
- 76 объектов общественного питания;
- 103 объекта бытового обслуживания;
- 26 аптек;
- 53 нестационарных торговых объекта. 
Розничные рынки на территории города Урай отсутствуют. Обеспеченность населения торговыми площадями стационарных торговых объектов составляет 163,8% к установленному нормативу по городу Урай. </t>
  </si>
  <si>
    <t>старший инспектор отдела развития предпринимательства</t>
  </si>
  <si>
    <t>Куликова Л.Ю.</t>
  </si>
  <si>
    <t>Информационно - консультационная поддержка. 
С целью предоставления достоверной и оперативной информации, необходимой для организации бизнеса на официальном сайте органов местного самоуправления города Урай в информационно-телекоммуникационной сети «Интернет» на главной странице размещены баннеры «Информация для предпринимателей», «Имущественная поддержка субъектов СМП»,  «Уполномоченный по защите прав Предпринимателей» . В случае необходимости предприниматель имеет возможность ознакомиться с интересующей информацией. В отчетном периоде 634 субъектам малого и среднего предпринимательства была оказана информационно-консультационной поддержка.
В социальной сети созданы информационные группы "Вконтакте" группа для предпринимателей «Бизнес портал Урая» (более 200 участников), в месенджере Telegram создано сообщество "Бизнес Урая" (более 300 участников). В целях повышения уровня узнаваемости Национального проекта,  информация о субъектам МСП, получивших финансовую поддержку размещается на официальном сайте органов местного самоуправления города Урай и в социальных сетях проект под названием «Нацпроект в действии. В Урае выделены субсидии на развитие бизнеса» (далее – Проект). 
Проект информирует жителей города и бизнес-сообщество, что финансовую поддержку по Национальному проекту получить не сложно, и она действительно помогает в развитии бизнеса. 
Проведено 4 заседания Координационного совета по развитию малого и среднего предпринимательства и инвестиционной деятельности при администрации г.Урай, повестки заседаний и протоколы размещены на официальном сайте администрации г. Урай  по ссылке http://uray.ru/institution/koordinacionnyy-sovet-po-razvitiyu-ma/.</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</si>
</sst>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_ ;\-#,##0.0\ "/>
    <numFmt numFmtId="175" formatCode="#,##0.000"/>
    <numFmt numFmtId="176" formatCode="#,##0.00_ ;\-#,##0.00\ "/>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 numFmtId="182" formatCode="0.000"/>
  </numFmts>
  <fonts count="65">
    <font>
      <sz val="11"/>
      <color theme="1"/>
      <name val="Calibri"/>
      <family val="2"/>
    </font>
    <font>
      <sz val="11"/>
      <color indexed="8"/>
      <name val="Calibri"/>
      <family val="2"/>
    </font>
    <font>
      <b/>
      <sz val="10"/>
      <name val="Times New Roman"/>
      <family val="1"/>
    </font>
    <font>
      <i/>
      <sz val="10"/>
      <name val="Times New Roman"/>
      <family val="1"/>
    </font>
    <font>
      <sz val="10"/>
      <name val="Times New Roman"/>
      <family val="1"/>
    </font>
    <font>
      <sz val="10"/>
      <color indexed="8"/>
      <name val="Times New Roman"/>
      <family val="1"/>
    </font>
    <font>
      <b/>
      <sz val="10"/>
      <color indexed="8"/>
      <name val="Times New Roman"/>
      <family val="1"/>
    </font>
    <font>
      <sz val="11"/>
      <name val="Times New Roman"/>
      <family val="1"/>
    </font>
    <font>
      <vertAlign val="subscript"/>
      <sz val="10"/>
      <color indexed="8"/>
      <name val="Times New Roman"/>
      <family val="1"/>
    </font>
    <font>
      <b/>
      <vertAlign val="subscript"/>
      <sz val="10"/>
      <color indexed="8"/>
      <name val="Times New Roman"/>
      <family val="1"/>
    </font>
    <font>
      <vertAlign val="subscript"/>
      <sz val="10"/>
      <name val="Times New Roman"/>
      <family val="1"/>
    </font>
    <font>
      <sz val="8"/>
      <name val="Times New Roman"/>
      <family val="1"/>
    </font>
    <font>
      <b/>
      <sz val="8"/>
      <name val="Aharoni"/>
      <family val="0"/>
    </font>
    <font>
      <sz val="8.3"/>
      <name val="Times New Roman"/>
      <family val="1"/>
    </font>
    <font>
      <sz val="11"/>
      <color indexed="8"/>
      <name val="Times New Roman"/>
      <family val="1"/>
    </font>
    <font>
      <sz val="8"/>
      <name val="Calibri"/>
      <family val="2"/>
    </font>
    <font>
      <sz val="9"/>
      <name val="Times New Roman"/>
      <family val="1"/>
    </font>
    <font>
      <sz val="12"/>
      <color indexed="8"/>
      <name val="Times New Roman"/>
      <family val="1"/>
    </font>
    <font>
      <sz val="12"/>
      <name val="Times New Roman"/>
      <family val="1"/>
    </font>
    <font>
      <b/>
      <sz val="12"/>
      <name val="Times New Roman"/>
      <family val="1"/>
    </font>
    <font>
      <b/>
      <sz val="12"/>
      <color indexed="8"/>
      <name val="Times New Roman"/>
      <family val="1"/>
    </font>
    <font>
      <i/>
      <sz val="12"/>
      <name val="Times New Roman"/>
      <family val="1"/>
    </font>
    <font>
      <b/>
      <i/>
      <sz val="12"/>
      <name val="Times New Roman"/>
      <family val="1"/>
    </font>
    <font>
      <b/>
      <i/>
      <sz val="12"/>
      <color indexed="8"/>
      <name val="Times New Roman"/>
      <family val="1"/>
    </font>
    <font>
      <sz val="12"/>
      <color indexed="10"/>
      <name val="Times New Roman"/>
      <family val="1"/>
    </font>
    <font>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8"/>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0"/>
      <color rgb="FF000000"/>
      <name val="Times New Roman"/>
      <family val="1"/>
    </font>
    <font>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style="thin"/>
      <top/>
      <bottom style="thin"/>
    </border>
    <border>
      <left style="thin"/>
      <right/>
      <top style="thin"/>
      <bottom style="thin"/>
    </border>
    <border>
      <left style="thin"/>
      <right style="thin"/>
      <top/>
      <bottom style="thin"/>
    </border>
    <border>
      <left/>
      <right/>
      <top/>
      <bottom style="thin"/>
    </border>
    <border>
      <left/>
      <right/>
      <top style="thin"/>
      <bottom style="thin"/>
    </border>
    <border>
      <left style="thin"/>
      <right style="thin"/>
      <top/>
      <bottom/>
    </border>
    <border>
      <left style="thin"/>
      <right/>
      <top/>
      <bottom/>
    </border>
    <border>
      <left style="thin"/>
      <right style="thin"/>
      <top style="thin"/>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style="thin"/>
      <top style="thin"/>
      <bottom/>
    </border>
    <border>
      <left style="medium"/>
      <right style="thin"/>
      <top/>
      <bottom/>
    </border>
    <border>
      <left style="medium"/>
      <right style="thin"/>
      <top/>
      <bottom style="thin"/>
    </border>
    <border>
      <left style="thin"/>
      <right style="medium"/>
      <top style="thin"/>
      <bottom/>
    </border>
    <border>
      <left style="thin"/>
      <right style="medium"/>
      <top/>
      <bottom/>
    </border>
    <border>
      <left style="thin"/>
      <right style="medium"/>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0" fillId="0" borderId="0">
      <alignment/>
      <protection/>
    </xf>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1"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0" fontId="61" fillId="32" borderId="0" applyNumberFormat="0" applyBorder="0" applyAlignment="0" applyProtection="0"/>
  </cellStyleXfs>
  <cellXfs count="261">
    <xf numFmtId="0" fontId="0" fillId="0" borderId="0" xfId="0" applyFont="1" applyAlignment="1">
      <alignment/>
    </xf>
    <xf numFmtId="0" fontId="14" fillId="0" borderId="0" xfId="0" applyFont="1" applyAlignment="1" applyProtection="1">
      <alignment vertical="center"/>
      <protection hidden="1"/>
    </xf>
    <xf numFmtId="172" fontId="5" fillId="0" borderId="10" xfId="0" applyNumberFormat="1" applyFont="1" applyBorder="1" applyAlignment="1" applyProtection="1">
      <alignment horizontal="center" vertical="top" wrapText="1"/>
      <protection hidden="1"/>
    </xf>
    <xf numFmtId="172" fontId="5" fillId="33" borderId="10" xfId="0" applyNumberFormat="1" applyFont="1" applyFill="1" applyBorder="1" applyAlignment="1" applyProtection="1">
      <alignment horizontal="center" vertical="top" wrapText="1"/>
      <protection hidden="1"/>
    </xf>
    <xf numFmtId="172" fontId="2" fillId="0" borderId="10" xfId="0" applyNumberFormat="1" applyFont="1" applyFill="1" applyBorder="1" applyAlignment="1" applyProtection="1">
      <alignment horizontal="left" vertical="center" wrapText="1"/>
      <protection hidden="1"/>
    </xf>
    <xf numFmtId="172" fontId="3" fillId="0" borderId="10" xfId="0" applyNumberFormat="1" applyFont="1" applyFill="1" applyBorder="1" applyAlignment="1" applyProtection="1">
      <alignment horizontal="left" vertical="center" wrapText="1"/>
      <protection hidden="1"/>
    </xf>
    <xf numFmtId="172" fontId="5" fillId="0" borderId="0" xfId="0" applyNumberFormat="1" applyFont="1" applyAlignment="1" applyProtection="1">
      <alignment vertical="center"/>
      <protection hidden="1"/>
    </xf>
    <xf numFmtId="172" fontId="5" fillId="33" borderId="0" xfId="0" applyNumberFormat="1" applyFont="1" applyFill="1" applyAlignment="1" applyProtection="1">
      <alignment vertical="center"/>
      <protection hidden="1"/>
    </xf>
    <xf numFmtId="172" fontId="4" fillId="0" borderId="10" xfId="0" applyNumberFormat="1" applyFont="1" applyFill="1" applyBorder="1" applyAlignment="1" applyProtection="1">
      <alignment horizontal="left" vertical="center" wrapText="1"/>
      <protection hidden="1"/>
    </xf>
    <xf numFmtId="172" fontId="5" fillId="0" borderId="11" xfId="0" applyNumberFormat="1" applyFont="1" applyBorder="1" applyAlignment="1" applyProtection="1">
      <alignment vertical="center"/>
      <protection hidden="1"/>
    </xf>
    <xf numFmtId="172" fontId="5" fillId="0" borderId="12" xfId="0" applyNumberFormat="1" applyFont="1" applyBorder="1" applyAlignment="1" applyProtection="1">
      <alignment horizontal="center" vertical="top" wrapText="1"/>
      <protection hidden="1"/>
    </xf>
    <xf numFmtId="172" fontId="5" fillId="0" borderId="11" xfId="0" applyNumberFormat="1" applyFont="1" applyBorder="1" applyAlignment="1" applyProtection="1">
      <alignment horizontal="center" vertical="top" wrapText="1"/>
      <protection hidden="1"/>
    </xf>
    <xf numFmtId="0" fontId="4" fillId="0" borderId="0" xfId="0" applyFont="1" applyFill="1" applyAlignment="1">
      <alignment vertical="center"/>
    </xf>
    <xf numFmtId="0" fontId="5" fillId="0" borderId="0" xfId="0" applyFont="1" applyAlignment="1">
      <alignment/>
    </xf>
    <xf numFmtId="0" fontId="5" fillId="0" borderId="10" xfId="0" applyFont="1" applyBorder="1" applyAlignment="1">
      <alignment horizontal="center" vertical="center" wrapText="1"/>
    </xf>
    <xf numFmtId="0" fontId="6" fillId="0" borderId="10" xfId="0" applyFont="1" applyBorder="1" applyAlignment="1">
      <alignment horizontal="left" vertical="top" wrapText="1"/>
    </xf>
    <xf numFmtId="4" fontId="6" fillId="0" borderId="10"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0" fontId="5" fillId="0" borderId="10" xfId="0" applyFont="1" applyBorder="1" applyAlignment="1">
      <alignment horizontal="left" vertical="top" wrapText="1"/>
    </xf>
    <xf numFmtId="4" fontId="5" fillId="0" borderId="10" xfId="0"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3" fontId="5" fillId="0" borderId="10" xfId="0" applyNumberFormat="1" applyFont="1" applyFill="1" applyBorder="1" applyAlignment="1">
      <alignment horizontal="right" vertical="center" wrapText="1"/>
    </xf>
    <xf numFmtId="4" fontId="5" fillId="0" borderId="10" xfId="0" applyNumberFormat="1" applyFont="1" applyFill="1" applyBorder="1" applyAlignment="1">
      <alignment horizontal="right" vertical="center" wrapText="1"/>
    </xf>
    <xf numFmtId="9" fontId="5" fillId="0" borderId="10" xfId="0" applyNumberFormat="1" applyFont="1" applyFill="1" applyBorder="1" applyAlignment="1">
      <alignment horizontal="left" vertical="top" wrapText="1"/>
    </xf>
    <xf numFmtId="0" fontId="5" fillId="0" borderId="10" xfId="0" applyFont="1" applyFill="1" applyBorder="1" applyAlignment="1">
      <alignment horizontal="left" vertical="top" wrapText="1"/>
    </xf>
    <xf numFmtId="0" fontId="4" fillId="0" borderId="10" xfId="0" applyFont="1" applyBorder="1" applyAlignment="1">
      <alignment horizontal="left" vertical="top" wrapText="1"/>
    </xf>
    <xf numFmtId="4" fontId="4" fillId="0" borderId="10" xfId="0" applyNumberFormat="1" applyFont="1" applyBorder="1" applyAlignment="1">
      <alignment horizontal="right" vertical="center" wrapText="1"/>
    </xf>
    <xf numFmtId="3" fontId="4" fillId="0" borderId="10" xfId="0" applyNumberFormat="1" applyFont="1" applyBorder="1" applyAlignment="1">
      <alignment horizontal="right" vertical="center" wrapText="1"/>
    </xf>
    <xf numFmtId="0" fontId="6" fillId="0" borderId="13" xfId="0" applyFont="1" applyBorder="1" applyAlignment="1">
      <alignment vertical="top" wrapText="1"/>
    </xf>
    <xf numFmtId="0" fontId="5" fillId="0" borderId="0" xfId="0" applyFont="1" applyAlignment="1">
      <alignment wrapText="1"/>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wrapText="1"/>
    </xf>
    <xf numFmtId="174" fontId="4" fillId="0" borderId="10" xfId="61" applyNumberFormat="1" applyFont="1" applyFill="1" applyBorder="1" applyAlignment="1">
      <alignment horizontal="right" vertical="center" wrapText="1"/>
    </xf>
    <xf numFmtId="0" fontId="2" fillId="0" borderId="10" xfId="0" applyFont="1" applyFill="1" applyBorder="1" applyAlignment="1" applyProtection="1">
      <alignment vertical="top"/>
      <protection locked="0"/>
    </xf>
    <xf numFmtId="0" fontId="2" fillId="0" borderId="14"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4" fillId="0" borderId="0" xfId="0" applyFont="1" applyAlignment="1">
      <alignment horizontal="right"/>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Fill="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0" fontId="11" fillId="0" borderId="0" xfId="0" applyFont="1" applyFill="1" applyAlignment="1">
      <alignment/>
    </xf>
    <xf numFmtId="0" fontId="11" fillId="0" borderId="0" xfId="0" applyFont="1" applyFill="1" applyAlignment="1">
      <alignment vertical="center"/>
    </xf>
    <xf numFmtId="175" fontId="11" fillId="0" borderId="0" xfId="0" applyNumberFormat="1" applyFont="1" applyFill="1" applyAlignment="1">
      <alignment vertical="center"/>
    </xf>
    <xf numFmtId="0" fontId="4" fillId="0" borderId="0" xfId="0" applyFont="1" applyAlignment="1">
      <alignment horizontal="center"/>
    </xf>
    <xf numFmtId="0" fontId="4" fillId="0" borderId="0" xfId="0" applyFont="1" applyBorder="1" applyAlignment="1">
      <alignment horizontal="center"/>
    </xf>
    <xf numFmtId="0" fontId="2" fillId="0" borderId="15" xfId="0" applyFont="1" applyBorder="1" applyAlignment="1">
      <alignment/>
    </xf>
    <xf numFmtId="0" fontId="4" fillId="0" borderId="15" xfId="0" applyFont="1" applyBorder="1" applyAlignment="1">
      <alignment horizontal="center"/>
    </xf>
    <xf numFmtId="0" fontId="4" fillId="0" borderId="14" xfId="0" applyFont="1" applyFill="1" applyBorder="1" applyAlignment="1">
      <alignment horizontal="center" vertical="center" wrapText="1"/>
    </xf>
    <xf numFmtId="0" fontId="4" fillId="0" borderId="0" xfId="0" applyFont="1" applyBorder="1" applyAlignment="1">
      <alignment horizontal="center" vertical="center"/>
    </xf>
    <xf numFmtId="0" fontId="2" fillId="0" borderId="13" xfId="0" applyFont="1" applyBorder="1" applyAlignment="1">
      <alignment vertical="top"/>
    </xf>
    <xf numFmtId="0" fontId="2" fillId="0" borderId="16" xfId="0" applyFont="1" applyBorder="1" applyAlignment="1">
      <alignment vertical="top" wrapText="1"/>
    </xf>
    <xf numFmtId="0" fontId="4" fillId="0" borderId="12" xfId="0" applyFont="1" applyBorder="1" applyAlignment="1">
      <alignment horizontal="center"/>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34" borderId="10"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0" fontId="2" fillId="0" borderId="16" xfId="0" applyFont="1" applyFill="1" applyBorder="1" applyAlignment="1">
      <alignment vertical="top"/>
    </xf>
    <xf numFmtId="174" fontId="11" fillId="0" borderId="10" xfId="61" applyNumberFormat="1" applyFont="1" applyFill="1" applyBorder="1" applyAlignment="1">
      <alignment horizontal="center" vertical="center" wrapText="1"/>
    </xf>
    <xf numFmtId="0" fontId="11" fillId="34" borderId="0" xfId="53" applyFont="1" applyFill="1" applyBorder="1" applyAlignment="1">
      <alignment horizontal="center" vertical="center" wrapText="1"/>
      <protection/>
    </xf>
    <xf numFmtId="0" fontId="11" fillId="34" borderId="10" xfId="0" applyFont="1" applyFill="1" applyBorder="1" applyAlignment="1">
      <alignment horizontal="center" vertical="center"/>
    </xf>
    <xf numFmtId="0" fontId="11" fillId="34" borderId="10" xfId="53" applyFont="1" applyFill="1" applyBorder="1" applyAlignment="1">
      <alignment horizontal="center" vertical="center" wrapText="1"/>
      <protection/>
    </xf>
    <xf numFmtId="0" fontId="12" fillId="34" borderId="10" xfId="53" applyFont="1" applyFill="1" applyBorder="1" applyAlignment="1">
      <alignment horizontal="center" vertical="center" wrapText="1"/>
      <protection/>
    </xf>
    <xf numFmtId="0" fontId="4" fillId="34" borderId="10" xfId="0" applyFont="1" applyFill="1" applyBorder="1" applyAlignment="1">
      <alignment horizontal="center" vertical="top" wrapText="1"/>
    </xf>
    <xf numFmtId="0" fontId="4" fillId="34" borderId="0" xfId="0" applyFont="1" applyFill="1" applyBorder="1" applyAlignment="1">
      <alignment horizontal="center"/>
    </xf>
    <xf numFmtId="0" fontId="11" fillId="34" borderId="0" xfId="0" applyFont="1" applyFill="1" applyAlignment="1">
      <alignment horizontal="center" vertical="center"/>
    </xf>
    <xf numFmtId="0" fontId="4" fillId="0" borderId="10" xfId="0" applyFont="1" applyFill="1" applyBorder="1" applyAlignment="1">
      <alignment horizontal="left" vertical="top"/>
    </xf>
    <xf numFmtId="0" fontId="4" fillId="0" borderId="14" xfId="0" applyFont="1" applyFill="1" applyBorder="1" applyAlignment="1">
      <alignment horizontal="left" vertical="top" wrapText="1"/>
    </xf>
    <xf numFmtId="0" fontId="4" fillId="0" borderId="14" xfId="0" applyFont="1" applyFill="1" applyBorder="1" applyAlignment="1">
      <alignment horizontal="center" vertical="top" wrapText="1"/>
    </xf>
    <xf numFmtId="0" fontId="11" fillId="0" borderId="17"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0" fontId="4" fillId="0" borderId="19" xfId="0" applyFont="1" applyFill="1" applyBorder="1" applyAlignment="1">
      <alignment horizontal="center" vertical="top" wrapText="1"/>
    </xf>
    <xf numFmtId="0" fontId="11" fillId="0" borderId="19"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0" xfId="0" applyFont="1" applyAlignment="1">
      <alignment horizontal="center" vertical="center" wrapText="1"/>
    </xf>
    <xf numFmtId="0" fontId="11" fillId="34" borderId="13" xfId="0" applyFont="1" applyFill="1" applyBorder="1" applyAlignment="1">
      <alignment horizontal="center" vertical="center" wrapText="1"/>
    </xf>
    <xf numFmtId="173" fontId="11" fillId="0" borderId="10" xfId="0" applyNumberFormat="1" applyFont="1" applyBorder="1" applyAlignment="1">
      <alignment horizontal="center" vertical="center" wrapText="1"/>
    </xf>
    <xf numFmtId="0" fontId="4" fillId="0" borderId="0" xfId="0" applyFont="1" applyFill="1" applyAlignment="1">
      <alignment horizontal="center"/>
    </xf>
    <xf numFmtId="0" fontId="11" fillId="0" borderId="10" xfId="0" applyFont="1" applyFill="1" applyBorder="1" applyAlignment="1">
      <alignment vertical="center" wrapText="1"/>
    </xf>
    <xf numFmtId="0" fontId="13" fillId="0" borderId="0" xfId="0" applyFont="1" applyAlignment="1">
      <alignment horizontal="center" vertical="center" wrapText="1"/>
    </xf>
    <xf numFmtId="0" fontId="5" fillId="0" borderId="19" xfId="0" applyFont="1" applyFill="1" applyBorder="1" applyAlignment="1">
      <alignment horizontal="center" wrapText="1"/>
    </xf>
    <xf numFmtId="0" fontId="18" fillId="0" borderId="0" xfId="0" applyFont="1" applyFill="1" applyAlignment="1">
      <alignment vertical="center"/>
    </xf>
    <xf numFmtId="0" fontId="62" fillId="0" borderId="0" xfId="0" applyFont="1" applyAlignment="1">
      <alignment horizontal="left" readingOrder="1"/>
    </xf>
    <xf numFmtId="0" fontId="63" fillId="0" borderId="0" xfId="0" applyFont="1" applyAlignment="1">
      <alignment horizontal="left" readingOrder="1"/>
    </xf>
    <xf numFmtId="0" fontId="4" fillId="35" borderId="0" xfId="0" applyFont="1" applyFill="1" applyAlignment="1">
      <alignment vertical="center"/>
    </xf>
    <xf numFmtId="0" fontId="4" fillId="35" borderId="0" xfId="0" applyFont="1" applyFill="1" applyBorder="1" applyAlignment="1">
      <alignment vertical="center"/>
    </xf>
    <xf numFmtId="173" fontId="4" fillId="35" borderId="0" xfId="0" applyNumberFormat="1" applyFont="1" applyFill="1" applyAlignment="1">
      <alignment vertical="center"/>
    </xf>
    <xf numFmtId="0" fontId="19" fillId="0" borderId="10" xfId="0" applyFont="1" applyFill="1" applyBorder="1" applyAlignment="1">
      <alignment horizontal="left" vertical="center" wrapText="1"/>
    </xf>
    <xf numFmtId="172" fontId="19" fillId="0" borderId="10" xfId="0" applyNumberFormat="1" applyFont="1" applyFill="1" applyBorder="1" applyAlignment="1">
      <alignment horizontal="left" vertical="center" wrapText="1"/>
    </xf>
    <xf numFmtId="172" fontId="18" fillId="35" borderId="10" xfId="0" applyNumberFormat="1" applyFont="1" applyFill="1" applyBorder="1" applyAlignment="1" applyProtection="1">
      <alignment horizontal="center" vertical="center" wrapText="1"/>
      <protection locked="0"/>
    </xf>
    <xf numFmtId="49" fontId="19" fillId="0" borderId="20" xfId="0" applyNumberFormat="1" applyFont="1" applyFill="1" applyBorder="1" applyAlignment="1">
      <alignment horizontal="center" vertical="center" wrapText="1"/>
    </xf>
    <xf numFmtId="49" fontId="18" fillId="0" borderId="20" xfId="0" applyNumberFormat="1" applyFont="1" applyFill="1" applyBorder="1" applyAlignment="1">
      <alignment horizontal="center" vertical="top" wrapText="1"/>
    </xf>
    <xf numFmtId="173" fontId="18" fillId="35" borderId="10" xfId="63" applyNumberFormat="1" applyFont="1" applyFill="1" applyBorder="1" applyAlignment="1">
      <alignment horizontal="center" vertical="center" wrapText="1"/>
    </xf>
    <xf numFmtId="173" fontId="18" fillId="0" borderId="10" xfId="63" applyNumberFormat="1" applyFont="1" applyFill="1" applyBorder="1" applyAlignment="1">
      <alignment horizontal="center" vertical="center" wrapText="1"/>
    </xf>
    <xf numFmtId="0" fontId="18" fillId="0" borderId="21" xfId="0" applyFont="1" applyFill="1" applyBorder="1" applyAlignment="1">
      <alignment vertical="center"/>
    </xf>
    <xf numFmtId="0" fontId="18" fillId="0" borderId="10" xfId="0" applyFont="1" applyFill="1" applyBorder="1" applyAlignment="1">
      <alignment horizontal="center" vertical="center" wrapText="1"/>
    </xf>
    <xf numFmtId="174" fontId="18" fillId="35" borderId="10" xfId="63" applyNumberFormat="1" applyFont="1" applyFill="1" applyBorder="1" applyAlignment="1">
      <alignment horizontal="center" vertical="center" wrapText="1"/>
    </xf>
    <xf numFmtId="174" fontId="18" fillId="0" borderId="10" xfId="63" applyNumberFormat="1" applyFont="1" applyFill="1" applyBorder="1" applyAlignment="1">
      <alignment horizontal="center" vertical="center" wrapText="1"/>
    </xf>
    <xf numFmtId="0" fontId="20" fillId="35" borderId="16" xfId="0" applyFont="1" applyFill="1" applyBorder="1" applyAlignment="1" applyProtection="1">
      <alignment vertical="center" wrapText="1"/>
      <protection locked="0"/>
    </xf>
    <xf numFmtId="0" fontId="20" fillId="35" borderId="22" xfId="0" applyFont="1" applyFill="1" applyBorder="1" applyAlignment="1" applyProtection="1">
      <alignment vertical="center" wrapText="1"/>
      <protection locked="0"/>
    </xf>
    <xf numFmtId="0" fontId="18" fillId="0" borderId="20" xfId="0" applyFont="1" applyFill="1" applyBorder="1" applyAlignment="1">
      <alignment horizontal="center" vertical="center"/>
    </xf>
    <xf numFmtId="172" fontId="19" fillId="0" borderId="23" xfId="0" applyNumberFormat="1" applyFont="1" applyFill="1" applyBorder="1" applyAlignment="1">
      <alignment horizontal="left" vertical="center" wrapText="1"/>
    </xf>
    <xf numFmtId="173" fontId="18" fillId="35" borderId="23" xfId="63" applyNumberFormat="1" applyFont="1" applyFill="1" applyBorder="1" applyAlignment="1">
      <alignment horizontal="center" vertical="center" wrapText="1"/>
    </xf>
    <xf numFmtId="172" fontId="19" fillId="35" borderId="10" xfId="0" applyNumberFormat="1" applyFont="1" applyFill="1" applyBorder="1" applyAlignment="1">
      <alignment horizontal="left" vertical="center" wrapText="1"/>
    </xf>
    <xf numFmtId="173" fontId="19" fillId="4" borderId="10" xfId="63" applyNumberFormat="1" applyFont="1" applyFill="1" applyBorder="1" applyAlignment="1">
      <alignment horizontal="center" vertical="center" wrapText="1"/>
    </xf>
    <xf numFmtId="0" fontId="19" fillId="36" borderId="10" xfId="0" applyFont="1" applyFill="1" applyBorder="1" applyAlignment="1">
      <alignment horizontal="left" vertical="center" wrapText="1"/>
    </xf>
    <xf numFmtId="173" fontId="19" fillId="36" borderId="10" xfId="63" applyNumberFormat="1" applyFont="1" applyFill="1" applyBorder="1" applyAlignment="1">
      <alignment horizontal="center" vertical="center" wrapText="1"/>
    </xf>
    <xf numFmtId="0" fontId="19" fillId="37" borderId="10" xfId="0" applyFont="1" applyFill="1" applyBorder="1" applyAlignment="1">
      <alignment horizontal="left" vertical="center" wrapText="1"/>
    </xf>
    <xf numFmtId="173" fontId="19" fillId="37" borderId="10" xfId="63" applyNumberFormat="1" applyFont="1" applyFill="1" applyBorder="1" applyAlignment="1">
      <alignment horizontal="center" vertical="center" wrapText="1"/>
    </xf>
    <xf numFmtId="173" fontId="18" fillId="37" borderId="10" xfId="63" applyNumberFormat="1" applyFont="1" applyFill="1" applyBorder="1" applyAlignment="1">
      <alignment horizontal="center" vertical="center" wrapText="1"/>
    </xf>
    <xf numFmtId="173" fontId="18" fillId="36" borderId="10" xfId="63" applyNumberFormat="1" applyFont="1" applyFill="1" applyBorder="1" applyAlignment="1">
      <alignment horizontal="center" vertical="center" wrapText="1"/>
    </xf>
    <xf numFmtId="173" fontId="19" fillId="37" borderId="10" xfId="63" applyNumberFormat="1" applyFont="1" applyFill="1" applyBorder="1" applyAlignment="1">
      <alignment horizontal="left" vertical="center" wrapText="1"/>
    </xf>
    <xf numFmtId="0" fontId="18" fillId="0" borderId="21" xfId="0" applyFont="1" applyFill="1" applyBorder="1" applyAlignment="1">
      <alignment horizontal="center" vertical="center"/>
    </xf>
    <xf numFmtId="49" fontId="18" fillId="35" borderId="20" xfId="0" applyNumberFormat="1" applyFont="1" applyFill="1" applyBorder="1" applyAlignment="1">
      <alignment horizontal="center" vertical="top" wrapText="1"/>
    </xf>
    <xf numFmtId="0" fontId="19" fillId="3" borderId="10" xfId="0" applyFont="1" applyFill="1" applyBorder="1" applyAlignment="1">
      <alignment horizontal="left" vertical="center" wrapText="1"/>
    </xf>
    <xf numFmtId="173" fontId="19" fillId="3" borderId="10" xfId="63" applyNumberFormat="1" applyFont="1" applyFill="1" applyBorder="1" applyAlignment="1">
      <alignment horizontal="center" vertical="center" wrapText="1"/>
    </xf>
    <xf numFmtId="173" fontId="19" fillId="4" borderId="23" xfId="63" applyNumberFormat="1" applyFont="1" applyFill="1" applyBorder="1" applyAlignment="1">
      <alignment horizontal="center" vertical="center" wrapText="1"/>
    </xf>
    <xf numFmtId="173" fontId="19" fillId="37" borderId="14" xfId="63" applyNumberFormat="1" applyFont="1" applyFill="1" applyBorder="1" applyAlignment="1">
      <alignment horizontal="left" vertical="center" wrapText="1"/>
    </xf>
    <xf numFmtId="173" fontId="19" fillId="37" borderId="14" xfId="63" applyNumberFormat="1" applyFont="1" applyFill="1" applyBorder="1" applyAlignment="1">
      <alignment horizontal="center" vertical="center" wrapText="1"/>
    </xf>
    <xf numFmtId="0" fontId="18" fillId="35" borderId="10" xfId="0" applyFont="1" applyFill="1" applyBorder="1" applyAlignment="1">
      <alignment horizontal="left" vertical="center" wrapText="1"/>
    </xf>
    <xf numFmtId="0" fontId="64" fillId="0" borderId="10" xfId="0" applyFont="1" applyBorder="1" applyAlignment="1">
      <alignment horizontal="left" vertical="top" wrapText="1"/>
    </xf>
    <xf numFmtId="173" fontId="22" fillId="37" borderId="10" xfId="63" applyNumberFormat="1" applyFont="1" applyFill="1" applyBorder="1" applyAlignment="1">
      <alignment horizontal="center" vertical="center" wrapText="1"/>
    </xf>
    <xf numFmtId="173" fontId="21" fillId="37" borderId="10" xfId="63" applyNumberFormat="1" applyFont="1" applyFill="1" applyBorder="1" applyAlignment="1">
      <alignment horizontal="center" vertical="center" wrapText="1"/>
    </xf>
    <xf numFmtId="173" fontId="22" fillId="36" borderId="10" xfId="63" applyNumberFormat="1" applyFont="1" applyFill="1" applyBorder="1" applyAlignment="1">
      <alignment horizontal="center" vertical="center" wrapText="1"/>
    </xf>
    <xf numFmtId="173" fontId="22" fillId="4" borderId="10" xfId="63" applyNumberFormat="1" applyFont="1" applyFill="1" applyBorder="1" applyAlignment="1">
      <alignment horizontal="center" vertical="center" wrapText="1"/>
    </xf>
    <xf numFmtId="173" fontId="22" fillId="35" borderId="10" xfId="63" applyNumberFormat="1" applyFont="1" applyFill="1" applyBorder="1" applyAlignment="1">
      <alignment horizontal="center" vertical="center" wrapText="1"/>
    </xf>
    <xf numFmtId="173" fontId="22" fillId="3" borderId="10" xfId="63" applyNumberFormat="1"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35" borderId="14" xfId="0" applyNumberFormat="1" applyFont="1" applyFill="1" applyBorder="1" applyAlignment="1">
      <alignment horizontal="left" vertical="center" wrapText="1"/>
    </xf>
    <xf numFmtId="173" fontId="19" fillId="36" borderId="10" xfId="63" applyNumberFormat="1" applyFont="1" applyFill="1" applyBorder="1" applyAlignment="1">
      <alignment horizontal="left" vertical="center" wrapText="1"/>
    </xf>
    <xf numFmtId="172" fontId="5" fillId="0" borderId="13" xfId="0" applyNumberFormat="1" applyFont="1" applyBorder="1" applyAlignment="1" applyProtection="1">
      <alignment horizontal="center" vertical="top" wrapText="1"/>
      <protection hidden="1"/>
    </xf>
    <xf numFmtId="172" fontId="5" fillId="0" borderId="16" xfId="0" applyNumberFormat="1" applyFont="1" applyBorder="1" applyAlignment="1" applyProtection="1">
      <alignment horizontal="center" vertical="top" wrapText="1"/>
      <protection hidden="1"/>
    </xf>
    <xf numFmtId="172" fontId="5" fillId="0" borderId="11" xfId="0" applyNumberFormat="1" applyFont="1" applyBorder="1" applyAlignment="1" applyProtection="1">
      <alignment horizontal="center" vertical="top" wrapText="1"/>
      <protection hidden="1"/>
    </xf>
    <xf numFmtId="172" fontId="5" fillId="33" borderId="13" xfId="0" applyNumberFormat="1" applyFont="1" applyFill="1" applyBorder="1" applyAlignment="1" applyProtection="1">
      <alignment horizontal="center" vertical="top" wrapText="1"/>
      <protection hidden="1"/>
    </xf>
    <xf numFmtId="172" fontId="5" fillId="33" borderId="11" xfId="0" applyNumberFormat="1" applyFont="1" applyFill="1" applyBorder="1" applyAlignment="1" applyProtection="1">
      <alignment horizontal="center" vertical="top" wrapText="1"/>
      <protection hidden="1"/>
    </xf>
    <xf numFmtId="172" fontId="5" fillId="0" borderId="10" xfId="0" applyNumberFormat="1" applyFont="1" applyBorder="1" applyAlignment="1" applyProtection="1">
      <alignment vertical="center" wrapText="1"/>
      <protection hidden="1"/>
    </xf>
    <xf numFmtId="172" fontId="5" fillId="33" borderId="16" xfId="0" applyNumberFormat="1" applyFont="1" applyFill="1" applyBorder="1" applyAlignment="1" applyProtection="1">
      <alignment horizontal="center" vertical="top" wrapText="1"/>
      <protection hidden="1"/>
    </xf>
    <xf numFmtId="172" fontId="5" fillId="0" borderId="10" xfId="0" applyNumberFormat="1" applyFont="1" applyBorder="1" applyAlignment="1" applyProtection="1">
      <alignment vertical="center"/>
      <protection hidden="1"/>
    </xf>
    <xf numFmtId="172" fontId="5" fillId="0" borderId="10" xfId="0" applyNumberFormat="1" applyFont="1" applyBorder="1" applyAlignment="1">
      <alignment vertical="center"/>
    </xf>
    <xf numFmtId="0" fontId="5" fillId="0" borderId="0" xfId="0" applyFont="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left" vertical="top" wrapText="1"/>
    </xf>
    <xf numFmtId="0" fontId="4" fillId="0" borderId="0" xfId="0" applyFont="1" applyFill="1" applyAlignment="1">
      <alignment horizontal="left"/>
    </xf>
    <xf numFmtId="0" fontId="11" fillId="0" borderId="0" xfId="0" applyFont="1" applyFill="1" applyAlignment="1">
      <alignment horizontal="left" vertical="center" wrapText="1"/>
    </xf>
    <xf numFmtId="0" fontId="11" fillId="34" borderId="13"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4"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0" fontId="4" fillId="34" borderId="19" xfId="0" applyFont="1" applyFill="1" applyBorder="1" applyAlignment="1">
      <alignment horizontal="center" vertical="top" wrapText="1"/>
    </xf>
    <xf numFmtId="0" fontId="4" fillId="34" borderId="17" xfId="0" applyFont="1" applyFill="1" applyBorder="1" applyAlignment="1">
      <alignment horizontal="center" vertical="top" wrapText="1"/>
    </xf>
    <xf numFmtId="0" fontId="4" fillId="34" borderId="14" xfId="0" applyFont="1" applyFill="1" applyBorder="1" applyAlignment="1">
      <alignment horizontal="center" vertical="top" wrapText="1"/>
    </xf>
    <xf numFmtId="0" fontId="4" fillId="34" borderId="10" xfId="0" applyFont="1" applyFill="1" applyBorder="1" applyAlignment="1">
      <alignment horizontal="left" vertical="top" wrapText="1"/>
    </xf>
    <xf numFmtId="0" fontId="2" fillId="0" borderId="0" xfId="0" applyFont="1" applyBorder="1" applyAlignment="1">
      <alignment horizontal="left" vertical="top"/>
    </xf>
    <xf numFmtId="0" fontId="4" fillId="0" borderId="10" xfId="0" applyFont="1" applyFill="1" applyBorder="1" applyAlignment="1">
      <alignment horizontal="center" vertical="top" wrapText="1"/>
    </xf>
    <xf numFmtId="16" fontId="4" fillId="0" borderId="19" xfId="0" applyNumberFormat="1" applyFont="1" applyFill="1" applyBorder="1" applyAlignment="1">
      <alignment horizontal="center" vertical="top" wrapText="1"/>
    </xf>
    <xf numFmtId="16" fontId="4" fillId="0" borderId="14" xfId="0" applyNumberFormat="1" applyFont="1" applyFill="1" applyBorder="1" applyAlignment="1">
      <alignment horizontal="center" vertical="top" wrapText="1"/>
    </xf>
    <xf numFmtId="0" fontId="4" fillId="34" borderId="10"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4" xfId="0" applyFont="1" applyBorder="1" applyAlignment="1">
      <alignment horizontal="center" vertical="center" wrapText="1"/>
    </xf>
    <xf numFmtId="0" fontId="11" fillId="0" borderId="1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7" fillId="0" borderId="10" xfId="0" applyFont="1" applyFill="1" applyBorder="1" applyAlignment="1" applyProtection="1">
      <alignment horizontal="left" vertical="top" wrapText="1"/>
      <protection locked="0"/>
    </xf>
    <xf numFmtId="0" fontId="18" fillId="0" borderId="19"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4" xfId="0" applyFont="1" applyFill="1" applyBorder="1" applyAlignment="1">
      <alignment horizontal="center" vertical="center"/>
    </xf>
    <xf numFmtId="0" fontId="64" fillId="0" borderId="0" xfId="0" applyFont="1" applyAlignment="1">
      <alignment horizontal="left"/>
    </xf>
    <xf numFmtId="0" fontId="17" fillId="35" borderId="24" xfId="0" applyFont="1" applyFill="1" applyBorder="1" applyAlignment="1" applyProtection="1">
      <alignment horizontal="left" vertical="top" wrapText="1"/>
      <protection locked="0"/>
    </xf>
    <xf numFmtId="0" fontId="17" fillId="35" borderId="25" xfId="0" applyFont="1" applyFill="1" applyBorder="1" applyAlignment="1" applyProtection="1">
      <alignment horizontal="left" vertical="top" wrapText="1"/>
      <protection locked="0"/>
    </xf>
    <xf numFmtId="0" fontId="17" fillId="35" borderId="18" xfId="0" applyFont="1" applyFill="1" applyBorder="1" applyAlignment="1" applyProtection="1">
      <alignment horizontal="left" vertical="top" wrapText="1"/>
      <protection locked="0"/>
    </xf>
    <xf numFmtId="0" fontId="17" fillId="35" borderId="0" xfId="0" applyFont="1" applyFill="1" applyBorder="1" applyAlignment="1" applyProtection="1">
      <alignment horizontal="left" vertical="top" wrapText="1"/>
      <protection locked="0"/>
    </xf>
    <xf numFmtId="0" fontId="17" fillId="35" borderId="26" xfId="0" applyFont="1" applyFill="1" applyBorder="1" applyAlignment="1" applyProtection="1">
      <alignment horizontal="left" vertical="top" wrapText="1"/>
      <protection locked="0"/>
    </xf>
    <xf numFmtId="0" fontId="17" fillId="35" borderId="15" xfId="0" applyFont="1" applyFill="1" applyBorder="1" applyAlignment="1" applyProtection="1">
      <alignment horizontal="left" vertical="top" wrapText="1"/>
      <protection locked="0"/>
    </xf>
    <xf numFmtId="173" fontId="18" fillId="35" borderId="19" xfId="0" applyNumberFormat="1" applyFont="1" applyFill="1" applyBorder="1" applyAlignment="1">
      <alignment horizontal="center" vertical="center" wrapText="1"/>
    </xf>
    <xf numFmtId="0" fontId="18" fillId="35" borderId="17" xfId="0" applyFont="1" applyFill="1" applyBorder="1" applyAlignment="1">
      <alignment horizontal="center" vertical="center" wrapText="1"/>
    </xf>
    <xf numFmtId="0" fontId="18" fillId="35" borderId="14" xfId="0" applyFont="1" applyFill="1" applyBorder="1" applyAlignment="1">
      <alignment horizontal="center" vertical="center" wrapText="1"/>
    </xf>
    <xf numFmtId="172" fontId="19" fillId="0" borderId="13" xfId="0" applyNumberFormat="1" applyFont="1" applyFill="1" applyBorder="1" applyAlignment="1">
      <alignment horizontal="center" vertical="center" wrapText="1"/>
    </xf>
    <xf numFmtId="172" fontId="19" fillId="0" borderId="16" xfId="0" applyNumberFormat="1" applyFont="1" applyFill="1" applyBorder="1" applyAlignment="1">
      <alignment horizontal="center" vertical="center" wrapText="1"/>
    </xf>
    <xf numFmtId="172" fontId="19" fillId="0" borderId="11" xfId="0" applyNumberFormat="1" applyFont="1" applyFill="1" applyBorder="1" applyAlignment="1">
      <alignment horizontal="center" vertical="center" wrapText="1"/>
    </xf>
    <xf numFmtId="0" fontId="17" fillId="35" borderId="10"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17" fillId="0" borderId="14" xfId="0" applyFont="1" applyFill="1" applyBorder="1" applyAlignment="1" applyProtection="1">
      <alignment horizontal="left" vertical="top" wrapText="1"/>
      <protection locked="0"/>
    </xf>
    <xf numFmtId="49" fontId="18" fillId="0" borderId="27" xfId="0" applyNumberFormat="1" applyFont="1" applyFill="1" applyBorder="1" applyAlignment="1">
      <alignment horizontal="center" vertical="top" wrapText="1"/>
    </xf>
    <xf numFmtId="49" fontId="18" fillId="0" borderId="28" xfId="0" applyNumberFormat="1" applyFont="1" applyFill="1" applyBorder="1" applyAlignment="1">
      <alignment horizontal="center" vertical="top" wrapText="1"/>
    </xf>
    <xf numFmtId="49" fontId="18" fillId="0" borderId="29" xfId="0" applyNumberFormat="1" applyFont="1" applyFill="1" applyBorder="1" applyAlignment="1">
      <alignment horizontal="center" vertical="top" wrapText="1"/>
    </xf>
    <xf numFmtId="0" fontId="64" fillId="0" borderId="19" xfId="0" applyFont="1" applyFill="1" applyBorder="1" applyAlignment="1">
      <alignment horizontal="left" vertical="top" wrapText="1"/>
    </xf>
    <xf numFmtId="0" fontId="64" fillId="0" borderId="17" xfId="0" applyFont="1" applyFill="1" applyBorder="1" applyAlignment="1">
      <alignment horizontal="left" vertical="top" wrapText="1"/>
    </xf>
    <xf numFmtId="0" fontId="64" fillId="0" borderId="14" xfId="0" applyFont="1" applyFill="1" applyBorder="1" applyAlignment="1">
      <alignment horizontal="left" vertical="top" wrapText="1"/>
    </xf>
    <xf numFmtId="0" fontId="64" fillId="0" borderId="19"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14" xfId="0" applyFont="1" applyBorder="1" applyAlignment="1">
      <alignment horizontal="center" vertical="center" wrapText="1"/>
    </xf>
    <xf numFmtId="0" fontId="18" fillId="0" borderId="3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35" borderId="19" xfId="0" applyFont="1" applyFill="1" applyBorder="1" applyAlignment="1">
      <alignment horizontal="left" vertical="center" wrapText="1"/>
    </xf>
    <xf numFmtId="0" fontId="18" fillId="35" borderId="17" xfId="0" applyFont="1" applyFill="1" applyBorder="1" applyAlignment="1">
      <alignment horizontal="left" vertical="center" wrapText="1"/>
    </xf>
    <xf numFmtId="0" fontId="18" fillId="35" borderId="14" xfId="0" applyFont="1" applyFill="1" applyBorder="1" applyAlignment="1">
      <alignment horizontal="left" vertical="center" wrapText="1"/>
    </xf>
    <xf numFmtId="0" fontId="20" fillId="0" borderId="20" xfId="0" applyFont="1" applyFill="1" applyBorder="1" applyAlignment="1" applyProtection="1">
      <alignment horizontal="left" vertical="top" wrapText="1"/>
      <protection locked="0"/>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23" fillId="35" borderId="13" xfId="0" applyFont="1" applyFill="1" applyBorder="1" applyAlignment="1" applyProtection="1">
      <alignment horizontal="center" vertical="center" wrapText="1"/>
      <protection locked="0"/>
    </xf>
    <xf numFmtId="0" fontId="23" fillId="35" borderId="16" xfId="0" applyFont="1" applyFill="1" applyBorder="1" applyAlignment="1" applyProtection="1">
      <alignment horizontal="center" vertical="center" wrapText="1"/>
      <protection locked="0"/>
    </xf>
    <xf numFmtId="49" fontId="18" fillId="35" borderId="27" xfId="0" applyNumberFormat="1" applyFont="1" applyFill="1" applyBorder="1" applyAlignment="1">
      <alignment horizontal="center" vertical="top" wrapText="1"/>
    </xf>
    <xf numFmtId="49" fontId="18" fillId="35" borderId="28" xfId="0" applyNumberFormat="1" applyFont="1" applyFill="1" applyBorder="1" applyAlignment="1">
      <alignment horizontal="center" vertical="top" wrapText="1"/>
    </xf>
    <xf numFmtId="49" fontId="18" fillId="35" borderId="29" xfId="0" applyNumberFormat="1" applyFont="1" applyFill="1" applyBorder="1" applyAlignment="1">
      <alignment horizontal="center" vertical="top" wrapText="1"/>
    </xf>
    <xf numFmtId="2" fontId="64" fillId="35" borderId="19" xfId="0" applyNumberFormat="1" applyFont="1" applyFill="1" applyBorder="1" applyAlignment="1">
      <alignment horizontal="left" vertical="top" wrapText="1"/>
    </xf>
    <xf numFmtId="2" fontId="64" fillId="35" borderId="17" xfId="0" applyNumberFormat="1" applyFont="1" applyFill="1" applyBorder="1" applyAlignment="1">
      <alignment horizontal="left" vertical="top" wrapText="1"/>
    </xf>
    <xf numFmtId="2" fontId="64" fillId="35" borderId="14" xfId="0" applyNumberFormat="1" applyFont="1" applyFill="1" applyBorder="1" applyAlignment="1">
      <alignment horizontal="left" vertical="top" wrapText="1"/>
    </xf>
    <xf numFmtId="173" fontId="18" fillId="0" borderId="19" xfId="0" applyNumberFormat="1"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4" xfId="0" applyFont="1" applyFill="1" applyBorder="1" applyAlignment="1">
      <alignment horizontal="center" vertical="center" wrapText="1"/>
    </xf>
    <xf numFmtId="49" fontId="18" fillId="0" borderId="20" xfId="0" applyNumberFormat="1" applyFont="1" applyFill="1" applyBorder="1" applyAlignment="1">
      <alignment horizontal="center" vertical="top" wrapText="1"/>
    </xf>
    <xf numFmtId="0" fontId="64" fillId="0" borderId="10" xfId="0" applyFont="1" applyBorder="1" applyAlignment="1">
      <alignment horizontal="left" vertical="top" wrapText="1"/>
    </xf>
    <xf numFmtId="0" fontId="18" fillId="35" borderId="19" xfId="0" applyNumberFormat="1" applyFont="1" applyFill="1" applyBorder="1" applyAlignment="1">
      <alignment horizontal="left" vertical="center" wrapText="1"/>
    </xf>
    <xf numFmtId="0" fontId="18" fillId="35" borderId="17" xfId="0" applyNumberFormat="1" applyFont="1" applyFill="1" applyBorder="1" applyAlignment="1">
      <alignment horizontal="left" vertical="center" wrapText="1"/>
    </xf>
    <xf numFmtId="0" fontId="18" fillId="35" borderId="14" xfId="0" applyNumberFormat="1" applyFont="1" applyFill="1" applyBorder="1" applyAlignment="1">
      <alignment horizontal="left" vertical="center" wrapText="1"/>
    </xf>
    <xf numFmtId="0" fontId="62" fillId="0" borderId="19" xfId="0" applyFont="1" applyFill="1" applyBorder="1" applyAlignment="1">
      <alignment horizontal="left" vertical="top" wrapText="1"/>
    </xf>
    <xf numFmtId="0" fontId="62" fillId="0" borderId="17" xfId="0" applyFont="1" applyFill="1" applyBorder="1" applyAlignment="1">
      <alignment horizontal="left" vertical="top" wrapText="1"/>
    </xf>
    <xf numFmtId="0" fontId="62" fillId="0" borderId="14" xfId="0" applyFont="1" applyFill="1" applyBorder="1" applyAlignment="1">
      <alignment horizontal="left" vertical="top" wrapText="1"/>
    </xf>
    <xf numFmtId="176" fontId="25" fillId="0" borderId="19" xfId="0" applyNumberFormat="1" applyFont="1" applyFill="1" applyBorder="1" applyAlignment="1">
      <alignment horizontal="left" vertical="center" wrapText="1"/>
    </xf>
    <xf numFmtId="176" fontId="25" fillId="0" borderId="17" xfId="0" applyNumberFormat="1" applyFont="1" applyFill="1" applyBorder="1" applyAlignment="1">
      <alignment horizontal="left" vertical="center" wrapText="1"/>
    </xf>
    <xf numFmtId="176" fontId="25" fillId="0" borderId="14" xfId="0" applyNumberFormat="1" applyFont="1" applyFill="1" applyBorder="1" applyAlignment="1">
      <alignment horizontal="left" vertical="center" wrapText="1"/>
    </xf>
    <xf numFmtId="176" fontId="19" fillId="0" borderId="30" xfId="0" applyNumberFormat="1" applyFont="1" applyFill="1" applyBorder="1" applyAlignment="1">
      <alignment horizontal="center" vertical="center" wrapText="1"/>
    </xf>
    <xf numFmtId="176" fontId="19" fillId="0" borderId="31" xfId="0" applyNumberFormat="1" applyFont="1" applyFill="1" applyBorder="1" applyAlignment="1">
      <alignment horizontal="center" vertical="center" wrapText="1"/>
    </xf>
    <xf numFmtId="176" fontId="19" fillId="0" borderId="32"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9" fontId="22" fillId="0" borderId="16" xfId="0" applyNumberFormat="1" applyFont="1" applyFill="1" applyBorder="1" applyAlignment="1">
      <alignment horizontal="center" vertical="center" wrapText="1"/>
    </xf>
    <xf numFmtId="172" fontId="18" fillId="35" borderId="10" xfId="0" applyNumberFormat="1"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1" xfId="0" applyFont="1" applyFill="1" applyBorder="1" applyAlignment="1">
      <alignment horizontal="center" vertical="center" wrapText="1"/>
    </xf>
    <xf numFmtId="172" fontId="18" fillId="0" borderId="20" xfId="0" applyNumberFormat="1" applyFont="1" applyFill="1" applyBorder="1" applyAlignment="1">
      <alignment horizontal="center" vertical="center" wrapText="1"/>
    </xf>
    <xf numFmtId="0" fontId="18" fillId="35" borderId="10" xfId="0"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dxfs count="3">
    <dxf>
      <font>
        <b/>
        <i val="0"/>
        <color indexed="10"/>
      </font>
    </dxf>
    <dxf>
      <fill>
        <patternFill>
          <bgColor theme="4" tint="0.7999799847602844"/>
        </patternFill>
      </fill>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73</xdr:row>
      <xdr:rowOff>342900</xdr:rowOff>
    </xdr:from>
    <xdr:ext cx="3609975" cy="1428750"/>
    <xdr:sp fLocksText="0">
      <xdr:nvSpPr>
        <xdr:cNvPr id="1" name="Text Box 1"/>
        <xdr:cNvSpPr txBox="1">
          <a:spLocks noChangeArrowheads="1"/>
        </xdr:cNvSpPr>
      </xdr:nvSpPr>
      <xdr:spPr>
        <a:xfrm>
          <a:off x="2276475" y="57550050"/>
          <a:ext cx="3609975" cy="1428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V9"/>
  <sheetViews>
    <sheetView zoomScalePageLayoutView="0" workbookViewId="0" topLeftCell="A1">
      <selection activeCell="AM10" sqref="AM10"/>
    </sheetView>
  </sheetViews>
  <sheetFormatPr defaultColWidth="9.140625" defaultRowHeight="15"/>
  <cols>
    <col min="1" max="1" width="4.00390625" style="1" customWidth="1"/>
    <col min="2" max="2" width="24.7109375" style="1" customWidth="1"/>
    <col min="3" max="3" width="18.140625" style="1" customWidth="1"/>
    <col min="4" max="4" width="13.7109375" style="1" customWidth="1"/>
    <col min="5" max="5" width="11.8515625" style="1" customWidth="1"/>
    <col min="6" max="6" width="6.7109375" style="1" customWidth="1"/>
    <col min="7" max="16384" width="9.140625" style="1" customWidth="1"/>
  </cols>
  <sheetData>
    <row r="1" spans="1:48" ht="30.75" customHeight="1">
      <c r="A1" s="155" t="s">
        <v>39</v>
      </c>
      <c r="B1" s="156"/>
      <c r="C1" s="153" t="s">
        <v>40</v>
      </c>
      <c r="D1" s="148" t="s">
        <v>43</v>
      </c>
      <c r="E1" s="149"/>
      <c r="F1" s="150"/>
      <c r="G1" s="148" t="s">
        <v>17</v>
      </c>
      <c r="H1" s="149"/>
      <c r="I1" s="150"/>
      <c r="J1" s="148" t="s">
        <v>18</v>
      </c>
      <c r="K1" s="149"/>
      <c r="L1" s="150"/>
      <c r="M1" s="148" t="s">
        <v>22</v>
      </c>
      <c r="N1" s="149"/>
      <c r="O1" s="150"/>
      <c r="P1" s="151" t="s">
        <v>23</v>
      </c>
      <c r="Q1" s="152"/>
      <c r="R1" s="148" t="s">
        <v>24</v>
      </c>
      <c r="S1" s="149"/>
      <c r="T1" s="150"/>
      <c r="U1" s="148" t="s">
        <v>25</v>
      </c>
      <c r="V1" s="149"/>
      <c r="W1" s="150"/>
      <c r="X1" s="151" t="s">
        <v>26</v>
      </c>
      <c r="Y1" s="154"/>
      <c r="Z1" s="152"/>
      <c r="AA1" s="151" t="s">
        <v>27</v>
      </c>
      <c r="AB1" s="152"/>
      <c r="AC1" s="148" t="s">
        <v>28</v>
      </c>
      <c r="AD1" s="149"/>
      <c r="AE1" s="150"/>
      <c r="AF1" s="148" t="s">
        <v>29</v>
      </c>
      <c r="AG1" s="149"/>
      <c r="AH1" s="150"/>
      <c r="AI1" s="148" t="s">
        <v>30</v>
      </c>
      <c r="AJ1" s="149"/>
      <c r="AK1" s="150"/>
      <c r="AL1" s="151" t="s">
        <v>31</v>
      </c>
      <c r="AM1" s="152"/>
      <c r="AN1" s="148" t="s">
        <v>32</v>
      </c>
      <c r="AO1" s="149"/>
      <c r="AP1" s="150"/>
      <c r="AQ1" s="148" t="s">
        <v>33</v>
      </c>
      <c r="AR1" s="149"/>
      <c r="AS1" s="150"/>
      <c r="AT1" s="148" t="s">
        <v>34</v>
      </c>
      <c r="AU1" s="149"/>
      <c r="AV1" s="150"/>
    </row>
    <row r="2" spans="1:48" ht="39" customHeight="1">
      <c r="A2" s="156"/>
      <c r="B2" s="156"/>
      <c r="C2" s="153"/>
      <c r="D2" s="10" t="s">
        <v>46</v>
      </c>
      <c r="E2" s="10" t="s">
        <v>47</v>
      </c>
      <c r="F2" s="10" t="s">
        <v>19</v>
      </c>
      <c r="G2" s="2" t="s">
        <v>20</v>
      </c>
      <c r="H2" s="2" t="s">
        <v>21</v>
      </c>
      <c r="I2" s="2" t="s">
        <v>19</v>
      </c>
      <c r="J2" s="2" t="s">
        <v>20</v>
      </c>
      <c r="K2" s="2" t="s">
        <v>21</v>
      </c>
      <c r="L2" s="2" t="s">
        <v>19</v>
      </c>
      <c r="M2" s="2" t="s">
        <v>20</v>
      </c>
      <c r="N2" s="2" t="s">
        <v>21</v>
      </c>
      <c r="O2" s="2" t="s">
        <v>19</v>
      </c>
      <c r="P2" s="3" t="s">
        <v>21</v>
      </c>
      <c r="Q2" s="3" t="s">
        <v>19</v>
      </c>
      <c r="R2" s="2" t="s">
        <v>20</v>
      </c>
      <c r="S2" s="2" t="s">
        <v>21</v>
      </c>
      <c r="T2" s="2" t="s">
        <v>19</v>
      </c>
      <c r="U2" s="2" t="s">
        <v>20</v>
      </c>
      <c r="V2" s="2" t="s">
        <v>21</v>
      </c>
      <c r="W2" s="2" t="s">
        <v>19</v>
      </c>
      <c r="X2" s="3" t="s">
        <v>20</v>
      </c>
      <c r="Y2" s="3" t="s">
        <v>21</v>
      </c>
      <c r="Z2" s="3" t="s">
        <v>19</v>
      </c>
      <c r="AA2" s="3" t="s">
        <v>21</v>
      </c>
      <c r="AB2" s="3" t="s">
        <v>19</v>
      </c>
      <c r="AC2" s="2" t="s">
        <v>20</v>
      </c>
      <c r="AD2" s="2" t="s">
        <v>21</v>
      </c>
      <c r="AE2" s="2" t="s">
        <v>19</v>
      </c>
      <c r="AF2" s="2" t="s">
        <v>20</v>
      </c>
      <c r="AG2" s="2" t="s">
        <v>21</v>
      </c>
      <c r="AH2" s="2" t="s">
        <v>19</v>
      </c>
      <c r="AI2" s="2" t="s">
        <v>20</v>
      </c>
      <c r="AJ2" s="2" t="s">
        <v>21</v>
      </c>
      <c r="AK2" s="2" t="s">
        <v>19</v>
      </c>
      <c r="AL2" s="3" t="s">
        <v>21</v>
      </c>
      <c r="AM2" s="3" t="s">
        <v>19</v>
      </c>
      <c r="AN2" s="2" t="s">
        <v>20</v>
      </c>
      <c r="AO2" s="2" t="s">
        <v>21</v>
      </c>
      <c r="AP2" s="2" t="s">
        <v>19</v>
      </c>
      <c r="AQ2" s="2" t="s">
        <v>20</v>
      </c>
      <c r="AR2" s="2" t="s">
        <v>21</v>
      </c>
      <c r="AS2" s="2" t="s">
        <v>19</v>
      </c>
      <c r="AT2" s="2" t="s">
        <v>20</v>
      </c>
      <c r="AU2" s="2" t="s">
        <v>21</v>
      </c>
      <c r="AV2" s="2" t="s">
        <v>19</v>
      </c>
    </row>
    <row r="3" spans="1:48" ht="15">
      <c r="A3" s="153" t="s">
        <v>81</v>
      </c>
      <c r="B3" s="153"/>
      <c r="C3" s="4" t="s">
        <v>35</v>
      </c>
      <c r="D3" s="11" t="e">
        <f>#REF!</f>
        <v>#REF!</v>
      </c>
      <c r="E3" s="11" t="e">
        <f>#REF!</f>
        <v>#REF!</v>
      </c>
      <c r="F3" s="11" t="e">
        <f>#REF!</f>
        <v>#REF!</v>
      </c>
      <c r="G3" s="11" t="e">
        <f>#REF!</f>
        <v>#REF!</v>
      </c>
      <c r="H3" s="11" t="e">
        <f>#REF!</f>
        <v>#REF!</v>
      </c>
      <c r="I3" s="11" t="e">
        <f>#REF!</f>
        <v>#REF!</v>
      </c>
      <c r="J3" s="11" t="e">
        <f>#REF!</f>
        <v>#REF!</v>
      </c>
      <c r="K3" s="11" t="e">
        <f>#REF!</f>
        <v>#REF!</v>
      </c>
      <c r="L3" s="11" t="e">
        <f>#REF!</f>
        <v>#REF!</v>
      </c>
      <c r="M3" s="11" t="e">
        <f>#REF!</f>
        <v>#REF!</v>
      </c>
      <c r="N3" s="11" t="e">
        <f>#REF!</f>
        <v>#REF!</v>
      </c>
      <c r="O3" s="11" t="e">
        <f>#REF!</f>
        <v>#REF!</v>
      </c>
      <c r="P3" s="11" t="e">
        <f>#REF!</f>
        <v>#REF!</v>
      </c>
      <c r="Q3" s="11" t="e">
        <f>#REF!</f>
        <v>#REF!</v>
      </c>
      <c r="R3" s="11" t="e">
        <f>#REF!</f>
        <v>#REF!</v>
      </c>
      <c r="S3" s="11" t="e">
        <f>#REF!</f>
        <v>#REF!</v>
      </c>
      <c r="T3" s="11" t="e">
        <f>#REF!</f>
        <v>#REF!</v>
      </c>
      <c r="U3" s="11" t="e">
        <f>#REF!</f>
        <v>#REF!</v>
      </c>
      <c r="V3" s="11" t="e">
        <f>#REF!</f>
        <v>#REF!</v>
      </c>
      <c r="W3" s="11" t="e">
        <f>#REF!</f>
        <v>#REF!</v>
      </c>
      <c r="X3" s="11" t="e">
        <f>#REF!</f>
        <v>#REF!</v>
      </c>
      <c r="Y3" s="11" t="e">
        <f>#REF!</f>
        <v>#REF!</v>
      </c>
      <c r="Z3" s="11" t="e">
        <f>#REF!</f>
        <v>#REF!</v>
      </c>
      <c r="AA3" s="11" t="e">
        <f>#REF!</f>
        <v>#REF!</v>
      </c>
      <c r="AB3" s="11" t="e">
        <f>#REF!</f>
        <v>#REF!</v>
      </c>
      <c r="AC3" s="11" t="e">
        <f>#REF!</f>
        <v>#REF!</v>
      </c>
      <c r="AD3" s="11" t="e">
        <f>#REF!</f>
        <v>#REF!</v>
      </c>
      <c r="AE3" s="11" t="e">
        <f>#REF!</f>
        <v>#REF!</v>
      </c>
      <c r="AF3" s="11" t="e">
        <f>#REF!</f>
        <v>#REF!</v>
      </c>
      <c r="AG3" s="11" t="e">
        <f>#REF!</f>
        <v>#REF!</v>
      </c>
      <c r="AH3" s="11" t="e">
        <f>#REF!</f>
        <v>#REF!</v>
      </c>
      <c r="AI3" s="11" t="e">
        <f>#REF!</f>
        <v>#REF!</v>
      </c>
      <c r="AJ3" s="11" t="e">
        <f>#REF!</f>
        <v>#REF!</v>
      </c>
      <c r="AK3" s="11" t="e">
        <f>#REF!</f>
        <v>#REF!</v>
      </c>
      <c r="AL3" s="11" t="e">
        <f>#REF!</f>
        <v>#REF!</v>
      </c>
      <c r="AM3" s="11" t="e">
        <f>#REF!</f>
        <v>#REF!</v>
      </c>
      <c r="AN3" s="11" t="e">
        <f>#REF!</f>
        <v>#REF!</v>
      </c>
      <c r="AO3" s="11" t="e">
        <f>#REF!</f>
        <v>#REF!</v>
      </c>
      <c r="AP3" s="11" t="e">
        <f>#REF!</f>
        <v>#REF!</v>
      </c>
      <c r="AQ3" s="11" t="e">
        <f>#REF!</f>
        <v>#REF!</v>
      </c>
      <c r="AR3" s="11" t="e">
        <f>#REF!</f>
        <v>#REF!</v>
      </c>
      <c r="AS3" s="11" t="e">
        <f>#REF!</f>
        <v>#REF!</v>
      </c>
      <c r="AT3" s="11" t="e">
        <f>#REF!</f>
        <v>#REF!</v>
      </c>
      <c r="AU3" s="11" t="e">
        <f>#REF!</f>
        <v>#REF!</v>
      </c>
      <c r="AV3" s="11" t="e">
        <f>#REF!</f>
        <v>#REF!</v>
      </c>
    </row>
    <row r="4" spans="1:48" ht="15">
      <c r="A4" s="153"/>
      <c r="B4" s="153"/>
      <c r="C4" s="5" t="s">
        <v>36</v>
      </c>
      <c r="D4" s="6"/>
      <c r="E4" s="6"/>
      <c r="F4" s="6"/>
      <c r="G4" s="6"/>
      <c r="H4" s="6"/>
      <c r="I4" s="6"/>
      <c r="J4" s="6"/>
      <c r="K4" s="6"/>
      <c r="L4" s="6"/>
      <c r="M4" s="6"/>
      <c r="N4" s="6"/>
      <c r="O4" s="6"/>
      <c r="P4" s="7"/>
      <c r="Q4" s="7"/>
      <c r="R4" s="6"/>
      <c r="S4" s="6"/>
      <c r="T4" s="6"/>
      <c r="U4" s="6"/>
      <c r="V4" s="6"/>
      <c r="W4" s="6"/>
      <c r="X4" s="7"/>
      <c r="Y4" s="7"/>
      <c r="Z4" s="7"/>
      <c r="AA4" s="7"/>
      <c r="AB4" s="7"/>
      <c r="AC4" s="6"/>
      <c r="AD4" s="6"/>
      <c r="AE4" s="6"/>
      <c r="AF4" s="6"/>
      <c r="AG4" s="6"/>
      <c r="AH4" s="6"/>
      <c r="AI4" s="6"/>
      <c r="AJ4" s="6"/>
      <c r="AK4" s="6"/>
      <c r="AL4" s="7"/>
      <c r="AM4" s="7"/>
      <c r="AN4" s="6"/>
      <c r="AO4" s="6"/>
      <c r="AP4" s="6"/>
      <c r="AQ4" s="6"/>
      <c r="AR4" s="6"/>
      <c r="AS4" s="6"/>
      <c r="AT4" s="6"/>
      <c r="AU4" s="6"/>
      <c r="AV4" s="6"/>
    </row>
    <row r="5" spans="1:48" ht="32.25" customHeight="1">
      <c r="A5" s="153"/>
      <c r="B5" s="153"/>
      <c r="C5" s="8" t="s">
        <v>37</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row>
    <row r="6" spans="1:48" ht="25.5">
      <c r="A6" s="153"/>
      <c r="B6" s="153"/>
      <c r="C6" s="8" t="s">
        <v>2</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row>
    <row r="7" spans="1:48" ht="15">
      <c r="A7" s="153"/>
      <c r="B7" s="153"/>
      <c r="C7" s="8" t="s">
        <v>42</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row>
    <row r="8" spans="1:48" ht="25.5">
      <c r="A8" s="153"/>
      <c r="B8" s="153"/>
      <c r="C8" s="8" t="s">
        <v>38</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row>
    <row r="9" spans="1:48" ht="25.5">
      <c r="A9" s="153"/>
      <c r="B9" s="153"/>
      <c r="C9" s="8" t="s">
        <v>41</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row>
  </sheetData>
  <sheetProtection/>
  <mergeCells count="19">
    <mergeCell ref="A3:B9"/>
    <mergeCell ref="D1:F1"/>
    <mergeCell ref="R1:T1"/>
    <mergeCell ref="X1:Z1"/>
    <mergeCell ref="AA1:AB1"/>
    <mergeCell ref="AC1:AE1"/>
    <mergeCell ref="U1:W1"/>
    <mergeCell ref="A1:B2"/>
    <mergeCell ref="C1:C2"/>
    <mergeCell ref="AT1:AV1"/>
    <mergeCell ref="G1:I1"/>
    <mergeCell ref="J1:L1"/>
    <mergeCell ref="M1:O1"/>
    <mergeCell ref="P1:Q1"/>
    <mergeCell ref="AF1:AH1"/>
    <mergeCell ref="AI1:AK1"/>
    <mergeCell ref="AL1:AM1"/>
    <mergeCell ref="AN1:AP1"/>
    <mergeCell ref="AQ1:AS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29"/>
  <sheetViews>
    <sheetView zoomScalePageLayoutView="0" workbookViewId="0" topLeftCell="A1">
      <selection activeCell="A3" sqref="A3:E3"/>
    </sheetView>
  </sheetViews>
  <sheetFormatPr defaultColWidth="9.140625" defaultRowHeight="15"/>
  <cols>
    <col min="1" max="1" width="48.8515625" style="0" customWidth="1"/>
    <col min="2" max="2" width="11.7109375" style="0" customWidth="1"/>
    <col min="3" max="3" width="13.7109375" style="0" customWidth="1"/>
    <col min="4" max="4" width="16.28125" style="0" customWidth="1"/>
    <col min="5" max="5" width="26.8515625" style="0" customWidth="1"/>
  </cols>
  <sheetData>
    <row r="1" spans="1:5" ht="15">
      <c r="A1" s="158" t="s">
        <v>56</v>
      </c>
      <c r="B1" s="158"/>
      <c r="C1" s="158"/>
      <c r="D1" s="158"/>
      <c r="E1" s="158"/>
    </row>
    <row r="2" spans="1:5" ht="15">
      <c r="A2" s="13"/>
      <c r="B2" s="13"/>
      <c r="C2" s="13"/>
      <c r="D2" s="13"/>
      <c r="E2" s="13"/>
    </row>
    <row r="3" spans="1:5" ht="15">
      <c r="A3" s="159" t="s">
        <v>128</v>
      </c>
      <c r="B3" s="159"/>
      <c r="C3" s="159"/>
      <c r="D3" s="159"/>
      <c r="E3" s="159"/>
    </row>
    <row r="4" spans="1:5" ht="45" customHeight="1">
      <c r="A4" s="14" t="s">
        <v>50</v>
      </c>
      <c r="B4" s="14" t="s">
        <v>57</v>
      </c>
      <c r="C4" s="14" t="s">
        <v>51</v>
      </c>
      <c r="D4" s="14" t="s">
        <v>52</v>
      </c>
      <c r="E4" s="14" t="s">
        <v>53</v>
      </c>
    </row>
    <row r="5" spans="1:5" ht="57.75" customHeight="1">
      <c r="A5" s="15" t="s">
        <v>58</v>
      </c>
      <c r="B5" s="16">
        <v>0.1</v>
      </c>
      <c r="C5" s="17">
        <f>SUM(D6:D7)</f>
        <v>0</v>
      </c>
      <c r="D5" s="16">
        <f aca="true" t="shared" si="0" ref="D5:D23">B5*C5</f>
        <v>0</v>
      </c>
      <c r="E5" s="15"/>
    </row>
    <row r="6" spans="1:5" ht="72.75" customHeight="1">
      <c r="A6" s="18" t="s">
        <v>59</v>
      </c>
      <c r="B6" s="19">
        <v>0.5</v>
      </c>
      <c r="C6" s="20"/>
      <c r="D6" s="19">
        <f t="shared" si="0"/>
        <v>0</v>
      </c>
      <c r="E6" s="18"/>
    </row>
    <row r="7" spans="1:5" ht="21" customHeight="1">
      <c r="A7" s="18" t="s">
        <v>60</v>
      </c>
      <c r="B7" s="19">
        <v>0.5</v>
      </c>
      <c r="C7" s="20"/>
      <c r="D7" s="19">
        <f t="shared" si="0"/>
        <v>0</v>
      </c>
      <c r="E7" s="18"/>
    </row>
    <row r="8" spans="1:5" ht="32.25" customHeight="1">
      <c r="A8" s="15" t="s">
        <v>61</v>
      </c>
      <c r="B8" s="16">
        <v>0.1</v>
      </c>
      <c r="C8" s="17">
        <f>SUM(D9:D10)</f>
        <v>0</v>
      </c>
      <c r="D8" s="16">
        <f t="shared" si="0"/>
        <v>0</v>
      </c>
      <c r="E8" s="15"/>
    </row>
    <row r="9" spans="1:5" ht="27">
      <c r="A9" s="18" t="s">
        <v>62</v>
      </c>
      <c r="B9" s="19">
        <v>0.5</v>
      </c>
      <c r="C9" s="20"/>
      <c r="D9" s="19">
        <f t="shared" si="0"/>
        <v>0</v>
      </c>
      <c r="E9" s="18"/>
    </row>
    <row r="10" spans="1:5" ht="27">
      <c r="A10" s="18" t="s">
        <v>63</v>
      </c>
      <c r="B10" s="19">
        <v>0.5</v>
      </c>
      <c r="C10" s="20"/>
      <c r="D10" s="19">
        <f t="shared" si="0"/>
        <v>0</v>
      </c>
      <c r="E10" s="18"/>
    </row>
    <row r="11" spans="1:5" ht="45.75" customHeight="1">
      <c r="A11" s="15" t="s">
        <v>64</v>
      </c>
      <c r="B11" s="16">
        <v>0.2</v>
      </c>
      <c r="C11" s="17">
        <f>SUM(D12:D13)</f>
        <v>0</v>
      </c>
      <c r="D11" s="16">
        <f t="shared" si="0"/>
        <v>0</v>
      </c>
      <c r="E11" s="15"/>
    </row>
    <row r="12" spans="1:5" ht="56.25" customHeight="1">
      <c r="A12" s="18" t="s">
        <v>65</v>
      </c>
      <c r="B12" s="19">
        <v>0.7</v>
      </c>
      <c r="C12" s="21"/>
      <c r="D12" s="22">
        <f t="shared" si="0"/>
        <v>0</v>
      </c>
      <c r="E12" s="23"/>
    </row>
    <row r="13" spans="1:5" ht="30.75" customHeight="1">
      <c r="A13" s="18" t="s">
        <v>66</v>
      </c>
      <c r="B13" s="19">
        <v>0.3</v>
      </c>
      <c r="C13" s="21"/>
      <c r="D13" s="22">
        <f t="shared" si="0"/>
        <v>0</v>
      </c>
      <c r="E13" s="24"/>
    </row>
    <row r="14" spans="1:5" ht="45" customHeight="1">
      <c r="A14" s="15" t="s">
        <v>67</v>
      </c>
      <c r="B14" s="16">
        <v>0.4</v>
      </c>
      <c r="C14" s="17">
        <f>SUM(D15:D16)</f>
        <v>0</v>
      </c>
      <c r="D14" s="16">
        <f t="shared" si="0"/>
        <v>0</v>
      </c>
      <c r="E14" s="15"/>
    </row>
    <row r="15" spans="1:5" ht="27">
      <c r="A15" s="25" t="s">
        <v>68</v>
      </c>
      <c r="B15" s="26">
        <v>0.5</v>
      </c>
      <c r="C15" s="27"/>
      <c r="D15" s="26">
        <f t="shared" si="0"/>
        <v>0</v>
      </c>
      <c r="E15" s="25"/>
    </row>
    <row r="16" spans="1:5" ht="27">
      <c r="A16" s="18" t="s">
        <v>69</v>
      </c>
      <c r="B16" s="19">
        <v>0.5</v>
      </c>
      <c r="C16" s="20"/>
      <c r="D16" s="19">
        <f t="shared" si="0"/>
        <v>0</v>
      </c>
      <c r="E16" s="18"/>
    </row>
    <row r="17" spans="1:5" ht="17.25" customHeight="1">
      <c r="A17" s="15" t="s">
        <v>70</v>
      </c>
      <c r="B17" s="16">
        <v>0.1</v>
      </c>
      <c r="C17" s="17">
        <f>SUM(D18)</f>
        <v>0</v>
      </c>
      <c r="D17" s="16">
        <f t="shared" si="0"/>
        <v>0</v>
      </c>
      <c r="E17" s="15"/>
    </row>
    <row r="18" spans="1:5" ht="15">
      <c r="A18" s="18" t="s">
        <v>71</v>
      </c>
      <c r="B18" s="19">
        <v>1</v>
      </c>
      <c r="C18" s="20"/>
      <c r="D18" s="19">
        <f t="shared" si="0"/>
        <v>0</v>
      </c>
      <c r="E18" s="18"/>
    </row>
    <row r="19" spans="1:5" ht="30.75" customHeight="1">
      <c r="A19" s="15" t="s">
        <v>72</v>
      </c>
      <c r="B19" s="16">
        <v>0.05</v>
      </c>
      <c r="C19" s="17">
        <f>SUM(D20:D21)</f>
        <v>0</v>
      </c>
      <c r="D19" s="16">
        <f t="shared" si="0"/>
        <v>0</v>
      </c>
      <c r="E19" s="15"/>
    </row>
    <row r="20" spans="1:5" ht="21.75" customHeight="1">
      <c r="A20" s="18" t="s">
        <v>73</v>
      </c>
      <c r="B20" s="19">
        <v>0.5</v>
      </c>
      <c r="C20" s="20"/>
      <c r="D20" s="19">
        <f t="shared" si="0"/>
        <v>0</v>
      </c>
      <c r="E20" s="18"/>
    </row>
    <row r="21" spans="1:5" ht="27">
      <c r="A21" s="18" t="s">
        <v>74</v>
      </c>
      <c r="B21" s="19">
        <v>0.5</v>
      </c>
      <c r="C21" s="20"/>
      <c r="D21" s="19">
        <f t="shared" si="0"/>
        <v>0</v>
      </c>
      <c r="E21" s="18"/>
    </row>
    <row r="22" spans="1:5" ht="33.75" customHeight="1">
      <c r="A22" s="15" t="s">
        <v>75</v>
      </c>
      <c r="B22" s="16">
        <v>0.05</v>
      </c>
      <c r="C22" s="17">
        <f>SUM(D23)</f>
        <v>0</v>
      </c>
      <c r="D22" s="16">
        <f t="shared" si="0"/>
        <v>0</v>
      </c>
      <c r="E22" s="15"/>
    </row>
    <row r="23" spans="1:5" ht="27">
      <c r="A23" s="18" t="s">
        <v>76</v>
      </c>
      <c r="B23" s="19">
        <v>1</v>
      </c>
      <c r="C23" s="20"/>
      <c r="D23" s="19">
        <f t="shared" si="0"/>
        <v>0</v>
      </c>
      <c r="E23" s="18"/>
    </row>
    <row r="24" spans="1:5" ht="15">
      <c r="A24" s="28" t="s">
        <v>54</v>
      </c>
      <c r="B24" s="19">
        <f>SUM(B5,B8,B11,B14,B17,B19,B22)</f>
        <v>1</v>
      </c>
      <c r="C24" s="19">
        <f>SUM(C5,C8,C11,C14,C17,C19,C22)</f>
        <v>0</v>
      </c>
      <c r="D24" s="19">
        <f>SUM(D5,D8,D11,D14,D17,D19,D22)</f>
        <v>0</v>
      </c>
      <c r="E24" s="15" t="s">
        <v>55</v>
      </c>
    </row>
    <row r="25" spans="1:5" ht="15">
      <c r="A25" s="29"/>
      <c r="B25" s="29"/>
      <c r="C25" s="29"/>
      <c r="D25" s="29"/>
      <c r="E25" s="29"/>
    </row>
    <row r="26" spans="1:5" ht="15">
      <c r="A26" s="157" t="s">
        <v>77</v>
      </c>
      <c r="B26" s="157"/>
      <c r="C26" s="157"/>
      <c r="D26" s="157"/>
      <c r="E26" s="157"/>
    </row>
    <row r="27" spans="1:5" ht="15">
      <c r="A27" s="29"/>
      <c r="B27" s="29"/>
      <c r="C27" s="29"/>
      <c r="D27" s="29"/>
      <c r="E27" s="29"/>
    </row>
    <row r="28" spans="1:5" ht="15">
      <c r="A28" s="157" t="s">
        <v>78</v>
      </c>
      <c r="B28" s="157"/>
      <c r="C28" s="157"/>
      <c r="D28" s="157"/>
      <c r="E28" s="157"/>
    </row>
    <row r="29" spans="1:5" ht="15">
      <c r="A29" s="157"/>
      <c r="B29" s="157"/>
      <c r="C29" s="157"/>
      <c r="D29" s="157"/>
      <c r="E29" s="157"/>
    </row>
  </sheetData>
  <sheetProtection/>
  <mergeCells count="5">
    <mergeCell ref="A29:E29"/>
    <mergeCell ref="A1:E1"/>
    <mergeCell ref="A3:E3"/>
    <mergeCell ref="A26:E26"/>
    <mergeCell ref="A28:E28"/>
  </mergeCells>
  <printOptions/>
  <pageMargins left="0.11811023622047245" right="0.31496062992125984" top="0.35433070866141736" bottom="0.15748031496062992"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IV79"/>
  <sheetViews>
    <sheetView zoomScalePageLayoutView="0" workbookViewId="0" topLeftCell="A1">
      <pane xSplit="3" ySplit="3" topLeftCell="D36" activePane="bottomRight" state="frozen"/>
      <selection pane="topLeft" activeCell="A1" sqref="A1"/>
      <selection pane="topRight" activeCell="C1" sqref="C1"/>
      <selection pane="bottomLeft" activeCell="A1" sqref="A1"/>
      <selection pane="bottomRight" activeCell="P3" sqref="P3:Q3"/>
    </sheetView>
  </sheetViews>
  <sheetFormatPr defaultColWidth="9.140625" defaultRowHeight="15"/>
  <cols>
    <col min="1" max="1" width="4.57421875" style="47" customWidth="1"/>
    <col min="2" max="2" width="42.57421875" style="47" customWidth="1"/>
    <col min="3" max="3" width="6.8515625" style="47" customWidth="1"/>
    <col min="4" max="15" width="9.57421875" style="47" customWidth="1"/>
    <col min="16" max="17" width="10.57421875" style="47" customWidth="1"/>
    <col min="18" max="29" width="0" style="48" hidden="1" customWidth="1"/>
    <col min="30" max="16384" width="9.140625" style="48" customWidth="1"/>
  </cols>
  <sheetData>
    <row r="1" ht="12.75">
      <c r="Q1" s="38" t="s">
        <v>49</v>
      </c>
    </row>
    <row r="2" spans="1:17" ht="12.75">
      <c r="A2" s="49" t="s">
        <v>80</v>
      </c>
      <c r="B2" s="50"/>
      <c r="C2" s="50"/>
      <c r="D2" s="50"/>
      <c r="E2" s="50"/>
      <c r="F2" s="50"/>
      <c r="G2" s="50"/>
      <c r="H2" s="50"/>
      <c r="I2" s="50"/>
      <c r="J2" s="50"/>
      <c r="K2" s="50"/>
      <c r="L2" s="50"/>
      <c r="M2" s="50"/>
      <c r="N2" s="50"/>
      <c r="O2" s="50"/>
      <c r="P2" s="50"/>
      <c r="Q2" s="50"/>
    </row>
    <row r="3" spans="1:29" s="52" customFormat="1" ht="53.25" customHeight="1">
      <c r="A3" s="40" t="s">
        <v>0</v>
      </c>
      <c r="B3" s="183" t="s">
        <v>44</v>
      </c>
      <c r="C3" s="183"/>
      <c r="D3" s="40" t="s">
        <v>17</v>
      </c>
      <c r="E3" s="51" t="s">
        <v>18</v>
      </c>
      <c r="F3" s="40" t="s">
        <v>22</v>
      </c>
      <c r="G3" s="51" t="s">
        <v>24</v>
      </c>
      <c r="H3" s="40" t="s">
        <v>25</v>
      </c>
      <c r="I3" s="51" t="s">
        <v>26</v>
      </c>
      <c r="J3" s="40" t="s">
        <v>28</v>
      </c>
      <c r="K3" s="51" t="s">
        <v>29</v>
      </c>
      <c r="L3" s="40" t="s">
        <v>30</v>
      </c>
      <c r="M3" s="51" t="s">
        <v>32</v>
      </c>
      <c r="N3" s="40" t="s">
        <v>33</v>
      </c>
      <c r="O3" s="51" t="s">
        <v>34</v>
      </c>
      <c r="P3" s="40" t="s">
        <v>79</v>
      </c>
      <c r="Q3" s="40" t="s">
        <v>48</v>
      </c>
      <c r="R3" s="39" t="s">
        <v>17</v>
      </c>
      <c r="S3" s="33" t="s">
        <v>18</v>
      </c>
      <c r="T3" s="39" t="s">
        <v>22</v>
      </c>
      <c r="U3" s="33" t="s">
        <v>24</v>
      </c>
      <c r="V3" s="39" t="s">
        <v>25</v>
      </c>
      <c r="W3" s="33" t="s">
        <v>26</v>
      </c>
      <c r="X3" s="39" t="s">
        <v>28</v>
      </c>
      <c r="Y3" s="33" t="s">
        <v>29</v>
      </c>
      <c r="Z3" s="39" t="s">
        <v>30</v>
      </c>
      <c r="AA3" s="33" t="s">
        <v>32</v>
      </c>
      <c r="AB3" s="39" t="s">
        <v>33</v>
      </c>
      <c r="AC3" s="33" t="s">
        <v>34</v>
      </c>
    </row>
    <row r="4" spans="1:17" ht="15" customHeight="1">
      <c r="A4" s="53" t="s">
        <v>82</v>
      </c>
      <c r="B4" s="54"/>
      <c r="C4" s="54"/>
      <c r="D4" s="54"/>
      <c r="E4" s="50"/>
      <c r="F4" s="50"/>
      <c r="G4" s="50"/>
      <c r="H4" s="50"/>
      <c r="I4" s="50"/>
      <c r="J4" s="50"/>
      <c r="K4" s="50"/>
      <c r="L4" s="50"/>
      <c r="M4" s="50"/>
      <c r="N4" s="50"/>
      <c r="O4" s="50"/>
      <c r="P4" s="50"/>
      <c r="Q4" s="55"/>
    </row>
    <row r="5" spans="1:17" ht="283.5" customHeight="1">
      <c r="A5" s="177" t="s">
        <v>1</v>
      </c>
      <c r="B5" s="165" t="s">
        <v>83</v>
      </c>
      <c r="C5" s="56" t="s">
        <v>20</v>
      </c>
      <c r="D5" s="58" t="s">
        <v>215</v>
      </c>
      <c r="E5" s="58" t="s">
        <v>216</v>
      </c>
      <c r="F5" s="58" t="s">
        <v>217</v>
      </c>
      <c r="G5" s="58" t="s">
        <v>218</v>
      </c>
      <c r="H5" s="58" t="s">
        <v>217</v>
      </c>
      <c r="I5" s="58" t="s">
        <v>219</v>
      </c>
      <c r="J5" s="58" t="s">
        <v>218</v>
      </c>
      <c r="K5" s="58" t="s">
        <v>220</v>
      </c>
      <c r="L5" s="58" t="s">
        <v>221</v>
      </c>
      <c r="M5" s="58" t="s">
        <v>222</v>
      </c>
      <c r="N5" s="58" t="s">
        <v>221</v>
      </c>
      <c r="O5" s="58" t="s">
        <v>223</v>
      </c>
      <c r="P5" s="59"/>
      <c r="Q5" s="59"/>
    </row>
    <row r="6" spans="1:17" ht="105.75" customHeight="1">
      <c r="A6" s="177"/>
      <c r="B6" s="165"/>
      <c r="C6" s="56"/>
      <c r="D6" s="58"/>
      <c r="E6" s="58"/>
      <c r="F6" s="58"/>
      <c r="G6" s="58"/>
      <c r="H6" s="58"/>
      <c r="I6" s="58"/>
      <c r="J6" s="58"/>
      <c r="K6" s="60" t="s">
        <v>198</v>
      </c>
      <c r="L6" s="60" t="s">
        <v>199</v>
      </c>
      <c r="M6" s="60" t="s">
        <v>200</v>
      </c>
      <c r="N6" s="60" t="s">
        <v>201</v>
      </c>
      <c r="O6" s="58" t="s">
        <v>203</v>
      </c>
      <c r="P6" s="59"/>
      <c r="Q6" s="59"/>
    </row>
    <row r="7" spans="1:17" ht="74.25" customHeight="1">
      <c r="A7" s="177"/>
      <c r="B7" s="165"/>
      <c r="C7" s="56" t="s">
        <v>21</v>
      </c>
      <c r="D7" s="58"/>
      <c r="E7" s="59"/>
      <c r="F7" s="59"/>
      <c r="G7" s="59"/>
      <c r="H7" s="59"/>
      <c r="I7" s="59"/>
      <c r="J7" s="59"/>
      <c r="K7" s="59"/>
      <c r="L7" s="59"/>
      <c r="M7" s="59"/>
      <c r="N7" s="59"/>
      <c r="O7" s="59"/>
      <c r="P7" s="59"/>
      <c r="Q7" s="59"/>
    </row>
    <row r="8" spans="1:17" ht="175.5" customHeight="1">
      <c r="A8" s="177" t="s">
        <v>3</v>
      </c>
      <c r="B8" s="165" t="s">
        <v>84</v>
      </c>
      <c r="C8" s="56" t="s">
        <v>20</v>
      </c>
      <c r="D8" s="58"/>
      <c r="E8" s="59"/>
      <c r="F8" s="59"/>
      <c r="G8" s="59"/>
      <c r="H8" s="59"/>
      <c r="I8" s="60" t="s">
        <v>198</v>
      </c>
      <c r="J8" s="60" t="s">
        <v>199</v>
      </c>
      <c r="K8" s="60" t="s">
        <v>200</v>
      </c>
      <c r="L8" s="60" t="s">
        <v>201</v>
      </c>
      <c r="M8" s="169" t="s">
        <v>203</v>
      </c>
      <c r="N8" s="170"/>
      <c r="O8" s="171"/>
      <c r="P8" s="59"/>
      <c r="Q8" s="59"/>
    </row>
    <row r="9" spans="1:17" ht="33.75" customHeight="1">
      <c r="A9" s="177"/>
      <c r="B9" s="165"/>
      <c r="C9" s="56" t="s">
        <v>21</v>
      </c>
      <c r="D9" s="58"/>
      <c r="E9" s="59"/>
      <c r="F9" s="59"/>
      <c r="G9" s="59"/>
      <c r="H9" s="59"/>
      <c r="I9" s="59"/>
      <c r="J9" s="59"/>
      <c r="K9" s="59"/>
      <c r="L9" s="59"/>
      <c r="M9" s="59"/>
      <c r="N9" s="59"/>
      <c r="O9" s="59"/>
      <c r="P9" s="59"/>
      <c r="Q9" s="59"/>
    </row>
    <row r="10" spans="1:17" ht="151.5" customHeight="1">
      <c r="A10" s="177" t="s">
        <v>4</v>
      </c>
      <c r="B10" s="165" t="s">
        <v>85</v>
      </c>
      <c r="C10" s="56" t="s">
        <v>20</v>
      </c>
      <c r="D10" s="58" t="s">
        <v>204</v>
      </c>
      <c r="E10" s="58"/>
      <c r="F10" s="58" t="s">
        <v>205</v>
      </c>
      <c r="G10" s="58"/>
      <c r="H10" s="58" t="s">
        <v>206</v>
      </c>
      <c r="I10" s="58" t="s">
        <v>207</v>
      </c>
      <c r="J10" s="58" t="s">
        <v>208</v>
      </c>
      <c r="K10" s="58"/>
      <c r="L10" s="58"/>
      <c r="M10" s="58" t="s">
        <v>209</v>
      </c>
      <c r="N10" s="58"/>
      <c r="O10" s="58"/>
      <c r="P10" s="59"/>
      <c r="Q10" s="59"/>
    </row>
    <row r="11" spans="1:17" ht="40.5" customHeight="1">
      <c r="A11" s="177"/>
      <c r="B11" s="165"/>
      <c r="C11" s="56" t="s">
        <v>21</v>
      </c>
      <c r="D11" s="58"/>
      <c r="E11" s="59"/>
      <c r="F11" s="59"/>
      <c r="G11" s="59"/>
      <c r="H11" s="59"/>
      <c r="I11" s="59"/>
      <c r="J11" s="59"/>
      <c r="K11" s="59"/>
      <c r="L11" s="59"/>
      <c r="M11" s="59"/>
      <c r="N11" s="59"/>
      <c r="O11" s="59"/>
      <c r="P11" s="59"/>
      <c r="Q11" s="59"/>
    </row>
    <row r="12" spans="1:17" ht="355.5" customHeight="1">
      <c r="A12" s="177" t="s">
        <v>5</v>
      </c>
      <c r="B12" s="165" t="s">
        <v>226</v>
      </c>
      <c r="C12" s="56" t="s">
        <v>20</v>
      </c>
      <c r="D12" s="58"/>
      <c r="E12" s="58" t="s">
        <v>147</v>
      </c>
      <c r="F12" s="58"/>
      <c r="G12" s="58" t="s">
        <v>148</v>
      </c>
      <c r="H12" s="58" t="s">
        <v>149</v>
      </c>
      <c r="I12" s="58" t="s">
        <v>150</v>
      </c>
      <c r="J12" s="58"/>
      <c r="K12" s="58"/>
      <c r="L12" s="58" t="s">
        <v>149</v>
      </c>
      <c r="M12" s="58"/>
      <c r="N12" s="58"/>
      <c r="O12" s="58" t="s">
        <v>151</v>
      </c>
      <c r="P12" s="59"/>
      <c r="Q12" s="59"/>
    </row>
    <row r="13" spans="1:17" ht="24" customHeight="1">
      <c r="A13" s="177"/>
      <c r="B13" s="165"/>
      <c r="C13" s="56" t="s">
        <v>21</v>
      </c>
      <c r="D13" s="58"/>
      <c r="E13" s="59"/>
      <c r="F13" s="59"/>
      <c r="G13" s="59"/>
      <c r="H13" s="59"/>
      <c r="I13" s="59"/>
      <c r="J13" s="59"/>
      <c r="K13" s="59"/>
      <c r="L13" s="59"/>
      <c r="M13" s="59"/>
      <c r="N13" s="59"/>
      <c r="O13" s="59"/>
      <c r="P13" s="59"/>
      <c r="Q13" s="59"/>
    </row>
    <row r="14" spans="1:17" ht="96" customHeight="1">
      <c r="A14" s="177" t="s">
        <v>9</v>
      </c>
      <c r="B14" s="165" t="s">
        <v>86</v>
      </c>
      <c r="C14" s="56" t="s">
        <v>20</v>
      </c>
      <c r="D14" s="58"/>
      <c r="E14" s="59"/>
      <c r="F14" s="64" t="s">
        <v>238</v>
      </c>
      <c r="G14" s="59"/>
      <c r="H14" s="59"/>
      <c r="I14" s="59"/>
      <c r="J14" s="59"/>
      <c r="K14" s="59"/>
      <c r="L14" s="59"/>
      <c r="M14" s="59"/>
      <c r="N14" s="59"/>
      <c r="O14" s="59"/>
      <c r="P14" s="59"/>
      <c r="Q14" s="59"/>
    </row>
    <row r="15" spans="1:17" ht="39" customHeight="1">
      <c r="A15" s="177"/>
      <c r="B15" s="165"/>
      <c r="C15" s="56" t="s">
        <v>21</v>
      </c>
      <c r="D15" s="58"/>
      <c r="E15" s="59"/>
      <c r="F15" s="59"/>
      <c r="G15" s="59"/>
      <c r="H15" s="59"/>
      <c r="I15" s="59"/>
      <c r="J15" s="59"/>
      <c r="K15" s="59"/>
      <c r="L15" s="59"/>
      <c r="M15" s="59"/>
      <c r="N15" s="59"/>
      <c r="O15" s="59"/>
      <c r="P15" s="59"/>
      <c r="Q15" s="59"/>
    </row>
    <row r="16" spans="1:256" ht="12.75">
      <c r="A16" s="35" t="s">
        <v>87</v>
      </c>
      <c r="B16" s="65"/>
      <c r="C16" s="65"/>
      <c r="D16" s="62"/>
      <c r="E16" s="62"/>
      <c r="F16" s="62"/>
      <c r="G16" s="62"/>
      <c r="H16" s="62"/>
      <c r="I16" s="62"/>
      <c r="J16" s="62"/>
      <c r="K16" s="62"/>
      <c r="L16" s="62"/>
      <c r="M16" s="62"/>
      <c r="N16" s="62"/>
      <c r="O16" s="62"/>
      <c r="P16" s="62"/>
      <c r="Q16" s="63"/>
      <c r="AI16" s="176"/>
      <c r="AJ16" s="176"/>
      <c r="AK16" s="176"/>
      <c r="AZ16" s="176"/>
      <c r="BA16" s="176"/>
      <c r="BB16" s="176"/>
      <c r="BQ16" s="176"/>
      <c r="BR16" s="176"/>
      <c r="BS16" s="176"/>
      <c r="CH16" s="176"/>
      <c r="CI16" s="176"/>
      <c r="CJ16" s="176"/>
      <c r="CY16" s="176"/>
      <c r="CZ16" s="176"/>
      <c r="DA16" s="176"/>
      <c r="DP16" s="176"/>
      <c r="DQ16" s="176"/>
      <c r="DR16" s="176"/>
      <c r="EG16" s="176"/>
      <c r="EH16" s="176"/>
      <c r="EI16" s="176"/>
      <c r="EX16" s="176"/>
      <c r="EY16" s="176"/>
      <c r="EZ16" s="176"/>
      <c r="FO16" s="176"/>
      <c r="FP16" s="176"/>
      <c r="FQ16" s="176"/>
      <c r="GF16" s="176"/>
      <c r="GG16" s="176"/>
      <c r="GH16" s="176"/>
      <c r="GW16" s="176"/>
      <c r="GX16" s="176"/>
      <c r="GY16" s="176"/>
      <c r="HN16" s="176"/>
      <c r="HO16" s="176"/>
      <c r="HP16" s="176"/>
      <c r="IE16" s="176"/>
      <c r="IF16" s="176"/>
      <c r="IG16" s="176"/>
      <c r="IV16" s="176"/>
    </row>
    <row r="17" spans="1:17" ht="320.25" customHeight="1">
      <c r="A17" s="177" t="s">
        <v>6</v>
      </c>
      <c r="B17" s="165" t="s">
        <v>88</v>
      </c>
      <c r="C17" s="56" t="s">
        <v>20</v>
      </c>
      <c r="D17" s="66" t="s">
        <v>156</v>
      </c>
      <c r="E17" s="66" t="s">
        <v>157</v>
      </c>
      <c r="F17" s="66" t="s">
        <v>158</v>
      </c>
      <c r="G17" s="66" t="s">
        <v>159</v>
      </c>
      <c r="H17" s="66" t="s">
        <v>160</v>
      </c>
      <c r="I17" s="59"/>
      <c r="J17" s="59"/>
      <c r="K17" s="59"/>
      <c r="L17" s="59"/>
      <c r="M17" s="59"/>
      <c r="N17" s="59"/>
      <c r="O17" s="59"/>
      <c r="P17" s="59"/>
      <c r="Q17" s="59"/>
    </row>
    <row r="18" spans="1:17" ht="39.75" customHeight="1">
      <c r="A18" s="177"/>
      <c r="B18" s="165"/>
      <c r="C18" s="56" t="s">
        <v>21</v>
      </c>
      <c r="D18" s="58"/>
      <c r="E18" s="59"/>
      <c r="F18" s="59"/>
      <c r="G18" s="59"/>
      <c r="H18" s="59"/>
      <c r="I18" s="59"/>
      <c r="J18" s="59"/>
      <c r="K18" s="59"/>
      <c r="L18" s="59"/>
      <c r="M18" s="59"/>
      <c r="N18" s="59"/>
      <c r="O18" s="59"/>
      <c r="P18" s="59"/>
      <c r="Q18" s="59"/>
    </row>
    <row r="19" spans="1:17" ht="194.25" customHeight="1">
      <c r="A19" s="177" t="s">
        <v>7</v>
      </c>
      <c r="B19" s="165" t="s">
        <v>224</v>
      </c>
      <c r="C19" s="56" t="s">
        <v>20</v>
      </c>
      <c r="D19" s="60" t="s">
        <v>239</v>
      </c>
      <c r="E19" s="60" t="s">
        <v>240</v>
      </c>
      <c r="F19" s="67" t="s">
        <v>169</v>
      </c>
      <c r="G19" s="60" t="s">
        <v>170</v>
      </c>
      <c r="H19" s="68"/>
      <c r="I19" s="68"/>
      <c r="J19" s="68"/>
      <c r="K19" s="60"/>
      <c r="L19" s="60"/>
      <c r="M19" s="60"/>
      <c r="N19" s="60"/>
      <c r="O19" s="60"/>
      <c r="P19" s="60" t="s">
        <v>171</v>
      </c>
      <c r="Q19" s="59"/>
    </row>
    <row r="20" spans="1:17" ht="39.75" customHeight="1">
      <c r="A20" s="177"/>
      <c r="B20" s="165"/>
      <c r="C20" s="56" t="s">
        <v>21</v>
      </c>
      <c r="D20" s="58"/>
      <c r="E20" s="59"/>
      <c r="F20" s="59"/>
      <c r="G20" s="59"/>
      <c r="H20" s="59"/>
      <c r="I20" s="59"/>
      <c r="J20" s="59"/>
      <c r="K20" s="59"/>
      <c r="L20" s="59"/>
      <c r="M20" s="59"/>
      <c r="N20" s="59"/>
      <c r="O20" s="59"/>
      <c r="P20" s="59"/>
      <c r="Q20" s="59"/>
    </row>
    <row r="21" spans="1:17" ht="211.5" customHeight="1">
      <c r="A21" s="177" t="s">
        <v>8</v>
      </c>
      <c r="B21" s="165" t="s">
        <v>227</v>
      </c>
      <c r="C21" s="56" t="s">
        <v>20</v>
      </c>
      <c r="D21" s="69" t="s">
        <v>241</v>
      </c>
      <c r="E21" s="69" t="s">
        <v>172</v>
      </c>
      <c r="F21" s="69" t="s">
        <v>169</v>
      </c>
      <c r="G21" s="70" t="s">
        <v>173</v>
      </c>
      <c r="H21" s="70" t="s">
        <v>173</v>
      </c>
      <c r="I21" s="69" t="s">
        <v>173</v>
      </c>
      <c r="J21" s="69" t="s">
        <v>173</v>
      </c>
      <c r="K21" s="69" t="s">
        <v>173</v>
      </c>
      <c r="L21" s="69" t="s">
        <v>173</v>
      </c>
      <c r="M21" s="69" t="s">
        <v>173</v>
      </c>
      <c r="N21" s="69" t="s">
        <v>174</v>
      </c>
      <c r="O21" s="69" t="s">
        <v>175</v>
      </c>
      <c r="P21" s="60" t="s">
        <v>176</v>
      </c>
      <c r="Q21" s="59"/>
    </row>
    <row r="22" spans="1:17" ht="31.5" customHeight="1">
      <c r="A22" s="177"/>
      <c r="B22" s="165"/>
      <c r="C22" s="56" t="s">
        <v>21</v>
      </c>
      <c r="D22" s="58"/>
      <c r="E22" s="59"/>
      <c r="F22" s="59"/>
      <c r="G22" s="59"/>
      <c r="H22" s="59"/>
      <c r="I22" s="59"/>
      <c r="J22" s="59"/>
      <c r="K22" s="59"/>
      <c r="L22" s="59"/>
      <c r="M22" s="59"/>
      <c r="N22" s="59"/>
      <c r="O22" s="59"/>
      <c r="P22" s="59"/>
      <c r="Q22" s="59"/>
    </row>
    <row r="23" spans="1:17" s="72" customFormat="1" ht="223.5" customHeight="1">
      <c r="A23" s="172" t="s">
        <v>14</v>
      </c>
      <c r="B23" s="175" t="s">
        <v>228</v>
      </c>
      <c r="C23" s="71" t="s">
        <v>20</v>
      </c>
      <c r="D23" s="60" t="str">
        <f>$D$19</f>
        <v>подготовка конкурсной документации</v>
      </c>
      <c r="E23" s="60" t="s">
        <v>242</v>
      </c>
      <c r="F23" s="67" t="s">
        <v>169</v>
      </c>
      <c r="G23" s="60" t="s">
        <v>177</v>
      </c>
      <c r="H23" s="60" t="s">
        <v>178</v>
      </c>
      <c r="I23" s="60" t="s">
        <v>133</v>
      </c>
      <c r="J23" s="60"/>
      <c r="K23" s="60" t="s">
        <v>179</v>
      </c>
      <c r="L23" s="60"/>
      <c r="M23" s="68"/>
      <c r="N23" s="68"/>
      <c r="O23" s="68"/>
      <c r="P23" s="60" t="s">
        <v>180</v>
      </c>
      <c r="Q23" s="68"/>
    </row>
    <row r="24" spans="1:17" s="72" customFormat="1" ht="39.75" customHeight="1">
      <c r="A24" s="174"/>
      <c r="B24" s="175"/>
      <c r="C24" s="71" t="s">
        <v>21</v>
      </c>
      <c r="D24" s="60"/>
      <c r="E24" s="68"/>
      <c r="F24" s="68"/>
      <c r="G24" s="68"/>
      <c r="H24" s="68"/>
      <c r="I24" s="68"/>
      <c r="J24" s="68"/>
      <c r="K24" s="68"/>
      <c r="L24" s="68"/>
      <c r="M24" s="68"/>
      <c r="N24" s="68"/>
      <c r="O24" s="68"/>
      <c r="P24" s="68"/>
      <c r="Q24" s="68"/>
    </row>
    <row r="25" spans="1:17" s="72" customFormat="1" ht="104.25" customHeight="1">
      <c r="A25" s="180" t="s">
        <v>15</v>
      </c>
      <c r="B25" s="175" t="s">
        <v>229</v>
      </c>
      <c r="C25" s="71" t="s">
        <v>20</v>
      </c>
      <c r="D25" s="73"/>
      <c r="E25" s="60" t="str">
        <f>$D$19</f>
        <v>подготовка конкурсной документации</v>
      </c>
      <c r="F25" s="67" t="s">
        <v>169</v>
      </c>
      <c r="G25" s="60" t="s">
        <v>181</v>
      </c>
      <c r="H25" s="60" t="str">
        <f>$D$19</f>
        <v>подготовка конкурсной документации</v>
      </c>
      <c r="I25" s="67" t="s">
        <v>169</v>
      </c>
      <c r="J25" s="60" t="s">
        <v>181</v>
      </c>
      <c r="K25" s="68"/>
      <c r="L25" s="68"/>
      <c r="M25" s="68"/>
      <c r="N25" s="68"/>
      <c r="O25" s="68"/>
      <c r="P25" s="69" t="s">
        <v>182</v>
      </c>
      <c r="Q25" s="68"/>
    </row>
    <row r="26" spans="1:17" s="72" customFormat="1" ht="39.75" customHeight="1">
      <c r="A26" s="180"/>
      <c r="B26" s="175"/>
      <c r="C26" s="71" t="s">
        <v>21</v>
      </c>
      <c r="D26" s="60"/>
      <c r="E26" s="68"/>
      <c r="F26" s="68"/>
      <c r="G26" s="68"/>
      <c r="H26" s="68"/>
      <c r="I26" s="68"/>
      <c r="J26" s="68"/>
      <c r="K26" s="68"/>
      <c r="L26" s="68"/>
      <c r="M26" s="68"/>
      <c r="N26" s="68"/>
      <c r="O26" s="68"/>
      <c r="P26" s="68"/>
      <c r="Q26" s="68"/>
    </row>
    <row r="27" spans="1:17" ht="12.75">
      <c r="A27" s="35" t="s">
        <v>89</v>
      </c>
      <c r="B27" s="74"/>
      <c r="C27" s="74"/>
      <c r="D27" s="58"/>
      <c r="E27" s="59"/>
      <c r="F27" s="59"/>
      <c r="G27" s="59"/>
      <c r="H27" s="59"/>
      <c r="I27" s="59"/>
      <c r="J27" s="59"/>
      <c r="K27" s="59"/>
      <c r="L27" s="59"/>
      <c r="M27" s="59"/>
      <c r="N27" s="59"/>
      <c r="O27" s="59"/>
      <c r="P27" s="59"/>
      <c r="Q27" s="59"/>
    </row>
    <row r="28" spans="1:17" ht="201.75" customHeight="1">
      <c r="A28" s="56" t="s">
        <v>16</v>
      </c>
      <c r="B28" s="57" t="s">
        <v>230</v>
      </c>
      <c r="C28" s="56" t="s">
        <v>20</v>
      </c>
      <c r="D28" s="58" t="s">
        <v>137</v>
      </c>
      <c r="E28" s="58" t="s">
        <v>137</v>
      </c>
      <c r="F28" s="58" t="s">
        <v>137</v>
      </c>
      <c r="G28" s="58" t="s">
        <v>138</v>
      </c>
      <c r="H28" s="58" t="s">
        <v>138</v>
      </c>
      <c r="I28" s="58" t="s">
        <v>138</v>
      </c>
      <c r="J28" s="58" t="s">
        <v>139</v>
      </c>
      <c r="K28" s="58" t="s">
        <v>139</v>
      </c>
      <c r="L28" s="58" t="s">
        <v>139</v>
      </c>
      <c r="M28" s="58" t="s">
        <v>140</v>
      </c>
      <c r="N28" s="58" t="s">
        <v>140</v>
      </c>
      <c r="O28" s="59"/>
      <c r="P28" s="59"/>
      <c r="Q28" s="59"/>
    </row>
    <row r="29" spans="1:17" ht="39.75" customHeight="1">
      <c r="A29" s="56"/>
      <c r="B29" s="57"/>
      <c r="C29" s="56" t="s">
        <v>21</v>
      </c>
      <c r="D29" s="58"/>
      <c r="E29" s="59"/>
      <c r="F29" s="59"/>
      <c r="G29" s="59"/>
      <c r="H29" s="59"/>
      <c r="I29" s="59"/>
      <c r="J29" s="59"/>
      <c r="K29" s="59"/>
      <c r="L29" s="59"/>
      <c r="M29" s="59"/>
      <c r="N29" s="59"/>
      <c r="O29" s="59"/>
      <c r="P29" s="59"/>
      <c r="Q29" s="59"/>
    </row>
    <row r="30" spans="1:17" ht="12.75">
      <c r="A30" s="36" t="s">
        <v>90</v>
      </c>
      <c r="B30" s="75"/>
      <c r="C30" s="76"/>
      <c r="D30" s="77"/>
      <c r="E30" s="78"/>
      <c r="F30" s="78"/>
      <c r="G30" s="79"/>
      <c r="H30" s="80"/>
      <c r="I30" s="80"/>
      <c r="J30" s="80"/>
      <c r="K30" s="80"/>
      <c r="L30" s="80"/>
      <c r="M30" s="80"/>
      <c r="N30" s="80"/>
      <c r="O30" s="80"/>
      <c r="P30" s="80"/>
      <c r="Q30" s="80"/>
    </row>
    <row r="31" spans="1:17" ht="241.5" customHeight="1">
      <c r="A31" s="177" t="s">
        <v>92</v>
      </c>
      <c r="B31" s="165" t="s">
        <v>91</v>
      </c>
      <c r="C31" s="56" t="s">
        <v>20</v>
      </c>
      <c r="D31" s="58" t="s">
        <v>210</v>
      </c>
      <c r="E31" s="58" t="s">
        <v>211</v>
      </c>
      <c r="F31" s="58" t="s">
        <v>212</v>
      </c>
      <c r="G31" s="58" t="s">
        <v>212</v>
      </c>
      <c r="H31" s="58" t="s">
        <v>139</v>
      </c>
      <c r="I31" s="58" t="s">
        <v>140</v>
      </c>
      <c r="J31" s="58" t="s">
        <v>140</v>
      </c>
      <c r="K31" s="58" t="s">
        <v>140</v>
      </c>
      <c r="L31" s="58" t="s">
        <v>140</v>
      </c>
      <c r="M31" s="58" t="s">
        <v>213</v>
      </c>
      <c r="N31" s="58" t="s">
        <v>213</v>
      </c>
      <c r="O31" s="58" t="s">
        <v>213</v>
      </c>
      <c r="P31" s="59"/>
      <c r="Q31" s="59"/>
    </row>
    <row r="32" spans="1:17" ht="45.75" customHeight="1">
      <c r="A32" s="177"/>
      <c r="B32" s="165"/>
      <c r="C32" s="56" t="s">
        <v>21</v>
      </c>
      <c r="D32" s="58"/>
      <c r="E32" s="59"/>
      <c r="F32" s="59"/>
      <c r="G32" s="59"/>
      <c r="H32" s="59"/>
      <c r="I32" s="59"/>
      <c r="J32" s="59"/>
      <c r="K32" s="59"/>
      <c r="L32" s="59"/>
      <c r="M32" s="59"/>
      <c r="N32" s="59"/>
      <c r="O32" s="59"/>
      <c r="P32" s="59"/>
      <c r="Q32" s="59"/>
    </row>
    <row r="33" spans="1:17" ht="12.75">
      <c r="A33" s="35" t="s">
        <v>93</v>
      </c>
      <c r="B33" s="57"/>
      <c r="C33" s="56"/>
      <c r="D33" s="58"/>
      <c r="E33" s="59"/>
      <c r="F33" s="59"/>
      <c r="G33" s="59"/>
      <c r="H33" s="61"/>
      <c r="I33" s="80"/>
      <c r="J33" s="80"/>
      <c r="K33" s="80"/>
      <c r="L33" s="80"/>
      <c r="M33" s="80"/>
      <c r="N33" s="80"/>
      <c r="O33" s="80"/>
      <c r="P33" s="80"/>
      <c r="Q33" s="80"/>
    </row>
    <row r="34" spans="1:17" ht="30.75" customHeight="1">
      <c r="A34" s="177" t="s">
        <v>94</v>
      </c>
      <c r="B34" s="165" t="s">
        <v>95</v>
      </c>
      <c r="C34" s="56" t="s">
        <v>20</v>
      </c>
      <c r="D34" s="58"/>
      <c r="E34" s="59"/>
      <c r="F34" s="59"/>
      <c r="G34" s="59"/>
      <c r="H34" s="59"/>
      <c r="I34" s="59"/>
      <c r="J34" s="59"/>
      <c r="K34" s="59"/>
      <c r="L34" s="59"/>
      <c r="M34" s="59"/>
      <c r="N34" s="59"/>
      <c r="O34" s="59"/>
      <c r="P34" s="59"/>
      <c r="Q34" s="59"/>
    </row>
    <row r="35" spans="1:17" ht="30.75" customHeight="1">
      <c r="A35" s="177"/>
      <c r="B35" s="165"/>
      <c r="C35" s="56" t="s">
        <v>21</v>
      </c>
      <c r="D35" s="58"/>
      <c r="E35" s="59"/>
      <c r="F35" s="59"/>
      <c r="G35" s="59"/>
      <c r="H35" s="59"/>
      <c r="I35" s="59"/>
      <c r="J35" s="59"/>
      <c r="K35" s="59"/>
      <c r="L35" s="59"/>
      <c r="M35" s="59"/>
      <c r="N35" s="59"/>
      <c r="O35" s="59"/>
      <c r="P35" s="59"/>
      <c r="Q35" s="59"/>
    </row>
    <row r="36" spans="1:17" ht="39.75" customHeight="1">
      <c r="A36" s="178" t="s">
        <v>96</v>
      </c>
      <c r="B36" s="166" t="s">
        <v>127</v>
      </c>
      <c r="C36" s="56" t="s">
        <v>20</v>
      </c>
      <c r="D36" s="58"/>
      <c r="E36" s="59"/>
      <c r="F36" s="59"/>
      <c r="G36" s="59"/>
      <c r="H36" s="59"/>
      <c r="I36" s="59"/>
      <c r="J36" s="59"/>
      <c r="K36" s="59"/>
      <c r="L36" s="59"/>
      <c r="M36" s="59"/>
      <c r="N36" s="59"/>
      <c r="O36" s="59"/>
      <c r="P36" s="59"/>
      <c r="Q36" s="59"/>
    </row>
    <row r="37" spans="1:17" ht="39.75" customHeight="1">
      <c r="A37" s="179"/>
      <c r="B37" s="167"/>
      <c r="C37" s="56" t="s">
        <v>21</v>
      </c>
      <c r="D37" s="58"/>
      <c r="E37" s="59"/>
      <c r="F37" s="59"/>
      <c r="G37" s="59"/>
      <c r="H37" s="59"/>
      <c r="I37" s="59"/>
      <c r="J37" s="59"/>
      <c r="K37" s="59"/>
      <c r="L37" s="59"/>
      <c r="M37" s="59"/>
      <c r="N37" s="59"/>
      <c r="O37" s="59"/>
      <c r="P37" s="59"/>
      <c r="Q37" s="59"/>
    </row>
    <row r="38" spans="1:17" ht="12.75">
      <c r="A38" s="37" t="s">
        <v>97</v>
      </c>
      <c r="B38" s="81"/>
      <c r="C38" s="82"/>
      <c r="D38" s="83"/>
      <c r="E38" s="80"/>
      <c r="F38" s="80"/>
      <c r="G38" s="80"/>
      <c r="H38" s="80"/>
      <c r="I38" s="80"/>
      <c r="J38" s="80"/>
      <c r="K38" s="80"/>
      <c r="L38" s="80"/>
      <c r="M38" s="80"/>
      <c r="N38" s="80"/>
      <c r="O38" s="80"/>
      <c r="P38" s="80"/>
      <c r="Q38" s="80"/>
    </row>
    <row r="39" spans="1:17" ht="238.5" customHeight="1">
      <c r="A39" s="177" t="s">
        <v>98</v>
      </c>
      <c r="B39" s="165" t="s">
        <v>225</v>
      </c>
      <c r="C39" s="56" t="s">
        <v>20</v>
      </c>
      <c r="D39" s="95"/>
      <c r="E39" s="95" t="s">
        <v>244</v>
      </c>
      <c r="F39" s="95" t="s">
        <v>243</v>
      </c>
      <c r="G39" s="95" t="s">
        <v>232</v>
      </c>
      <c r="H39" s="184" t="s">
        <v>245</v>
      </c>
      <c r="I39" s="185"/>
      <c r="J39" s="185"/>
      <c r="K39" s="185"/>
      <c r="L39" s="185"/>
      <c r="M39" s="185"/>
      <c r="N39" s="185"/>
      <c r="O39" s="186"/>
      <c r="P39" s="58" t="s">
        <v>187</v>
      </c>
      <c r="Q39" s="59"/>
    </row>
    <row r="40" spans="1:17" ht="39.75" customHeight="1">
      <c r="A40" s="177" t="s">
        <v>10</v>
      </c>
      <c r="B40" s="165" t="s">
        <v>11</v>
      </c>
      <c r="C40" s="56" t="s">
        <v>21</v>
      </c>
      <c r="D40" s="58"/>
      <c r="E40" s="59"/>
      <c r="F40" s="59"/>
      <c r="G40" s="59"/>
      <c r="H40" s="59"/>
      <c r="I40" s="59"/>
      <c r="J40" s="59"/>
      <c r="K40" s="59"/>
      <c r="L40" s="59"/>
      <c r="M40" s="59"/>
      <c r="N40" s="59"/>
      <c r="O40" s="59"/>
      <c r="P40" s="59"/>
      <c r="Q40" s="59"/>
    </row>
    <row r="41" spans="1:17" ht="194.25" customHeight="1">
      <c r="A41" s="177" t="s">
        <v>99</v>
      </c>
      <c r="B41" s="165" t="s">
        <v>100</v>
      </c>
      <c r="C41" s="56" t="s">
        <v>20</v>
      </c>
      <c r="D41" s="58"/>
      <c r="E41" s="59"/>
      <c r="F41" s="59"/>
      <c r="G41" s="59"/>
      <c r="H41" s="59"/>
      <c r="I41" s="59"/>
      <c r="J41" s="59"/>
      <c r="K41" s="59"/>
      <c r="L41" s="59"/>
      <c r="M41" s="59"/>
      <c r="N41" s="59"/>
      <c r="O41" s="59"/>
      <c r="P41" s="85" t="s">
        <v>152</v>
      </c>
      <c r="Q41" s="59"/>
    </row>
    <row r="42" spans="1:17" ht="39.75" customHeight="1">
      <c r="A42" s="177"/>
      <c r="B42" s="165"/>
      <c r="C42" s="56" t="s">
        <v>21</v>
      </c>
      <c r="D42" s="58"/>
      <c r="E42" s="59"/>
      <c r="F42" s="59"/>
      <c r="G42" s="59"/>
      <c r="H42" s="59"/>
      <c r="I42" s="59"/>
      <c r="J42" s="59"/>
      <c r="K42" s="59"/>
      <c r="L42" s="59"/>
      <c r="M42" s="59"/>
      <c r="N42" s="59"/>
      <c r="O42" s="59"/>
      <c r="P42" s="59"/>
      <c r="Q42" s="59"/>
    </row>
    <row r="43" spans="1:17" ht="186" customHeight="1">
      <c r="A43" s="177" t="s">
        <v>101</v>
      </c>
      <c r="B43" s="165" t="s">
        <v>102</v>
      </c>
      <c r="C43" s="56" t="s">
        <v>20</v>
      </c>
      <c r="D43" s="60" t="s">
        <v>198</v>
      </c>
      <c r="E43" s="60" t="s">
        <v>199</v>
      </c>
      <c r="F43" s="60" t="s">
        <v>202</v>
      </c>
      <c r="G43" s="162" t="s">
        <v>190</v>
      </c>
      <c r="H43" s="163"/>
      <c r="I43" s="163"/>
      <c r="J43" s="163"/>
      <c r="K43" s="163"/>
      <c r="L43" s="163"/>
      <c r="M43" s="163"/>
      <c r="N43" s="163"/>
      <c r="O43" s="164"/>
      <c r="P43" s="59"/>
      <c r="Q43" s="59"/>
    </row>
    <row r="44" spans="1:17" ht="39.75" customHeight="1">
      <c r="A44" s="177"/>
      <c r="B44" s="165"/>
      <c r="C44" s="56" t="s">
        <v>21</v>
      </c>
      <c r="D44" s="58"/>
      <c r="E44" s="59"/>
      <c r="F44" s="59"/>
      <c r="G44" s="59"/>
      <c r="H44" s="59"/>
      <c r="I44" s="59"/>
      <c r="J44" s="59"/>
      <c r="K44" s="59"/>
      <c r="L44" s="59"/>
      <c r="M44" s="59"/>
      <c r="N44" s="59"/>
      <c r="O44" s="59"/>
      <c r="P44" s="59"/>
      <c r="Q44" s="59"/>
    </row>
    <row r="45" spans="1:17" ht="278.25" customHeight="1">
      <c r="A45" s="177" t="s">
        <v>103</v>
      </c>
      <c r="B45" s="165" t="s">
        <v>104</v>
      </c>
      <c r="C45" s="56" t="s">
        <v>20</v>
      </c>
      <c r="D45" s="86" t="s">
        <v>188</v>
      </c>
      <c r="E45" s="86" t="s">
        <v>189</v>
      </c>
      <c r="F45" s="86" t="s">
        <v>190</v>
      </c>
      <c r="G45" s="86" t="s">
        <v>190</v>
      </c>
      <c r="H45" s="86" t="s">
        <v>191</v>
      </c>
      <c r="I45" s="86" t="s">
        <v>190</v>
      </c>
      <c r="J45" s="86" t="s">
        <v>190</v>
      </c>
      <c r="K45" s="86" t="s">
        <v>192</v>
      </c>
      <c r="L45" s="86" t="s">
        <v>190</v>
      </c>
      <c r="M45" s="86" t="s">
        <v>193</v>
      </c>
      <c r="N45" s="86" t="s">
        <v>194</v>
      </c>
      <c r="O45" s="86" t="s">
        <v>195</v>
      </c>
      <c r="P45" s="86" t="s">
        <v>196</v>
      </c>
      <c r="Q45" s="59"/>
    </row>
    <row r="46" spans="1:17" ht="39.75" customHeight="1">
      <c r="A46" s="177" t="s">
        <v>12</v>
      </c>
      <c r="B46" s="165" t="s">
        <v>13</v>
      </c>
      <c r="C46" s="56" t="s">
        <v>21</v>
      </c>
      <c r="D46" s="58"/>
      <c r="E46" s="59"/>
      <c r="F46" s="59"/>
      <c r="G46" s="59"/>
      <c r="H46" s="59"/>
      <c r="I46" s="59"/>
      <c r="J46" s="59"/>
      <c r="K46" s="59"/>
      <c r="L46" s="59"/>
      <c r="M46" s="59"/>
      <c r="N46" s="59"/>
      <c r="O46" s="59"/>
      <c r="P46" s="59"/>
      <c r="Q46" s="59"/>
    </row>
    <row r="47" spans="1:17" ht="39.75" customHeight="1">
      <c r="A47" s="181" t="s">
        <v>106</v>
      </c>
      <c r="B47" s="166" t="s">
        <v>105</v>
      </c>
      <c r="C47" s="56" t="s">
        <v>20</v>
      </c>
      <c r="D47" s="58"/>
      <c r="E47" s="59"/>
      <c r="F47" s="59"/>
      <c r="G47" s="59"/>
      <c r="H47" s="59"/>
      <c r="I47" s="59"/>
      <c r="J47" s="59"/>
      <c r="K47" s="59"/>
      <c r="L47" s="59"/>
      <c r="M47" s="59"/>
      <c r="N47" s="59"/>
      <c r="O47" s="59"/>
      <c r="P47" s="59"/>
      <c r="Q47" s="59"/>
    </row>
    <row r="48" spans="1:17" ht="39.75" customHeight="1">
      <c r="A48" s="182"/>
      <c r="B48" s="167"/>
      <c r="C48" s="56" t="s">
        <v>21</v>
      </c>
      <c r="D48" s="58"/>
      <c r="E48" s="59"/>
      <c r="F48" s="59"/>
      <c r="G48" s="59"/>
      <c r="H48" s="59"/>
      <c r="I48" s="59"/>
      <c r="J48" s="59"/>
      <c r="K48" s="59"/>
      <c r="L48" s="59"/>
      <c r="M48" s="59"/>
      <c r="N48" s="59"/>
      <c r="O48" s="59"/>
      <c r="P48" s="59"/>
      <c r="Q48" s="59"/>
    </row>
    <row r="49" spans="1:17" ht="129.75" customHeight="1">
      <c r="A49" s="181" t="s">
        <v>107</v>
      </c>
      <c r="B49" s="166" t="s">
        <v>108</v>
      </c>
      <c r="C49" s="87" t="s">
        <v>20</v>
      </c>
      <c r="D49" s="34" t="s">
        <v>246</v>
      </c>
      <c r="E49" s="34" t="s">
        <v>246</v>
      </c>
      <c r="F49" s="34" t="s">
        <v>246</v>
      </c>
      <c r="G49" s="34" t="s">
        <v>247</v>
      </c>
      <c r="H49" s="34" t="s">
        <v>248</v>
      </c>
      <c r="I49" s="97" t="s">
        <v>249</v>
      </c>
      <c r="J49" s="34" t="s">
        <v>250</v>
      </c>
      <c r="K49" s="34" t="s">
        <v>246</v>
      </c>
      <c r="L49" s="34" t="s">
        <v>251</v>
      </c>
      <c r="M49" s="34" t="s">
        <v>246</v>
      </c>
      <c r="N49" s="97" t="s">
        <v>252</v>
      </c>
      <c r="O49" s="34" t="s">
        <v>246</v>
      </c>
      <c r="P49" s="88"/>
      <c r="Q49" s="88"/>
    </row>
    <row r="50" spans="1:17" ht="39.75" customHeight="1">
      <c r="A50" s="182"/>
      <c r="B50" s="167"/>
      <c r="C50" s="56" t="s">
        <v>21</v>
      </c>
      <c r="D50" s="58"/>
      <c r="E50" s="59"/>
      <c r="F50" s="59"/>
      <c r="G50" s="59"/>
      <c r="H50" s="59"/>
      <c r="I50" s="59"/>
      <c r="J50" s="59"/>
      <c r="K50" s="59"/>
      <c r="L50" s="59"/>
      <c r="M50" s="59"/>
      <c r="N50" s="59"/>
      <c r="O50" s="59"/>
      <c r="P50" s="59"/>
      <c r="Q50" s="59"/>
    </row>
    <row r="51" spans="1:17" s="72" customFormat="1" ht="391.5" customHeight="1">
      <c r="A51" s="177" t="s">
        <v>109</v>
      </c>
      <c r="B51" s="165" t="s">
        <v>110</v>
      </c>
      <c r="C51" s="71" t="s">
        <v>20</v>
      </c>
      <c r="D51" s="60" t="s">
        <v>129</v>
      </c>
      <c r="E51" s="60" t="s">
        <v>130</v>
      </c>
      <c r="F51" s="60" t="s">
        <v>131</v>
      </c>
      <c r="G51" s="60" t="s">
        <v>132</v>
      </c>
      <c r="H51" s="60" t="s">
        <v>133</v>
      </c>
      <c r="I51" s="60" t="s">
        <v>134</v>
      </c>
      <c r="J51" s="60" t="s">
        <v>134</v>
      </c>
      <c r="K51" s="60" t="s">
        <v>134</v>
      </c>
      <c r="L51" s="60" t="s">
        <v>135</v>
      </c>
      <c r="M51" s="68"/>
      <c r="N51" s="68"/>
      <c r="O51" s="68"/>
      <c r="P51" s="60" t="s">
        <v>136</v>
      </c>
      <c r="Q51" s="68"/>
    </row>
    <row r="52" spans="1:17" ht="39.75" customHeight="1">
      <c r="A52" s="177"/>
      <c r="B52" s="165"/>
      <c r="C52" s="56" t="s">
        <v>21</v>
      </c>
      <c r="D52" s="89"/>
      <c r="E52" s="88"/>
      <c r="F52" s="88"/>
      <c r="G52" s="88"/>
      <c r="H52" s="88"/>
      <c r="I52" s="88"/>
      <c r="J52" s="88"/>
      <c r="K52" s="88"/>
      <c r="L52" s="88"/>
      <c r="M52" s="88"/>
      <c r="N52" s="59"/>
      <c r="O52" s="59"/>
      <c r="P52" s="59"/>
      <c r="Q52" s="59"/>
    </row>
    <row r="53" spans="1:17" ht="75.75" customHeight="1">
      <c r="A53" s="177" t="s">
        <v>112</v>
      </c>
      <c r="B53" s="165" t="s">
        <v>111</v>
      </c>
      <c r="C53" s="56" t="s">
        <v>20</v>
      </c>
      <c r="D53" s="86" t="s">
        <v>141</v>
      </c>
      <c r="E53" s="86" t="s">
        <v>141</v>
      </c>
      <c r="F53" s="86" t="s">
        <v>141</v>
      </c>
      <c r="G53" s="86" t="s">
        <v>146</v>
      </c>
      <c r="H53" s="86" t="s">
        <v>142</v>
      </c>
      <c r="I53" s="86" t="s">
        <v>200</v>
      </c>
      <c r="J53" s="86" t="s">
        <v>143</v>
      </c>
      <c r="K53" s="86" t="s">
        <v>144</v>
      </c>
      <c r="L53" s="86" t="s">
        <v>145</v>
      </c>
      <c r="M53" s="86"/>
      <c r="N53" s="84"/>
      <c r="O53" s="58"/>
      <c r="P53" s="58"/>
      <c r="Q53" s="58"/>
    </row>
    <row r="54" spans="1:17" ht="31.5" customHeight="1">
      <c r="A54" s="177"/>
      <c r="B54" s="165"/>
      <c r="C54" s="56" t="s">
        <v>21</v>
      </c>
      <c r="D54" s="90"/>
      <c r="E54" s="90"/>
      <c r="F54" s="90"/>
      <c r="G54" s="90"/>
      <c r="H54" s="90"/>
      <c r="I54" s="90"/>
      <c r="J54" s="90"/>
      <c r="K54" s="90"/>
      <c r="L54" s="90"/>
      <c r="M54" s="90"/>
      <c r="N54" s="58"/>
      <c r="O54" s="58"/>
      <c r="P54" s="58"/>
      <c r="Q54" s="58"/>
    </row>
    <row r="55" spans="1:17" ht="52.5" customHeight="1">
      <c r="A55" s="177" t="s">
        <v>113</v>
      </c>
      <c r="B55" s="165" t="s">
        <v>114</v>
      </c>
      <c r="C55" s="56" t="s">
        <v>20</v>
      </c>
      <c r="D55" s="58"/>
      <c r="E55" s="59"/>
      <c r="F55" s="59"/>
      <c r="G55" s="59"/>
      <c r="H55" s="59"/>
      <c r="I55" s="59"/>
      <c r="J55" s="59"/>
      <c r="K55" s="59"/>
      <c r="L55" s="59"/>
      <c r="M55" s="59"/>
      <c r="N55" s="59"/>
      <c r="O55" s="59"/>
      <c r="P55" s="59"/>
      <c r="Q55" s="59"/>
    </row>
    <row r="56" spans="1:17" ht="52.5" customHeight="1">
      <c r="A56" s="177"/>
      <c r="B56" s="165"/>
      <c r="C56" s="56" t="s">
        <v>21</v>
      </c>
      <c r="D56" s="58"/>
      <c r="E56" s="59"/>
      <c r="F56" s="59"/>
      <c r="G56" s="59"/>
      <c r="H56" s="59"/>
      <c r="I56" s="59"/>
      <c r="J56" s="59"/>
      <c r="K56" s="59"/>
      <c r="L56" s="59"/>
      <c r="M56" s="59"/>
      <c r="N56" s="59"/>
      <c r="O56" s="59"/>
      <c r="P56" s="59"/>
      <c r="Q56" s="59"/>
    </row>
    <row r="57" spans="1:17" ht="409.5" customHeight="1">
      <c r="A57" s="177" t="s">
        <v>115</v>
      </c>
      <c r="B57" s="165" t="s">
        <v>116</v>
      </c>
      <c r="C57" s="56" t="s">
        <v>20</v>
      </c>
      <c r="D57" s="96" t="s">
        <v>233</v>
      </c>
      <c r="E57" s="95"/>
      <c r="F57" s="95" t="s">
        <v>234</v>
      </c>
      <c r="G57" s="168" t="s">
        <v>231</v>
      </c>
      <c r="H57" s="168"/>
      <c r="I57" s="95" t="s">
        <v>235</v>
      </c>
      <c r="J57" s="95" t="s">
        <v>236</v>
      </c>
      <c r="K57" s="169" t="s">
        <v>237</v>
      </c>
      <c r="L57" s="170"/>
      <c r="M57" s="170"/>
      <c r="N57" s="170"/>
      <c r="O57" s="171"/>
      <c r="P57" s="91" t="s">
        <v>197</v>
      </c>
      <c r="Q57" s="59"/>
    </row>
    <row r="58" spans="1:17" ht="39.75" customHeight="1">
      <c r="A58" s="177"/>
      <c r="B58" s="165"/>
      <c r="C58" s="56" t="s">
        <v>21</v>
      </c>
      <c r="D58" s="58"/>
      <c r="E58" s="59"/>
      <c r="F58" s="59"/>
      <c r="G58" s="59"/>
      <c r="H58" s="59"/>
      <c r="I58" s="59"/>
      <c r="J58" s="59"/>
      <c r="K58" s="59"/>
      <c r="L58" s="59"/>
      <c r="M58" s="59"/>
      <c r="N58" s="59"/>
      <c r="O58" s="59"/>
      <c r="P58" s="59"/>
      <c r="Q58" s="59"/>
    </row>
    <row r="59" spans="1:17" s="72" customFormat="1" ht="183.75" customHeight="1">
      <c r="A59" s="172" t="s">
        <v>118</v>
      </c>
      <c r="B59" s="172" t="s">
        <v>117</v>
      </c>
      <c r="C59" s="172" t="s">
        <v>20</v>
      </c>
      <c r="D59" s="60"/>
      <c r="E59" s="60" t="s">
        <v>165</v>
      </c>
      <c r="F59" s="60" t="s">
        <v>166</v>
      </c>
      <c r="G59" s="92" t="s">
        <v>167</v>
      </c>
      <c r="H59" s="92" t="s">
        <v>167</v>
      </c>
      <c r="I59" s="92" t="s">
        <v>167</v>
      </c>
      <c r="J59" s="92" t="s">
        <v>167</v>
      </c>
      <c r="K59" s="92" t="s">
        <v>167</v>
      </c>
      <c r="L59" s="92" t="s">
        <v>167</v>
      </c>
      <c r="M59" s="92" t="s">
        <v>167</v>
      </c>
      <c r="N59" s="92" t="s">
        <v>167</v>
      </c>
      <c r="O59" s="92" t="s">
        <v>168</v>
      </c>
      <c r="P59" s="68"/>
      <c r="Q59" s="68"/>
    </row>
    <row r="60" spans="1:17" s="72" customFormat="1" ht="150" customHeight="1">
      <c r="A60" s="173"/>
      <c r="B60" s="173"/>
      <c r="C60" s="173"/>
      <c r="D60" s="60" t="s">
        <v>161</v>
      </c>
      <c r="E60" s="60" t="s">
        <v>161</v>
      </c>
      <c r="F60" s="60" t="s">
        <v>161</v>
      </c>
      <c r="G60" s="60" t="s">
        <v>161</v>
      </c>
      <c r="H60" s="60" t="s">
        <v>161</v>
      </c>
      <c r="I60" s="60" t="s">
        <v>161</v>
      </c>
      <c r="J60" s="60" t="s">
        <v>161</v>
      </c>
      <c r="K60" s="60" t="s">
        <v>161</v>
      </c>
      <c r="L60" s="60" t="s">
        <v>161</v>
      </c>
      <c r="M60" s="60" t="s">
        <v>161</v>
      </c>
      <c r="N60" s="60" t="s">
        <v>161</v>
      </c>
      <c r="O60" s="60" t="s">
        <v>161</v>
      </c>
      <c r="P60" s="68"/>
      <c r="Q60" s="68"/>
    </row>
    <row r="61" spans="1:17" s="72" customFormat="1" ht="316.5" customHeight="1">
      <c r="A61" s="173"/>
      <c r="B61" s="173"/>
      <c r="C61" s="174"/>
      <c r="D61" s="60" t="s">
        <v>162</v>
      </c>
      <c r="E61" s="60" t="s">
        <v>163</v>
      </c>
      <c r="F61" s="60" t="s">
        <v>164</v>
      </c>
      <c r="G61" s="60" t="s">
        <v>164</v>
      </c>
      <c r="H61" s="60" t="s">
        <v>164</v>
      </c>
      <c r="I61" s="60" t="s">
        <v>164</v>
      </c>
      <c r="J61" s="60" t="s">
        <v>164</v>
      </c>
      <c r="K61" s="60" t="s">
        <v>164</v>
      </c>
      <c r="L61" s="60" t="s">
        <v>164</v>
      </c>
      <c r="M61" s="60" t="s">
        <v>164</v>
      </c>
      <c r="N61" s="60" t="s">
        <v>164</v>
      </c>
      <c r="O61" s="60" t="s">
        <v>164</v>
      </c>
      <c r="P61" s="68"/>
      <c r="Q61" s="68"/>
    </row>
    <row r="62" spans="1:17" s="72" customFormat="1" ht="39.75" customHeight="1">
      <c r="A62" s="174"/>
      <c r="B62" s="174"/>
      <c r="C62" s="71" t="s">
        <v>21</v>
      </c>
      <c r="D62" s="60"/>
      <c r="E62" s="68"/>
      <c r="F62" s="68"/>
      <c r="G62" s="68"/>
      <c r="H62" s="68"/>
      <c r="I62" s="68"/>
      <c r="J62" s="68"/>
      <c r="K62" s="68"/>
      <c r="L62" s="68"/>
      <c r="M62" s="68"/>
      <c r="N62" s="68"/>
      <c r="O62" s="68"/>
      <c r="P62" s="68"/>
      <c r="Q62" s="68"/>
    </row>
    <row r="63" spans="1:17" ht="39.75" customHeight="1">
      <c r="A63" s="177" t="s">
        <v>119</v>
      </c>
      <c r="B63" s="165" t="s">
        <v>120</v>
      </c>
      <c r="C63" s="56" t="s">
        <v>20</v>
      </c>
      <c r="D63" s="58"/>
      <c r="E63" s="59"/>
      <c r="F63" s="59"/>
      <c r="G63" s="59"/>
      <c r="H63" s="59"/>
      <c r="I63" s="59"/>
      <c r="J63" s="59"/>
      <c r="K63" s="59"/>
      <c r="L63" s="59"/>
      <c r="M63" s="59"/>
      <c r="N63" s="59"/>
      <c r="O63" s="59"/>
      <c r="P63" s="59"/>
      <c r="Q63" s="59"/>
    </row>
    <row r="64" spans="1:17" ht="39.75" customHeight="1">
      <c r="A64" s="177"/>
      <c r="B64" s="165"/>
      <c r="C64" s="56" t="s">
        <v>21</v>
      </c>
      <c r="D64" s="58"/>
      <c r="E64" s="59"/>
      <c r="F64" s="59"/>
      <c r="G64" s="59"/>
      <c r="H64" s="59"/>
      <c r="I64" s="59"/>
      <c r="J64" s="59"/>
      <c r="K64" s="59"/>
      <c r="L64" s="59"/>
      <c r="M64" s="59"/>
      <c r="N64" s="59"/>
      <c r="O64" s="59"/>
      <c r="P64" s="59"/>
      <c r="Q64" s="59"/>
    </row>
    <row r="65" spans="1:17" s="72" customFormat="1" ht="154.5" customHeight="1">
      <c r="A65" s="180" t="s">
        <v>121</v>
      </c>
      <c r="B65" s="175" t="s">
        <v>122</v>
      </c>
      <c r="C65" s="71" t="s">
        <v>20</v>
      </c>
      <c r="D65" s="69"/>
      <c r="E65" s="69"/>
      <c r="F65" s="69" t="s">
        <v>183</v>
      </c>
      <c r="G65" s="69" t="s">
        <v>169</v>
      </c>
      <c r="H65" s="69" t="s">
        <v>184</v>
      </c>
      <c r="I65" s="69"/>
      <c r="J65" s="69" t="s">
        <v>184</v>
      </c>
      <c r="K65" s="69"/>
      <c r="L65" s="69"/>
      <c r="M65" s="69" t="s">
        <v>184</v>
      </c>
      <c r="N65" s="69"/>
      <c r="O65" s="69" t="s">
        <v>185</v>
      </c>
      <c r="P65" s="69" t="s">
        <v>186</v>
      </c>
      <c r="Q65" s="68"/>
    </row>
    <row r="66" spans="1:17" s="72" customFormat="1" ht="39.75" customHeight="1">
      <c r="A66" s="180"/>
      <c r="B66" s="175"/>
      <c r="C66" s="71" t="s">
        <v>21</v>
      </c>
      <c r="D66" s="68"/>
      <c r="E66" s="68"/>
      <c r="F66" s="68"/>
      <c r="G66" s="68"/>
      <c r="H66" s="68"/>
      <c r="I66" s="68"/>
      <c r="J66" s="68"/>
      <c r="K66" s="68"/>
      <c r="L66" s="68"/>
      <c r="M66" s="68"/>
      <c r="N66" s="68"/>
      <c r="O66" s="68"/>
      <c r="P66" s="68"/>
      <c r="Q66" s="68"/>
    </row>
    <row r="67" spans="1:17" ht="39.75" customHeight="1">
      <c r="A67" s="177" t="s">
        <v>123</v>
      </c>
      <c r="B67" s="165" t="s">
        <v>124</v>
      </c>
      <c r="C67" s="56" t="s">
        <v>20</v>
      </c>
      <c r="D67" s="58"/>
      <c r="E67" s="59"/>
      <c r="F67" s="59"/>
      <c r="G67" s="59"/>
      <c r="H67" s="59"/>
      <c r="I67" s="59"/>
      <c r="J67" s="59"/>
      <c r="K67" s="59"/>
      <c r="L67" s="59"/>
      <c r="M67" s="59"/>
      <c r="N67" s="59"/>
      <c r="O67" s="59"/>
      <c r="P67" s="59"/>
      <c r="Q67" s="59"/>
    </row>
    <row r="68" spans="1:17" ht="39.75" customHeight="1">
      <c r="A68" s="177"/>
      <c r="B68" s="165"/>
      <c r="C68" s="56" t="s">
        <v>21</v>
      </c>
      <c r="D68" s="58"/>
      <c r="E68" s="59"/>
      <c r="F68" s="59"/>
      <c r="G68" s="59"/>
      <c r="H68" s="59"/>
      <c r="I68" s="59"/>
      <c r="J68" s="59"/>
      <c r="K68" s="59"/>
      <c r="L68" s="59"/>
      <c r="M68" s="59"/>
      <c r="N68" s="59"/>
      <c r="O68" s="59"/>
      <c r="P68" s="59"/>
      <c r="Q68" s="59"/>
    </row>
    <row r="69" spans="1:17" ht="147" customHeight="1">
      <c r="A69" s="181" t="s">
        <v>125</v>
      </c>
      <c r="B69" s="166" t="s">
        <v>126</v>
      </c>
      <c r="C69" s="56" t="s">
        <v>20</v>
      </c>
      <c r="D69" s="58"/>
      <c r="E69" s="93" t="s">
        <v>153</v>
      </c>
      <c r="F69" s="93" t="s">
        <v>154</v>
      </c>
      <c r="G69" s="59"/>
      <c r="H69" s="59"/>
      <c r="I69" s="59"/>
      <c r="J69" s="59"/>
      <c r="K69" s="59"/>
      <c r="L69" s="59"/>
      <c r="M69" s="59"/>
      <c r="N69" s="59"/>
      <c r="O69" s="93" t="s">
        <v>155</v>
      </c>
      <c r="P69" s="59"/>
      <c r="Q69" s="59"/>
    </row>
    <row r="70" spans="1:17" ht="39.75" customHeight="1">
      <c r="A70" s="182"/>
      <c r="B70" s="167"/>
      <c r="C70" s="56" t="s">
        <v>21</v>
      </c>
      <c r="D70" s="58"/>
      <c r="E70" s="59"/>
      <c r="F70" s="59"/>
      <c r="G70" s="59"/>
      <c r="H70" s="59"/>
      <c r="I70" s="59"/>
      <c r="J70" s="59"/>
      <c r="K70" s="59"/>
      <c r="L70" s="59"/>
      <c r="M70" s="59"/>
      <c r="N70" s="59"/>
      <c r="O70" s="59"/>
      <c r="P70" s="59"/>
      <c r="Q70" s="59"/>
    </row>
    <row r="71" spans="1:17" ht="12.75">
      <c r="A71" s="94"/>
      <c r="B71" s="94"/>
      <c r="C71" s="94"/>
      <c r="D71" s="94"/>
      <c r="E71" s="94"/>
      <c r="F71" s="94"/>
      <c r="G71" s="94"/>
      <c r="H71" s="94"/>
      <c r="I71" s="94"/>
      <c r="J71" s="94"/>
      <c r="K71" s="94"/>
      <c r="L71" s="94"/>
      <c r="M71" s="94"/>
      <c r="N71" s="94"/>
      <c r="O71" s="94"/>
      <c r="P71" s="94"/>
      <c r="Q71" s="94"/>
    </row>
    <row r="73" spans="2:20" ht="12.75">
      <c r="B73" s="160" t="s">
        <v>253</v>
      </c>
      <c r="C73" s="160"/>
      <c r="D73" s="160"/>
      <c r="E73" s="160"/>
      <c r="F73" s="160"/>
      <c r="G73" s="160"/>
      <c r="H73" s="160"/>
      <c r="I73" s="160"/>
      <c r="J73" s="160"/>
      <c r="K73" s="160"/>
      <c r="L73" s="160"/>
      <c r="M73" s="160"/>
      <c r="N73" s="160"/>
      <c r="O73" s="160"/>
      <c r="P73" s="160"/>
      <c r="Q73" s="160"/>
      <c r="R73" s="160"/>
      <c r="S73" s="160"/>
      <c r="T73" s="160"/>
    </row>
    <row r="74" spans="2:20" ht="15">
      <c r="B74" s="41"/>
      <c r="C74" s="42"/>
      <c r="D74" s="43"/>
      <c r="E74" s="43"/>
      <c r="F74" s="43"/>
      <c r="G74" s="43"/>
      <c r="H74" s="43"/>
      <c r="I74" s="43"/>
      <c r="J74" s="43"/>
      <c r="K74" s="43"/>
      <c r="L74" s="43"/>
      <c r="M74" s="43"/>
      <c r="N74" s="43"/>
      <c r="O74" s="43"/>
      <c r="P74" s="43"/>
      <c r="Q74" s="43"/>
      <c r="R74" s="43"/>
      <c r="S74" s="43"/>
      <c r="T74" s="43"/>
    </row>
    <row r="75" spans="2:20" ht="15">
      <c r="B75" s="41"/>
      <c r="C75" s="42"/>
      <c r="D75" s="43"/>
      <c r="E75" s="43"/>
      <c r="F75" s="43"/>
      <c r="G75" s="43"/>
      <c r="H75" s="43"/>
      <c r="I75" s="43"/>
      <c r="J75" s="43"/>
      <c r="K75" s="43"/>
      <c r="L75" s="43"/>
      <c r="M75" s="43"/>
      <c r="N75" s="43"/>
      <c r="O75" s="43"/>
      <c r="P75" s="43"/>
      <c r="Q75" s="43"/>
      <c r="R75" s="43"/>
      <c r="S75" s="43"/>
      <c r="T75" s="43"/>
    </row>
    <row r="76" spans="2:20" ht="15">
      <c r="B76" s="41"/>
      <c r="C76" s="42"/>
      <c r="D76" s="43"/>
      <c r="E76" s="43"/>
      <c r="F76" s="43"/>
      <c r="G76" s="43"/>
      <c r="H76" s="43"/>
      <c r="I76" s="43"/>
      <c r="J76" s="43"/>
      <c r="K76" s="43"/>
      <c r="L76" s="43"/>
      <c r="M76" s="43"/>
      <c r="N76" s="43"/>
      <c r="O76" s="43"/>
      <c r="P76" s="43"/>
      <c r="Q76" s="43"/>
      <c r="R76" s="43"/>
      <c r="S76" s="43"/>
      <c r="T76" s="43"/>
    </row>
    <row r="77" spans="2:20" ht="15">
      <c r="B77" s="41"/>
      <c r="C77" s="42"/>
      <c r="D77" s="43"/>
      <c r="E77" s="43"/>
      <c r="F77" s="43"/>
      <c r="G77" s="43"/>
      <c r="H77" s="43"/>
      <c r="I77" s="43"/>
      <c r="J77" s="43"/>
      <c r="K77" s="43"/>
      <c r="L77" s="43"/>
      <c r="M77" s="43"/>
      <c r="N77" s="43"/>
      <c r="O77" s="43"/>
      <c r="P77" s="43"/>
      <c r="Q77" s="43"/>
      <c r="R77" s="43"/>
      <c r="S77" s="43"/>
      <c r="T77" s="43"/>
    </row>
    <row r="78" spans="2:20" ht="15">
      <c r="B78" s="44" t="s">
        <v>45</v>
      </c>
      <c r="C78" s="45"/>
      <c r="D78" s="46"/>
      <c r="E78" s="46"/>
      <c r="F78" s="43"/>
      <c r="G78" s="43"/>
      <c r="H78" s="43"/>
      <c r="I78" s="43"/>
      <c r="J78" s="43"/>
      <c r="K78" s="43"/>
      <c r="L78" s="43"/>
      <c r="M78" s="43"/>
      <c r="N78" s="43"/>
      <c r="O78" s="43"/>
      <c r="P78" s="43"/>
      <c r="Q78" s="43"/>
      <c r="R78" s="43"/>
      <c r="S78" s="43"/>
      <c r="T78" s="43"/>
    </row>
    <row r="79" spans="2:20" ht="58.5" customHeight="1">
      <c r="B79" s="161" t="s">
        <v>214</v>
      </c>
      <c r="C79" s="161"/>
      <c r="D79" s="161"/>
      <c r="E79" s="161"/>
      <c r="F79" s="43"/>
      <c r="G79" s="43"/>
      <c r="H79" s="43"/>
      <c r="I79" s="43"/>
      <c r="J79" s="43"/>
      <c r="K79" s="43"/>
      <c r="L79" s="43"/>
      <c r="M79" s="43"/>
      <c r="N79" s="43"/>
      <c r="O79" s="43"/>
      <c r="P79" s="43"/>
      <c r="Q79" s="43"/>
      <c r="R79" s="43"/>
      <c r="S79" s="43"/>
      <c r="T79" s="43"/>
    </row>
  </sheetData>
  <sheetProtection/>
  <mergeCells count="78">
    <mergeCell ref="B39:B40"/>
    <mergeCell ref="B43:B44"/>
    <mergeCell ref="B41:B42"/>
    <mergeCell ref="H39:O39"/>
    <mergeCell ref="B53:B54"/>
    <mergeCell ref="B36:B37"/>
    <mergeCell ref="A14:A15"/>
    <mergeCell ref="A17:A18"/>
    <mergeCell ref="M8:O8"/>
    <mergeCell ref="C59:C61"/>
    <mergeCell ref="B19:B20"/>
    <mergeCell ref="B8:B9"/>
    <mergeCell ref="B12:B13"/>
    <mergeCell ref="B47:B48"/>
    <mergeCell ref="B45:B46"/>
    <mergeCell ref="B21:B22"/>
    <mergeCell ref="B3:C3"/>
    <mergeCell ref="B10:B11"/>
    <mergeCell ref="B17:B18"/>
    <mergeCell ref="B14:B15"/>
    <mergeCell ref="A19:A20"/>
    <mergeCell ref="B5:B7"/>
    <mergeCell ref="A5:A7"/>
    <mergeCell ref="A10:A11"/>
    <mergeCell ref="A8:A9"/>
    <mergeCell ref="A12:A13"/>
    <mergeCell ref="A69:A70"/>
    <mergeCell ref="A53:A54"/>
    <mergeCell ref="A63:A64"/>
    <mergeCell ref="A67:A68"/>
    <mergeCell ref="A65:A66"/>
    <mergeCell ref="A59:A62"/>
    <mergeCell ref="A55:A56"/>
    <mergeCell ref="A57:A58"/>
    <mergeCell ref="A39:A40"/>
    <mergeCell ref="A41:A42"/>
    <mergeCell ref="A36:A37"/>
    <mergeCell ref="A51:A52"/>
    <mergeCell ref="A25:A26"/>
    <mergeCell ref="A45:A46"/>
    <mergeCell ref="A43:A44"/>
    <mergeCell ref="A49:A50"/>
    <mergeCell ref="A47:A48"/>
    <mergeCell ref="B31:B32"/>
    <mergeCell ref="A31:A32"/>
    <mergeCell ref="B23:B24"/>
    <mergeCell ref="A34:A35"/>
    <mergeCell ref="B25:B26"/>
    <mergeCell ref="AI16:AK16"/>
    <mergeCell ref="B34:B35"/>
    <mergeCell ref="A21:A22"/>
    <mergeCell ref="A23:A24"/>
    <mergeCell ref="EX16:EZ16"/>
    <mergeCell ref="FO16:FQ16"/>
    <mergeCell ref="GF16:GH16"/>
    <mergeCell ref="GW16:GY16"/>
    <mergeCell ref="HN16:HP16"/>
    <mergeCell ref="IE16:IG16"/>
    <mergeCell ref="B59:B62"/>
    <mergeCell ref="B57:B58"/>
    <mergeCell ref="B65:B66"/>
    <mergeCell ref="B63:B64"/>
    <mergeCell ref="EG16:EI16"/>
    <mergeCell ref="DP16:DR16"/>
    <mergeCell ref="CH16:CJ16"/>
    <mergeCell ref="CY16:DA16"/>
    <mergeCell ref="BQ16:BS16"/>
    <mergeCell ref="AZ16:BB16"/>
    <mergeCell ref="B73:T73"/>
    <mergeCell ref="B79:E79"/>
    <mergeCell ref="G43:O43"/>
    <mergeCell ref="B67:B68"/>
    <mergeCell ref="B69:B70"/>
    <mergeCell ref="B55:B56"/>
    <mergeCell ref="G57:H57"/>
    <mergeCell ref="K57:O57"/>
    <mergeCell ref="B51:B52"/>
    <mergeCell ref="B49:B50"/>
  </mergeCells>
  <conditionalFormatting sqref="R5:AN6 R7:AC70">
    <cfRule type="expression" priority="3" dxfId="1">
      <formula>D5&lt;&gt;0</formula>
    </cfRule>
    <cfRule type="colorScale" priority="4" dxfId="0">
      <colorScale>
        <cfvo type="min" val="0"/>
        <cfvo type="max"/>
        <color rgb="FFFF7128"/>
        <color rgb="FFFFEF9C"/>
      </colorScale>
    </cfRule>
  </conditionalFormatting>
  <printOptions/>
  <pageMargins left="0.15748031496062992" right="0.15748031496062992" top="0.15748031496062992" bottom="0.15748031496062992" header="0.31496062992125984" footer="0.31496062992125984"/>
  <pageSetup fitToHeight="11" fitToWidth="1" horizontalDpi="600" verticalDpi="600" orientation="landscape" paperSize="9" scale="72" r:id="rId1"/>
  <rowBreaks count="1" manualBreakCount="1">
    <brk id="28" max="255" man="1"/>
  </rowBreaks>
  <colBreaks count="1" manualBreakCount="1">
    <brk id="29" max="65535" man="1"/>
  </colBreaks>
</worksheet>
</file>

<file path=xl/worksheets/sheet4.xml><?xml version="1.0" encoding="utf-8"?>
<worksheet xmlns="http://schemas.openxmlformats.org/spreadsheetml/2006/main" xmlns:r="http://schemas.openxmlformats.org/officeDocument/2006/relationships">
  <dimension ref="A1:AR121"/>
  <sheetViews>
    <sheetView tabSelected="1" zoomScale="30" zoomScaleNormal="30" zoomScaleSheetLayoutView="70" workbookViewId="0" topLeftCell="A1">
      <pane ySplit="4" topLeftCell="A5" activePane="bottomLeft" state="frozen"/>
      <selection pane="topLeft" activeCell="A1" sqref="A1"/>
      <selection pane="bottomLeft" activeCell="W58" sqref="W58:AO58"/>
    </sheetView>
  </sheetViews>
  <sheetFormatPr defaultColWidth="9.140625" defaultRowHeight="15"/>
  <cols>
    <col min="1" max="1" width="7.421875" style="12" customWidth="1"/>
    <col min="2" max="2" width="26.7109375" style="12" customWidth="1"/>
    <col min="3" max="3" width="18.8515625" style="30" customWidth="1"/>
    <col min="4" max="4" width="11.7109375" style="31" customWidth="1"/>
    <col min="5" max="5" width="11.421875" style="31" customWidth="1"/>
    <col min="6" max="6" width="15.140625" style="12" customWidth="1"/>
    <col min="7" max="7" width="9.140625" style="12" customWidth="1"/>
    <col min="8" max="8" width="10.421875" style="12" customWidth="1"/>
    <col min="9" max="9" width="9.421875" style="12" customWidth="1"/>
    <col min="10" max="10" width="10.7109375" style="12" customWidth="1"/>
    <col min="11" max="11" width="11.7109375" style="12" customWidth="1"/>
    <col min="12" max="12" width="9.7109375" style="12" customWidth="1"/>
    <col min="13" max="13" width="11.140625" style="12" customWidth="1"/>
    <col min="14" max="14" width="10.57421875" style="12" customWidth="1"/>
    <col min="15" max="15" width="10.140625" style="12" customWidth="1"/>
    <col min="16" max="17" width="11.57421875" style="101" customWidth="1"/>
    <col min="18" max="18" width="12.7109375" style="101" customWidth="1"/>
    <col min="19" max="19" width="11.57421875" style="101" customWidth="1"/>
    <col min="20" max="20" width="11.140625" style="101" customWidth="1"/>
    <col min="21" max="21" width="13.421875" style="101" customWidth="1"/>
    <col min="22" max="22" width="11.140625" style="101" customWidth="1"/>
    <col min="23" max="23" width="11.421875" style="101" customWidth="1"/>
    <col min="24" max="24" width="12.57421875" style="101" customWidth="1"/>
    <col min="25" max="25" width="10.7109375" style="101" customWidth="1"/>
    <col min="26" max="26" width="10.421875" style="101" customWidth="1"/>
    <col min="27" max="27" width="12.57421875" style="101" customWidth="1"/>
    <col min="28" max="28" width="11.140625" style="101" customWidth="1"/>
    <col min="29" max="29" width="11.00390625" style="101" customWidth="1"/>
    <col min="30" max="30" width="13.140625" style="101" customWidth="1"/>
    <col min="31" max="31" width="11.00390625" style="101" customWidth="1"/>
    <col min="32" max="32" width="10.28125" style="101" customWidth="1"/>
    <col min="33" max="33" width="12.7109375" style="101" customWidth="1"/>
    <col min="34" max="34" width="11.28125" style="101" customWidth="1"/>
    <col min="35" max="35" width="9.8515625" style="101" customWidth="1"/>
    <col min="36" max="36" width="12.00390625" style="101" customWidth="1"/>
    <col min="37" max="37" width="10.140625" style="101" customWidth="1"/>
    <col min="38" max="38" width="11.7109375" style="101" customWidth="1"/>
    <col min="39" max="39" width="13.00390625" style="101" customWidth="1"/>
    <col min="40" max="40" width="11.140625" style="101" customWidth="1"/>
    <col min="41" max="41" width="13.421875" style="12" customWidth="1"/>
    <col min="42" max="42" width="12.57421875" style="12" customWidth="1"/>
    <col min="43" max="43" width="104.8515625" style="32" customWidth="1"/>
    <col min="44" max="44" width="31.28125" style="32" customWidth="1"/>
    <col min="45" max="46" width="11.57421875" style="32" bestFit="1" customWidth="1"/>
    <col min="47" max="16384" width="9.140625" style="32" customWidth="1"/>
  </cols>
  <sheetData>
    <row r="1" spans="1:44" ht="45.75" customHeight="1">
      <c r="A1" s="256" t="s">
        <v>323</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8"/>
    </row>
    <row r="2" spans="1:44" ht="21" customHeight="1">
      <c r="A2" s="259" t="s">
        <v>295</v>
      </c>
      <c r="B2" s="253" t="s">
        <v>294</v>
      </c>
      <c r="C2" s="253" t="s">
        <v>40</v>
      </c>
      <c r="D2" s="253" t="s">
        <v>284</v>
      </c>
      <c r="E2" s="253"/>
      <c r="F2" s="253"/>
      <c r="G2" s="260" t="s">
        <v>296</v>
      </c>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54" t="s">
        <v>256</v>
      </c>
      <c r="AR2" s="255" t="s">
        <v>257</v>
      </c>
    </row>
    <row r="3" spans="1:44" ht="21.75" customHeight="1">
      <c r="A3" s="259"/>
      <c r="B3" s="253"/>
      <c r="C3" s="253"/>
      <c r="D3" s="253"/>
      <c r="E3" s="253"/>
      <c r="F3" s="253"/>
      <c r="G3" s="253" t="s">
        <v>17</v>
      </c>
      <c r="H3" s="253"/>
      <c r="I3" s="253"/>
      <c r="J3" s="253" t="s">
        <v>18</v>
      </c>
      <c r="K3" s="253"/>
      <c r="L3" s="253"/>
      <c r="M3" s="253" t="s">
        <v>22</v>
      </c>
      <c r="N3" s="253"/>
      <c r="O3" s="253"/>
      <c r="P3" s="253" t="s">
        <v>24</v>
      </c>
      <c r="Q3" s="253"/>
      <c r="R3" s="253"/>
      <c r="S3" s="253" t="s">
        <v>25</v>
      </c>
      <c r="T3" s="253"/>
      <c r="U3" s="253"/>
      <c r="V3" s="253" t="s">
        <v>26</v>
      </c>
      <c r="W3" s="253"/>
      <c r="X3" s="253"/>
      <c r="Y3" s="253" t="s">
        <v>28</v>
      </c>
      <c r="Z3" s="253"/>
      <c r="AA3" s="253"/>
      <c r="AB3" s="253" t="s">
        <v>29</v>
      </c>
      <c r="AC3" s="253"/>
      <c r="AD3" s="253"/>
      <c r="AE3" s="253" t="s">
        <v>30</v>
      </c>
      <c r="AF3" s="253"/>
      <c r="AG3" s="253"/>
      <c r="AH3" s="253" t="s">
        <v>32</v>
      </c>
      <c r="AI3" s="253"/>
      <c r="AJ3" s="253"/>
      <c r="AK3" s="253" t="s">
        <v>33</v>
      </c>
      <c r="AL3" s="253"/>
      <c r="AM3" s="253"/>
      <c r="AN3" s="253" t="s">
        <v>34</v>
      </c>
      <c r="AO3" s="253"/>
      <c r="AP3" s="253"/>
      <c r="AQ3" s="254"/>
      <c r="AR3" s="255"/>
    </row>
    <row r="4" spans="1:44" ht="44.25" customHeight="1">
      <c r="A4" s="259"/>
      <c r="B4" s="253"/>
      <c r="C4" s="253"/>
      <c r="D4" s="106" t="s">
        <v>254</v>
      </c>
      <c r="E4" s="106" t="s">
        <v>21</v>
      </c>
      <c r="F4" s="106" t="s">
        <v>255</v>
      </c>
      <c r="G4" s="106" t="s">
        <v>254</v>
      </c>
      <c r="H4" s="106" t="s">
        <v>21</v>
      </c>
      <c r="I4" s="106" t="s">
        <v>255</v>
      </c>
      <c r="J4" s="106" t="s">
        <v>254</v>
      </c>
      <c r="K4" s="106" t="s">
        <v>21</v>
      </c>
      <c r="L4" s="106" t="s">
        <v>255</v>
      </c>
      <c r="M4" s="106" t="s">
        <v>254</v>
      </c>
      <c r="N4" s="106" t="s">
        <v>21</v>
      </c>
      <c r="O4" s="106" t="s">
        <v>255</v>
      </c>
      <c r="P4" s="106" t="s">
        <v>254</v>
      </c>
      <c r="Q4" s="106" t="s">
        <v>21</v>
      </c>
      <c r="R4" s="106" t="s">
        <v>255</v>
      </c>
      <c r="S4" s="106" t="s">
        <v>254</v>
      </c>
      <c r="T4" s="106" t="s">
        <v>21</v>
      </c>
      <c r="U4" s="106" t="s">
        <v>255</v>
      </c>
      <c r="V4" s="106" t="s">
        <v>254</v>
      </c>
      <c r="W4" s="106" t="s">
        <v>21</v>
      </c>
      <c r="X4" s="106" t="s">
        <v>255</v>
      </c>
      <c r="Y4" s="106" t="s">
        <v>254</v>
      </c>
      <c r="Z4" s="106" t="s">
        <v>21</v>
      </c>
      <c r="AA4" s="106" t="s">
        <v>255</v>
      </c>
      <c r="AB4" s="106" t="s">
        <v>254</v>
      </c>
      <c r="AC4" s="106" t="s">
        <v>21</v>
      </c>
      <c r="AD4" s="106" t="s">
        <v>255</v>
      </c>
      <c r="AE4" s="106" t="s">
        <v>254</v>
      </c>
      <c r="AF4" s="106" t="s">
        <v>21</v>
      </c>
      <c r="AG4" s="106" t="s">
        <v>255</v>
      </c>
      <c r="AH4" s="106" t="s">
        <v>254</v>
      </c>
      <c r="AI4" s="106" t="s">
        <v>21</v>
      </c>
      <c r="AJ4" s="106" t="s">
        <v>255</v>
      </c>
      <c r="AK4" s="106" t="s">
        <v>254</v>
      </c>
      <c r="AL4" s="106" t="s">
        <v>21</v>
      </c>
      <c r="AM4" s="106" t="s">
        <v>255</v>
      </c>
      <c r="AN4" s="106" t="s">
        <v>254</v>
      </c>
      <c r="AO4" s="106" t="s">
        <v>21</v>
      </c>
      <c r="AP4" s="106" t="s">
        <v>255</v>
      </c>
      <c r="AQ4" s="254"/>
      <c r="AR4" s="255"/>
    </row>
    <row r="5" spans="1:44" ht="21" customHeight="1">
      <c r="A5" s="117" t="s">
        <v>275</v>
      </c>
      <c r="B5" s="251" t="s">
        <v>292</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115"/>
      <c r="AP5" s="115"/>
      <c r="AQ5" s="115"/>
      <c r="AR5" s="116"/>
    </row>
    <row r="6" spans="1:44" ht="21.75" customHeight="1">
      <c r="A6" s="207" t="s">
        <v>1</v>
      </c>
      <c r="B6" s="242" t="s">
        <v>308</v>
      </c>
      <c r="C6" s="124" t="s">
        <v>284</v>
      </c>
      <c r="D6" s="125">
        <f>SUM(D7:D10)</f>
        <v>2503.6</v>
      </c>
      <c r="E6" s="125">
        <f>SUM(E7:E10)</f>
        <v>2503.6</v>
      </c>
      <c r="F6" s="125">
        <f>E6/D6*100</f>
        <v>100</v>
      </c>
      <c r="G6" s="125">
        <f>SUM(G7:G10)</f>
        <v>0</v>
      </c>
      <c r="H6" s="125">
        <f aca="true" t="shared" si="0" ref="H6:AO6">SUM(H7:H10)</f>
        <v>0</v>
      </c>
      <c r="I6" s="125">
        <f t="shared" si="0"/>
        <v>0</v>
      </c>
      <c r="J6" s="125">
        <f t="shared" si="0"/>
        <v>0</v>
      </c>
      <c r="K6" s="125">
        <f t="shared" si="0"/>
        <v>0</v>
      </c>
      <c r="L6" s="125">
        <f t="shared" si="0"/>
        <v>0</v>
      </c>
      <c r="M6" s="125">
        <f t="shared" si="0"/>
        <v>0</v>
      </c>
      <c r="N6" s="125">
        <f t="shared" si="0"/>
        <v>0</v>
      </c>
      <c r="O6" s="125">
        <f t="shared" si="0"/>
        <v>0</v>
      </c>
      <c r="P6" s="125">
        <f t="shared" si="0"/>
        <v>0</v>
      </c>
      <c r="Q6" s="125">
        <f t="shared" si="0"/>
        <v>0</v>
      </c>
      <c r="R6" s="125">
        <f t="shared" si="0"/>
        <v>0</v>
      </c>
      <c r="S6" s="138">
        <f>SUM(S7:S10)</f>
        <v>2503.6</v>
      </c>
      <c r="T6" s="125">
        <f t="shared" si="0"/>
        <v>2503.6</v>
      </c>
      <c r="U6" s="125">
        <f>T6/S6*100</f>
        <v>100</v>
      </c>
      <c r="V6" s="125">
        <f t="shared" si="0"/>
        <v>0</v>
      </c>
      <c r="W6" s="125">
        <f t="shared" si="0"/>
        <v>0</v>
      </c>
      <c r="X6" s="125">
        <f t="shared" si="0"/>
        <v>0</v>
      </c>
      <c r="Y6" s="125">
        <f t="shared" si="0"/>
        <v>0</v>
      </c>
      <c r="Z6" s="125">
        <f t="shared" si="0"/>
        <v>0</v>
      </c>
      <c r="AA6" s="125">
        <f t="shared" si="0"/>
        <v>0</v>
      </c>
      <c r="AB6" s="125">
        <f t="shared" si="0"/>
        <v>0</v>
      </c>
      <c r="AC6" s="125">
        <f t="shared" si="0"/>
        <v>0</v>
      </c>
      <c r="AD6" s="125">
        <f t="shared" si="0"/>
        <v>0</v>
      </c>
      <c r="AE6" s="125">
        <f t="shared" si="0"/>
        <v>0</v>
      </c>
      <c r="AF6" s="125">
        <f t="shared" si="0"/>
        <v>0</v>
      </c>
      <c r="AG6" s="125">
        <f t="shared" si="0"/>
        <v>0</v>
      </c>
      <c r="AH6" s="125">
        <f t="shared" si="0"/>
        <v>0</v>
      </c>
      <c r="AI6" s="125">
        <f t="shared" si="0"/>
        <v>0</v>
      </c>
      <c r="AJ6" s="125">
        <f t="shared" si="0"/>
        <v>0</v>
      </c>
      <c r="AK6" s="125">
        <f t="shared" si="0"/>
        <v>0</v>
      </c>
      <c r="AL6" s="125">
        <f t="shared" si="0"/>
        <v>0</v>
      </c>
      <c r="AM6" s="125">
        <f t="shared" si="0"/>
        <v>0</v>
      </c>
      <c r="AN6" s="125">
        <f t="shared" si="0"/>
        <v>0</v>
      </c>
      <c r="AO6" s="125">
        <f t="shared" si="0"/>
        <v>0</v>
      </c>
      <c r="AP6" s="125">
        <f>SUM(AP7:AP10)</f>
        <v>0</v>
      </c>
      <c r="AQ6" s="245" t="s">
        <v>324</v>
      </c>
      <c r="AR6" s="216" t="s">
        <v>264</v>
      </c>
    </row>
    <row r="7" spans="1:44" ht="36.75" customHeight="1">
      <c r="A7" s="208"/>
      <c r="B7" s="243"/>
      <c r="C7" s="104" t="s">
        <v>37</v>
      </c>
      <c r="D7" s="121">
        <f>G7+J7+M7+P7+S7+V7+Y7+AB7+AE7+AH7+AK7+AN7</f>
        <v>0</v>
      </c>
      <c r="E7" s="121">
        <f>H7+K7+N7+Q7+T7+W7+Z7+AC7+AF7+AI7+AL7+AO7</f>
        <v>0</v>
      </c>
      <c r="F7" s="121">
        <f>I7+L7+O7+R7+U7+X7+AA7+AD7+AG7+AJ7+AM7+AP7</f>
        <v>0</v>
      </c>
      <c r="G7" s="110">
        <f aca="true" t="shared" si="1" ref="G7:AO10">G12</f>
        <v>0</v>
      </c>
      <c r="H7" s="110">
        <f t="shared" si="1"/>
        <v>0</v>
      </c>
      <c r="I7" s="110">
        <f t="shared" si="1"/>
        <v>0</v>
      </c>
      <c r="J7" s="110">
        <f t="shared" si="1"/>
        <v>0</v>
      </c>
      <c r="K7" s="110">
        <f t="shared" si="1"/>
        <v>0</v>
      </c>
      <c r="L7" s="110">
        <f t="shared" si="1"/>
        <v>0</v>
      </c>
      <c r="M7" s="110">
        <f t="shared" si="1"/>
        <v>0</v>
      </c>
      <c r="N7" s="110">
        <f t="shared" si="1"/>
        <v>0</v>
      </c>
      <c r="O7" s="110">
        <f t="shared" si="1"/>
        <v>0</v>
      </c>
      <c r="P7" s="110">
        <f t="shared" si="1"/>
        <v>0</v>
      </c>
      <c r="Q7" s="110">
        <f t="shared" si="1"/>
        <v>0</v>
      </c>
      <c r="R7" s="110">
        <f t="shared" si="1"/>
        <v>0</v>
      </c>
      <c r="S7" s="110">
        <f t="shared" si="1"/>
        <v>0</v>
      </c>
      <c r="T7" s="110">
        <f t="shared" si="1"/>
        <v>0</v>
      </c>
      <c r="U7" s="110">
        <f t="shared" si="1"/>
        <v>0</v>
      </c>
      <c r="V7" s="110">
        <f t="shared" si="1"/>
        <v>0</v>
      </c>
      <c r="W7" s="110">
        <f t="shared" si="1"/>
        <v>0</v>
      </c>
      <c r="X7" s="110">
        <f t="shared" si="1"/>
        <v>0</v>
      </c>
      <c r="Y7" s="110">
        <f t="shared" si="1"/>
        <v>0</v>
      </c>
      <c r="Z7" s="110">
        <f t="shared" si="1"/>
        <v>0</v>
      </c>
      <c r="AA7" s="110">
        <f t="shared" si="1"/>
        <v>0</v>
      </c>
      <c r="AB7" s="110">
        <f t="shared" si="1"/>
        <v>0</v>
      </c>
      <c r="AC7" s="110">
        <f t="shared" si="1"/>
        <v>0</v>
      </c>
      <c r="AD7" s="110">
        <f t="shared" si="1"/>
        <v>0</v>
      </c>
      <c r="AE7" s="110">
        <f t="shared" si="1"/>
        <v>0</v>
      </c>
      <c r="AF7" s="110">
        <f t="shared" si="1"/>
        <v>0</v>
      </c>
      <c r="AG7" s="110">
        <f t="shared" si="1"/>
        <v>0</v>
      </c>
      <c r="AH7" s="110">
        <f t="shared" si="1"/>
        <v>0</v>
      </c>
      <c r="AI7" s="110">
        <f t="shared" si="1"/>
        <v>0</v>
      </c>
      <c r="AJ7" s="110">
        <f t="shared" si="1"/>
        <v>0</v>
      </c>
      <c r="AK7" s="110">
        <f t="shared" si="1"/>
        <v>0</v>
      </c>
      <c r="AL7" s="110">
        <f t="shared" si="1"/>
        <v>0</v>
      </c>
      <c r="AM7" s="110">
        <f t="shared" si="1"/>
        <v>0</v>
      </c>
      <c r="AN7" s="110">
        <f t="shared" si="1"/>
        <v>0</v>
      </c>
      <c r="AO7" s="110">
        <f t="shared" si="1"/>
        <v>0</v>
      </c>
      <c r="AP7" s="110">
        <f>AP12</f>
        <v>0</v>
      </c>
      <c r="AQ7" s="246"/>
      <c r="AR7" s="217"/>
    </row>
    <row r="8" spans="1:44" ht="69.75" customHeight="1">
      <c r="A8" s="208"/>
      <c r="B8" s="243"/>
      <c r="C8" s="105" t="s">
        <v>282</v>
      </c>
      <c r="D8" s="121">
        <f aca="true" t="shared" si="2" ref="D8:E10">G8+J8+M8+P8+S8+V8+Y8+AB8+AE8+AH8+AK8+AN8</f>
        <v>2378.4</v>
      </c>
      <c r="E8" s="121">
        <f t="shared" si="2"/>
        <v>2378.4</v>
      </c>
      <c r="F8" s="121">
        <f>E8/D8*100</f>
        <v>100</v>
      </c>
      <c r="G8" s="110">
        <f t="shared" si="1"/>
        <v>0</v>
      </c>
      <c r="H8" s="110">
        <f t="shared" si="1"/>
        <v>0</v>
      </c>
      <c r="I8" s="110">
        <f t="shared" si="1"/>
        <v>0</v>
      </c>
      <c r="J8" s="110">
        <f aca="true" t="shared" si="3" ref="J8:L9">J13</f>
        <v>0</v>
      </c>
      <c r="K8" s="110">
        <f t="shared" si="3"/>
        <v>0</v>
      </c>
      <c r="L8" s="110">
        <f t="shared" si="3"/>
        <v>0</v>
      </c>
      <c r="M8" s="110">
        <f t="shared" si="1"/>
        <v>0</v>
      </c>
      <c r="N8" s="110">
        <f t="shared" si="1"/>
        <v>0</v>
      </c>
      <c r="O8" s="110">
        <f t="shared" si="1"/>
        <v>0</v>
      </c>
      <c r="P8" s="110">
        <v>0</v>
      </c>
      <c r="Q8" s="110">
        <f t="shared" si="1"/>
        <v>0</v>
      </c>
      <c r="R8" s="110">
        <f t="shared" si="1"/>
        <v>0</v>
      </c>
      <c r="S8" s="110">
        <v>2378.4</v>
      </c>
      <c r="T8" s="110">
        <v>2378.4</v>
      </c>
      <c r="U8" s="110">
        <f>T8/S8*100</f>
        <v>100</v>
      </c>
      <c r="V8" s="110">
        <v>0</v>
      </c>
      <c r="W8" s="110">
        <v>0</v>
      </c>
      <c r="X8" s="110">
        <f t="shared" si="1"/>
        <v>0</v>
      </c>
      <c r="Y8" s="110">
        <f t="shared" si="1"/>
        <v>0</v>
      </c>
      <c r="Z8" s="110">
        <f t="shared" si="1"/>
        <v>0</v>
      </c>
      <c r="AA8" s="110">
        <f t="shared" si="1"/>
        <v>0</v>
      </c>
      <c r="AB8" s="110">
        <v>0</v>
      </c>
      <c r="AC8" s="110">
        <f t="shared" si="1"/>
        <v>0</v>
      </c>
      <c r="AD8" s="110">
        <f t="shared" si="1"/>
        <v>0</v>
      </c>
      <c r="AE8" s="110">
        <f t="shared" si="1"/>
        <v>0</v>
      </c>
      <c r="AF8" s="110">
        <f t="shared" si="1"/>
        <v>0</v>
      </c>
      <c r="AG8" s="110">
        <f t="shared" si="1"/>
        <v>0</v>
      </c>
      <c r="AH8" s="110">
        <v>0</v>
      </c>
      <c r="AI8" s="110">
        <f t="shared" si="1"/>
        <v>0</v>
      </c>
      <c r="AJ8" s="110">
        <f t="shared" si="1"/>
        <v>0</v>
      </c>
      <c r="AK8" s="110">
        <f t="shared" si="1"/>
        <v>0</v>
      </c>
      <c r="AL8" s="110">
        <f t="shared" si="1"/>
        <v>0</v>
      </c>
      <c r="AM8" s="110">
        <f t="shared" si="1"/>
        <v>0</v>
      </c>
      <c r="AN8" s="110">
        <f t="shared" si="1"/>
        <v>0</v>
      </c>
      <c r="AO8" s="110">
        <f t="shared" si="1"/>
        <v>0</v>
      </c>
      <c r="AP8" s="110">
        <f>AP13</f>
        <v>0</v>
      </c>
      <c r="AQ8" s="246"/>
      <c r="AR8" s="217"/>
    </row>
    <row r="9" spans="1:44" ht="43.5" customHeight="1">
      <c r="A9" s="208"/>
      <c r="B9" s="243"/>
      <c r="C9" s="105" t="s">
        <v>42</v>
      </c>
      <c r="D9" s="121">
        <f t="shared" si="2"/>
        <v>125.2</v>
      </c>
      <c r="E9" s="121">
        <f t="shared" si="2"/>
        <v>125.2</v>
      </c>
      <c r="F9" s="121">
        <f>E9/D9*100</f>
        <v>100</v>
      </c>
      <c r="G9" s="110">
        <f t="shared" si="1"/>
        <v>0</v>
      </c>
      <c r="H9" s="110">
        <f t="shared" si="1"/>
        <v>0</v>
      </c>
      <c r="I9" s="110">
        <f t="shared" si="1"/>
        <v>0</v>
      </c>
      <c r="J9" s="110">
        <f t="shared" si="3"/>
        <v>0</v>
      </c>
      <c r="K9" s="110">
        <f t="shared" si="3"/>
        <v>0</v>
      </c>
      <c r="L9" s="110">
        <f t="shared" si="3"/>
        <v>0</v>
      </c>
      <c r="M9" s="110">
        <f>M14</f>
        <v>0</v>
      </c>
      <c r="N9" s="110">
        <f>N14</f>
        <v>0</v>
      </c>
      <c r="O9" s="110">
        <f>O14</f>
        <v>0</v>
      </c>
      <c r="P9" s="110">
        <v>0</v>
      </c>
      <c r="Q9" s="110">
        <f>Q14</f>
        <v>0</v>
      </c>
      <c r="R9" s="110">
        <f>R14</f>
        <v>0</v>
      </c>
      <c r="S9" s="110">
        <v>125.2</v>
      </c>
      <c r="T9" s="110">
        <v>125.2</v>
      </c>
      <c r="U9" s="110">
        <f>T9/S9*100</f>
        <v>100</v>
      </c>
      <c r="V9" s="110">
        <v>0</v>
      </c>
      <c r="W9" s="110">
        <v>0</v>
      </c>
      <c r="X9" s="110">
        <f aca="true" t="shared" si="4" ref="X9:AG9">X14</f>
        <v>0</v>
      </c>
      <c r="Y9" s="110">
        <f t="shared" si="4"/>
        <v>0</v>
      </c>
      <c r="Z9" s="110">
        <f t="shared" si="4"/>
        <v>0</v>
      </c>
      <c r="AA9" s="110">
        <f t="shared" si="4"/>
        <v>0</v>
      </c>
      <c r="AB9" s="110">
        <v>0</v>
      </c>
      <c r="AC9" s="110">
        <f t="shared" si="4"/>
        <v>0</v>
      </c>
      <c r="AD9" s="110">
        <f t="shared" si="4"/>
        <v>0</v>
      </c>
      <c r="AE9" s="110">
        <f t="shared" si="4"/>
        <v>0</v>
      </c>
      <c r="AF9" s="110">
        <f t="shared" si="4"/>
        <v>0</v>
      </c>
      <c r="AG9" s="110">
        <f t="shared" si="4"/>
        <v>0</v>
      </c>
      <c r="AH9" s="110">
        <v>0</v>
      </c>
      <c r="AI9" s="110">
        <f aca="true" t="shared" si="5" ref="AI9:AO9">AI14</f>
        <v>0</v>
      </c>
      <c r="AJ9" s="110">
        <f t="shared" si="5"/>
        <v>0</v>
      </c>
      <c r="AK9" s="110">
        <f t="shared" si="5"/>
        <v>0</v>
      </c>
      <c r="AL9" s="110">
        <f t="shared" si="5"/>
        <v>0</v>
      </c>
      <c r="AM9" s="110">
        <f t="shared" si="5"/>
        <v>0</v>
      </c>
      <c r="AN9" s="110">
        <f t="shared" si="5"/>
        <v>0</v>
      </c>
      <c r="AO9" s="110">
        <f t="shared" si="5"/>
        <v>0</v>
      </c>
      <c r="AP9" s="110">
        <f>AP14</f>
        <v>0</v>
      </c>
      <c r="AQ9" s="246"/>
      <c r="AR9" s="217"/>
    </row>
    <row r="10" spans="1:44" ht="126.75" customHeight="1">
      <c r="A10" s="209"/>
      <c r="B10" s="244"/>
      <c r="C10" s="105" t="s">
        <v>283</v>
      </c>
      <c r="D10" s="121">
        <f t="shared" si="2"/>
        <v>0</v>
      </c>
      <c r="E10" s="121">
        <f t="shared" si="2"/>
        <v>0</v>
      </c>
      <c r="F10" s="121">
        <f>I10+L10+O10+R10+U10+X10+AA10+AD10+AG10+AJ10+AM10+AP10</f>
        <v>0</v>
      </c>
      <c r="G10" s="110">
        <f t="shared" si="1"/>
        <v>0</v>
      </c>
      <c r="H10" s="110">
        <f t="shared" si="1"/>
        <v>0</v>
      </c>
      <c r="I10" s="110">
        <f t="shared" si="1"/>
        <v>0</v>
      </c>
      <c r="J10" s="110">
        <f t="shared" si="1"/>
        <v>0</v>
      </c>
      <c r="K10" s="110">
        <f t="shared" si="1"/>
        <v>0</v>
      </c>
      <c r="L10" s="110">
        <f t="shared" si="1"/>
        <v>0</v>
      </c>
      <c r="M10" s="110">
        <f t="shared" si="1"/>
        <v>0</v>
      </c>
      <c r="N10" s="110">
        <f t="shared" si="1"/>
        <v>0</v>
      </c>
      <c r="O10" s="110">
        <f t="shared" si="1"/>
        <v>0</v>
      </c>
      <c r="P10" s="110">
        <f t="shared" si="1"/>
        <v>0</v>
      </c>
      <c r="Q10" s="110">
        <f t="shared" si="1"/>
        <v>0</v>
      </c>
      <c r="R10" s="110">
        <f t="shared" si="1"/>
        <v>0</v>
      </c>
      <c r="S10" s="110">
        <f t="shared" si="1"/>
        <v>0</v>
      </c>
      <c r="T10" s="110">
        <f t="shared" si="1"/>
        <v>0</v>
      </c>
      <c r="U10" s="110">
        <f t="shared" si="1"/>
        <v>0</v>
      </c>
      <c r="V10" s="110">
        <f t="shared" si="1"/>
        <v>0</v>
      </c>
      <c r="W10" s="110">
        <f t="shared" si="1"/>
        <v>0</v>
      </c>
      <c r="X10" s="110">
        <f t="shared" si="1"/>
        <v>0</v>
      </c>
      <c r="Y10" s="110">
        <f t="shared" si="1"/>
        <v>0</v>
      </c>
      <c r="Z10" s="110">
        <f t="shared" si="1"/>
        <v>0</v>
      </c>
      <c r="AA10" s="110">
        <f t="shared" si="1"/>
        <v>0</v>
      </c>
      <c r="AB10" s="110">
        <f t="shared" si="1"/>
        <v>0</v>
      </c>
      <c r="AC10" s="110">
        <f t="shared" si="1"/>
        <v>0</v>
      </c>
      <c r="AD10" s="110">
        <f t="shared" si="1"/>
        <v>0</v>
      </c>
      <c r="AE10" s="110">
        <f t="shared" si="1"/>
        <v>0</v>
      </c>
      <c r="AF10" s="110">
        <f t="shared" si="1"/>
        <v>0</v>
      </c>
      <c r="AG10" s="110">
        <f t="shared" si="1"/>
        <v>0</v>
      </c>
      <c r="AH10" s="110">
        <f t="shared" si="1"/>
        <v>0</v>
      </c>
      <c r="AI10" s="110">
        <f t="shared" si="1"/>
        <v>0</v>
      </c>
      <c r="AJ10" s="110">
        <f t="shared" si="1"/>
        <v>0</v>
      </c>
      <c r="AK10" s="110">
        <f t="shared" si="1"/>
        <v>0</v>
      </c>
      <c r="AL10" s="110">
        <f t="shared" si="1"/>
        <v>0</v>
      </c>
      <c r="AM10" s="110">
        <f t="shared" si="1"/>
        <v>0</v>
      </c>
      <c r="AN10" s="110">
        <f t="shared" si="1"/>
        <v>0</v>
      </c>
      <c r="AO10" s="110">
        <f t="shared" si="1"/>
        <v>0</v>
      </c>
      <c r="AP10" s="110">
        <f>AP15</f>
        <v>0</v>
      </c>
      <c r="AQ10" s="247"/>
      <c r="AR10" s="218"/>
    </row>
    <row r="11" spans="1:44" ht="22.5" customHeight="1">
      <c r="A11" s="207" t="s">
        <v>3</v>
      </c>
      <c r="B11" s="242" t="s">
        <v>309</v>
      </c>
      <c r="C11" s="122" t="s">
        <v>284</v>
      </c>
      <c r="D11" s="123">
        <f>SUM(D12:D15)</f>
        <v>286.1</v>
      </c>
      <c r="E11" s="123">
        <f>SUM(E12:E15)</f>
        <v>0</v>
      </c>
      <c r="F11" s="123">
        <v>0</v>
      </c>
      <c r="G11" s="123">
        <f aca="true" t="shared" si="6" ref="G11:AO11">SUM(G12:G15)</f>
        <v>0</v>
      </c>
      <c r="H11" s="123">
        <f t="shared" si="6"/>
        <v>0</v>
      </c>
      <c r="I11" s="123">
        <f t="shared" si="6"/>
        <v>0</v>
      </c>
      <c r="J11" s="123">
        <f t="shared" si="6"/>
        <v>0</v>
      </c>
      <c r="K11" s="123">
        <f t="shared" si="6"/>
        <v>0</v>
      </c>
      <c r="L11" s="123">
        <f t="shared" si="6"/>
        <v>0</v>
      </c>
      <c r="M11" s="123">
        <f t="shared" si="6"/>
        <v>0</v>
      </c>
      <c r="N11" s="123">
        <f t="shared" si="6"/>
        <v>0</v>
      </c>
      <c r="O11" s="123">
        <f t="shared" si="6"/>
        <v>0</v>
      </c>
      <c r="P11" s="123">
        <f t="shared" si="6"/>
        <v>0</v>
      </c>
      <c r="Q11" s="123">
        <f t="shared" si="6"/>
        <v>0</v>
      </c>
      <c r="R11" s="123">
        <f t="shared" si="6"/>
        <v>0</v>
      </c>
      <c r="S11" s="140">
        <f t="shared" si="6"/>
        <v>0</v>
      </c>
      <c r="T11" s="123">
        <f t="shared" si="6"/>
        <v>0</v>
      </c>
      <c r="U11" s="123">
        <f t="shared" si="6"/>
        <v>0</v>
      </c>
      <c r="V11" s="123">
        <f t="shared" si="6"/>
        <v>0</v>
      </c>
      <c r="W11" s="123">
        <f t="shared" si="6"/>
        <v>0</v>
      </c>
      <c r="X11" s="123">
        <f t="shared" si="6"/>
        <v>0</v>
      </c>
      <c r="Y11" s="123">
        <f t="shared" si="6"/>
        <v>0</v>
      </c>
      <c r="Z11" s="123">
        <f t="shared" si="6"/>
        <v>0</v>
      </c>
      <c r="AA11" s="123">
        <f t="shared" si="6"/>
        <v>0</v>
      </c>
      <c r="AB11" s="123">
        <f t="shared" si="6"/>
        <v>286.1</v>
      </c>
      <c r="AC11" s="123">
        <f t="shared" si="6"/>
        <v>0</v>
      </c>
      <c r="AD11" s="123">
        <f t="shared" si="6"/>
        <v>0</v>
      </c>
      <c r="AE11" s="123">
        <f t="shared" si="6"/>
        <v>0</v>
      </c>
      <c r="AF11" s="123">
        <f t="shared" si="6"/>
        <v>0</v>
      </c>
      <c r="AG11" s="123">
        <f t="shared" si="6"/>
        <v>0</v>
      </c>
      <c r="AH11" s="123">
        <f t="shared" si="6"/>
        <v>0</v>
      </c>
      <c r="AI11" s="123">
        <f t="shared" si="6"/>
        <v>0</v>
      </c>
      <c r="AJ11" s="123">
        <f t="shared" si="6"/>
        <v>0</v>
      </c>
      <c r="AK11" s="123">
        <f>SUM(AK12:AK15)</f>
        <v>0</v>
      </c>
      <c r="AL11" s="123">
        <f t="shared" si="6"/>
        <v>0</v>
      </c>
      <c r="AM11" s="127">
        <v>0</v>
      </c>
      <c r="AN11" s="123">
        <f t="shared" si="6"/>
        <v>0</v>
      </c>
      <c r="AO11" s="123">
        <f t="shared" si="6"/>
        <v>0</v>
      </c>
      <c r="AP11" s="127">
        <v>0</v>
      </c>
      <c r="AQ11" s="245" t="s">
        <v>327</v>
      </c>
      <c r="AR11" s="248" t="s">
        <v>264</v>
      </c>
    </row>
    <row r="12" spans="1:44" ht="42.75" customHeight="1">
      <c r="A12" s="208"/>
      <c r="B12" s="243"/>
      <c r="C12" s="104" t="s">
        <v>37</v>
      </c>
      <c r="D12" s="121">
        <f>G12+J12+M12+P12+S12+V12+Y12+AB12+AE12+AH12+AK12+AN12</f>
        <v>0</v>
      </c>
      <c r="E12" s="121">
        <f>H12+K12+N12+Q12+T12+W12+Z12+AC12+AF12+AI12+AL12+AO12</f>
        <v>0</v>
      </c>
      <c r="F12" s="121">
        <f>I12+L12+O12+R12+U12+X12+AA12+AD12+AG12+AJ12+AM12+AP12</f>
        <v>0</v>
      </c>
      <c r="G12" s="110">
        <v>0</v>
      </c>
      <c r="H12" s="110">
        <v>0</v>
      </c>
      <c r="I12" s="110">
        <v>0</v>
      </c>
      <c r="J12" s="110">
        <v>0</v>
      </c>
      <c r="K12" s="110">
        <v>0</v>
      </c>
      <c r="L12" s="110">
        <v>0</v>
      </c>
      <c r="M12" s="110">
        <v>0</v>
      </c>
      <c r="N12" s="110">
        <v>0</v>
      </c>
      <c r="O12" s="110">
        <v>0</v>
      </c>
      <c r="P12" s="110">
        <v>0</v>
      </c>
      <c r="Q12" s="109">
        <v>0</v>
      </c>
      <c r="R12" s="110">
        <v>0</v>
      </c>
      <c r="S12" s="110">
        <v>0</v>
      </c>
      <c r="T12" s="109">
        <v>0</v>
      </c>
      <c r="U12" s="110">
        <v>0</v>
      </c>
      <c r="V12" s="110">
        <v>0</v>
      </c>
      <c r="W12" s="109">
        <v>0</v>
      </c>
      <c r="X12" s="110">
        <v>0</v>
      </c>
      <c r="Y12" s="110">
        <v>0</v>
      </c>
      <c r="Z12" s="110">
        <v>0</v>
      </c>
      <c r="AA12" s="110">
        <v>0</v>
      </c>
      <c r="AB12" s="110">
        <v>0</v>
      </c>
      <c r="AC12" s="110">
        <v>0</v>
      </c>
      <c r="AD12" s="110">
        <v>0</v>
      </c>
      <c r="AE12" s="110">
        <v>0</v>
      </c>
      <c r="AF12" s="110">
        <v>0</v>
      </c>
      <c r="AG12" s="110">
        <v>0</v>
      </c>
      <c r="AH12" s="110">
        <v>0</v>
      </c>
      <c r="AI12" s="110">
        <v>0</v>
      </c>
      <c r="AJ12" s="110">
        <v>0</v>
      </c>
      <c r="AK12" s="110">
        <v>0</v>
      </c>
      <c r="AL12" s="110">
        <v>0</v>
      </c>
      <c r="AM12" s="110">
        <v>0</v>
      </c>
      <c r="AN12" s="110">
        <v>0</v>
      </c>
      <c r="AO12" s="110">
        <v>0</v>
      </c>
      <c r="AP12" s="110">
        <v>0</v>
      </c>
      <c r="AQ12" s="246"/>
      <c r="AR12" s="249"/>
    </row>
    <row r="13" spans="1:44" ht="69" customHeight="1">
      <c r="A13" s="208"/>
      <c r="B13" s="243"/>
      <c r="C13" s="105" t="s">
        <v>282</v>
      </c>
      <c r="D13" s="121">
        <f aca="true" t="shared" si="7" ref="D13:E15">G13+J13+M13+P13+S13+V13+Y13+AB13+AE13+AH13+AK13+AN13</f>
        <v>271.8</v>
      </c>
      <c r="E13" s="121">
        <f t="shared" si="7"/>
        <v>0</v>
      </c>
      <c r="F13" s="121">
        <v>0</v>
      </c>
      <c r="G13" s="110">
        <v>0</v>
      </c>
      <c r="H13" s="110">
        <v>0</v>
      </c>
      <c r="I13" s="110">
        <v>0</v>
      </c>
      <c r="J13" s="110">
        <v>0</v>
      </c>
      <c r="K13" s="110">
        <v>0</v>
      </c>
      <c r="L13" s="110">
        <v>0</v>
      </c>
      <c r="M13" s="110">
        <v>0</v>
      </c>
      <c r="N13" s="110">
        <v>0</v>
      </c>
      <c r="O13" s="110">
        <v>0</v>
      </c>
      <c r="P13" s="110">
        <v>0</v>
      </c>
      <c r="Q13" s="109">
        <v>0</v>
      </c>
      <c r="R13" s="110">
        <v>0</v>
      </c>
      <c r="S13" s="110">
        <v>0</v>
      </c>
      <c r="T13" s="109">
        <v>0</v>
      </c>
      <c r="U13" s="110">
        <v>0</v>
      </c>
      <c r="V13" s="110">
        <v>0</v>
      </c>
      <c r="W13" s="109">
        <v>0</v>
      </c>
      <c r="X13" s="110">
        <v>0</v>
      </c>
      <c r="Y13" s="110">
        <v>0</v>
      </c>
      <c r="Z13" s="110">
        <v>0</v>
      </c>
      <c r="AA13" s="110">
        <v>0</v>
      </c>
      <c r="AB13" s="110">
        <v>271.8</v>
      </c>
      <c r="AC13" s="110">
        <v>0</v>
      </c>
      <c r="AD13" s="110">
        <v>0</v>
      </c>
      <c r="AE13" s="110">
        <v>0</v>
      </c>
      <c r="AF13" s="110">
        <v>0</v>
      </c>
      <c r="AG13" s="110">
        <v>0</v>
      </c>
      <c r="AH13" s="110">
        <v>0</v>
      </c>
      <c r="AI13" s="110">
        <v>0</v>
      </c>
      <c r="AJ13" s="110">
        <v>0</v>
      </c>
      <c r="AK13" s="109">
        <v>0</v>
      </c>
      <c r="AL13" s="109">
        <v>0</v>
      </c>
      <c r="AM13" s="109">
        <v>0</v>
      </c>
      <c r="AN13" s="109">
        <v>0</v>
      </c>
      <c r="AO13" s="110">
        <v>0</v>
      </c>
      <c r="AP13" s="110">
        <v>0</v>
      </c>
      <c r="AQ13" s="246"/>
      <c r="AR13" s="249"/>
    </row>
    <row r="14" spans="1:44" ht="33.75" customHeight="1">
      <c r="A14" s="208"/>
      <c r="B14" s="243"/>
      <c r="C14" s="105" t="s">
        <v>42</v>
      </c>
      <c r="D14" s="121">
        <f t="shared" si="7"/>
        <v>14.3</v>
      </c>
      <c r="E14" s="121">
        <f t="shared" si="7"/>
        <v>0</v>
      </c>
      <c r="F14" s="121">
        <v>0</v>
      </c>
      <c r="G14" s="110">
        <v>0</v>
      </c>
      <c r="H14" s="110">
        <v>0</v>
      </c>
      <c r="I14" s="110">
        <v>0</v>
      </c>
      <c r="J14" s="110">
        <v>0</v>
      </c>
      <c r="K14" s="110">
        <v>0</v>
      </c>
      <c r="L14" s="110">
        <v>0</v>
      </c>
      <c r="M14" s="110">
        <v>0</v>
      </c>
      <c r="N14" s="110">
        <v>0</v>
      </c>
      <c r="O14" s="110">
        <v>0</v>
      </c>
      <c r="P14" s="110">
        <v>0</v>
      </c>
      <c r="Q14" s="109">
        <v>0</v>
      </c>
      <c r="R14" s="110">
        <v>0</v>
      </c>
      <c r="S14" s="110">
        <v>0</v>
      </c>
      <c r="T14" s="109">
        <v>0</v>
      </c>
      <c r="U14" s="110">
        <v>0</v>
      </c>
      <c r="V14" s="110">
        <v>0</v>
      </c>
      <c r="W14" s="109">
        <v>0</v>
      </c>
      <c r="X14" s="110">
        <v>0</v>
      </c>
      <c r="Y14" s="110">
        <v>0</v>
      </c>
      <c r="Z14" s="110">
        <v>0</v>
      </c>
      <c r="AA14" s="110">
        <v>0</v>
      </c>
      <c r="AB14" s="110">
        <v>14.3</v>
      </c>
      <c r="AC14" s="110">
        <v>0</v>
      </c>
      <c r="AD14" s="110">
        <v>0</v>
      </c>
      <c r="AE14" s="110">
        <v>0</v>
      </c>
      <c r="AF14" s="110">
        <v>0</v>
      </c>
      <c r="AG14" s="110">
        <v>0</v>
      </c>
      <c r="AH14" s="110">
        <v>0</v>
      </c>
      <c r="AI14" s="110">
        <v>0</v>
      </c>
      <c r="AJ14" s="110">
        <v>0</v>
      </c>
      <c r="AK14" s="109">
        <v>0</v>
      </c>
      <c r="AL14" s="109">
        <v>0</v>
      </c>
      <c r="AM14" s="109">
        <v>0</v>
      </c>
      <c r="AN14" s="109">
        <v>0</v>
      </c>
      <c r="AO14" s="110">
        <v>0</v>
      </c>
      <c r="AP14" s="110">
        <v>0</v>
      </c>
      <c r="AQ14" s="246"/>
      <c r="AR14" s="249"/>
    </row>
    <row r="15" spans="1:44" ht="95.25" customHeight="1">
      <c r="A15" s="209"/>
      <c r="B15" s="244"/>
      <c r="C15" s="105" t="s">
        <v>283</v>
      </c>
      <c r="D15" s="121">
        <f t="shared" si="7"/>
        <v>0</v>
      </c>
      <c r="E15" s="121">
        <f t="shared" si="7"/>
        <v>0</v>
      </c>
      <c r="F15" s="121">
        <f>I15+L15+O15+R15+U15+X15+AA15+AD15+AG15+AJ15+AM15+AP15</f>
        <v>0</v>
      </c>
      <c r="G15" s="110">
        <v>0</v>
      </c>
      <c r="H15" s="110">
        <v>0</v>
      </c>
      <c r="I15" s="110">
        <v>0</v>
      </c>
      <c r="J15" s="110">
        <v>0</v>
      </c>
      <c r="K15" s="110">
        <v>0</v>
      </c>
      <c r="L15" s="110">
        <v>0</v>
      </c>
      <c r="M15" s="110">
        <v>0</v>
      </c>
      <c r="N15" s="110">
        <v>0</v>
      </c>
      <c r="O15" s="110">
        <v>0</v>
      </c>
      <c r="P15" s="110">
        <v>0</v>
      </c>
      <c r="Q15" s="109">
        <v>0</v>
      </c>
      <c r="R15" s="110">
        <v>0</v>
      </c>
      <c r="S15" s="110">
        <v>0</v>
      </c>
      <c r="T15" s="109">
        <v>0</v>
      </c>
      <c r="U15" s="110">
        <v>0</v>
      </c>
      <c r="V15" s="110">
        <v>0</v>
      </c>
      <c r="W15" s="109">
        <v>0</v>
      </c>
      <c r="X15" s="110">
        <v>0</v>
      </c>
      <c r="Y15" s="110">
        <v>0</v>
      </c>
      <c r="Z15" s="110">
        <v>0</v>
      </c>
      <c r="AA15" s="110">
        <v>0</v>
      </c>
      <c r="AB15" s="110">
        <v>0</v>
      </c>
      <c r="AC15" s="110">
        <v>0</v>
      </c>
      <c r="AD15" s="110">
        <v>0</v>
      </c>
      <c r="AE15" s="110">
        <v>0</v>
      </c>
      <c r="AF15" s="110">
        <v>0</v>
      </c>
      <c r="AG15" s="110">
        <v>0</v>
      </c>
      <c r="AH15" s="110">
        <v>0</v>
      </c>
      <c r="AI15" s="110">
        <v>0</v>
      </c>
      <c r="AJ15" s="110">
        <v>0</v>
      </c>
      <c r="AK15" s="110">
        <v>0</v>
      </c>
      <c r="AL15" s="110">
        <v>0</v>
      </c>
      <c r="AM15" s="110">
        <v>0</v>
      </c>
      <c r="AN15" s="110">
        <v>0</v>
      </c>
      <c r="AO15" s="110">
        <v>0</v>
      </c>
      <c r="AP15" s="110">
        <v>0</v>
      </c>
      <c r="AQ15" s="247"/>
      <c r="AR15" s="250"/>
    </row>
    <row r="16" spans="1:44" ht="22.5" customHeight="1">
      <c r="A16" s="207" t="s">
        <v>4</v>
      </c>
      <c r="B16" s="242" t="s">
        <v>310</v>
      </c>
      <c r="C16" s="124" t="s">
        <v>284</v>
      </c>
      <c r="D16" s="125">
        <f>SUM(D17:D20)</f>
        <v>0</v>
      </c>
      <c r="E16" s="125">
        <f>SUM(E17:E20)</f>
        <v>0</v>
      </c>
      <c r="F16" s="125">
        <v>0</v>
      </c>
      <c r="G16" s="125">
        <f aca="true" t="shared" si="8" ref="G16:AN16">SUM(G17:G20)</f>
        <v>0</v>
      </c>
      <c r="H16" s="125">
        <f t="shared" si="8"/>
        <v>0</v>
      </c>
      <c r="I16" s="125">
        <f t="shared" si="8"/>
        <v>0</v>
      </c>
      <c r="J16" s="125">
        <f t="shared" si="8"/>
        <v>0</v>
      </c>
      <c r="K16" s="125">
        <f t="shared" si="8"/>
        <v>0</v>
      </c>
      <c r="L16" s="125">
        <f t="shared" si="8"/>
        <v>0</v>
      </c>
      <c r="M16" s="125">
        <f t="shared" si="8"/>
        <v>0</v>
      </c>
      <c r="N16" s="125">
        <f t="shared" si="8"/>
        <v>0</v>
      </c>
      <c r="O16" s="125">
        <f t="shared" si="8"/>
        <v>0</v>
      </c>
      <c r="P16" s="125">
        <f t="shared" si="8"/>
        <v>0</v>
      </c>
      <c r="Q16" s="125">
        <f t="shared" si="8"/>
        <v>0</v>
      </c>
      <c r="R16" s="125">
        <f>SUM(R17:R20)</f>
        <v>0</v>
      </c>
      <c r="S16" s="125">
        <f t="shared" si="8"/>
        <v>0</v>
      </c>
      <c r="T16" s="125">
        <f t="shared" si="8"/>
        <v>0</v>
      </c>
      <c r="U16" s="125">
        <v>0</v>
      </c>
      <c r="V16" s="125">
        <f t="shared" si="8"/>
        <v>0</v>
      </c>
      <c r="W16" s="125">
        <f t="shared" si="8"/>
        <v>0</v>
      </c>
      <c r="X16" s="125">
        <f>SUM(X17:X20)</f>
        <v>0</v>
      </c>
      <c r="Y16" s="125">
        <f t="shared" si="8"/>
        <v>0</v>
      </c>
      <c r="Z16" s="125">
        <v>0</v>
      </c>
      <c r="AA16" s="125">
        <v>0</v>
      </c>
      <c r="AB16" s="125">
        <v>0</v>
      </c>
      <c r="AC16" s="125">
        <f>SUM(AC17:AC20)</f>
        <v>0</v>
      </c>
      <c r="AD16" s="125">
        <v>0</v>
      </c>
      <c r="AE16" s="125">
        <f>SUM(AE17:AE20)</f>
        <v>0</v>
      </c>
      <c r="AF16" s="125">
        <f t="shared" si="8"/>
        <v>0</v>
      </c>
      <c r="AG16" s="125">
        <f>SUM(AG17:AG20)</f>
        <v>0</v>
      </c>
      <c r="AH16" s="125">
        <f t="shared" si="8"/>
        <v>0</v>
      </c>
      <c r="AI16" s="125">
        <f>SUM(AI17:AI20)</f>
        <v>0</v>
      </c>
      <c r="AJ16" s="125">
        <v>0</v>
      </c>
      <c r="AK16" s="125">
        <f t="shared" si="8"/>
        <v>0</v>
      </c>
      <c r="AL16" s="125">
        <f t="shared" si="8"/>
        <v>0</v>
      </c>
      <c r="AM16" s="125">
        <f t="shared" si="8"/>
        <v>0</v>
      </c>
      <c r="AN16" s="125">
        <f t="shared" si="8"/>
        <v>0</v>
      </c>
      <c r="AO16" s="125">
        <v>0</v>
      </c>
      <c r="AP16" s="125">
        <v>0</v>
      </c>
      <c r="AQ16" s="245" t="s">
        <v>338</v>
      </c>
      <c r="AR16" s="216" t="s">
        <v>264</v>
      </c>
    </row>
    <row r="17" spans="1:44" ht="45.75" customHeight="1">
      <c r="A17" s="208"/>
      <c r="B17" s="243"/>
      <c r="C17" s="104" t="s">
        <v>37</v>
      </c>
      <c r="D17" s="121">
        <f>G17+J17+M17+P17+S17+V17+Y17+AB17+AE17+AH17+AK17+AN17</f>
        <v>0</v>
      </c>
      <c r="E17" s="121">
        <f>H17+K17+N17+Q17+T17+W17+Z17+AC17+AF17+AI17+AL17+AO17</f>
        <v>0</v>
      </c>
      <c r="F17" s="121">
        <f>I17+L17+O17+R17+U17+X17+AA17+AD17+AG17+AJ17+AM17+AP17</f>
        <v>0</v>
      </c>
      <c r="G17" s="110">
        <v>0</v>
      </c>
      <c r="H17" s="110">
        <v>0</v>
      </c>
      <c r="I17" s="110">
        <v>0</v>
      </c>
      <c r="J17" s="110">
        <v>0</v>
      </c>
      <c r="K17" s="110">
        <v>0</v>
      </c>
      <c r="L17" s="110">
        <v>0</v>
      </c>
      <c r="M17" s="110">
        <v>0</v>
      </c>
      <c r="N17" s="110">
        <v>0</v>
      </c>
      <c r="O17" s="110">
        <v>0</v>
      </c>
      <c r="P17" s="110">
        <v>0</v>
      </c>
      <c r="Q17" s="109">
        <v>0</v>
      </c>
      <c r="R17" s="110">
        <v>0</v>
      </c>
      <c r="S17" s="110">
        <v>0</v>
      </c>
      <c r="T17" s="109">
        <v>0</v>
      </c>
      <c r="U17" s="110">
        <v>0</v>
      </c>
      <c r="V17" s="110">
        <v>0</v>
      </c>
      <c r="W17" s="109">
        <v>0</v>
      </c>
      <c r="X17" s="110">
        <v>0</v>
      </c>
      <c r="Y17" s="110">
        <v>0</v>
      </c>
      <c r="Z17" s="110">
        <v>0</v>
      </c>
      <c r="AA17" s="110">
        <v>0</v>
      </c>
      <c r="AB17" s="110">
        <v>0</v>
      </c>
      <c r="AC17" s="110">
        <v>0</v>
      </c>
      <c r="AD17" s="110">
        <v>0</v>
      </c>
      <c r="AE17" s="110">
        <v>0</v>
      </c>
      <c r="AF17" s="110">
        <v>0</v>
      </c>
      <c r="AG17" s="110">
        <v>0</v>
      </c>
      <c r="AH17" s="110">
        <v>0</v>
      </c>
      <c r="AI17" s="110">
        <v>0</v>
      </c>
      <c r="AJ17" s="110">
        <v>0</v>
      </c>
      <c r="AK17" s="110">
        <v>0</v>
      </c>
      <c r="AL17" s="110">
        <v>0</v>
      </c>
      <c r="AM17" s="110">
        <v>0</v>
      </c>
      <c r="AN17" s="110">
        <v>0</v>
      </c>
      <c r="AO17" s="110">
        <v>0</v>
      </c>
      <c r="AP17" s="110">
        <v>0</v>
      </c>
      <c r="AQ17" s="246"/>
      <c r="AR17" s="217"/>
    </row>
    <row r="18" spans="1:44" ht="89.25" customHeight="1">
      <c r="A18" s="208"/>
      <c r="B18" s="243"/>
      <c r="C18" s="105" t="s">
        <v>282</v>
      </c>
      <c r="D18" s="121">
        <f aca="true" t="shared" si="9" ref="D18:E20">G18+J18+M18+P18+S18+V18+Y18+AB18+AE18+AH18+AK18+AN18</f>
        <v>0</v>
      </c>
      <c r="E18" s="121">
        <f t="shared" si="9"/>
        <v>0</v>
      </c>
      <c r="F18" s="121">
        <v>0</v>
      </c>
      <c r="G18" s="110">
        <v>0</v>
      </c>
      <c r="H18" s="110">
        <v>0</v>
      </c>
      <c r="I18" s="110">
        <v>0</v>
      </c>
      <c r="J18" s="110">
        <v>0</v>
      </c>
      <c r="K18" s="110">
        <v>0</v>
      </c>
      <c r="L18" s="110">
        <v>0</v>
      </c>
      <c r="M18" s="110">
        <v>0</v>
      </c>
      <c r="N18" s="110">
        <v>0</v>
      </c>
      <c r="O18" s="110">
        <v>0</v>
      </c>
      <c r="P18" s="110">
        <v>0</v>
      </c>
      <c r="Q18" s="109">
        <v>0</v>
      </c>
      <c r="R18" s="110">
        <v>0</v>
      </c>
      <c r="S18" s="110">
        <v>0</v>
      </c>
      <c r="T18" s="109">
        <v>0</v>
      </c>
      <c r="U18" s="110">
        <v>0</v>
      </c>
      <c r="V18" s="110">
        <v>0</v>
      </c>
      <c r="W18" s="109">
        <v>0</v>
      </c>
      <c r="X18" s="110">
        <v>0</v>
      </c>
      <c r="Y18" s="110">
        <v>0</v>
      </c>
      <c r="Z18" s="110">
        <v>0</v>
      </c>
      <c r="AA18" s="110">
        <v>0</v>
      </c>
      <c r="AB18" s="110">
        <v>0</v>
      </c>
      <c r="AC18" s="110">
        <v>0</v>
      </c>
      <c r="AD18" s="110">
        <v>0</v>
      </c>
      <c r="AE18" s="110">
        <v>0</v>
      </c>
      <c r="AF18" s="110">
        <v>0</v>
      </c>
      <c r="AG18" s="110">
        <v>0</v>
      </c>
      <c r="AH18" s="110">
        <v>0</v>
      </c>
      <c r="AI18" s="110">
        <v>0</v>
      </c>
      <c r="AJ18" s="110">
        <v>0</v>
      </c>
      <c r="AK18" s="110">
        <v>0</v>
      </c>
      <c r="AL18" s="110">
        <v>0</v>
      </c>
      <c r="AM18" s="110">
        <v>0</v>
      </c>
      <c r="AN18" s="110">
        <v>0</v>
      </c>
      <c r="AO18" s="110">
        <v>0</v>
      </c>
      <c r="AP18" s="110">
        <v>0</v>
      </c>
      <c r="AQ18" s="246"/>
      <c r="AR18" s="217"/>
    </row>
    <row r="19" spans="1:44" ht="46.5" customHeight="1">
      <c r="A19" s="208"/>
      <c r="B19" s="243"/>
      <c r="C19" s="105" t="s">
        <v>42</v>
      </c>
      <c r="D19" s="121">
        <f t="shared" si="9"/>
        <v>0</v>
      </c>
      <c r="E19" s="121">
        <f t="shared" si="9"/>
        <v>0</v>
      </c>
      <c r="F19" s="121">
        <v>0</v>
      </c>
      <c r="G19" s="110">
        <v>0</v>
      </c>
      <c r="H19" s="110">
        <v>0</v>
      </c>
      <c r="I19" s="110">
        <v>0</v>
      </c>
      <c r="J19" s="110">
        <v>0</v>
      </c>
      <c r="K19" s="110">
        <v>0</v>
      </c>
      <c r="L19" s="110">
        <v>0</v>
      </c>
      <c r="M19" s="110">
        <v>0</v>
      </c>
      <c r="N19" s="110">
        <v>0</v>
      </c>
      <c r="O19" s="110">
        <v>0</v>
      </c>
      <c r="P19" s="110">
        <v>0</v>
      </c>
      <c r="Q19" s="109">
        <v>0</v>
      </c>
      <c r="R19" s="110">
        <v>0</v>
      </c>
      <c r="S19" s="110">
        <v>0</v>
      </c>
      <c r="T19" s="109">
        <v>0</v>
      </c>
      <c r="U19" s="110">
        <v>0</v>
      </c>
      <c r="V19" s="110">
        <v>0</v>
      </c>
      <c r="W19" s="109">
        <v>0</v>
      </c>
      <c r="X19" s="110">
        <v>0</v>
      </c>
      <c r="Y19" s="110">
        <v>0</v>
      </c>
      <c r="Z19" s="110">
        <v>0</v>
      </c>
      <c r="AA19" s="110">
        <v>0</v>
      </c>
      <c r="AB19" s="110">
        <v>0</v>
      </c>
      <c r="AC19" s="110">
        <v>0</v>
      </c>
      <c r="AD19" s="110">
        <v>0</v>
      </c>
      <c r="AE19" s="110">
        <v>0</v>
      </c>
      <c r="AF19" s="110">
        <v>0</v>
      </c>
      <c r="AG19" s="110">
        <v>0</v>
      </c>
      <c r="AH19" s="110">
        <v>0</v>
      </c>
      <c r="AI19" s="110">
        <v>0</v>
      </c>
      <c r="AJ19" s="110">
        <v>0</v>
      </c>
      <c r="AK19" s="110">
        <v>0</v>
      </c>
      <c r="AL19" s="110">
        <v>0</v>
      </c>
      <c r="AM19" s="110">
        <v>0</v>
      </c>
      <c r="AN19" s="110">
        <v>0</v>
      </c>
      <c r="AO19" s="110">
        <v>0</v>
      </c>
      <c r="AP19" s="110">
        <v>0</v>
      </c>
      <c r="AQ19" s="246"/>
      <c r="AR19" s="217"/>
    </row>
    <row r="20" spans="1:44" ht="138.75" customHeight="1">
      <c r="A20" s="209"/>
      <c r="B20" s="244"/>
      <c r="C20" s="105" t="s">
        <v>283</v>
      </c>
      <c r="D20" s="121">
        <f t="shared" si="9"/>
        <v>0</v>
      </c>
      <c r="E20" s="121">
        <f t="shared" si="9"/>
        <v>0</v>
      </c>
      <c r="F20" s="121">
        <f>I20+L20+O20+R20+U20+X20+AA20+AD20+AG20+AJ20+AM20+AP20</f>
        <v>0</v>
      </c>
      <c r="G20" s="110">
        <v>0</v>
      </c>
      <c r="H20" s="110">
        <v>0</v>
      </c>
      <c r="I20" s="110">
        <v>0</v>
      </c>
      <c r="J20" s="110">
        <v>0</v>
      </c>
      <c r="K20" s="110">
        <v>0</v>
      </c>
      <c r="L20" s="110">
        <v>0</v>
      </c>
      <c r="M20" s="110">
        <v>0</v>
      </c>
      <c r="N20" s="110">
        <v>0</v>
      </c>
      <c r="O20" s="110">
        <v>0</v>
      </c>
      <c r="P20" s="110">
        <v>0</v>
      </c>
      <c r="Q20" s="109">
        <v>0</v>
      </c>
      <c r="R20" s="110">
        <v>0</v>
      </c>
      <c r="S20" s="110">
        <v>0</v>
      </c>
      <c r="T20" s="109">
        <v>0</v>
      </c>
      <c r="U20" s="110">
        <v>0</v>
      </c>
      <c r="V20" s="110">
        <v>0</v>
      </c>
      <c r="W20" s="109">
        <v>0</v>
      </c>
      <c r="X20" s="110">
        <v>0</v>
      </c>
      <c r="Y20" s="110">
        <v>0</v>
      </c>
      <c r="Z20" s="110">
        <v>0</v>
      </c>
      <c r="AA20" s="110">
        <v>0</v>
      </c>
      <c r="AB20" s="110">
        <v>0</v>
      </c>
      <c r="AC20" s="110">
        <v>0</v>
      </c>
      <c r="AD20" s="110">
        <v>0</v>
      </c>
      <c r="AE20" s="110">
        <v>0</v>
      </c>
      <c r="AF20" s="110">
        <v>0</v>
      </c>
      <c r="AG20" s="110">
        <v>0</v>
      </c>
      <c r="AH20" s="110">
        <v>0</v>
      </c>
      <c r="AI20" s="110">
        <v>0</v>
      </c>
      <c r="AJ20" s="110">
        <v>0</v>
      </c>
      <c r="AK20" s="110">
        <v>0</v>
      </c>
      <c r="AL20" s="110">
        <v>0</v>
      </c>
      <c r="AM20" s="110">
        <v>0</v>
      </c>
      <c r="AN20" s="110">
        <v>0</v>
      </c>
      <c r="AO20" s="110">
        <v>0</v>
      </c>
      <c r="AP20" s="110">
        <v>0</v>
      </c>
      <c r="AQ20" s="247"/>
      <c r="AR20" s="218"/>
    </row>
    <row r="21" spans="1:44" ht="68.25" customHeight="1">
      <c r="A21" s="207" t="s">
        <v>5</v>
      </c>
      <c r="B21" s="242" t="s">
        <v>311</v>
      </c>
      <c r="C21" s="147" t="s">
        <v>284</v>
      </c>
      <c r="D21" s="123">
        <f>SUM(D22:D25)</f>
        <v>0</v>
      </c>
      <c r="E21" s="123">
        <f>SUM(E22:E25)</f>
        <v>0</v>
      </c>
      <c r="F21" s="123">
        <v>0</v>
      </c>
      <c r="G21" s="123">
        <f aca="true" t="shared" si="10" ref="G21:AJ21">SUM(G22:G25)</f>
        <v>0</v>
      </c>
      <c r="H21" s="123">
        <f t="shared" si="10"/>
        <v>0</v>
      </c>
      <c r="I21" s="123">
        <f t="shared" si="10"/>
        <v>0</v>
      </c>
      <c r="J21" s="123">
        <f t="shared" si="10"/>
        <v>0</v>
      </c>
      <c r="K21" s="123">
        <f t="shared" si="10"/>
        <v>0</v>
      </c>
      <c r="L21" s="123">
        <f t="shared" si="10"/>
        <v>0</v>
      </c>
      <c r="M21" s="123">
        <f t="shared" si="10"/>
        <v>0</v>
      </c>
      <c r="N21" s="123">
        <f t="shared" si="10"/>
        <v>0</v>
      </c>
      <c r="O21" s="123">
        <f t="shared" si="10"/>
        <v>0</v>
      </c>
      <c r="P21" s="123">
        <f t="shared" si="10"/>
        <v>0</v>
      </c>
      <c r="Q21" s="123">
        <f t="shared" si="10"/>
        <v>0</v>
      </c>
      <c r="R21" s="123">
        <f t="shared" si="10"/>
        <v>0</v>
      </c>
      <c r="S21" s="123">
        <f t="shared" si="10"/>
        <v>0</v>
      </c>
      <c r="T21" s="123">
        <f t="shared" si="10"/>
        <v>0</v>
      </c>
      <c r="U21" s="123">
        <f t="shared" si="10"/>
        <v>0</v>
      </c>
      <c r="V21" s="123">
        <f t="shared" si="10"/>
        <v>0</v>
      </c>
      <c r="W21" s="123">
        <f t="shared" si="10"/>
        <v>0</v>
      </c>
      <c r="X21" s="123">
        <f t="shared" si="10"/>
        <v>0</v>
      </c>
      <c r="Y21" s="123">
        <f t="shared" si="10"/>
        <v>0</v>
      </c>
      <c r="Z21" s="123">
        <f t="shared" si="10"/>
        <v>0</v>
      </c>
      <c r="AA21" s="123">
        <f t="shared" si="10"/>
        <v>0</v>
      </c>
      <c r="AB21" s="123">
        <f t="shared" si="10"/>
        <v>0</v>
      </c>
      <c r="AC21" s="123">
        <f t="shared" si="10"/>
        <v>0</v>
      </c>
      <c r="AD21" s="123">
        <f t="shared" si="10"/>
        <v>0</v>
      </c>
      <c r="AE21" s="123">
        <f t="shared" si="10"/>
        <v>0</v>
      </c>
      <c r="AF21" s="123">
        <f t="shared" si="10"/>
        <v>0</v>
      </c>
      <c r="AG21" s="123">
        <f t="shared" si="10"/>
        <v>0</v>
      </c>
      <c r="AH21" s="123">
        <f t="shared" si="10"/>
        <v>0</v>
      </c>
      <c r="AI21" s="123">
        <f t="shared" si="10"/>
        <v>0</v>
      </c>
      <c r="AJ21" s="123">
        <f t="shared" si="10"/>
        <v>0</v>
      </c>
      <c r="AK21" s="123">
        <f>SUM(AK22:AK25)</f>
        <v>0</v>
      </c>
      <c r="AL21" s="123">
        <f>SUM(AL22:AL25)</f>
        <v>0</v>
      </c>
      <c r="AM21" s="127">
        <v>0</v>
      </c>
      <c r="AN21" s="123">
        <f>SUM(AN22:AN25)</f>
        <v>0</v>
      </c>
      <c r="AO21" s="110"/>
      <c r="AP21" s="110"/>
      <c r="AQ21" s="245" t="s">
        <v>328</v>
      </c>
      <c r="AR21" s="216" t="s">
        <v>264</v>
      </c>
    </row>
    <row r="22" spans="1:44" ht="68.25" customHeight="1">
      <c r="A22" s="208"/>
      <c r="B22" s="243"/>
      <c r="C22" s="104" t="s">
        <v>37</v>
      </c>
      <c r="D22" s="121">
        <f>G22+J22+M22+P22+S22+V22+Y22+AB22+AE22+AH22+AK22+AN22</f>
        <v>0</v>
      </c>
      <c r="E22" s="121">
        <f>H22+K22+N22+Q22+T22+W22+Z22+AC22+AF22+AI22+AL22+AO22</f>
        <v>0</v>
      </c>
      <c r="F22" s="121">
        <f>I22+L22+O22+R22+U22+X22+AA22+AD22+AG22+AJ22+AM22+AP22</f>
        <v>0</v>
      </c>
      <c r="G22" s="110">
        <v>0</v>
      </c>
      <c r="H22" s="110">
        <v>0</v>
      </c>
      <c r="I22" s="110">
        <v>0</v>
      </c>
      <c r="J22" s="110">
        <v>0</v>
      </c>
      <c r="K22" s="110">
        <v>0</v>
      </c>
      <c r="L22" s="110">
        <v>0</v>
      </c>
      <c r="M22" s="110">
        <v>0</v>
      </c>
      <c r="N22" s="110">
        <v>0</v>
      </c>
      <c r="O22" s="110">
        <v>0</v>
      </c>
      <c r="P22" s="110">
        <v>0</v>
      </c>
      <c r="Q22" s="109">
        <v>0</v>
      </c>
      <c r="R22" s="110">
        <v>0</v>
      </c>
      <c r="S22" s="110">
        <v>0</v>
      </c>
      <c r="T22" s="109">
        <v>0</v>
      </c>
      <c r="U22" s="110">
        <v>0</v>
      </c>
      <c r="V22" s="110">
        <v>0</v>
      </c>
      <c r="W22" s="109">
        <v>0</v>
      </c>
      <c r="X22" s="110">
        <v>0</v>
      </c>
      <c r="Y22" s="110">
        <v>0</v>
      </c>
      <c r="Z22" s="110">
        <v>0</v>
      </c>
      <c r="AA22" s="110">
        <v>0</v>
      </c>
      <c r="AB22" s="110">
        <v>0</v>
      </c>
      <c r="AC22" s="110">
        <v>0</v>
      </c>
      <c r="AD22" s="110">
        <v>0</v>
      </c>
      <c r="AE22" s="110">
        <v>0</v>
      </c>
      <c r="AF22" s="110">
        <v>0</v>
      </c>
      <c r="AG22" s="110">
        <v>0</v>
      </c>
      <c r="AH22" s="110">
        <v>0</v>
      </c>
      <c r="AI22" s="110">
        <v>0</v>
      </c>
      <c r="AJ22" s="110">
        <v>0</v>
      </c>
      <c r="AK22" s="110">
        <v>0</v>
      </c>
      <c r="AL22" s="110">
        <v>0</v>
      </c>
      <c r="AM22" s="110">
        <v>0</v>
      </c>
      <c r="AN22" s="110">
        <v>0</v>
      </c>
      <c r="AO22" s="110"/>
      <c r="AP22" s="110"/>
      <c r="AQ22" s="246"/>
      <c r="AR22" s="217"/>
    </row>
    <row r="23" spans="1:44" ht="68.25" customHeight="1">
      <c r="A23" s="208"/>
      <c r="B23" s="243"/>
      <c r="C23" s="105" t="s">
        <v>282</v>
      </c>
      <c r="D23" s="121">
        <f aca="true" t="shared" si="11" ref="D23:E25">G23+J23+M23+P23+S23+V23+Y23+AB23+AE23+AH23+AK23+AN23</f>
        <v>0</v>
      </c>
      <c r="E23" s="121">
        <f t="shared" si="11"/>
        <v>0</v>
      </c>
      <c r="F23" s="121">
        <v>0</v>
      </c>
      <c r="G23" s="110">
        <v>0</v>
      </c>
      <c r="H23" s="110">
        <v>0</v>
      </c>
      <c r="I23" s="110">
        <v>0</v>
      </c>
      <c r="J23" s="110">
        <v>0</v>
      </c>
      <c r="K23" s="110">
        <v>0</v>
      </c>
      <c r="L23" s="110">
        <v>0</v>
      </c>
      <c r="M23" s="110">
        <v>0</v>
      </c>
      <c r="N23" s="110">
        <v>0</v>
      </c>
      <c r="O23" s="110">
        <v>0</v>
      </c>
      <c r="P23" s="110">
        <v>0</v>
      </c>
      <c r="Q23" s="109">
        <v>0</v>
      </c>
      <c r="R23" s="110">
        <v>0</v>
      </c>
      <c r="S23" s="110">
        <v>0</v>
      </c>
      <c r="T23" s="109">
        <v>0</v>
      </c>
      <c r="U23" s="110">
        <v>0</v>
      </c>
      <c r="V23" s="110">
        <v>0</v>
      </c>
      <c r="W23" s="109">
        <v>0</v>
      </c>
      <c r="X23" s="110">
        <v>0</v>
      </c>
      <c r="Y23" s="110">
        <v>0</v>
      </c>
      <c r="Z23" s="110">
        <v>0</v>
      </c>
      <c r="AA23" s="110">
        <v>0</v>
      </c>
      <c r="AB23" s="110">
        <v>0</v>
      </c>
      <c r="AC23" s="110">
        <v>0</v>
      </c>
      <c r="AD23" s="110">
        <v>0</v>
      </c>
      <c r="AE23" s="110">
        <v>0</v>
      </c>
      <c r="AF23" s="110">
        <v>0</v>
      </c>
      <c r="AG23" s="110">
        <v>0</v>
      </c>
      <c r="AH23" s="110">
        <v>0</v>
      </c>
      <c r="AI23" s="110">
        <v>0</v>
      </c>
      <c r="AJ23" s="110">
        <v>0</v>
      </c>
      <c r="AK23" s="109">
        <v>0</v>
      </c>
      <c r="AL23" s="109">
        <v>0</v>
      </c>
      <c r="AM23" s="109">
        <v>0</v>
      </c>
      <c r="AN23" s="109">
        <v>0</v>
      </c>
      <c r="AO23" s="110"/>
      <c r="AP23" s="110"/>
      <c r="AQ23" s="246"/>
      <c r="AR23" s="217"/>
    </row>
    <row r="24" spans="1:44" ht="68.25" customHeight="1">
      <c r="A24" s="208"/>
      <c r="B24" s="243"/>
      <c r="C24" s="105" t="s">
        <v>42</v>
      </c>
      <c r="D24" s="121">
        <f t="shared" si="11"/>
        <v>0</v>
      </c>
      <c r="E24" s="121">
        <f t="shared" si="11"/>
        <v>0</v>
      </c>
      <c r="F24" s="121">
        <v>0</v>
      </c>
      <c r="G24" s="110">
        <v>0</v>
      </c>
      <c r="H24" s="110">
        <v>0</v>
      </c>
      <c r="I24" s="110">
        <v>0</v>
      </c>
      <c r="J24" s="110">
        <v>0</v>
      </c>
      <c r="K24" s="110">
        <v>0</v>
      </c>
      <c r="L24" s="110">
        <v>0</v>
      </c>
      <c r="M24" s="110">
        <v>0</v>
      </c>
      <c r="N24" s="110">
        <v>0</v>
      </c>
      <c r="O24" s="110">
        <v>0</v>
      </c>
      <c r="P24" s="110">
        <v>0</v>
      </c>
      <c r="Q24" s="109">
        <v>0</v>
      </c>
      <c r="R24" s="110">
        <v>0</v>
      </c>
      <c r="S24" s="110">
        <v>0</v>
      </c>
      <c r="T24" s="109">
        <v>0</v>
      </c>
      <c r="U24" s="110">
        <v>0</v>
      </c>
      <c r="V24" s="110">
        <v>0</v>
      </c>
      <c r="W24" s="109">
        <v>0</v>
      </c>
      <c r="X24" s="110">
        <v>0</v>
      </c>
      <c r="Y24" s="110">
        <v>0</v>
      </c>
      <c r="Z24" s="110">
        <v>0</v>
      </c>
      <c r="AA24" s="110">
        <v>0</v>
      </c>
      <c r="AB24" s="110">
        <v>0</v>
      </c>
      <c r="AC24" s="110">
        <v>0</v>
      </c>
      <c r="AD24" s="110">
        <v>0</v>
      </c>
      <c r="AE24" s="110">
        <v>0</v>
      </c>
      <c r="AF24" s="110">
        <v>0</v>
      </c>
      <c r="AG24" s="110">
        <v>0</v>
      </c>
      <c r="AH24" s="110">
        <v>0</v>
      </c>
      <c r="AI24" s="110">
        <v>0</v>
      </c>
      <c r="AJ24" s="110">
        <v>0</v>
      </c>
      <c r="AK24" s="109">
        <v>0</v>
      </c>
      <c r="AL24" s="109">
        <v>0</v>
      </c>
      <c r="AM24" s="109">
        <v>0</v>
      </c>
      <c r="AN24" s="109">
        <v>0</v>
      </c>
      <c r="AO24" s="110"/>
      <c r="AP24" s="110"/>
      <c r="AQ24" s="246"/>
      <c r="AR24" s="217"/>
    </row>
    <row r="25" spans="1:44" ht="68.25" customHeight="1">
      <c r="A25" s="209"/>
      <c r="B25" s="244"/>
      <c r="C25" s="105" t="s">
        <v>283</v>
      </c>
      <c r="D25" s="121">
        <f t="shared" si="11"/>
        <v>0</v>
      </c>
      <c r="E25" s="121">
        <f t="shared" si="11"/>
        <v>0</v>
      </c>
      <c r="F25" s="121">
        <f>I25+L25+O25+R25+U25+X25+AA25+AD25+AG25+AJ25+AM25+AP25</f>
        <v>0</v>
      </c>
      <c r="G25" s="110">
        <v>0</v>
      </c>
      <c r="H25" s="110">
        <v>0</v>
      </c>
      <c r="I25" s="110">
        <v>0</v>
      </c>
      <c r="J25" s="110">
        <v>0</v>
      </c>
      <c r="K25" s="110">
        <v>0</v>
      </c>
      <c r="L25" s="110">
        <v>0</v>
      </c>
      <c r="M25" s="110">
        <v>0</v>
      </c>
      <c r="N25" s="110">
        <v>0</v>
      </c>
      <c r="O25" s="110">
        <v>0</v>
      </c>
      <c r="P25" s="110">
        <v>0</v>
      </c>
      <c r="Q25" s="109">
        <v>0</v>
      </c>
      <c r="R25" s="110">
        <v>0</v>
      </c>
      <c r="S25" s="110">
        <v>0</v>
      </c>
      <c r="T25" s="109">
        <v>0</v>
      </c>
      <c r="U25" s="110">
        <v>0</v>
      </c>
      <c r="V25" s="110">
        <v>0</v>
      </c>
      <c r="W25" s="109">
        <v>0</v>
      </c>
      <c r="X25" s="110">
        <v>0</v>
      </c>
      <c r="Y25" s="110">
        <v>0</v>
      </c>
      <c r="Z25" s="110">
        <v>0</v>
      </c>
      <c r="AA25" s="110">
        <v>0</v>
      </c>
      <c r="AB25" s="110">
        <v>0</v>
      </c>
      <c r="AC25" s="110">
        <v>0</v>
      </c>
      <c r="AD25" s="110">
        <v>0</v>
      </c>
      <c r="AE25" s="110">
        <v>0</v>
      </c>
      <c r="AF25" s="110">
        <v>0</v>
      </c>
      <c r="AG25" s="110">
        <v>0</v>
      </c>
      <c r="AH25" s="110">
        <v>0</v>
      </c>
      <c r="AI25" s="110">
        <v>0</v>
      </c>
      <c r="AJ25" s="110">
        <v>0</v>
      </c>
      <c r="AK25" s="110">
        <v>0</v>
      </c>
      <c r="AL25" s="110">
        <v>0</v>
      </c>
      <c r="AM25" s="110">
        <v>0</v>
      </c>
      <c r="AN25" s="110">
        <v>0</v>
      </c>
      <c r="AO25" s="110"/>
      <c r="AP25" s="110"/>
      <c r="AQ25" s="247"/>
      <c r="AR25" s="218"/>
    </row>
    <row r="26" spans="1:44" ht="23.25" customHeight="1">
      <c r="A26" s="222" t="s">
        <v>266</v>
      </c>
      <c r="B26" s="205"/>
      <c r="C26" s="124" t="s">
        <v>284</v>
      </c>
      <c r="D26" s="125">
        <f>SUM(D27:D30)</f>
        <v>2789.7000000000003</v>
      </c>
      <c r="E26" s="125">
        <f>SUM(E27:E30)</f>
        <v>2503.6</v>
      </c>
      <c r="F26" s="125">
        <f>E26/D26*100</f>
        <v>89.74441696239738</v>
      </c>
      <c r="G26" s="125">
        <f aca="true" t="shared" si="12" ref="G26:AC26">SUM(G27:G30)</f>
        <v>0</v>
      </c>
      <c r="H26" s="125">
        <f>SUM(H27:H30)</f>
        <v>0</v>
      </c>
      <c r="I26" s="125">
        <f t="shared" si="12"/>
        <v>0</v>
      </c>
      <c r="J26" s="125">
        <f t="shared" si="12"/>
        <v>0</v>
      </c>
      <c r="K26" s="125">
        <f t="shared" si="12"/>
        <v>0</v>
      </c>
      <c r="L26" s="125">
        <f t="shared" si="12"/>
        <v>0</v>
      </c>
      <c r="M26" s="125">
        <f t="shared" si="12"/>
        <v>0</v>
      </c>
      <c r="N26" s="125">
        <f t="shared" si="12"/>
        <v>0</v>
      </c>
      <c r="O26" s="125">
        <f t="shared" si="12"/>
        <v>0</v>
      </c>
      <c r="P26" s="125">
        <f t="shared" si="12"/>
        <v>0</v>
      </c>
      <c r="Q26" s="125">
        <f t="shared" si="12"/>
        <v>0</v>
      </c>
      <c r="R26" s="125">
        <f t="shared" si="12"/>
        <v>0</v>
      </c>
      <c r="S26" s="138">
        <f t="shared" si="12"/>
        <v>2503.6</v>
      </c>
      <c r="T26" s="125">
        <f t="shared" si="12"/>
        <v>2503.6</v>
      </c>
      <c r="U26" s="125">
        <f aca="true" t="shared" si="13" ref="H26:AN30">U6+U16+U21+U11</f>
        <v>100</v>
      </c>
      <c r="V26" s="125">
        <f t="shared" si="12"/>
        <v>0</v>
      </c>
      <c r="W26" s="125">
        <f t="shared" si="12"/>
        <v>0</v>
      </c>
      <c r="X26" s="125">
        <f t="shared" si="12"/>
        <v>0</v>
      </c>
      <c r="Y26" s="125">
        <f t="shared" si="12"/>
        <v>0</v>
      </c>
      <c r="Z26" s="125">
        <f t="shared" si="12"/>
        <v>0</v>
      </c>
      <c r="AA26" s="125">
        <f t="shared" si="12"/>
        <v>0</v>
      </c>
      <c r="AB26" s="125">
        <f t="shared" si="12"/>
        <v>286.1</v>
      </c>
      <c r="AC26" s="125">
        <f t="shared" si="12"/>
        <v>0</v>
      </c>
      <c r="AD26" s="125">
        <v>0</v>
      </c>
      <c r="AE26" s="125">
        <f>SUM(AE27:AE30)</f>
        <v>0</v>
      </c>
      <c r="AF26" s="125">
        <f>SUM(AF27:AF30)</f>
        <v>0</v>
      </c>
      <c r="AG26" s="125">
        <f>SUM(AG27:AG30)</f>
        <v>0</v>
      </c>
      <c r="AH26" s="125">
        <f aca="true" t="shared" si="14" ref="AH26:AP26">SUM(AH27:AH30)</f>
        <v>0</v>
      </c>
      <c r="AI26" s="125">
        <f t="shared" si="14"/>
        <v>0</v>
      </c>
      <c r="AJ26" s="125">
        <f t="shared" si="14"/>
        <v>0</v>
      </c>
      <c r="AK26" s="125">
        <f t="shared" si="14"/>
        <v>0</v>
      </c>
      <c r="AL26" s="125">
        <f t="shared" si="14"/>
        <v>0</v>
      </c>
      <c r="AM26" s="125">
        <f t="shared" si="14"/>
        <v>0</v>
      </c>
      <c r="AN26" s="125">
        <f t="shared" si="14"/>
        <v>0</v>
      </c>
      <c r="AO26" s="125">
        <f t="shared" si="14"/>
        <v>0</v>
      </c>
      <c r="AP26" s="125">
        <f t="shared" si="14"/>
        <v>0</v>
      </c>
      <c r="AQ26" s="234" t="s">
        <v>329</v>
      </c>
      <c r="AR26" s="216" t="s">
        <v>264</v>
      </c>
    </row>
    <row r="27" spans="1:44" ht="34.5" customHeight="1">
      <c r="A27" s="222"/>
      <c r="B27" s="205"/>
      <c r="C27" s="104" t="s">
        <v>37</v>
      </c>
      <c r="D27" s="121">
        <f>G27+J27+M27+P27+S27+V27+Y27+AB27+AE27+AH27+AK27+AN27</f>
        <v>0</v>
      </c>
      <c r="E27" s="121">
        <f>H27+K27+N27+Q27+T27+W27+Z27+AC27+AF27+AI27+AL27+AO27</f>
        <v>0</v>
      </c>
      <c r="F27" s="121">
        <f>I27+L27+O27+R27+U27+X27+AA27+AD27+AG27+AJ27+AM27+AP27</f>
        <v>0</v>
      </c>
      <c r="G27" s="109">
        <f>G7+G17+G22+G12</f>
        <v>0</v>
      </c>
      <c r="H27" s="109">
        <f t="shared" si="13"/>
        <v>0</v>
      </c>
      <c r="I27" s="109">
        <f t="shared" si="13"/>
        <v>0</v>
      </c>
      <c r="J27" s="109">
        <f t="shared" si="13"/>
        <v>0</v>
      </c>
      <c r="K27" s="109">
        <f t="shared" si="13"/>
        <v>0</v>
      </c>
      <c r="L27" s="109">
        <f t="shared" si="13"/>
        <v>0</v>
      </c>
      <c r="M27" s="109">
        <f t="shared" si="13"/>
        <v>0</v>
      </c>
      <c r="N27" s="109">
        <f t="shared" si="13"/>
        <v>0</v>
      </c>
      <c r="O27" s="109">
        <f t="shared" si="13"/>
        <v>0</v>
      </c>
      <c r="P27" s="109">
        <f t="shared" si="13"/>
        <v>0</v>
      </c>
      <c r="Q27" s="109">
        <f t="shared" si="13"/>
        <v>0</v>
      </c>
      <c r="R27" s="109">
        <f t="shared" si="13"/>
        <v>0</v>
      </c>
      <c r="S27" s="109">
        <f t="shared" si="13"/>
        <v>0</v>
      </c>
      <c r="T27" s="109">
        <f t="shared" si="13"/>
        <v>0</v>
      </c>
      <c r="U27" s="109">
        <f t="shared" si="13"/>
        <v>0</v>
      </c>
      <c r="V27" s="109">
        <f t="shared" si="13"/>
        <v>0</v>
      </c>
      <c r="W27" s="109">
        <f t="shared" si="13"/>
        <v>0</v>
      </c>
      <c r="X27" s="109">
        <f t="shared" si="13"/>
        <v>0</v>
      </c>
      <c r="Y27" s="109">
        <f t="shared" si="13"/>
        <v>0</v>
      </c>
      <c r="Z27" s="109">
        <f t="shared" si="13"/>
        <v>0</v>
      </c>
      <c r="AA27" s="109">
        <f t="shared" si="13"/>
        <v>0</v>
      </c>
      <c r="AB27" s="109">
        <f t="shared" si="13"/>
        <v>0</v>
      </c>
      <c r="AC27" s="109">
        <f t="shared" si="13"/>
        <v>0</v>
      </c>
      <c r="AD27" s="109">
        <f t="shared" si="13"/>
        <v>0</v>
      </c>
      <c r="AE27" s="109">
        <f t="shared" si="13"/>
        <v>0</v>
      </c>
      <c r="AF27" s="109">
        <f t="shared" si="13"/>
        <v>0</v>
      </c>
      <c r="AG27" s="109">
        <f t="shared" si="13"/>
        <v>0</v>
      </c>
      <c r="AH27" s="109">
        <f t="shared" si="13"/>
        <v>0</v>
      </c>
      <c r="AI27" s="109">
        <f t="shared" si="13"/>
        <v>0</v>
      </c>
      <c r="AJ27" s="109">
        <f t="shared" si="13"/>
        <v>0</v>
      </c>
      <c r="AK27" s="109">
        <f t="shared" si="13"/>
        <v>0</v>
      </c>
      <c r="AL27" s="109">
        <f t="shared" si="13"/>
        <v>0</v>
      </c>
      <c r="AM27" s="109">
        <f t="shared" si="13"/>
        <v>0</v>
      </c>
      <c r="AN27" s="109">
        <f t="shared" si="13"/>
        <v>0</v>
      </c>
      <c r="AO27" s="109">
        <f aca="true" t="shared" si="15" ref="AO27:AP30">AO7+AO17</f>
        <v>0</v>
      </c>
      <c r="AP27" s="109">
        <f t="shared" si="15"/>
        <v>0</v>
      </c>
      <c r="AQ27" s="235"/>
      <c r="AR27" s="217"/>
    </row>
    <row r="28" spans="1:44" ht="65.25" customHeight="1">
      <c r="A28" s="222"/>
      <c r="B28" s="205"/>
      <c r="C28" s="105" t="s">
        <v>282</v>
      </c>
      <c r="D28" s="121">
        <f aca="true" t="shared" si="16" ref="D28:E30">G28+J28+M28+P28+S28+V28+Y28+AB28+AE28+AH28+AK28+AN28</f>
        <v>2650.2000000000003</v>
      </c>
      <c r="E28" s="121">
        <f t="shared" si="16"/>
        <v>2378.4</v>
      </c>
      <c r="F28" s="121">
        <f>E28/D28*100</f>
        <v>89.74417025130178</v>
      </c>
      <c r="G28" s="109">
        <f>G8+G18+G23+G13</f>
        <v>0</v>
      </c>
      <c r="H28" s="109">
        <f t="shared" si="13"/>
        <v>0</v>
      </c>
      <c r="I28" s="109">
        <f t="shared" si="13"/>
        <v>0</v>
      </c>
      <c r="J28" s="109">
        <f t="shared" si="13"/>
        <v>0</v>
      </c>
      <c r="K28" s="109">
        <f t="shared" si="13"/>
        <v>0</v>
      </c>
      <c r="L28" s="109">
        <f t="shared" si="13"/>
        <v>0</v>
      </c>
      <c r="M28" s="109">
        <f t="shared" si="13"/>
        <v>0</v>
      </c>
      <c r="N28" s="109">
        <f t="shared" si="13"/>
        <v>0</v>
      </c>
      <c r="O28" s="109">
        <f t="shared" si="13"/>
        <v>0</v>
      </c>
      <c r="P28" s="109">
        <f t="shared" si="13"/>
        <v>0</v>
      </c>
      <c r="Q28" s="109">
        <f t="shared" si="13"/>
        <v>0</v>
      </c>
      <c r="R28" s="109">
        <f t="shared" si="13"/>
        <v>0</v>
      </c>
      <c r="S28" s="109">
        <f t="shared" si="13"/>
        <v>2378.4</v>
      </c>
      <c r="T28" s="109">
        <f t="shared" si="13"/>
        <v>2378.4</v>
      </c>
      <c r="U28" s="109">
        <f t="shared" si="13"/>
        <v>100</v>
      </c>
      <c r="V28" s="109">
        <f t="shared" si="13"/>
        <v>0</v>
      </c>
      <c r="W28" s="109">
        <f t="shared" si="13"/>
        <v>0</v>
      </c>
      <c r="X28" s="109">
        <f t="shared" si="13"/>
        <v>0</v>
      </c>
      <c r="Y28" s="109">
        <f t="shared" si="13"/>
        <v>0</v>
      </c>
      <c r="Z28" s="109">
        <f t="shared" si="13"/>
        <v>0</v>
      </c>
      <c r="AA28" s="109">
        <f t="shared" si="13"/>
        <v>0</v>
      </c>
      <c r="AB28" s="109">
        <f t="shared" si="13"/>
        <v>271.8</v>
      </c>
      <c r="AC28" s="109">
        <f t="shared" si="13"/>
        <v>0</v>
      </c>
      <c r="AD28" s="109">
        <f t="shared" si="13"/>
        <v>0</v>
      </c>
      <c r="AE28" s="109">
        <f t="shared" si="13"/>
        <v>0</v>
      </c>
      <c r="AF28" s="109">
        <f t="shared" si="13"/>
        <v>0</v>
      </c>
      <c r="AG28" s="109">
        <f t="shared" si="13"/>
        <v>0</v>
      </c>
      <c r="AH28" s="109">
        <f t="shared" si="13"/>
        <v>0</v>
      </c>
      <c r="AI28" s="109">
        <f t="shared" si="13"/>
        <v>0</v>
      </c>
      <c r="AJ28" s="109">
        <f t="shared" si="13"/>
        <v>0</v>
      </c>
      <c r="AK28" s="109">
        <f t="shared" si="13"/>
        <v>0</v>
      </c>
      <c r="AL28" s="109">
        <f t="shared" si="13"/>
        <v>0</v>
      </c>
      <c r="AM28" s="109">
        <f t="shared" si="13"/>
        <v>0</v>
      </c>
      <c r="AN28" s="109">
        <f t="shared" si="13"/>
        <v>0</v>
      </c>
      <c r="AO28" s="109">
        <f t="shared" si="15"/>
        <v>0</v>
      </c>
      <c r="AP28" s="109">
        <f t="shared" si="15"/>
        <v>0</v>
      </c>
      <c r="AQ28" s="235"/>
      <c r="AR28" s="217"/>
    </row>
    <row r="29" spans="1:44" ht="16.5" customHeight="1">
      <c r="A29" s="222"/>
      <c r="B29" s="205"/>
      <c r="C29" s="105" t="s">
        <v>42</v>
      </c>
      <c r="D29" s="121">
        <f t="shared" si="16"/>
        <v>139.5</v>
      </c>
      <c r="E29" s="121">
        <f t="shared" si="16"/>
        <v>125.2</v>
      </c>
      <c r="F29" s="121">
        <f>E29/D29*100</f>
        <v>89.74910394265233</v>
      </c>
      <c r="G29" s="109">
        <f>G9+G19+G24+G14</f>
        <v>0</v>
      </c>
      <c r="H29" s="109">
        <f t="shared" si="13"/>
        <v>0</v>
      </c>
      <c r="I29" s="109">
        <f t="shared" si="13"/>
        <v>0</v>
      </c>
      <c r="J29" s="109">
        <f t="shared" si="13"/>
        <v>0</v>
      </c>
      <c r="K29" s="109">
        <f t="shared" si="13"/>
        <v>0</v>
      </c>
      <c r="L29" s="109">
        <f t="shared" si="13"/>
        <v>0</v>
      </c>
      <c r="M29" s="109">
        <f t="shared" si="13"/>
        <v>0</v>
      </c>
      <c r="N29" s="109">
        <f t="shared" si="13"/>
        <v>0</v>
      </c>
      <c r="O29" s="109">
        <f t="shared" si="13"/>
        <v>0</v>
      </c>
      <c r="P29" s="109">
        <f t="shared" si="13"/>
        <v>0</v>
      </c>
      <c r="Q29" s="109">
        <f t="shared" si="13"/>
        <v>0</v>
      </c>
      <c r="R29" s="109">
        <f t="shared" si="13"/>
        <v>0</v>
      </c>
      <c r="S29" s="109">
        <f t="shared" si="13"/>
        <v>125.2</v>
      </c>
      <c r="T29" s="109">
        <f t="shared" si="13"/>
        <v>125.2</v>
      </c>
      <c r="U29" s="109">
        <f t="shared" si="13"/>
        <v>100</v>
      </c>
      <c r="V29" s="109">
        <f t="shared" si="13"/>
        <v>0</v>
      </c>
      <c r="W29" s="109">
        <f t="shared" si="13"/>
        <v>0</v>
      </c>
      <c r="X29" s="109">
        <f t="shared" si="13"/>
        <v>0</v>
      </c>
      <c r="Y29" s="109">
        <f t="shared" si="13"/>
        <v>0</v>
      </c>
      <c r="Z29" s="109">
        <f t="shared" si="13"/>
        <v>0</v>
      </c>
      <c r="AA29" s="109">
        <f t="shared" si="13"/>
        <v>0</v>
      </c>
      <c r="AB29" s="109">
        <f t="shared" si="13"/>
        <v>14.3</v>
      </c>
      <c r="AC29" s="109">
        <f t="shared" si="13"/>
        <v>0</v>
      </c>
      <c r="AD29" s="109">
        <f t="shared" si="13"/>
        <v>0</v>
      </c>
      <c r="AE29" s="109">
        <f t="shared" si="13"/>
        <v>0</v>
      </c>
      <c r="AF29" s="109">
        <f t="shared" si="13"/>
        <v>0</v>
      </c>
      <c r="AG29" s="109">
        <f t="shared" si="13"/>
        <v>0</v>
      </c>
      <c r="AH29" s="109">
        <f t="shared" si="13"/>
        <v>0</v>
      </c>
      <c r="AI29" s="109">
        <f t="shared" si="13"/>
        <v>0</v>
      </c>
      <c r="AJ29" s="109">
        <f t="shared" si="13"/>
        <v>0</v>
      </c>
      <c r="AK29" s="109">
        <f t="shared" si="13"/>
        <v>0</v>
      </c>
      <c r="AL29" s="109">
        <f t="shared" si="13"/>
        <v>0</v>
      </c>
      <c r="AM29" s="109">
        <f t="shared" si="13"/>
        <v>0</v>
      </c>
      <c r="AN29" s="109">
        <f t="shared" si="13"/>
        <v>0</v>
      </c>
      <c r="AO29" s="109">
        <f t="shared" si="15"/>
        <v>0</v>
      </c>
      <c r="AP29" s="109">
        <f t="shared" si="15"/>
        <v>0</v>
      </c>
      <c r="AQ29" s="235"/>
      <c r="AR29" s="217"/>
    </row>
    <row r="30" spans="1:44" ht="67.5" customHeight="1">
      <c r="A30" s="222"/>
      <c r="B30" s="205"/>
      <c r="C30" s="105" t="s">
        <v>283</v>
      </c>
      <c r="D30" s="121">
        <f t="shared" si="16"/>
        <v>0</v>
      </c>
      <c r="E30" s="121">
        <f t="shared" si="16"/>
        <v>0</v>
      </c>
      <c r="F30" s="121">
        <f>I30+L30+O30+R30+U30+X30+AA30+AD30+AG30+AJ30+AM30+AP30</f>
        <v>0</v>
      </c>
      <c r="G30" s="109">
        <f>G10+G20+G25+G15</f>
        <v>0</v>
      </c>
      <c r="H30" s="109">
        <f t="shared" si="13"/>
        <v>0</v>
      </c>
      <c r="I30" s="109">
        <f t="shared" si="13"/>
        <v>0</v>
      </c>
      <c r="J30" s="109">
        <f t="shared" si="13"/>
        <v>0</v>
      </c>
      <c r="K30" s="109">
        <f t="shared" si="13"/>
        <v>0</v>
      </c>
      <c r="L30" s="109">
        <f t="shared" si="13"/>
        <v>0</v>
      </c>
      <c r="M30" s="109">
        <f t="shared" si="13"/>
        <v>0</v>
      </c>
      <c r="N30" s="109">
        <f t="shared" si="13"/>
        <v>0</v>
      </c>
      <c r="O30" s="109">
        <f t="shared" si="13"/>
        <v>0</v>
      </c>
      <c r="P30" s="109">
        <f t="shared" si="13"/>
        <v>0</v>
      </c>
      <c r="Q30" s="109">
        <f t="shared" si="13"/>
        <v>0</v>
      </c>
      <c r="R30" s="109">
        <f t="shared" si="13"/>
        <v>0</v>
      </c>
      <c r="S30" s="109">
        <f t="shared" si="13"/>
        <v>0</v>
      </c>
      <c r="T30" s="109">
        <f t="shared" si="13"/>
        <v>0</v>
      </c>
      <c r="U30" s="109">
        <f t="shared" si="13"/>
        <v>0</v>
      </c>
      <c r="V30" s="109">
        <f t="shared" si="13"/>
        <v>0</v>
      </c>
      <c r="W30" s="109">
        <f t="shared" si="13"/>
        <v>0</v>
      </c>
      <c r="X30" s="109">
        <f t="shared" si="13"/>
        <v>0</v>
      </c>
      <c r="Y30" s="109">
        <f t="shared" si="13"/>
        <v>0</v>
      </c>
      <c r="Z30" s="109">
        <f t="shared" si="13"/>
        <v>0</v>
      </c>
      <c r="AA30" s="109">
        <f t="shared" si="13"/>
        <v>0</v>
      </c>
      <c r="AB30" s="109">
        <f t="shared" si="13"/>
        <v>0</v>
      </c>
      <c r="AC30" s="109">
        <f t="shared" si="13"/>
        <v>0</v>
      </c>
      <c r="AD30" s="109">
        <f t="shared" si="13"/>
        <v>0</v>
      </c>
      <c r="AE30" s="109">
        <f t="shared" si="13"/>
        <v>0</v>
      </c>
      <c r="AF30" s="109">
        <f t="shared" si="13"/>
        <v>0</v>
      </c>
      <c r="AG30" s="109">
        <f t="shared" si="13"/>
        <v>0</v>
      </c>
      <c r="AH30" s="109">
        <f t="shared" si="13"/>
        <v>0</v>
      </c>
      <c r="AI30" s="109">
        <f t="shared" si="13"/>
        <v>0</v>
      </c>
      <c r="AJ30" s="109">
        <f t="shared" si="13"/>
        <v>0</v>
      </c>
      <c r="AK30" s="109">
        <f t="shared" si="13"/>
        <v>0</v>
      </c>
      <c r="AL30" s="109">
        <f t="shared" si="13"/>
        <v>0</v>
      </c>
      <c r="AM30" s="109">
        <f t="shared" si="13"/>
        <v>0</v>
      </c>
      <c r="AN30" s="109">
        <f t="shared" si="13"/>
        <v>0</v>
      </c>
      <c r="AO30" s="109">
        <f t="shared" si="15"/>
        <v>0</v>
      </c>
      <c r="AP30" s="109">
        <f t="shared" si="15"/>
        <v>0</v>
      </c>
      <c r="AQ30" s="236"/>
      <c r="AR30" s="218"/>
    </row>
    <row r="31" spans="1:44" ht="23.25" customHeight="1">
      <c r="A31" s="107" t="s">
        <v>261</v>
      </c>
      <c r="B31" s="226" t="s">
        <v>263</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115"/>
      <c r="AP31" s="115"/>
      <c r="AQ31" s="115"/>
      <c r="AR31" s="116"/>
    </row>
    <row r="32" spans="1:44" ht="230.25" customHeight="1">
      <c r="A32" s="108" t="s">
        <v>262</v>
      </c>
      <c r="B32" s="137" t="s">
        <v>314</v>
      </c>
      <c r="C32" s="105" t="s">
        <v>265</v>
      </c>
      <c r="D32" s="110" t="s">
        <v>264</v>
      </c>
      <c r="E32" s="110" t="s">
        <v>264</v>
      </c>
      <c r="F32" s="110" t="s">
        <v>264</v>
      </c>
      <c r="G32" s="110" t="s">
        <v>264</v>
      </c>
      <c r="H32" s="110" t="s">
        <v>264</v>
      </c>
      <c r="I32" s="110" t="s">
        <v>264</v>
      </c>
      <c r="J32" s="110" t="s">
        <v>264</v>
      </c>
      <c r="K32" s="110" t="s">
        <v>264</v>
      </c>
      <c r="L32" s="110" t="s">
        <v>264</v>
      </c>
      <c r="M32" s="110" t="s">
        <v>264</v>
      </c>
      <c r="N32" s="110" t="s">
        <v>264</v>
      </c>
      <c r="O32" s="110" t="s">
        <v>264</v>
      </c>
      <c r="P32" s="109" t="s">
        <v>264</v>
      </c>
      <c r="Q32" s="109" t="s">
        <v>264</v>
      </c>
      <c r="R32" s="109" t="s">
        <v>264</v>
      </c>
      <c r="S32" s="109" t="s">
        <v>264</v>
      </c>
      <c r="T32" s="109" t="s">
        <v>264</v>
      </c>
      <c r="U32" s="109" t="s">
        <v>264</v>
      </c>
      <c r="V32" s="109" t="s">
        <v>264</v>
      </c>
      <c r="W32" s="109" t="s">
        <v>264</v>
      </c>
      <c r="X32" s="109" t="s">
        <v>264</v>
      </c>
      <c r="Y32" s="109" t="s">
        <v>264</v>
      </c>
      <c r="Z32" s="109" t="s">
        <v>264</v>
      </c>
      <c r="AA32" s="109" t="s">
        <v>264</v>
      </c>
      <c r="AB32" s="109" t="s">
        <v>264</v>
      </c>
      <c r="AC32" s="109" t="s">
        <v>264</v>
      </c>
      <c r="AD32" s="109" t="s">
        <v>264</v>
      </c>
      <c r="AE32" s="109" t="s">
        <v>264</v>
      </c>
      <c r="AF32" s="109" t="s">
        <v>264</v>
      </c>
      <c r="AG32" s="109" t="s">
        <v>264</v>
      </c>
      <c r="AH32" s="109" t="s">
        <v>264</v>
      </c>
      <c r="AI32" s="109" t="s">
        <v>264</v>
      </c>
      <c r="AJ32" s="109" t="s">
        <v>264</v>
      </c>
      <c r="AK32" s="109" t="s">
        <v>264</v>
      </c>
      <c r="AL32" s="109" t="s">
        <v>264</v>
      </c>
      <c r="AM32" s="109" t="s">
        <v>264</v>
      </c>
      <c r="AN32" s="109" t="s">
        <v>264</v>
      </c>
      <c r="AO32" s="110" t="s">
        <v>264</v>
      </c>
      <c r="AP32" s="110" t="s">
        <v>264</v>
      </c>
      <c r="AQ32" s="146" t="s">
        <v>334</v>
      </c>
      <c r="AR32" s="145"/>
    </row>
    <row r="33" spans="1:44" ht="217.5" customHeight="1">
      <c r="A33" s="108" t="s">
        <v>276</v>
      </c>
      <c r="B33" s="137" t="s">
        <v>285</v>
      </c>
      <c r="C33" s="105" t="s">
        <v>265</v>
      </c>
      <c r="D33" s="110" t="s">
        <v>264</v>
      </c>
      <c r="E33" s="110" t="s">
        <v>264</v>
      </c>
      <c r="F33" s="110" t="s">
        <v>264</v>
      </c>
      <c r="G33" s="110" t="s">
        <v>264</v>
      </c>
      <c r="H33" s="110" t="s">
        <v>264</v>
      </c>
      <c r="I33" s="110" t="s">
        <v>264</v>
      </c>
      <c r="J33" s="110" t="s">
        <v>264</v>
      </c>
      <c r="K33" s="110" t="s">
        <v>264</v>
      </c>
      <c r="L33" s="110" t="s">
        <v>264</v>
      </c>
      <c r="M33" s="110" t="s">
        <v>264</v>
      </c>
      <c r="N33" s="110" t="s">
        <v>264</v>
      </c>
      <c r="O33" s="110" t="s">
        <v>264</v>
      </c>
      <c r="P33" s="109" t="s">
        <v>264</v>
      </c>
      <c r="Q33" s="109" t="s">
        <v>264</v>
      </c>
      <c r="R33" s="109" t="s">
        <v>264</v>
      </c>
      <c r="S33" s="109" t="s">
        <v>264</v>
      </c>
      <c r="T33" s="109" t="s">
        <v>264</v>
      </c>
      <c r="U33" s="109" t="s">
        <v>264</v>
      </c>
      <c r="V33" s="109" t="s">
        <v>264</v>
      </c>
      <c r="W33" s="109" t="s">
        <v>264</v>
      </c>
      <c r="X33" s="109" t="s">
        <v>264</v>
      </c>
      <c r="Y33" s="109" t="s">
        <v>264</v>
      </c>
      <c r="Z33" s="109" t="s">
        <v>264</v>
      </c>
      <c r="AA33" s="109" t="s">
        <v>264</v>
      </c>
      <c r="AB33" s="109" t="s">
        <v>264</v>
      </c>
      <c r="AC33" s="109" t="s">
        <v>264</v>
      </c>
      <c r="AD33" s="109" t="s">
        <v>264</v>
      </c>
      <c r="AE33" s="109" t="s">
        <v>264</v>
      </c>
      <c r="AF33" s="109" t="s">
        <v>264</v>
      </c>
      <c r="AG33" s="109" t="s">
        <v>264</v>
      </c>
      <c r="AH33" s="109" t="s">
        <v>264</v>
      </c>
      <c r="AI33" s="109" t="s">
        <v>264</v>
      </c>
      <c r="AJ33" s="109" t="s">
        <v>264</v>
      </c>
      <c r="AK33" s="109" t="s">
        <v>264</v>
      </c>
      <c r="AL33" s="109" t="s">
        <v>264</v>
      </c>
      <c r="AM33" s="109" t="s">
        <v>264</v>
      </c>
      <c r="AN33" s="109" t="s">
        <v>264</v>
      </c>
      <c r="AO33" s="110" t="s">
        <v>264</v>
      </c>
      <c r="AP33" s="110" t="s">
        <v>264</v>
      </c>
      <c r="AQ33" s="146" t="s">
        <v>335</v>
      </c>
      <c r="AR33" s="129"/>
    </row>
    <row r="34" spans="1:44" ht="23.25" customHeight="1">
      <c r="A34" s="237" t="s">
        <v>277</v>
      </c>
      <c r="B34" s="238" t="s">
        <v>315</v>
      </c>
      <c r="C34" s="122" t="s">
        <v>284</v>
      </c>
      <c r="D34" s="123">
        <f>SUM(D35:D37)</f>
        <v>828.14</v>
      </c>
      <c r="E34" s="123">
        <f>SUM(E35:E37)</f>
        <v>37.02</v>
      </c>
      <c r="F34" s="123">
        <f>E34/D34*100</f>
        <v>4.470258651918758</v>
      </c>
      <c r="G34" s="123">
        <f>SUM(G35:G37)</f>
        <v>0</v>
      </c>
      <c r="H34" s="123">
        <f aca="true" t="shared" si="17" ref="H34:AP34">SUM(H35:H37)</f>
        <v>0</v>
      </c>
      <c r="I34" s="123">
        <f t="shared" si="17"/>
        <v>0</v>
      </c>
      <c r="J34" s="123">
        <f t="shared" si="17"/>
        <v>0</v>
      </c>
      <c r="K34" s="123">
        <f t="shared" si="17"/>
        <v>0</v>
      </c>
      <c r="L34" s="123">
        <f t="shared" si="17"/>
        <v>0</v>
      </c>
      <c r="M34" s="123">
        <f t="shared" si="17"/>
        <v>0</v>
      </c>
      <c r="N34" s="123">
        <f t="shared" si="17"/>
        <v>0</v>
      </c>
      <c r="O34" s="123">
        <f t="shared" si="17"/>
        <v>0</v>
      </c>
      <c r="P34" s="123">
        <f t="shared" si="17"/>
        <v>0</v>
      </c>
      <c r="Q34" s="123">
        <f t="shared" si="17"/>
        <v>0</v>
      </c>
      <c r="R34" s="123">
        <f t="shared" si="17"/>
        <v>0</v>
      </c>
      <c r="S34" s="140">
        <f t="shared" si="17"/>
        <v>37.02</v>
      </c>
      <c r="T34" s="140">
        <f t="shared" si="17"/>
        <v>37.02</v>
      </c>
      <c r="U34" s="140">
        <f t="shared" si="17"/>
        <v>100</v>
      </c>
      <c r="V34" s="140">
        <f t="shared" si="17"/>
        <v>0</v>
      </c>
      <c r="W34" s="123">
        <f t="shared" si="17"/>
        <v>0</v>
      </c>
      <c r="X34" s="123">
        <f t="shared" si="17"/>
        <v>0</v>
      </c>
      <c r="Y34" s="123">
        <f t="shared" si="17"/>
        <v>0</v>
      </c>
      <c r="Z34" s="123">
        <f t="shared" si="17"/>
        <v>0</v>
      </c>
      <c r="AA34" s="123">
        <f t="shared" si="17"/>
        <v>0</v>
      </c>
      <c r="AB34" s="140">
        <f t="shared" si="17"/>
        <v>220</v>
      </c>
      <c r="AC34" s="140">
        <f t="shared" si="17"/>
        <v>0</v>
      </c>
      <c r="AD34" s="140">
        <f t="shared" si="17"/>
        <v>0</v>
      </c>
      <c r="AE34" s="140">
        <f t="shared" si="17"/>
        <v>410</v>
      </c>
      <c r="AF34" s="123">
        <f t="shared" si="17"/>
        <v>0</v>
      </c>
      <c r="AG34" s="123">
        <f t="shared" si="17"/>
        <v>0</v>
      </c>
      <c r="AH34" s="123">
        <f t="shared" si="17"/>
        <v>0</v>
      </c>
      <c r="AI34" s="123">
        <f t="shared" si="17"/>
        <v>0</v>
      </c>
      <c r="AJ34" s="123">
        <f t="shared" si="17"/>
        <v>0</v>
      </c>
      <c r="AK34" s="123">
        <f t="shared" si="17"/>
        <v>37.02</v>
      </c>
      <c r="AL34" s="123">
        <f t="shared" si="17"/>
        <v>0</v>
      </c>
      <c r="AM34" s="123">
        <f t="shared" si="17"/>
        <v>0</v>
      </c>
      <c r="AN34" s="140">
        <f t="shared" si="17"/>
        <v>124.1</v>
      </c>
      <c r="AO34" s="123">
        <f t="shared" si="17"/>
        <v>0</v>
      </c>
      <c r="AP34" s="123">
        <f t="shared" si="17"/>
        <v>0</v>
      </c>
      <c r="AQ34" s="239" t="s">
        <v>325</v>
      </c>
      <c r="AR34" s="223"/>
    </row>
    <row r="35" spans="1:44" ht="61.5" customHeight="1">
      <c r="A35" s="237"/>
      <c r="B35" s="238"/>
      <c r="C35" s="104" t="s">
        <v>37</v>
      </c>
      <c r="D35" s="121">
        <f aca="true" t="shared" si="18" ref="D35:E37">G35+J35+M35+P35+S35+V35+Y35+AB35+AE35+AH35+AK35+AN35</f>
        <v>0</v>
      </c>
      <c r="E35" s="121">
        <f t="shared" si="18"/>
        <v>0</v>
      </c>
      <c r="F35" s="121">
        <v>0</v>
      </c>
      <c r="G35" s="109">
        <v>0</v>
      </c>
      <c r="H35" s="109">
        <v>0</v>
      </c>
      <c r="I35" s="109">
        <v>0</v>
      </c>
      <c r="J35" s="109">
        <v>0</v>
      </c>
      <c r="K35" s="109">
        <v>0</v>
      </c>
      <c r="L35" s="109">
        <v>0</v>
      </c>
      <c r="M35" s="109">
        <v>0</v>
      </c>
      <c r="N35" s="109">
        <v>0</v>
      </c>
      <c r="O35" s="109">
        <v>0</v>
      </c>
      <c r="P35" s="109">
        <v>0</v>
      </c>
      <c r="Q35" s="109">
        <v>0</v>
      </c>
      <c r="R35" s="109">
        <v>0</v>
      </c>
      <c r="S35" s="109">
        <v>0</v>
      </c>
      <c r="T35" s="109">
        <v>0</v>
      </c>
      <c r="U35" s="109">
        <v>0</v>
      </c>
      <c r="V35" s="109">
        <v>0</v>
      </c>
      <c r="W35" s="109">
        <v>0</v>
      </c>
      <c r="X35" s="109">
        <v>0</v>
      </c>
      <c r="Y35" s="109">
        <v>0</v>
      </c>
      <c r="Z35" s="109">
        <v>0</v>
      </c>
      <c r="AA35" s="109">
        <v>0</v>
      </c>
      <c r="AB35" s="109">
        <v>0</v>
      </c>
      <c r="AC35" s="109">
        <v>0</v>
      </c>
      <c r="AD35" s="109">
        <v>0</v>
      </c>
      <c r="AE35" s="109">
        <v>0</v>
      </c>
      <c r="AF35" s="109">
        <v>0</v>
      </c>
      <c r="AG35" s="109">
        <v>0</v>
      </c>
      <c r="AH35" s="109">
        <v>0</v>
      </c>
      <c r="AI35" s="109">
        <v>0</v>
      </c>
      <c r="AJ35" s="109">
        <v>0</v>
      </c>
      <c r="AK35" s="109">
        <v>0</v>
      </c>
      <c r="AL35" s="109">
        <v>0</v>
      </c>
      <c r="AM35" s="109">
        <v>0</v>
      </c>
      <c r="AN35" s="109">
        <v>0</v>
      </c>
      <c r="AO35" s="109">
        <v>0</v>
      </c>
      <c r="AP35" s="109">
        <v>0</v>
      </c>
      <c r="AQ35" s="240"/>
      <c r="AR35" s="224"/>
    </row>
    <row r="36" spans="1:44" ht="43.5" customHeight="1">
      <c r="A36" s="237"/>
      <c r="B36" s="238"/>
      <c r="C36" s="105" t="s">
        <v>42</v>
      </c>
      <c r="D36" s="121">
        <f t="shared" si="18"/>
        <v>828.14</v>
      </c>
      <c r="E36" s="121">
        <f t="shared" si="18"/>
        <v>37.02</v>
      </c>
      <c r="F36" s="121">
        <f>E36/D36*100</f>
        <v>4.470258651918758</v>
      </c>
      <c r="G36" s="109">
        <v>0</v>
      </c>
      <c r="H36" s="109">
        <v>0</v>
      </c>
      <c r="I36" s="109">
        <v>0</v>
      </c>
      <c r="J36" s="109">
        <v>0</v>
      </c>
      <c r="K36" s="109">
        <v>0</v>
      </c>
      <c r="L36" s="109">
        <v>0</v>
      </c>
      <c r="M36" s="109">
        <v>0</v>
      </c>
      <c r="N36" s="109">
        <v>0</v>
      </c>
      <c r="O36" s="109">
        <v>0</v>
      </c>
      <c r="P36" s="109">
        <v>0</v>
      </c>
      <c r="Q36" s="109">
        <v>0</v>
      </c>
      <c r="R36" s="109">
        <v>0</v>
      </c>
      <c r="S36" s="109">
        <v>37.02</v>
      </c>
      <c r="T36" s="109">
        <v>37.02</v>
      </c>
      <c r="U36" s="109">
        <v>100</v>
      </c>
      <c r="V36" s="109">
        <v>0</v>
      </c>
      <c r="W36" s="109">
        <v>0</v>
      </c>
      <c r="X36" s="109">
        <v>0</v>
      </c>
      <c r="Y36" s="109">
        <v>0</v>
      </c>
      <c r="Z36" s="109">
        <v>0</v>
      </c>
      <c r="AA36" s="109">
        <v>0</v>
      </c>
      <c r="AB36" s="109">
        <v>220</v>
      </c>
      <c r="AC36" s="109">
        <v>0</v>
      </c>
      <c r="AD36" s="109">
        <v>0</v>
      </c>
      <c r="AE36" s="109">
        <v>410</v>
      </c>
      <c r="AF36" s="109">
        <v>0</v>
      </c>
      <c r="AG36" s="109">
        <v>0</v>
      </c>
      <c r="AH36" s="109">
        <v>0</v>
      </c>
      <c r="AI36" s="109">
        <v>0</v>
      </c>
      <c r="AJ36" s="109">
        <v>0</v>
      </c>
      <c r="AK36" s="109">
        <v>37.02</v>
      </c>
      <c r="AL36" s="109">
        <v>0</v>
      </c>
      <c r="AM36" s="109">
        <v>0</v>
      </c>
      <c r="AN36" s="109">
        <v>124.1</v>
      </c>
      <c r="AO36" s="109">
        <v>0</v>
      </c>
      <c r="AP36" s="109">
        <v>0</v>
      </c>
      <c r="AQ36" s="240"/>
      <c r="AR36" s="224"/>
    </row>
    <row r="37" spans="1:44" ht="105.75" customHeight="1">
      <c r="A37" s="237"/>
      <c r="B37" s="238"/>
      <c r="C37" s="105" t="s">
        <v>283</v>
      </c>
      <c r="D37" s="121">
        <f t="shared" si="18"/>
        <v>0</v>
      </c>
      <c r="E37" s="121">
        <f t="shared" si="18"/>
        <v>0</v>
      </c>
      <c r="F37" s="121">
        <v>0</v>
      </c>
      <c r="G37" s="109">
        <v>0</v>
      </c>
      <c r="H37" s="109">
        <v>0</v>
      </c>
      <c r="I37" s="109">
        <v>0</v>
      </c>
      <c r="J37" s="109">
        <v>0</v>
      </c>
      <c r="K37" s="109">
        <v>0</v>
      </c>
      <c r="L37" s="109">
        <v>0</v>
      </c>
      <c r="M37" s="109">
        <v>0</v>
      </c>
      <c r="N37" s="109">
        <v>0</v>
      </c>
      <c r="O37" s="109">
        <v>0</v>
      </c>
      <c r="P37" s="109">
        <v>0</v>
      </c>
      <c r="Q37" s="109">
        <v>0</v>
      </c>
      <c r="R37" s="109">
        <v>0</v>
      </c>
      <c r="S37" s="109">
        <v>0</v>
      </c>
      <c r="T37" s="109">
        <v>0</v>
      </c>
      <c r="U37" s="109">
        <v>0</v>
      </c>
      <c r="V37" s="109">
        <v>0</v>
      </c>
      <c r="W37" s="109">
        <v>0</v>
      </c>
      <c r="X37" s="109">
        <v>0</v>
      </c>
      <c r="Y37" s="109">
        <v>0</v>
      </c>
      <c r="Z37" s="109">
        <v>0</v>
      </c>
      <c r="AA37" s="109">
        <v>0</v>
      </c>
      <c r="AB37" s="109">
        <v>0</v>
      </c>
      <c r="AC37" s="109">
        <v>0</v>
      </c>
      <c r="AD37" s="109">
        <v>0</v>
      </c>
      <c r="AE37" s="109">
        <v>0</v>
      </c>
      <c r="AF37" s="109">
        <v>0</v>
      </c>
      <c r="AG37" s="109">
        <v>0</v>
      </c>
      <c r="AH37" s="109">
        <v>0</v>
      </c>
      <c r="AI37" s="109">
        <v>0</v>
      </c>
      <c r="AJ37" s="109">
        <v>0</v>
      </c>
      <c r="AK37" s="109">
        <v>0</v>
      </c>
      <c r="AL37" s="109">
        <v>0</v>
      </c>
      <c r="AM37" s="109">
        <v>0</v>
      </c>
      <c r="AN37" s="109">
        <v>0</v>
      </c>
      <c r="AO37" s="109">
        <v>0</v>
      </c>
      <c r="AP37" s="109">
        <v>0</v>
      </c>
      <c r="AQ37" s="241"/>
      <c r="AR37" s="225"/>
    </row>
    <row r="38" spans="1:44" ht="23.25" customHeight="1">
      <c r="A38" s="222" t="s">
        <v>267</v>
      </c>
      <c r="B38" s="205"/>
      <c r="C38" s="128" t="s">
        <v>284</v>
      </c>
      <c r="D38" s="125">
        <f>D34</f>
        <v>828.14</v>
      </c>
      <c r="E38" s="125">
        <f>SUM(E39:E42)</f>
        <v>37.02</v>
      </c>
      <c r="F38" s="125">
        <f>E38/D38*100</f>
        <v>4.470258651918758</v>
      </c>
      <c r="G38" s="139">
        <f aca="true" t="shared" si="19" ref="G38:AN38">G34</f>
        <v>0</v>
      </c>
      <c r="H38" s="139">
        <f t="shared" si="19"/>
        <v>0</v>
      </c>
      <c r="I38" s="139">
        <f t="shared" si="19"/>
        <v>0</v>
      </c>
      <c r="J38" s="139">
        <f t="shared" si="19"/>
        <v>0</v>
      </c>
      <c r="K38" s="139">
        <f t="shared" si="19"/>
        <v>0</v>
      </c>
      <c r="L38" s="139">
        <f t="shared" si="19"/>
        <v>0</v>
      </c>
      <c r="M38" s="139">
        <f t="shared" si="19"/>
        <v>0</v>
      </c>
      <c r="N38" s="139">
        <f t="shared" si="19"/>
        <v>0</v>
      </c>
      <c r="O38" s="139">
        <f t="shared" si="19"/>
        <v>0</v>
      </c>
      <c r="P38" s="139">
        <f t="shared" si="19"/>
        <v>0</v>
      </c>
      <c r="Q38" s="138">
        <f t="shared" si="19"/>
        <v>0</v>
      </c>
      <c r="R38" s="138">
        <f t="shared" si="19"/>
        <v>0</v>
      </c>
      <c r="S38" s="138">
        <f t="shared" si="19"/>
        <v>37.02</v>
      </c>
      <c r="T38" s="138">
        <f t="shared" si="19"/>
        <v>37.02</v>
      </c>
      <c r="U38" s="138">
        <f t="shared" si="19"/>
        <v>100</v>
      </c>
      <c r="V38" s="138">
        <f t="shared" si="19"/>
        <v>0</v>
      </c>
      <c r="W38" s="138">
        <f t="shared" si="19"/>
        <v>0</v>
      </c>
      <c r="X38" s="138">
        <f t="shared" si="19"/>
        <v>0</v>
      </c>
      <c r="Y38" s="139">
        <f t="shared" si="19"/>
        <v>0</v>
      </c>
      <c r="Z38" s="138">
        <f t="shared" si="19"/>
        <v>0</v>
      </c>
      <c r="AA38" s="138">
        <f t="shared" si="19"/>
        <v>0</v>
      </c>
      <c r="AB38" s="138">
        <f t="shared" si="19"/>
        <v>220</v>
      </c>
      <c r="AC38" s="138">
        <f t="shared" si="19"/>
        <v>0</v>
      </c>
      <c r="AD38" s="138">
        <f t="shared" si="19"/>
        <v>0</v>
      </c>
      <c r="AE38" s="138">
        <f t="shared" si="19"/>
        <v>410</v>
      </c>
      <c r="AF38" s="138">
        <f t="shared" si="19"/>
        <v>0</v>
      </c>
      <c r="AG38" s="138">
        <f t="shared" si="19"/>
        <v>0</v>
      </c>
      <c r="AH38" s="138">
        <f t="shared" si="19"/>
        <v>0</v>
      </c>
      <c r="AI38" s="138">
        <f t="shared" si="19"/>
        <v>0</v>
      </c>
      <c r="AJ38" s="138">
        <f t="shared" si="19"/>
        <v>0</v>
      </c>
      <c r="AK38" s="138">
        <f t="shared" si="19"/>
        <v>37.02</v>
      </c>
      <c r="AL38" s="138">
        <f t="shared" si="19"/>
        <v>0</v>
      </c>
      <c r="AM38" s="138">
        <f t="shared" si="19"/>
        <v>0</v>
      </c>
      <c r="AN38" s="138">
        <f t="shared" si="19"/>
        <v>124.1</v>
      </c>
      <c r="AO38" s="125">
        <f>SUM(AO39:AO42)</f>
        <v>0</v>
      </c>
      <c r="AP38" s="125">
        <f>SUM(AP39:AP42)</f>
        <v>0</v>
      </c>
      <c r="AQ38" s="188" t="s">
        <v>326</v>
      </c>
      <c r="AR38" s="223"/>
    </row>
    <row r="39" spans="1:44" ht="33.75" customHeight="1">
      <c r="A39" s="222"/>
      <c r="B39" s="205"/>
      <c r="C39" s="104" t="s">
        <v>37</v>
      </c>
      <c r="D39" s="121">
        <f aca="true" t="shared" si="20" ref="D39:E42">G39+J39+M39+P39+S39+V39+Y39+AB39+AE39+AH39+AK39+AN39</f>
        <v>0</v>
      </c>
      <c r="E39" s="121">
        <f t="shared" si="20"/>
        <v>0</v>
      </c>
      <c r="F39" s="121">
        <v>0</v>
      </c>
      <c r="G39" s="109">
        <f aca="true" t="shared" si="21" ref="G39:AP39">G35</f>
        <v>0</v>
      </c>
      <c r="H39" s="109">
        <f t="shared" si="21"/>
        <v>0</v>
      </c>
      <c r="I39" s="109">
        <f t="shared" si="21"/>
        <v>0</v>
      </c>
      <c r="J39" s="109">
        <f t="shared" si="21"/>
        <v>0</v>
      </c>
      <c r="K39" s="109">
        <f t="shared" si="21"/>
        <v>0</v>
      </c>
      <c r="L39" s="109">
        <f t="shared" si="21"/>
        <v>0</v>
      </c>
      <c r="M39" s="109">
        <f t="shared" si="21"/>
        <v>0</v>
      </c>
      <c r="N39" s="109">
        <f t="shared" si="21"/>
        <v>0</v>
      </c>
      <c r="O39" s="109">
        <f t="shared" si="21"/>
        <v>0</v>
      </c>
      <c r="P39" s="109">
        <f t="shared" si="21"/>
        <v>0</v>
      </c>
      <c r="Q39" s="109">
        <f t="shared" si="21"/>
        <v>0</v>
      </c>
      <c r="R39" s="109">
        <f t="shared" si="21"/>
        <v>0</v>
      </c>
      <c r="S39" s="109">
        <f t="shared" si="21"/>
        <v>0</v>
      </c>
      <c r="T39" s="109">
        <f t="shared" si="21"/>
        <v>0</v>
      </c>
      <c r="U39" s="109">
        <f t="shared" si="21"/>
        <v>0</v>
      </c>
      <c r="V39" s="109">
        <f t="shared" si="21"/>
        <v>0</v>
      </c>
      <c r="W39" s="109">
        <f t="shared" si="21"/>
        <v>0</v>
      </c>
      <c r="X39" s="109">
        <f t="shared" si="21"/>
        <v>0</v>
      </c>
      <c r="Y39" s="109">
        <f t="shared" si="21"/>
        <v>0</v>
      </c>
      <c r="Z39" s="109">
        <f t="shared" si="21"/>
        <v>0</v>
      </c>
      <c r="AA39" s="109">
        <f t="shared" si="21"/>
        <v>0</v>
      </c>
      <c r="AB39" s="109">
        <f t="shared" si="21"/>
        <v>0</v>
      </c>
      <c r="AC39" s="109">
        <f t="shared" si="21"/>
        <v>0</v>
      </c>
      <c r="AD39" s="109">
        <f t="shared" si="21"/>
        <v>0</v>
      </c>
      <c r="AE39" s="109">
        <f t="shared" si="21"/>
        <v>0</v>
      </c>
      <c r="AF39" s="109">
        <f t="shared" si="21"/>
        <v>0</v>
      </c>
      <c r="AG39" s="109">
        <f t="shared" si="21"/>
        <v>0</v>
      </c>
      <c r="AH39" s="109">
        <f t="shared" si="21"/>
        <v>0</v>
      </c>
      <c r="AI39" s="109">
        <f t="shared" si="21"/>
        <v>0</v>
      </c>
      <c r="AJ39" s="109">
        <f t="shared" si="21"/>
        <v>0</v>
      </c>
      <c r="AK39" s="109">
        <f t="shared" si="21"/>
        <v>0</v>
      </c>
      <c r="AL39" s="109">
        <f t="shared" si="21"/>
        <v>0</v>
      </c>
      <c r="AM39" s="109">
        <f t="shared" si="21"/>
        <v>0</v>
      </c>
      <c r="AN39" s="109">
        <f t="shared" si="21"/>
        <v>0</v>
      </c>
      <c r="AO39" s="109">
        <f t="shared" si="21"/>
        <v>0</v>
      </c>
      <c r="AP39" s="109">
        <f t="shared" si="21"/>
        <v>0</v>
      </c>
      <c r="AQ39" s="189"/>
      <c r="AR39" s="224"/>
    </row>
    <row r="40" spans="1:44" ht="69" customHeight="1">
      <c r="A40" s="222"/>
      <c r="B40" s="205"/>
      <c r="C40" s="105" t="s">
        <v>282</v>
      </c>
      <c r="D40" s="121">
        <v>0</v>
      </c>
      <c r="E40" s="121">
        <f>H40+K40+N40+Q40+T40+W40+AC40+AF40+AI40+AL40+AO40</f>
        <v>0</v>
      </c>
      <c r="F40" s="121">
        <v>0</v>
      </c>
      <c r="G40" s="109">
        <v>0</v>
      </c>
      <c r="H40" s="109">
        <v>0</v>
      </c>
      <c r="I40" s="109">
        <v>0</v>
      </c>
      <c r="J40" s="109">
        <v>0</v>
      </c>
      <c r="K40" s="109">
        <v>0</v>
      </c>
      <c r="L40" s="109">
        <v>0</v>
      </c>
      <c r="M40" s="109">
        <v>0</v>
      </c>
      <c r="N40" s="109">
        <v>0</v>
      </c>
      <c r="O40" s="109">
        <v>0</v>
      </c>
      <c r="P40" s="109">
        <v>0</v>
      </c>
      <c r="Q40" s="109">
        <v>0</v>
      </c>
      <c r="R40" s="109">
        <v>0</v>
      </c>
      <c r="S40" s="109">
        <v>0</v>
      </c>
      <c r="T40" s="109">
        <v>0</v>
      </c>
      <c r="U40" s="109">
        <v>0</v>
      </c>
      <c r="V40" s="109">
        <v>0</v>
      </c>
      <c r="W40" s="109">
        <v>0</v>
      </c>
      <c r="X40" s="109">
        <v>0</v>
      </c>
      <c r="Y40" s="109">
        <v>0</v>
      </c>
      <c r="Z40" s="109">
        <v>0</v>
      </c>
      <c r="AA40" s="109">
        <v>0</v>
      </c>
      <c r="AB40" s="109">
        <v>0</v>
      </c>
      <c r="AC40" s="109">
        <v>0</v>
      </c>
      <c r="AD40" s="109">
        <v>0</v>
      </c>
      <c r="AE40" s="109">
        <v>0</v>
      </c>
      <c r="AF40" s="109">
        <v>0</v>
      </c>
      <c r="AG40" s="109">
        <v>0</v>
      </c>
      <c r="AH40" s="109">
        <v>0</v>
      </c>
      <c r="AI40" s="109">
        <v>0</v>
      </c>
      <c r="AJ40" s="109">
        <v>0</v>
      </c>
      <c r="AK40" s="109">
        <v>0</v>
      </c>
      <c r="AL40" s="109">
        <v>0</v>
      </c>
      <c r="AM40" s="109">
        <v>0</v>
      </c>
      <c r="AN40" s="109">
        <v>0</v>
      </c>
      <c r="AO40" s="109">
        <v>0</v>
      </c>
      <c r="AP40" s="109">
        <v>0</v>
      </c>
      <c r="AQ40" s="189"/>
      <c r="AR40" s="224"/>
    </row>
    <row r="41" spans="1:44" ht="42.75" customHeight="1">
      <c r="A41" s="222"/>
      <c r="B41" s="205"/>
      <c r="C41" s="105" t="s">
        <v>42</v>
      </c>
      <c r="D41" s="121">
        <f t="shared" si="20"/>
        <v>828.14</v>
      </c>
      <c r="E41" s="121">
        <f t="shared" si="20"/>
        <v>37.02</v>
      </c>
      <c r="F41" s="121">
        <f>E41/D41*100</f>
        <v>4.470258651918758</v>
      </c>
      <c r="G41" s="109">
        <f>G36</f>
        <v>0</v>
      </c>
      <c r="H41" s="109">
        <f aca="true" t="shared" si="22" ref="H41:AP42">H36</f>
        <v>0</v>
      </c>
      <c r="I41" s="109">
        <f t="shared" si="22"/>
        <v>0</v>
      </c>
      <c r="J41" s="109">
        <f t="shared" si="22"/>
        <v>0</v>
      </c>
      <c r="K41" s="109">
        <f t="shared" si="22"/>
        <v>0</v>
      </c>
      <c r="L41" s="109">
        <f t="shared" si="22"/>
        <v>0</v>
      </c>
      <c r="M41" s="109">
        <f t="shared" si="22"/>
        <v>0</v>
      </c>
      <c r="N41" s="109">
        <f t="shared" si="22"/>
        <v>0</v>
      </c>
      <c r="O41" s="109">
        <f t="shared" si="22"/>
        <v>0</v>
      </c>
      <c r="P41" s="109">
        <f t="shared" si="22"/>
        <v>0</v>
      </c>
      <c r="Q41" s="109">
        <f t="shared" si="22"/>
        <v>0</v>
      </c>
      <c r="R41" s="109">
        <f t="shared" si="22"/>
        <v>0</v>
      </c>
      <c r="S41" s="142">
        <f t="shared" si="22"/>
        <v>37.02</v>
      </c>
      <c r="T41" s="142">
        <f t="shared" si="22"/>
        <v>37.02</v>
      </c>
      <c r="U41" s="142">
        <f t="shared" si="22"/>
        <v>100</v>
      </c>
      <c r="V41" s="109">
        <f t="shared" si="22"/>
        <v>0</v>
      </c>
      <c r="W41" s="109">
        <f t="shared" si="22"/>
        <v>0</v>
      </c>
      <c r="X41" s="109">
        <f t="shared" si="22"/>
        <v>0</v>
      </c>
      <c r="Y41" s="109">
        <f t="shared" si="22"/>
        <v>0</v>
      </c>
      <c r="Z41" s="109">
        <f t="shared" si="22"/>
        <v>0</v>
      </c>
      <c r="AA41" s="109">
        <f t="shared" si="22"/>
        <v>0</v>
      </c>
      <c r="AB41" s="142">
        <f t="shared" si="22"/>
        <v>220</v>
      </c>
      <c r="AC41" s="109">
        <f t="shared" si="22"/>
        <v>0</v>
      </c>
      <c r="AD41" s="109">
        <f t="shared" si="22"/>
        <v>0</v>
      </c>
      <c r="AE41" s="142">
        <f t="shared" si="22"/>
        <v>410</v>
      </c>
      <c r="AF41" s="109">
        <f t="shared" si="22"/>
        <v>0</v>
      </c>
      <c r="AG41" s="109">
        <f t="shared" si="22"/>
        <v>0</v>
      </c>
      <c r="AH41" s="109">
        <v>0</v>
      </c>
      <c r="AI41" s="109">
        <f t="shared" si="22"/>
        <v>0</v>
      </c>
      <c r="AJ41" s="109">
        <f t="shared" si="22"/>
        <v>0</v>
      </c>
      <c r="AK41" s="142">
        <v>37.02</v>
      </c>
      <c r="AL41" s="109">
        <f t="shared" si="22"/>
        <v>0</v>
      </c>
      <c r="AM41" s="109">
        <f t="shared" si="22"/>
        <v>0</v>
      </c>
      <c r="AN41" s="142">
        <f t="shared" si="22"/>
        <v>124.1</v>
      </c>
      <c r="AO41" s="109">
        <f t="shared" si="22"/>
        <v>0</v>
      </c>
      <c r="AP41" s="109">
        <f t="shared" si="22"/>
        <v>0</v>
      </c>
      <c r="AQ41" s="189"/>
      <c r="AR41" s="224"/>
    </row>
    <row r="42" spans="1:44" ht="64.5" customHeight="1">
      <c r="A42" s="222"/>
      <c r="B42" s="205"/>
      <c r="C42" s="105" t="s">
        <v>283</v>
      </c>
      <c r="D42" s="121">
        <f t="shared" si="20"/>
        <v>0</v>
      </c>
      <c r="E42" s="121">
        <f t="shared" si="20"/>
        <v>0</v>
      </c>
      <c r="F42" s="121">
        <v>0</v>
      </c>
      <c r="G42" s="109">
        <f>G37</f>
        <v>0</v>
      </c>
      <c r="H42" s="109">
        <f t="shared" si="22"/>
        <v>0</v>
      </c>
      <c r="I42" s="109">
        <f t="shared" si="22"/>
        <v>0</v>
      </c>
      <c r="J42" s="109">
        <f t="shared" si="22"/>
        <v>0</v>
      </c>
      <c r="K42" s="109">
        <f t="shared" si="22"/>
        <v>0</v>
      </c>
      <c r="L42" s="109">
        <f t="shared" si="22"/>
        <v>0</v>
      </c>
      <c r="M42" s="109">
        <f t="shared" si="22"/>
        <v>0</v>
      </c>
      <c r="N42" s="109">
        <f t="shared" si="22"/>
        <v>0</v>
      </c>
      <c r="O42" s="109">
        <f t="shared" si="22"/>
        <v>0</v>
      </c>
      <c r="P42" s="109">
        <f t="shared" si="22"/>
        <v>0</v>
      </c>
      <c r="Q42" s="109">
        <f t="shared" si="22"/>
        <v>0</v>
      </c>
      <c r="R42" s="109">
        <f t="shared" si="22"/>
        <v>0</v>
      </c>
      <c r="S42" s="109">
        <f t="shared" si="22"/>
        <v>0</v>
      </c>
      <c r="T42" s="109">
        <f t="shared" si="22"/>
        <v>0</v>
      </c>
      <c r="U42" s="109">
        <f t="shared" si="22"/>
        <v>0</v>
      </c>
      <c r="V42" s="109">
        <f t="shared" si="22"/>
        <v>0</v>
      </c>
      <c r="W42" s="109">
        <f t="shared" si="22"/>
        <v>0</v>
      </c>
      <c r="X42" s="109">
        <f t="shared" si="22"/>
        <v>0</v>
      </c>
      <c r="Y42" s="109">
        <f t="shared" si="22"/>
        <v>0</v>
      </c>
      <c r="Z42" s="109">
        <f t="shared" si="22"/>
        <v>0</v>
      </c>
      <c r="AA42" s="109">
        <f t="shared" si="22"/>
        <v>0</v>
      </c>
      <c r="AB42" s="109">
        <f t="shared" si="22"/>
        <v>0</v>
      </c>
      <c r="AC42" s="109">
        <f t="shared" si="22"/>
        <v>0</v>
      </c>
      <c r="AD42" s="109">
        <f t="shared" si="22"/>
        <v>0</v>
      </c>
      <c r="AE42" s="109">
        <f t="shared" si="22"/>
        <v>0</v>
      </c>
      <c r="AF42" s="109">
        <f t="shared" si="22"/>
        <v>0</v>
      </c>
      <c r="AG42" s="109">
        <f t="shared" si="22"/>
        <v>0</v>
      </c>
      <c r="AH42" s="109">
        <f t="shared" si="22"/>
        <v>0</v>
      </c>
      <c r="AI42" s="109">
        <f t="shared" si="22"/>
        <v>0</v>
      </c>
      <c r="AJ42" s="109">
        <f t="shared" si="22"/>
        <v>0</v>
      </c>
      <c r="AK42" s="109">
        <f t="shared" si="22"/>
        <v>0</v>
      </c>
      <c r="AL42" s="109">
        <f t="shared" si="22"/>
        <v>0</v>
      </c>
      <c r="AM42" s="109">
        <f t="shared" si="22"/>
        <v>0</v>
      </c>
      <c r="AN42" s="109">
        <f t="shared" si="22"/>
        <v>0</v>
      </c>
      <c r="AO42" s="109">
        <f t="shared" si="22"/>
        <v>0</v>
      </c>
      <c r="AP42" s="109">
        <f t="shared" si="22"/>
        <v>0</v>
      </c>
      <c r="AQ42" s="190"/>
      <c r="AR42" s="225"/>
    </row>
    <row r="43" spans="1:44" ht="24" customHeight="1">
      <c r="A43" s="107" t="s">
        <v>268</v>
      </c>
      <c r="B43" s="226" t="s">
        <v>270</v>
      </c>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115"/>
      <c r="AP43" s="115"/>
      <c r="AQ43" s="115"/>
      <c r="AR43" s="116"/>
    </row>
    <row r="44" spans="1:44" ht="24" customHeight="1">
      <c r="A44" s="228" t="s">
        <v>269</v>
      </c>
      <c r="B44" s="231" t="s">
        <v>301</v>
      </c>
      <c r="C44" s="122" t="s">
        <v>284</v>
      </c>
      <c r="D44" s="123">
        <f>SUM(D45:D48)</f>
        <v>100</v>
      </c>
      <c r="E44" s="123">
        <f aca="true" t="shared" si="23" ref="E44:AP44">SUM(E45:E48)</f>
        <v>100</v>
      </c>
      <c r="F44" s="123">
        <f t="shared" si="23"/>
        <v>100</v>
      </c>
      <c r="G44" s="123">
        <f t="shared" si="23"/>
        <v>0</v>
      </c>
      <c r="H44" s="123">
        <f t="shared" si="23"/>
        <v>0</v>
      </c>
      <c r="I44" s="123">
        <f t="shared" si="23"/>
        <v>0</v>
      </c>
      <c r="J44" s="123">
        <f t="shared" si="23"/>
        <v>0</v>
      </c>
      <c r="K44" s="123">
        <f t="shared" si="23"/>
        <v>0</v>
      </c>
      <c r="L44" s="123">
        <f t="shared" si="23"/>
        <v>0</v>
      </c>
      <c r="M44" s="123">
        <f t="shared" si="23"/>
        <v>0</v>
      </c>
      <c r="N44" s="123">
        <f t="shared" si="23"/>
        <v>0</v>
      </c>
      <c r="O44" s="123">
        <f t="shared" si="23"/>
        <v>0</v>
      </c>
      <c r="P44" s="140">
        <f t="shared" si="23"/>
        <v>100</v>
      </c>
      <c r="Q44" s="123">
        <f t="shared" si="23"/>
        <v>100</v>
      </c>
      <c r="R44" s="123">
        <f t="shared" si="23"/>
        <v>100</v>
      </c>
      <c r="S44" s="123">
        <f t="shared" si="23"/>
        <v>0</v>
      </c>
      <c r="T44" s="123">
        <f t="shared" si="23"/>
        <v>0</v>
      </c>
      <c r="U44" s="123">
        <f t="shared" si="23"/>
        <v>0</v>
      </c>
      <c r="V44" s="123">
        <f t="shared" si="23"/>
        <v>0</v>
      </c>
      <c r="W44" s="123">
        <f t="shared" si="23"/>
        <v>0</v>
      </c>
      <c r="X44" s="123">
        <f t="shared" si="23"/>
        <v>0</v>
      </c>
      <c r="Y44" s="123">
        <f t="shared" si="23"/>
        <v>0</v>
      </c>
      <c r="Z44" s="123">
        <f t="shared" si="23"/>
        <v>0</v>
      </c>
      <c r="AA44" s="123">
        <f t="shared" si="23"/>
        <v>0</v>
      </c>
      <c r="AB44" s="123">
        <f t="shared" si="23"/>
        <v>0</v>
      </c>
      <c r="AC44" s="123">
        <f t="shared" si="23"/>
        <v>0</v>
      </c>
      <c r="AD44" s="123">
        <f t="shared" si="23"/>
        <v>0</v>
      </c>
      <c r="AE44" s="123">
        <f>AE47</f>
        <v>0</v>
      </c>
      <c r="AF44" s="123">
        <f t="shared" si="23"/>
        <v>0</v>
      </c>
      <c r="AG44" s="123">
        <f t="shared" si="23"/>
        <v>0</v>
      </c>
      <c r="AH44" s="123">
        <f t="shared" si="23"/>
        <v>0</v>
      </c>
      <c r="AI44" s="123">
        <f t="shared" si="23"/>
        <v>0</v>
      </c>
      <c r="AJ44" s="123">
        <f t="shared" si="23"/>
        <v>0</v>
      </c>
      <c r="AK44" s="123">
        <f t="shared" si="23"/>
        <v>0</v>
      </c>
      <c r="AL44" s="123">
        <f t="shared" si="23"/>
        <v>0</v>
      </c>
      <c r="AM44" s="123">
        <f t="shared" si="23"/>
        <v>0</v>
      </c>
      <c r="AN44" s="123">
        <f t="shared" si="23"/>
        <v>0</v>
      </c>
      <c r="AO44" s="123">
        <f t="shared" si="23"/>
        <v>0</v>
      </c>
      <c r="AP44" s="123">
        <f t="shared" si="23"/>
        <v>0</v>
      </c>
      <c r="AQ44" s="213" t="s">
        <v>322</v>
      </c>
      <c r="AR44" s="216" t="s">
        <v>264</v>
      </c>
    </row>
    <row r="45" spans="1:44" ht="33" customHeight="1">
      <c r="A45" s="229"/>
      <c r="B45" s="232"/>
      <c r="C45" s="104" t="s">
        <v>37</v>
      </c>
      <c r="D45" s="121">
        <f aca="true" t="shared" si="24" ref="D45:F46">G45+J45+M45+P45+S45+V45+Y45+AB45+AE45+AH45+AK45+AN45</f>
        <v>0</v>
      </c>
      <c r="E45" s="121">
        <f t="shared" si="24"/>
        <v>0</v>
      </c>
      <c r="F45" s="121">
        <f t="shared" si="24"/>
        <v>0</v>
      </c>
      <c r="G45" s="109">
        <v>0</v>
      </c>
      <c r="H45" s="109">
        <v>0</v>
      </c>
      <c r="I45" s="109">
        <v>0</v>
      </c>
      <c r="J45" s="109">
        <v>0</v>
      </c>
      <c r="K45" s="109">
        <v>0</v>
      </c>
      <c r="L45" s="109">
        <v>0</v>
      </c>
      <c r="M45" s="109">
        <v>0</v>
      </c>
      <c r="N45" s="109">
        <v>0</v>
      </c>
      <c r="O45" s="109">
        <v>0</v>
      </c>
      <c r="P45" s="109">
        <v>0</v>
      </c>
      <c r="Q45" s="109">
        <v>0</v>
      </c>
      <c r="R45" s="109">
        <v>0</v>
      </c>
      <c r="S45" s="109">
        <v>0</v>
      </c>
      <c r="T45" s="109">
        <v>0</v>
      </c>
      <c r="U45" s="109">
        <v>0</v>
      </c>
      <c r="V45" s="109">
        <v>0</v>
      </c>
      <c r="W45" s="109">
        <v>0</v>
      </c>
      <c r="X45" s="109">
        <v>0</v>
      </c>
      <c r="Y45" s="109">
        <v>0</v>
      </c>
      <c r="Z45" s="109">
        <v>0</v>
      </c>
      <c r="AA45" s="109">
        <v>0</v>
      </c>
      <c r="AB45" s="109">
        <v>0</v>
      </c>
      <c r="AC45" s="109">
        <v>0</v>
      </c>
      <c r="AD45" s="109">
        <v>0</v>
      </c>
      <c r="AE45" s="109">
        <v>0</v>
      </c>
      <c r="AF45" s="109">
        <v>0</v>
      </c>
      <c r="AG45" s="109">
        <v>0</v>
      </c>
      <c r="AH45" s="109">
        <v>0</v>
      </c>
      <c r="AI45" s="109">
        <v>0</v>
      </c>
      <c r="AJ45" s="109">
        <v>0</v>
      </c>
      <c r="AK45" s="109">
        <v>0</v>
      </c>
      <c r="AL45" s="109">
        <v>0</v>
      </c>
      <c r="AM45" s="109">
        <v>0</v>
      </c>
      <c r="AN45" s="109">
        <v>0</v>
      </c>
      <c r="AO45" s="109">
        <v>0</v>
      </c>
      <c r="AP45" s="109">
        <v>0</v>
      </c>
      <c r="AQ45" s="214"/>
      <c r="AR45" s="217"/>
    </row>
    <row r="46" spans="1:44" ht="69.75" customHeight="1">
      <c r="A46" s="229"/>
      <c r="B46" s="232"/>
      <c r="C46" s="105" t="s">
        <v>282</v>
      </c>
      <c r="D46" s="121">
        <f t="shared" si="24"/>
        <v>0</v>
      </c>
      <c r="E46" s="121">
        <f t="shared" si="24"/>
        <v>0</v>
      </c>
      <c r="F46" s="121">
        <f t="shared" si="24"/>
        <v>0</v>
      </c>
      <c r="G46" s="109">
        <v>0</v>
      </c>
      <c r="H46" s="109">
        <v>0</v>
      </c>
      <c r="I46" s="109">
        <v>0</v>
      </c>
      <c r="J46" s="109">
        <v>0</v>
      </c>
      <c r="K46" s="109">
        <v>0</v>
      </c>
      <c r="L46" s="109">
        <v>0</v>
      </c>
      <c r="M46" s="109">
        <v>0</v>
      </c>
      <c r="N46" s="109">
        <v>0</v>
      </c>
      <c r="O46" s="109">
        <v>0</v>
      </c>
      <c r="P46" s="109">
        <v>0</v>
      </c>
      <c r="Q46" s="109">
        <v>0</v>
      </c>
      <c r="R46" s="109">
        <v>0</v>
      </c>
      <c r="S46" s="109">
        <v>0</v>
      </c>
      <c r="T46" s="109">
        <v>0</v>
      </c>
      <c r="U46" s="109">
        <v>0</v>
      </c>
      <c r="V46" s="109">
        <v>0</v>
      </c>
      <c r="W46" s="109">
        <v>0</v>
      </c>
      <c r="X46" s="109">
        <v>0</v>
      </c>
      <c r="Y46" s="109">
        <v>0</v>
      </c>
      <c r="Z46" s="109">
        <v>0</v>
      </c>
      <c r="AA46" s="109">
        <v>0</v>
      </c>
      <c r="AB46" s="109">
        <v>0</v>
      </c>
      <c r="AC46" s="109">
        <v>0</v>
      </c>
      <c r="AD46" s="109">
        <v>0</v>
      </c>
      <c r="AE46" s="109">
        <v>0</v>
      </c>
      <c r="AF46" s="109">
        <v>0</v>
      </c>
      <c r="AG46" s="109">
        <v>0</v>
      </c>
      <c r="AH46" s="109">
        <v>0</v>
      </c>
      <c r="AI46" s="109">
        <v>0</v>
      </c>
      <c r="AJ46" s="109">
        <v>0</v>
      </c>
      <c r="AK46" s="109">
        <v>0</v>
      </c>
      <c r="AL46" s="109">
        <v>0</v>
      </c>
      <c r="AM46" s="109">
        <v>0</v>
      </c>
      <c r="AN46" s="109">
        <v>0</v>
      </c>
      <c r="AO46" s="109">
        <v>0</v>
      </c>
      <c r="AP46" s="109">
        <v>0</v>
      </c>
      <c r="AQ46" s="214"/>
      <c r="AR46" s="217"/>
    </row>
    <row r="47" spans="1:44" ht="32.25" customHeight="1">
      <c r="A47" s="229"/>
      <c r="B47" s="232"/>
      <c r="C47" s="105" t="s">
        <v>42</v>
      </c>
      <c r="D47" s="121">
        <f>G47+J47+M47+P47+S47+V47+Y47+AB47+AE47+AH47+AK47+AN47</f>
        <v>100</v>
      </c>
      <c r="E47" s="121">
        <f>H47+K47+N47+Q47+T47+W47+Z47+AC47+AF47+AI47+AL47+AO47</f>
        <v>100</v>
      </c>
      <c r="F47" s="121">
        <f>E47/D47*100</f>
        <v>100</v>
      </c>
      <c r="G47" s="109">
        <v>0</v>
      </c>
      <c r="H47" s="109">
        <v>0</v>
      </c>
      <c r="I47" s="109">
        <v>0</v>
      </c>
      <c r="J47" s="109">
        <v>0</v>
      </c>
      <c r="K47" s="109">
        <v>0</v>
      </c>
      <c r="L47" s="109">
        <v>0</v>
      </c>
      <c r="M47" s="109">
        <v>0</v>
      </c>
      <c r="N47" s="109">
        <v>0</v>
      </c>
      <c r="O47" s="109">
        <v>0</v>
      </c>
      <c r="P47" s="109">
        <v>100</v>
      </c>
      <c r="Q47" s="109">
        <v>100</v>
      </c>
      <c r="R47" s="109">
        <f>Q47/P47*100</f>
        <v>100</v>
      </c>
      <c r="S47" s="109">
        <v>0</v>
      </c>
      <c r="T47" s="109">
        <v>0</v>
      </c>
      <c r="U47" s="109">
        <v>0</v>
      </c>
      <c r="V47" s="109">
        <v>0</v>
      </c>
      <c r="W47" s="109">
        <v>0</v>
      </c>
      <c r="X47" s="109">
        <v>0</v>
      </c>
      <c r="Y47" s="109">
        <v>0</v>
      </c>
      <c r="Z47" s="109">
        <v>0</v>
      </c>
      <c r="AA47" s="109">
        <v>0</v>
      </c>
      <c r="AB47" s="109">
        <v>0</v>
      </c>
      <c r="AC47" s="109">
        <v>0</v>
      </c>
      <c r="AD47" s="109">
        <v>0</v>
      </c>
      <c r="AE47" s="109">
        <v>0</v>
      </c>
      <c r="AF47" s="109">
        <v>0</v>
      </c>
      <c r="AG47" s="109">
        <v>0</v>
      </c>
      <c r="AH47" s="109">
        <v>0</v>
      </c>
      <c r="AI47" s="109">
        <v>0</v>
      </c>
      <c r="AJ47" s="109">
        <v>0</v>
      </c>
      <c r="AK47" s="109">
        <v>0</v>
      </c>
      <c r="AL47" s="109">
        <v>0</v>
      </c>
      <c r="AM47" s="109">
        <v>0</v>
      </c>
      <c r="AN47" s="109">
        <v>0</v>
      </c>
      <c r="AO47" s="109">
        <v>0</v>
      </c>
      <c r="AP47" s="109">
        <v>0</v>
      </c>
      <c r="AQ47" s="214"/>
      <c r="AR47" s="217"/>
    </row>
    <row r="48" spans="1:44" ht="64.5" customHeight="1">
      <c r="A48" s="230"/>
      <c r="B48" s="233"/>
      <c r="C48" s="105" t="s">
        <v>283</v>
      </c>
      <c r="D48" s="121">
        <f>G48+J48+M48+P48+S48+V48+Y48+AB48+AE48+AH48+AK48+AN48</f>
        <v>0</v>
      </c>
      <c r="E48" s="121">
        <f>H48+K48+N48+Q48+T48+W48+Z48+AC48+AF48+AI48+AL48+AO48</f>
        <v>0</v>
      </c>
      <c r="F48" s="121">
        <f>I48+L48+O48+R48+U48+X48+AA48+AD48+AG48+AJ48+AM48+AP48</f>
        <v>0</v>
      </c>
      <c r="G48" s="109">
        <v>0</v>
      </c>
      <c r="H48" s="109">
        <v>0</v>
      </c>
      <c r="I48" s="109">
        <v>0</v>
      </c>
      <c r="J48" s="109">
        <v>0</v>
      </c>
      <c r="K48" s="109">
        <v>0</v>
      </c>
      <c r="L48" s="109">
        <v>0</v>
      </c>
      <c r="M48" s="109">
        <v>0</v>
      </c>
      <c r="N48" s="109">
        <v>0</v>
      </c>
      <c r="O48" s="109">
        <v>0</v>
      </c>
      <c r="P48" s="109">
        <v>0</v>
      </c>
      <c r="Q48" s="109">
        <v>0</v>
      </c>
      <c r="R48" s="109">
        <v>0</v>
      </c>
      <c r="S48" s="109">
        <v>0</v>
      </c>
      <c r="T48" s="109">
        <v>0</v>
      </c>
      <c r="U48" s="109">
        <v>0</v>
      </c>
      <c r="V48" s="109">
        <v>0</v>
      </c>
      <c r="W48" s="109">
        <v>0</v>
      </c>
      <c r="X48" s="109">
        <v>0</v>
      </c>
      <c r="Y48" s="109">
        <v>0</v>
      </c>
      <c r="Z48" s="109">
        <v>0</v>
      </c>
      <c r="AA48" s="109">
        <v>0</v>
      </c>
      <c r="AB48" s="109">
        <v>0</v>
      </c>
      <c r="AC48" s="109">
        <v>0</v>
      </c>
      <c r="AD48" s="109">
        <v>0</v>
      </c>
      <c r="AE48" s="109">
        <v>0</v>
      </c>
      <c r="AF48" s="109">
        <v>0</v>
      </c>
      <c r="AG48" s="109">
        <v>0</v>
      </c>
      <c r="AH48" s="109">
        <v>0</v>
      </c>
      <c r="AI48" s="109">
        <v>0</v>
      </c>
      <c r="AJ48" s="109">
        <v>0</v>
      </c>
      <c r="AK48" s="109">
        <v>0</v>
      </c>
      <c r="AL48" s="109">
        <v>0</v>
      </c>
      <c r="AM48" s="109">
        <v>0</v>
      </c>
      <c r="AN48" s="109">
        <v>0</v>
      </c>
      <c r="AO48" s="109">
        <v>0</v>
      </c>
      <c r="AP48" s="109">
        <v>0</v>
      </c>
      <c r="AQ48" s="215"/>
      <c r="AR48" s="218"/>
    </row>
    <row r="49" spans="1:44" ht="188.25" customHeight="1">
      <c r="A49" s="130" t="s">
        <v>278</v>
      </c>
      <c r="B49" s="137" t="s">
        <v>300</v>
      </c>
      <c r="C49" s="105" t="s">
        <v>265</v>
      </c>
      <c r="D49" s="110" t="s">
        <v>264</v>
      </c>
      <c r="E49" s="110" t="s">
        <v>264</v>
      </c>
      <c r="F49" s="110" t="s">
        <v>264</v>
      </c>
      <c r="G49" s="110" t="s">
        <v>264</v>
      </c>
      <c r="H49" s="110" t="s">
        <v>264</v>
      </c>
      <c r="I49" s="110" t="s">
        <v>264</v>
      </c>
      <c r="J49" s="110" t="s">
        <v>264</v>
      </c>
      <c r="K49" s="110" t="s">
        <v>264</v>
      </c>
      <c r="L49" s="110" t="s">
        <v>264</v>
      </c>
      <c r="M49" s="110" t="s">
        <v>264</v>
      </c>
      <c r="N49" s="110" t="s">
        <v>264</v>
      </c>
      <c r="O49" s="110" t="s">
        <v>264</v>
      </c>
      <c r="P49" s="109" t="s">
        <v>264</v>
      </c>
      <c r="Q49" s="109" t="s">
        <v>264</v>
      </c>
      <c r="R49" s="109" t="s">
        <v>264</v>
      </c>
      <c r="S49" s="109" t="s">
        <v>264</v>
      </c>
      <c r="T49" s="109" t="s">
        <v>264</v>
      </c>
      <c r="U49" s="109" t="s">
        <v>264</v>
      </c>
      <c r="V49" s="109" t="s">
        <v>264</v>
      </c>
      <c r="W49" s="109" t="s">
        <v>264</v>
      </c>
      <c r="X49" s="109" t="s">
        <v>264</v>
      </c>
      <c r="Y49" s="109" t="s">
        <v>264</v>
      </c>
      <c r="Z49" s="109" t="s">
        <v>264</v>
      </c>
      <c r="AA49" s="109" t="s">
        <v>264</v>
      </c>
      <c r="AB49" s="109" t="s">
        <v>264</v>
      </c>
      <c r="AC49" s="109" t="s">
        <v>264</v>
      </c>
      <c r="AD49" s="109" t="s">
        <v>264</v>
      </c>
      <c r="AE49" s="109" t="s">
        <v>264</v>
      </c>
      <c r="AF49" s="109" t="s">
        <v>264</v>
      </c>
      <c r="AG49" s="109" t="s">
        <v>264</v>
      </c>
      <c r="AH49" s="109" t="s">
        <v>264</v>
      </c>
      <c r="AI49" s="109" t="s">
        <v>264</v>
      </c>
      <c r="AJ49" s="109" t="s">
        <v>264</v>
      </c>
      <c r="AK49" s="109" t="s">
        <v>264</v>
      </c>
      <c r="AL49" s="109" t="s">
        <v>264</v>
      </c>
      <c r="AM49" s="109" t="s">
        <v>264</v>
      </c>
      <c r="AN49" s="109" t="s">
        <v>264</v>
      </c>
      <c r="AO49" s="110" t="s">
        <v>264</v>
      </c>
      <c r="AP49" s="110" t="s">
        <v>264</v>
      </c>
      <c r="AQ49" s="144" t="s">
        <v>316</v>
      </c>
      <c r="AR49" s="129" t="s">
        <v>264</v>
      </c>
    </row>
    <row r="50" spans="1:44" ht="363" customHeight="1">
      <c r="A50" s="130" t="s">
        <v>279</v>
      </c>
      <c r="B50" s="137" t="s">
        <v>298</v>
      </c>
      <c r="C50" s="105" t="s">
        <v>265</v>
      </c>
      <c r="D50" s="110" t="s">
        <v>264</v>
      </c>
      <c r="E50" s="110" t="s">
        <v>264</v>
      </c>
      <c r="F50" s="110" t="s">
        <v>264</v>
      </c>
      <c r="G50" s="110" t="s">
        <v>264</v>
      </c>
      <c r="H50" s="110" t="s">
        <v>264</v>
      </c>
      <c r="I50" s="110" t="s">
        <v>264</v>
      </c>
      <c r="J50" s="110" t="s">
        <v>264</v>
      </c>
      <c r="K50" s="110" t="s">
        <v>264</v>
      </c>
      <c r="L50" s="110" t="s">
        <v>264</v>
      </c>
      <c r="M50" s="110" t="s">
        <v>264</v>
      </c>
      <c r="N50" s="110" t="s">
        <v>264</v>
      </c>
      <c r="O50" s="110" t="s">
        <v>264</v>
      </c>
      <c r="P50" s="109" t="s">
        <v>264</v>
      </c>
      <c r="Q50" s="109" t="s">
        <v>264</v>
      </c>
      <c r="R50" s="109" t="s">
        <v>264</v>
      </c>
      <c r="S50" s="109" t="s">
        <v>264</v>
      </c>
      <c r="T50" s="109" t="s">
        <v>264</v>
      </c>
      <c r="U50" s="109" t="s">
        <v>264</v>
      </c>
      <c r="V50" s="109" t="s">
        <v>264</v>
      </c>
      <c r="W50" s="109" t="s">
        <v>264</v>
      </c>
      <c r="X50" s="109" t="s">
        <v>264</v>
      </c>
      <c r="Y50" s="109" t="s">
        <v>264</v>
      </c>
      <c r="Z50" s="109" t="s">
        <v>264</v>
      </c>
      <c r="AA50" s="109" t="s">
        <v>264</v>
      </c>
      <c r="AB50" s="109" t="s">
        <v>264</v>
      </c>
      <c r="AC50" s="109" t="s">
        <v>264</v>
      </c>
      <c r="AD50" s="109" t="s">
        <v>264</v>
      </c>
      <c r="AE50" s="109" t="s">
        <v>264</v>
      </c>
      <c r="AF50" s="109" t="s">
        <v>264</v>
      </c>
      <c r="AG50" s="109" t="s">
        <v>264</v>
      </c>
      <c r="AH50" s="109" t="s">
        <v>264</v>
      </c>
      <c r="AI50" s="109" t="s">
        <v>264</v>
      </c>
      <c r="AJ50" s="109" t="s">
        <v>264</v>
      </c>
      <c r="AK50" s="109" t="s">
        <v>264</v>
      </c>
      <c r="AL50" s="109" t="s">
        <v>264</v>
      </c>
      <c r="AM50" s="109" t="s">
        <v>264</v>
      </c>
      <c r="AN50" s="109" t="s">
        <v>264</v>
      </c>
      <c r="AO50" s="110" t="s">
        <v>264</v>
      </c>
      <c r="AP50" s="110" t="s">
        <v>264</v>
      </c>
      <c r="AQ50" s="136" t="s">
        <v>330</v>
      </c>
      <c r="AR50" s="129" t="s">
        <v>264</v>
      </c>
    </row>
    <row r="51" spans="1:44" ht="23.25" customHeight="1">
      <c r="A51" s="207" t="s">
        <v>280</v>
      </c>
      <c r="B51" s="210" t="s">
        <v>299</v>
      </c>
      <c r="C51" s="124" t="s">
        <v>284</v>
      </c>
      <c r="D51" s="138">
        <f>SUM(D52:D55)</f>
        <v>43885.300019999995</v>
      </c>
      <c r="E51" s="125">
        <f>SUM(E52:E55)</f>
        <v>11973.416760000002</v>
      </c>
      <c r="F51" s="125">
        <f>E51/D51*100</f>
        <v>27.283433756960342</v>
      </c>
      <c r="G51" s="126">
        <f>SUM(G52:G55)</f>
        <v>0</v>
      </c>
      <c r="H51" s="126">
        <f aca="true" t="shared" si="25" ref="H51:AP51">SUM(H52:H55)</f>
        <v>0</v>
      </c>
      <c r="I51" s="126">
        <f t="shared" si="25"/>
        <v>0</v>
      </c>
      <c r="J51" s="138">
        <f t="shared" si="25"/>
        <v>2082.49732</v>
      </c>
      <c r="K51" s="138">
        <f t="shared" si="25"/>
        <v>2082.49732</v>
      </c>
      <c r="L51" s="138">
        <f t="shared" si="25"/>
        <v>100</v>
      </c>
      <c r="M51" s="138">
        <f t="shared" si="25"/>
        <v>4043.4027</v>
      </c>
      <c r="N51" s="138">
        <f t="shared" si="25"/>
        <v>4043.4004000000004</v>
      </c>
      <c r="O51" s="138">
        <f t="shared" si="25"/>
        <v>99.9999431172166</v>
      </c>
      <c r="P51" s="138">
        <f t="shared" si="25"/>
        <v>1994.7</v>
      </c>
      <c r="Q51" s="138">
        <f t="shared" si="25"/>
        <v>1994.72792</v>
      </c>
      <c r="R51" s="138">
        <f t="shared" si="25"/>
        <v>100.00139970922946</v>
      </c>
      <c r="S51" s="138">
        <f t="shared" si="25"/>
        <v>1893</v>
      </c>
      <c r="T51" s="138">
        <f t="shared" si="25"/>
        <v>1893.02896</v>
      </c>
      <c r="U51" s="138">
        <f t="shared" si="25"/>
        <v>100.00152984680402</v>
      </c>
      <c r="V51" s="138">
        <f t="shared" si="25"/>
        <v>1959.8</v>
      </c>
      <c r="W51" s="138">
        <f t="shared" si="25"/>
        <v>1959.76216</v>
      </c>
      <c r="X51" s="138">
        <f t="shared" si="25"/>
        <v>99.99806919073376</v>
      </c>
      <c r="Y51" s="138">
        <f t="shared" si="25"/>
        <v>3200.9</v>
      </c>
      <c r="Z51" s="138">
        <f t="shared" si="25"/>
        <v>0</v>
      </c>
      <c r="AA51" s="138">
        <f t="shared" si="25"/>
        <v>0</v>
      </c>
      <c r="AB51" s="138">
        <f t="shared" si="25"/>
        <v>7250</v>
      </c>
      <c r="AC51" s="138">
        <f t="shared" si="25"/>
        <v>0</v>
      </c>
      <c r="AD51" s="138">
        <f t="shared" si="25"/>
        <v>0</v>
      </c>
      <c r="AE51" s="138">
        <f t="shared" si="25"/>
        <v>3500</v>
      </c>
      <c r="AF51" s="138">
        <f t="shared" si="25"/>
        <v>0</v>
      </c>
      <c r="AG51" s="138">
        <f t="shared" si="25"/>
        <v>0</v>
      </c>
      <c r="AH51" s="138">
        <f t="shared" si="25"/>
        <v>6742</v>
      </c>
      <c r="AI51" s="138">
        <f t="shared" si="25"/>
        <v>0</v>
      </c>
      <c r="AJ51" s="138">
        <f t="shared" si="25"/>
        <v>0</v>
      </c>
      <c r="AK51" s="138">
        <f t="shared" si="25"/>
        <v>4000</v>
      </c>
      <c r="AL51" s="138">
        <f t="shared" si="25"/>
        <v>0</v>
      </c>
      <c r="AM51" s="138">
        <f t="shared" si="25"/>
        <v>0</v>
      </c>
      <c r="AN51" s="138">
        <f t="shared" si="25"/>
        <v>7219</v>
      </c>
      <c r="AO51" s="126">
        <f t="shared" si="25"/>
        <v>0</v>
      </c>
      <c r="AP51" s="126">
        <f t="shared" si="25"/>
        <v>0</v>
      </c>
      <c r="AQ51" s="219" t="s">
        <v>317</v>
      </c>
      <c r="AR51" s="216" t="s">
        <v>264</v>
      </c>
    </row>
    <row r="52" spans="1:44" ht="44.25" customHeight="1">
      <c r="A52" s="208"/>
      <c r="B52" s="211"/>
      <c r="C52" s="104" t="s">
        <v>37</v>
      </c>
      <c r="D52" s="121">
        <f>G52+J52+M52+P52+S52+V52+Y52+AB52+AE52+AH52+AK52+AN52</f>
        <v>0</v>
      </c>
      <c r="E52" s="121">
        <f>H52+K52+N52+Q52+T52+W52+Z52+AC52+AF52+AI52+AL52+AO52</f>
        <v>0</v>
      </c>
      <c r="F52" s="121">
        <f>I52+L52+O52+R52+U52+X52+AA52+AD52+AG52+AJ52+AM52+AP52</f>
        <v>0</v>
      </c>
      <c r="G52" s="110">
        <v>0</v>
      </c>
      <c r="H52" s="110">
        <v>0</v>
      </c>
      <c r="I52" s="110">
        <v>0</v>
      </c>
      <c r="J52" s="110">
        <v>0</v>
      </c>
      <c r="K52" s="110">
        <v>0</v>
      </c>
      <c r="L52" s="110">
        <v>0</v>
      </c>
      <c r="M52" s="110">
        <v>0</v>
      </c>
      <c r="N52" s="110">
        <v>0</v>
      </c>
      <c r="O52" s="110">
        <v>0</v>
      </c>
      <c r="P52" s="109">
        <v>0</v>
      </c>
      <c r="Q52" s="109">
        <v>0</v>
      </c>
      <c r="R52" s="109">
        <v>0</v>
      </c>
      <c r="S52" s="109">
        <v>0</v>
      </c>
      <c r="T52" s="109">
        <v>0</v>
      </c>
      <c r="U52" s="109">
        <v>0</v>
      </c>
      <c r="V52" s="109">
        <v>0</v>
      </c>
      <c r="W52" s="109">
        <v>0</v>
      </c>
      <c r="X52" s="109">
        <v>0</v>
      </c>
      <c r="Y52" s="109">
        <v>0</v>
      </c>
      <c r="Z52" s="109">
        <v>0</v>
      </c>
      <c r="AA52" s="109">
        <v>0</v>
      </c>
      <c r="AB52" s="109">
        <v>0</v>
      </c>
      <c r="AC52" s="109">
        <v>0</v>
      </c>
      <c r="AD52" s="109">
        <v>0</v>
      </c>
      <c r="AE52" s="109">
        <v>0</v>
      </c>
      <c r="AF52" s="109">
        <v>0</v>
      </c>
      <c r="AG52" s="109">
        <v>0</v>
      </c>
      <c r="AH52" s="109">
        <v>0</v>
      </c>
      <c r="AI52" s="109">
        <v>0</v>
      </c>
      <c r="AJ52" s="109">
        <v>0</v>
      </c>
      <c r="AK52" s="109">
        <v>0</v>
      </c>
      <c r="AL52" s="109">
        <v>0</v>
      </c>
      <c r="AM52" s="109">
        <v>0</v>
      </c>
      <c r="AN52" s="109">
        <v>0</v>
      </c>
      <c r="AO52" s="110">
        <v>0</v>
      </c>
      <c r="AP52" s="110">
        <v>0</v>
      </c>
      <c r="AQ52" s="220"/>
      <c r="AR52" s="217"/>
    </row>
    <row r="53" spans="1:44" s="102" customFormat="1" ht="67.5" customHeight="1">
      <c r="A53" s="208"/>
      <c r="B53" s="211"/>
      <c r="C53" s="120" t="s">
        <v>282</v>
      </c>
      <c r="D53" s="141">
        <f aca="true" t="shared" si="26" ref="D53:E55">G53+J53+M53+P53+S53+V53+Y53+AB53+AE53+AH53+AK53+AN53</f>
        <v>43885.300019999995</v>
      </c>
      <c r="E53" s="121">
        <f t="shared" si="26"/>
        <v>11973.416760000002</v>
      </c>
      <c r="F53" s="121">
        <f>E53/D53*100</f>
        <v>27.283433756960342</v>
      </c>
      <c r="G53" s="109">
        <f>G58+G63</f>
        <v>0</v>
      </c>
      <c r="H53" s="109">
        <f>H58+H63</f>
        <v>0</v>
      </c>
      <c r="I53" s="109">
        <v>0</v>
      </c>
      <c r="J53" s="109">
        <f>J58+J63</f>
        <v>2082.49732</v>
      </c>
      <c r="K53" s="109">
        <f>K58+K63</f>
        <v>2082.49732</v>
      </c>
      <c r="L53" s="109">
        <f>K53/J53*100</f>
        <v>100</v>
      </c>
      <c r="M53" s="109">
        <f>M58+M63</f>
        <v>4043.4027</v>
      </c>
      <c r="N53" s="109">
        <f>N58+N63</f>
        <v>4043.4004000000004</v>
      </c>
      <c r="O53" s="109">
        <f>N53/M53*100</f>
        <v>99.9999431172166</v>
      </c>
      <c r="P53" s="109">
        <f>P58+P63</f>
        <v>1994.7</v>
      </c>
      <c r="Q53" s="109">
        <f>Q58+Q63</f>
        <v>1994.72792</v>
      </c>
      <c r="R53" s="109">
        <f>Q53/P53*100</f>
        <v>100.00139970922946</v>
      </c>
      <c r="S53" s="109">
        <f>S58+S63</f>
        <v>1893</v>
      </c>
      <c r="T53" s="113">
        <f>T58+T63</f>
        <v>1893.02896</v>
      </c>
      <c r="U53" s="109">
        <f>T53/S53*100</f>
        <v>100.00152984680402</v>
      </c>
      <c r="V53" s="113">
        <f>V58+V63</f>
        <v>1959.8</v>
      </c>
      <c r="W53" s="113">
        <f>W58+W63</f>
        <v>1959.76216</v>
      </c>
      <c r="X53" s="109">
        <f>W53/V53*100</f>
        <v>99.99806919073376</v>
      </c>
      <c r="Y53" s="113">
        <f>Y58+Y63</f>
        <v>3200.9</v>
      </c>
      <c r="Z53" s="113">
        <f>Z58+Z63</f>
        <v>0</v>
      </c>
      <c r="AA53" s="109">
        <v>0</v>
      </c>
      <c r="AB53" s="113">
        <f>AB58+AB63</f>
        <v>7250</v>
      </c>
      <c r="AC53" s="113">
        <f>AC58+AC63</f>
        <v>0</v>
      </c>
      <c r="AD53" s="109">
        <v>0</v>
      </c>
      <c r="AE53" s="113">
        <f>AE58+AE63</f>
        <v>3500</v>
      </c>
      <c r="AF53" s="113">
        <f>AF58+AF63</f>
        <v>0</v>
      </c>
      <c r="AG53" s="109">
        <f>AF53/AE53*100</f>
        <v>0</v>
      </c>
      <c r="AH53" s="113">
        <f>AH58+AH63</f>
        <v>6742</v>
      </c>
      <c r="AI53" s="113">
        <f>AI58+AI63</f>
        <v>0</v>
      </c>
      <c r="AJ53" s="109">
        <v>0</v>
      </c>
      <c r="AK53" s="113">
        <f>AK58+AK63</f>
        <v>4000</v>
      </c>
      <c r="AL53" s="113">
        <f>AL58+AL63</f>
        <v>0</v>
      </c>
      <c r="AM53" s="109">
        <v>0</v>
      </c>
      <c r="AN53" s="113">
        <f>AN58+AN63</f>
        <v>7219</v>
      </c>
      <c r="AO53" s="113">
        <f>AO58+AO63</f>
        <v>0</v>
      </c>
      <c r="AP53" s="109">
        <v>0</v>
      </c>
      <c r="AQ53" s="220"/>
      <c r="AR53" s="217"/>
    </row>
    <row r="54" spans="1:44" ht="45.75" customHeight="1">
      <c r="A54" s="208"/>
      <c r="B54" s="211"/>
      <c r="C54" s="105" t="s">
        <v>42</v>
      </c>
      <c r="D54" s="121">
        <f t="shared" si="26"/>
        <v>0</v>
      </c>
      <c r="E54" s="121">
        <f t="shared" si="26"/>
        <v>0</v>
      </c>
      <c r="F54" s="121">
        <v>0</v>
      </c>
      <c r="G54" s="110">
        <f>H54</f>
        <v>0</v>
      </c>
      <c r="H54" s="110">
        <v>0</v>
      </c>
      <c r="I54" s="110">
        <v>0</v>
      </c>
      <c r="J54" s="110">
        <v>0</v>
      </c>
      <c r="K54" s="110">
        <v>0</v>
      </c>
      <c r="L54" s="110">
        <v>0</v>
      </c>
      <c r="M54" s="110">
        <v>0</v>
      </c>
      <c r="N54" s="110">
        <v>0</v>
      </c>
      <c r="O54" s="110">
        <v>0</v>
      </c>
      <c r="P54" s="109">
        <v>0</v>
      </c>
      <c r="Q54" s="109">
        <v>0</v>
      </c>
      <c r="R54" s="109">
        <v>0</v>
      </c>
      <c r="S54" s="109">
        <v>0</v>
      </c>
      <c r="T54" s="113">
        <v>0</v>
      </c>
      <c r="U54" s="109">
        <v>0</v>
      </c>
      <c r="V54" s="113">
        <v>0</v>
      </c>
      <c r="W54" s="113">
        <v>0</v>
      </c>
      <c r="X54" s="109">
        <v>0</v>
      </c>
      <c r="Y54" s="113">
        <v>0</v>
      </c>
      <c r="Z54" s="113">
        <v>0</v>
      </c>
      <c r="AA54" s="109">
        <v>0</v>
      </c>
      <c r="AB54" s="113">
        <v>0</v>
      </c>
      <c r="AC54" s="113">
        <v>0</v>
      </c>
      <c r="AD54" s="109">
        <v>0</v>
      </c>
      <c r="AE54" s="113">
        <v>0</v>
      </c>
      <c r="AF54" s="113">
        <v>0</v>
      </c>
      <c r="AG54" s="109">
        <v>0</v>
      </c>
      <c r="AH54" s="113">
        <v>0</v>
      </c>
      <c r="AI54" s="113">
        <v>0</v>
      </c>
      <c r="AJ54" s="109">
        <v>0</v>
      </c>
      <c r="AK54" s="113">
        <v>0</v>
      </c>
      <c r="AL54" s="113">
        <v>0</v>
      </c>
      <c r="AM54" s="109">
        <v>0</v>
      </c>
      <c r="AN54" s="113">
        <v>0</v>
      </c>
      <c r="AO54" s="114">
        <v>0</v>
      </c>
      <c r="AP54" s="110">
        <v>0</v>
      </c>
      <c r="AQ54" s="220"/>
      <c r="AR54" s="217"/>
    </row>
    <row r="55" spans="1:44" ht="90" customHeight="1">
      <c r="A55" s="209"/>
      <c r="B55" s="212"/>
      <c r="C55" s="105" t="s">
        <v>283</v>
      </c>
      <c r="D55" s="121">
        <f t="shared" si="26"/>
        <v>0</v>
      </c>
      <c r="E55" s="121">
        <f t="shared" si="26"/>
        <v>0</v>
      </c>
      <c r="F55" s="121">
        <f>I55+L55+O55+R55+U55+X55+AA55+AD55+AG55+AJ55+AM55+AP55</f>
        <v>0</v>
      </c>
      <c r="G55" s="110">
        <f>H55</f>
        <v>0</v>
      </c>
      <c r="H55" s="110">
        <v>0</v>
      </c>
      <c r="I55" s="110">
        <v>0</v>
      </c>
      <c r="J55" s="110">
        <v>0</v>
      </c>
      <c r="K55" s="110">
        <v>0</v>
      </c>
      <c r="L55" s="110">
        <v>0</v>
      </c>
      <c r="M55" s="110">
        <v>0</v>
      </c>
      <c r="N55" s="110">
        <v>0</v>
      </c>
      <c r="O55" s="110">
        <v>0</v>
      </c>
      <c r="P55" s="109">
        <v>0</v>
      </c>
      <c r="Q55" s="109">
        <v>0</v>
      </c>
      <c r="R55" s="109">
        <v>0</v>
      </c>
      <c r="S55" s="109">
        <v>0</v>
      </c>
      <c r="T55" s="113">
        <v>0</v>
      </c>
      <c r="U55" s="109">
        <v>0</v>
      </c>
      <c r="V55" s="113">
        <v>0</v>
      </c>
      <c r="W55" s="113">
        <v>0</v>
      </c>
      <c r="X55" s="109">
        <v>0</v>
      </c>
      <c r="Y55" s="113">
        <v>0</v>
      </c>
      <c r="Z55" s="113">
        <v>0</v>
      </c>
      <c r="AA55" s="109">
        <v>0</v>
      </c>
      <c r="AB55" s="113">
        <v>0</v>
      </c>
      <c r="AC55" s="113">
        <v>0</v>
      </c>
      <c r="AD55" s="109">
        <v>0</v>
      </c>
      <c r="AE55" s="113">
        <v>0</v>
      </c>
      <c r="AF55" s="113">
        <v>0</v>
      </c>
      <c r="AG55" s="109">
        <v>0</v>
      </c>
      <c r="AH55" s="113">
        <v>0</v>
      </c>
      <c r="AI55" s="113">
        <v>0</v>
      </c>
      <c r="AJ55" s="109">
        <v>0</v>
      </c>
      <c r="AK55" s="113">
        <v>0</v>
      </c>
      <c r="AL55" s="113">
        <v>0</v>
      </c>
      <c r="AM55" s="109">
        <v>0</v>
      </c>
      <c r="AN55" s="113">
        <v>0</v>
      </c>
      <c r="AO55" s="114">
        <v>0</v>
      </c>
      <c r="AP55" s="110">
        <v>0</v>
      </c>
      <c r="AQ55" s="221"/>
      <c r="AR55" s="218"/>
    </row>
    <row r="56" spans="1:44" ht="26.25" customHeight="1">
      <c r="A56" s="207" t="s">
        <v>302</v>
      </c>
      <c r="B56" s="210" t="s">
        <v>303</v>
      </c>
      <c r="C56" s="124" t="s">
        <v>284</v>
      </c>
      <c r="D56" s="125">
        <f>SUM(D57:D60)</f>
        <v>36893.200020000004</v>
      </c>
      <c r="E56" s="125">
        <f>SUM(E57:E60)</f>
        <v>11973.416760000002</v>
      </c>
      <c r="F56" s="125">
        <f>E56/D56*100</f>
        <v>32.45426461653949</v>
      </c>
      <c r="G56" s="126">
        <f>SUM(G57:G60)</f>
        <v>0</v>
      </c>
      <c r="H56" s="126">
        <f aca="true" t="shared" si="27" ref="H56:AP56">SUM(H57:H60)</f>
        <v>0</v>
      </c>
      <c r="I56" s="126">
        <f t="shared" si="27"/>
        <v>0</v>
      </c>
      <c r="J56" s="138">
        <f t="shared" si="27"/>
        <v>2082.49732</v>
      </c>
      <c r="K56" s="138">
        <f t="shared" si="27"/>
        <v>2082.49732</v>
      </c>
      <c r="L56" s="138">
        <f t="shared" si="27"/>
        <v>100</v>
      </c>
      <c r="M56" s="138">
        <f t="shared" si="27"/>
        <v>4043.4027</v>
      </c>
      <c r="N56" s="138">
        <f t="shared" si="27"/>
        <v>4043.4004000000004</v>
      </c>
      <c r="O56" s="138">
        <f t="shared" si="27"/>
        <v>99.9999431172166</v>
      </c>
      <c r="P56" s="138">
        <f t="shared" si="27"/>
        <v>1994.7</v>
      </c>
      <c r="Q56" s="138">
        <f t="shared" si="27"/>
        <v>1994.72792</v>
      </c>
      <c r="R56" s="138">
        <f t="shared" si="27"/>
        <v>100.00139970922946</v>
      </c>
      <c r="S56" s="138">
        <f t="shared" si="27"/>
        <v>1893</v>
      </c>
      <c r="T56" s="138">
        <f t="shared" si="27"/>
        <v>1893.02896</v>
      </c>
      <c r="U56" s="138">
        <f t="shared" si="27"/>
        <v>100.00152984680402</v>
      </c>
      <c r="V56" s="138">
        <f t="shared" si="27"/>
        <v>1959.8</v>
      </c>
      <c r="W56" s="138">
        <f t="shared" si="27"/>
        <v>1959.76216</v>
      </c>
      <c r="X56" s="138">
        <f t="shared" si="27"/>
        <v>99.99806919073376</v>
      </c>
      <c r="Y56" s="138">
        <f t="shared" si="27"/>
        <v>3200.9</v>
      </c>
      <c r="Z56" s="138">
        <f t="shared" si="27"/>
        <v>0</v>
      </c>
      <c r="AA56" s="138">
        <f t="shared" si="27"/>
        <v>0</v>
      </c>
      <c r="AB56" s="138">
        <f t="shared" si="27"/>
        <v>3500</v>
      </c>
      <c r="AC56" s="138">
        <f t="shared" si="27"/>
        <v>0</v>
      </c>
      <c r="AD56" s="138">
        <f t="shared" si="27"/>
        <v>0</v>
      </c>
      <c r="AE56" s="138">
        <f t="shared" si="27"/>
        <v>3500</v>
      </c>
      <c r="AF56" s="138">
        <f t="shared" si="27"/>
        <v>0</v>
      </c>
      <c r="AG56" s="138">
        <f t="shared" si="27"/>
        <v>0</v>
      </c>
      <c r="AH56" s="138">
        <f t="shared" si="27"/>
        <v>3499.9</v>
      </c>
      <c r="AI56" s="138">
        <f t="shared" si="27"/>
        <v>0</v>
      </c>
      <c r="AJ56" s="138">
        <f t="shared" si="27"/>
        <v>0</v>
      </c>
      <c r="AK56" s="138">
        <f t="shared" si="27"/>
        <v>4000</v>
      </c>
      <c r="AL56" s="138">
        <f t="shared" si="27"/>
        <v>0</v>
      </c>
      <c r="AM56" s="138">
        <f t="shared" si="27"/>
        <v>0</v>
      </c>
      <c r="AN56" s="138">
        <f t="shared" si="27"/>
        <v>7219</v>
      </c>
      <c r="AO56" s="126">
        <f t="shared" si="27"/>
        <v>0</v>
      </c>
      <c r="AP56" s="126">
        <f t="shared" si="27"/>
        <v>0</v>
      </c>
      <c r="AQ56" s="219" t="s">
        <v>317</v>
      </c>
      <c r="AR56" s="216" t="s">
        <v>264</v>
      </c>
    </row>
    <row r="57" spans="1:44" ht="65.25" customHeight="1">
      <c r="A57" s="208"/>
      <c r="B57" s="211"/>
      <c r="C57" s="104" t="s">
        <v>37</v>
      </c>
      <c r="D57" s="121">
        <f>G57+J57+M57+P57+S57+V57+Y57+AB57+AE57+AH57+AK57+AN57</f>
        <v>0</v>
      </c>
      <c r="E57" s="121">
        <f>H57+K57+N57+Q57+T57+W57+Z57+AC57+AF57+AI57+AL57+AO57</f>
        <v>0</v>
      </c>
      <c r="F57" s="121">
        <f>I57+L57+O57+R57+U57+X57+AA57+AD57+AG57+AJ57+AM57+AP57</f>
        <v>0</v>
      </c>
      <c r="G57" s="110">
        <v>0</v>
      </c>
      <c r="H57" s="110">
        <v>0</v>
      </c>
      <c r="I57" s="110">
        <v>0</v>
      </c>
      <c r="J57" s="110">
        <v>0</v>
      </c>
      <c r="K57" s="110">
        <v>0</v>
      </c>
      <c r="L57" s="110">
        <v>0</v>
      </c>
      <c r="M57" s="110">
        <v>0</v>
      </c>
      <c r="N57" s="110">
        <v>0</v>
      </c>
      <c r="O57" s="110">
        <v>0</v>
      </c>
      <c r="P57" s="109">
        <v>0</v>
      </c>
      <c r="Q57" s="109">
        <v>0</v>
      </c>
      <c r="R57" s="109">
        <v>0</v>
      </c>
      <c r="S57" s="109">
        <v>0</v>
      </c>
      <c r="T57" s="113">
        <v>0</v>
      </c>
      <c r="U57" s="109">
        <v>0</v>
      </c>
      <c r="V57" s="113">
        <v>0</v>
      </c>
      <c r="W57" s="113">
        <v>0</v>
      </c>
      <c r="X57" s="109">
        <v>0</v>
      </c>
      <c r="Y57" s="113">
        <v>0</v>
      </c>
      <c r="Z57" s="113">
        <v>0</v>
      </c>
      <c r="AA57" s="109">
        <v>0</v>
      </c>
      <c r="AB57" s="113">
        <v>0</v>
      </c>
      <c r="AC57" s="113">
        <v>0</v>
      </c>
      <c r="AD57" s="109">
        <v>0</v>
      </c>
      <c r="AE57" s="113">
        <v>0</v>
      </c>
      <c r="AF57" s="113">
        <v>0</v>
      </c>
      <c r="AG57" s="109">
        <v>0</v>
      </c>
      <c r="AH57" s="113">
        <v>0</v>
      </c>
      <c r="AI57" s="113">
        <v>0</v>
      </c>
      <c r="AJ57" s="109">
        <v>0</v>
      </c>
      <c r="AK57" s="113">
        <v>0</v>
      </c>
      <c r="AL57" s="113">
        <v>0</v>
      </c>
      <c r="AM57" s="109">
        <v>0</v>
      </c>
      <c r="AN57" s="113">
        <v>0</v>
      </c>
      <c r="AO57" s="114">
        <v>0</v>
      </c>
      <c r="AP57" s="110">
        <v>0</v>
      </c>
      <c r="AQ57" s="220"/>
      <c r="AR57" s="217"/>
    </row>
    <row r="58" spans="1:44" ht="74.25" customHeight="1">
      <c r="A58" s="208"/>
      <c r="B58" s="211"/>
      <c r="C58" s="120" t="s">
        <v>282</v>
      </c>
      <c r="D58" s="121">
        <f aca="true" t="shared" si="28" ref="D58:E60">G58+J58+M58+P58+S58+V58+Y58+AB58+AE58+AH58+AK58+AN58</f>
        <v>36893.200020000004</v>
      </c>
      <c r="E58" s="121">
        <f t="shared" si="28"/>
        <v>11973.416760000002</v>
      </c>
      <c r="F58" s="121">
        <f>E58/D58*100</f>
        <v>32.45426461653949</v>
      </c>
      <c r="G58" s="110">
        <v>0</v>
      </c>
      <c r="H58" s="110">
        <v>0</v>
      </c>
      <c r="I58" s="110">
        <v>0</v>
      </c>
      <c r="J58" s="110">
        <f>K58</f>
        <v>2082.49732</v>
      </c>
      <c r="K58" s="110">
        <v>2082.49732</v>
      </c>
      <c r="L58" s="110">
        <f>K58/J58*100</f>
        <v>100</v>
      </c>
      <c r="M58" s="110">
        <f>2000+1217.5027+825.9</f>
        <v>4043.4027</v>
      </c>
      <c r="N58" s="110">
        <f>2115.00532+1928.39508</f>
        <v>4043.4004000000004</v>
      </c>
      <c r="O58" s="110">
        <f>N58/M58*100</f>
        <v>99.9999431172166</v>
      </c>
      <c r="P58" s="109">
        <v>1994.7</v>
      </c>
      <c r="Q58" s="109">
        <v>1994.72792</v>
      </c>
      <c r="R58" s="109">
        <f>Q58/P58*100</f>
        <v>100.00139970922946</v>
      </c>
      <c r="S58" s="109">
        <v>1893</v>
      </c>
      <c r="T58" s="113">
        <v>1893.02896</v>
      </c>
      <c r="U58" s="109">
        <f>T58/S58*100</f>
        <v>100.00152984680402</v>
      </c>
      <c r="V58" s="113">
        <v>1959.8</v>
      </c>
      <c r="W58" s="114">
        <v>1959.76216</v>
      </c>
      <c r="X58" s="110">
        <f>W58/V58*100</f>
        <v>99.99806919073376</v>
      </c>
      <c r="Y58" s="114">
        <f>3200+0.9</f>
        <v>3200.9</v>
      </c>
      <c r="Z58" s="114">
        <v>0</v>
      </c>
      <c r="AA58" s="110">
        <v>0</v>
      </c>
      <c r="AB58" s="114">
        <v>3500</v>
      </c>
      <c r="AC58" s="114">
        <v>0</v>
      </c>
      <c r="AD58" s="110">
        <v>0</v>
      </c>
      <c r="AE58" s="114">
        <v>3500</v>
      </c>
      <c r="AF58" s="114">
        <v>0</v>
      </c>
      <c r="AG58" s="110">
        <v>0</v>
      </c>
      <c r="AH58" s="114">
        <f>3500-0.1</f>
        <v>3499.9</v>
      </c>
      <c r="AI58" s="114">
        <v>0</v>
      </c>
      <c r="AJ58" s="110">
        <v>0</v>
      </c>
      <c r="AK58" s="114">
        <v>4000</v>
      </c>
      <c r="AL58" s="114">
        <v>0</v>
      </c>
      <c r="AM58" s="110">
        <v>0</v>
      </c>
      <c r="AN58" s="114">
        <f>5692.3-825.9+2352.5+0.9-0.8</f>
        <v>7219</v>
      </c>
      <c r="AO58" s="114">
        <v>0</v>
      </c>
      <c r="AP58" s="110">
        <v>0</v>
      </c>
      <c r="AQ58" s="220"/>
      <c r="AR58" s="217"/>
    </row>
    <row r="59" spans="1:44" ht="33.75" customHeight="1">
      <c r="A59" s="208"/>
      <c r="B59" s="211"/>
      <c r="C59" s="105" t="s">
        <v>42</v>
      </c>
      <c r="D59" s="121">
        <f t="shared" si="28"/>
        <v>0</v>
      </c>
      <c r="E59" s="121">
        <f t="shared" si="28"/>
        <v>0</v>
      </c>
      <c r="F59" s="121">
        <v>0</v>
      </c>
      <c r="G59" s="110">
        <v>0</v>
      </c>
      <c r="H59" s="110">
        <v>0</v>
      </c>
      <c r="I59" s="110">
        <v>0</v>
      </c>
      <c r="J59" s="110">
        <v>0</v>
      </c>
      <c r="K59" s="110">
        <v>0</v>
      </c>
      <c r="L59" s="110">
        <v>0</v>
      </c>
      <c r="M59" s="110">
        <v>0</v>
      </c>
      <c r="N59" s="110">
        <v>0</v>
      </c>
      <c r="O59" s="110">
        <v>0</v>
      </c>
      <c r="P59" s="109">
        <v>0</v>
      </c>
      <c r="Q59" s="109">
        <v>0</v>
      </c>
      <c r="R59" s="109">
        <v>0</v>
      </c>
      <c r="S59" s="109">
        <v>0</v>
      </c>
      <c r="T59" s="113">
        <v>0</v>
      </c>
      <c r="U59" s="109">
        <v>0</v>
      </c>
      <c r="V59" s="113">
        <v>0</v>
      </c>
      <c r="W59" s="113">
        <v>0</v>
      </c>
      <c r="X59" s="109">
        <v>0</v>
      </c>
      <c r="Y59" s="113">
        <v>0</v>
      </c>
      <c r="Z59" s="113">
        <v>0</v>
      </c>
      <c r="AA59" s="109">
        <v>0</v>
      </c>
      <c r="AB59" s="113">
        <v>0</v>
      </c>
      <c r="AC59" s="113">
        <v>0</v>
      </c>
      <c r="AD59" s="109">
        <v>0</v>
      </c>
      <c r="AE59" s="113">
        <v>0</v>
      </c>
      <c r="AF59" s="113">
        <v>0</v>
      </c>
      <c r="AG59" s="109">
        <v>0</v>
      </c>
      <c r="AH59" s="113">
        <v>0</v>
      </c>
      <c r="AI59" s="113">
        <v>0</v>
      </c>
      <c r="AJ59" s="109">
        <v>0</v>
      </c>
      <c r="AK59" s="113">
        <v>0</v>
      </c>
      <c r="AL59" s="113">
        <v>0</v>
      </c>
      <c r="AM59" s="109">
        <v>0</v>
      </c>
      <c r="AN59" s="113">
        <v>0</v>
      </c>
      <c r="AO59" s="114">
        <v>0</v>
      </c>
      <c r="AP59" s="110">
        <v>0</v>
      </c>
      <c r="AQ59" s="220"/>
      <c r="AR59" s="217"/>
    </row>
    <row r="60" spans="1:44" ht="76.5" customHeight="1">
      <c r="A60" s="209"/>
      <c r="B60" s="212"/>
      <c r="C60" s="105" t="s">
        <v>283</v>
      </c>
      <c r="D60" s="121">
        <f t="shared" si="28"/>
        <v>0</v>
      </c>
      <c r="E60" s="121">
        <f t="shared" si="28"/>
        <v>0</v>
      </c>
      <c r="F60" s="121">
        <f>I60+L60+O60+R60+U60+X60+AA60+AD60+AG60+AJ60+AM60+AP60</f>
        <v>0</v>
      </c>
      <c r="G60" s="110">
        <v>0</v>
      </c>
      <c r="H60" s="110">
        <v>0</v>
      </c>
      <c r="I60" s="110">
        <v>0</v>
      </c>
      <c r="J60" s="110">
        <v>0</v>
      </c>
      <c r="K60" s="110">
        <v>0</v>
      </c>
      <c r="L60" s="110">
        <v>0</v>
      </c>
      <c r="M60" s="110">
        <v>0</v>
      </c>
      <c r="N60" s="110">
        <v>0</v>
      </c>
      <c r="O60" s="110">
        <v>0</v>
      </c>
      <c r="P60" s="109">
        <v>0</v>
      </c>
      <c r="Q60" s="109">
        <v>0</v>
      </c>
      <c r="R60" s="109">
        <v>0</v>
      </c>
      <c r="S60" s="109">
        <v>0</v>
      </c>
      <c r="T60" s="113">
        <v>0</v>
      </c>
      <c r="U60" s="109">
        <v>0</v>
      </c>
      <c r="V60" s="113">
        <v>0</v>
      </c>
      <c r="W60" s="113">
        <v>0</v>
      </c>
      <c r="X60" s="109">
        <v>0</v>
      </c>
      <c r="Y60" s="113">
        <v>0</v>
      </c>
      <c r="Z60" s="113">
        <v>0</v>
      </c>
      <c r="AA60" s="109">
        <v>0</v>
      </c>
      <c r="AB60" s="113">
        <v>0</v>
      </c>
      <c r="AC60" s="113">
        <v>0</v>
      </c>
      <c r="AD60" s="109">
        <v>0</v>
      </c>
      <c r="AE60" s="113">
        <v>0</v>
      </c>
      <c r="AF60" s="113">
        <v>0</v>
      </c>
      <c r="AG60" s="109">
        <v>0</v>
      </c>
      <c r="AH60" s="113">
        <v>0</v>
      </c>
      <c r="AI60" s="113">
        <v>0</v>
      </c>
      <c r="AJ60" s="109">
        <v>0</v>
      </c>
      <c r="AK60" s="113">
        <v>0</v>
      </c>
      <c r="AL60" s="113">
        <v>0</v>
      </c>
      <c r="AM60" s="109">
        <v>0</v>
      </c>
      <c r="AN60" s="113">
        <v>0</v>
      </c>
      <c r="AO60" s="114">
        <v>0</v>
      </c>
      <c r="AP60" s="110">
        <v>0</v>
      </c>
      <c r="AQ60" s="221"/>
      <c r="AR60" s="218"/>
    </row>
    <row r="61" spans="1:44" ht="30.75" customHeight="1">
      <c r="A61" s="207" t="s">
        <v>304</v>
      </c>
      <c r="B61" s="210" t="s">
        <v>305</v>
      </c>
      <c r="C61" s="122" t="s">
        <v>284</v>
      </c>
      <c r="D61" s="123">
        <f>SUM(D62:D65)</f>
        <v>6992.1</v>
      </c>
      <c r="E61" s="123">
        <f>SUM(E62:E65)</f>
        <v>0</v>
      </c>
      <c r="F61" s="123">
        <f>E61/D61*100</f>
        <v>0</v>
      </c>
      <c r="G61" s="127">
        <f>G62+G63+G64+G65</f>
        <v>0</v>
      </c>
      <c r="H61" s="127">
        <f aca="true" t="shared" si="29" ref="H61:AP61">H62+H63+H64+H65</f>
        <v>0</v>
      </c>
      <c r="I61" s="127">
        <f t="shared" si="29"/>
        <v>0</v>
      </c>
      <c r="J61" s="140">
        <f t="shared" si="29"/>
        <v>0</v>
      </c>
      <c r="K61" s="127">
        <f t="shared" si="29"/>
        <v>0</v>
      </c>
      <c r="L61" s="127">
        <f t="shared" si="29"/>
        <v>0</v>
      </c>
      <c r="M61" s="127">
        <f t="shared" si="29"/>
        <v>0</v>
      </c>
      <c r="N61" s="127">
        <f t="shared" si="29"/>
        <v>0</v>
      </c>
      <c r="O61" s="127">
        <f t="shared" si="29"/>
        <v>0</v>
      </c>
      <c r="P61" s="127">
        <f t="shared" si="29"/>
        <v>0</v>
      </c>
      <c r="Q61" s="127">
        <f t="shared" si="29"/>
        <v>0</v>
      </c>
      <c r="R61" s="127">
        <f t="shared" si="29"/>
        <v>0</v>
      </c>
      <c r="S61" s="127">
        <f t="shared" si="29"/>
        <v>0</v>
      </c>
      <c r="T61" s="127">
        <f t="shared" si="29"/>
        <v>0</v>
      </c>
      <c r="U61" s="127">
        <f t="shared" si="29"/>
        <v>0</v>
      </c>
      <c r="V61" s="140">
        <f t="shared" si="29"/>
        <v>0</v>
      </c>
      <c r="W61" s="127">
        <f t="shared" si="29"/>
        <v>0</v>
      </c>
      <c r="X61" s="127">
        <f t="shared" si="29"/>
        <v>0</v>
      </c>
      <c r="Y61" s="127">
        <f t="shared" si="29"/>
        <v>0</v>
      </c>
      <c r="Z61" s="127">
        <f t="shared" si="29"/>
        <v>0</v>
      </c>
      <c r="AA61" s="127">
        <f t="shared" si="29"/>
        <v>0</v>
      </c>
      <c r="AB61" s="140">
        <f t="shared" si="29"/>
        <v>3750</v>
      </c>
      <c r="AC61" s="127">
        <f t="shared" si="29"/>
        <v>0</v>
      </c>
      <c r="AD61" s="127">
        <f t="shared" si="29"/>
        <v>0</v>
      </c>
      <c r="AE61" s="127">
        <f t="shared" si="29"/>
        <v>0</v>
      </c>
      <c r="AF61" s="127">
        <f t="shared" si="29"/>
        <v>0</v>
      </c>
      <c r="AG61" s="127">
        <f t="shared" si="29"/>
        <v>0</v>
      </c>
      <c r="AH61" s="127">
        <f t="shared" si="29"/>
        <v>3242.1</v>
      </c>
      <c r="AI61" s="127">
        <f t="shared" si="29"/>
        <v>0</v>
      </c>
      <c r="AJ61" s="127">
        <f t="shared" si="29"/>
        <v>0</v>
      </c>
      <c r="AK61" s="127">
        <f t="shared" si="29"/>
        <v>0</v>
      </c>
      <c r="AL61" s="127">
        <f t="shared" si="29"/>
        <v>0</v>
      </c>
      <c r="AM61" s="127">
        <f t="shared" si="29"/>
        <v>0</v>
      </c>
      <c r="AN61" s="127">
        <f t="shared" si="29"/>
        <v>0</v>
      </c>
      <c r="AO61" s="127">
        <f t="shared" si="29"/>
        <v>0</v>
      </c>
      <c r="AP61" s="127">
        <f t="shared" si="29"/>
        <v>0</v>
      </c>
      <c r="AQ61" s="213" t="s">
        <v>321</v>
      </c>
      <c r="AR61" s="216" t="s">
        <v>264</v>
      </c>
    </row>
    <row r="62" spans="1:44" ht="46.5" customHeight="1">
      <c r="A62" s="208"/>
      <c r="B62" s="211"/>
      <c r="C62" s="104" t="s">
        <v>37</v>
      </c>
      <c r="D62" s="121">
        <f>G62+J62+M62+P62+S62+V62+Y62+AB62+AE62+AH62+AK62+AN62</f>
        <v>0</v>
      </c>
      <c r="E62" s="121">
        <f>H62+K62+N62+Q62+T62+W62+Z62+AC62+AF62+AI62+AL62+AO62</f>
        <v>0</v>
      </c>
      <c r="F62" s="121">
        <f>I62+L62+O62+R62+U62+X62+AA62+AD62+AG62+AJ62+AM62+AP62</f>
        <v>0</v>
      </c>
      <c r="G62" s="110">
        <v>0</v>
      </c>
      <c r="H62" s="110">
        <v>0</v>
      </c>
      <c r="I62" s="110">
        <v>0</v>
      </c>
      <c r="J62" s="110">
        <v>0</v>
      </c>
      <c r="K62" s="110">
        <v>0</v>
      </c>
      <c r="L62" s="110">
        <v>0</v>
      </c>
      <c r="M62" s="110">
        <v>0</v>
      </c>
      <c r="N62" s="110">
        <v>0</v>
      </c>
      <c r="O62" s="110">
        <v>0</v>
      </c>
      <c r="P62" s="109">
        <v>0</v>
      </c>
      <c r="Q62" s="109">
        <v>0</v>
      </c>
      <c r="R62" s="109">
        <v>0</v>
      </c>
      <c r="S62" s="109">
        <v>0</v>
      </c>
      <c r="T62" s="113">
        <v>0</v>
      </c>
      <c r="U62" s="109">
        <v>0</v>
      </c>
      <c r="V62" s="113">
        <v>0</v>
      </c>
      <c r="W62" s="113">
        <v>0</v>
      </c>
      <c r="X62" s="109">
        <v>0</v>
      </c>
      <c r="Y62" s="113">
        <v>0</v>
      </c>
      <c r="Z62" s="113">
        <v>0</v>
      </c>
      <c r="AA62" s="109">
        <v>0</v>
      </c>
      <c r="AB62" s="113">
        <v>0</v>
      </c>
      <c r="AC62" s="113">
        <v>0</v>
      </c>
      <c r="AD62" s="109">
        <v>0</v>
      </c>
      <c r="AE62" s="113">
        <v>0</v>
      </c>
      <c r="AF62" s="113">
        <v>0</v>
      </c>
      <c r="AG62" s="109">
        <v>0</v>
      </c>
      <c r="AH62" s="113">
        <v>0</v>
      </c>
      <c r="AI62" s="113">
        <v>0</v>
      </c>
      <c r="AJ62" s="109">
        <v>0</v>
      </c>
      <c r="AK62" s="113">
        <v>0</v>
      </c>
      <c r="AL62" s="113">
        <v>0</v>
      </c>
      <c r="AM62" s="109">
        <v>0</v>
      </c>
      <c r="AN62" s="113">
        <v>0</v>
      </c>
      <c r="AO62" s="114">
        <v>0</v>
      </c>
      <c r="AP62" s="110">
        <v>0</v>
      </c>
      <c r="AQ62" s="214"/>
      <c r="AR62" s="217"/>
    </row>
    <row r="63" spans="1:44" ht="66" customHeight="1">
      <c r="A63" s="208"/>
      <c r="B63" s="211"/>
      <c r="C63" s="120" t="s">
        <v>282</v>
      </c>
      <c r="D63" s="121">
        <f aca="true" t="shared" si="30" ref="D63:E65">G63+J63+M63+P63+S63+V63+Y63+AB63+AE63+AH63+AK63+AN63</f>
        <v>6992.1</v>
      </c>
      <c r="E63" s="121">
        <f t="shared" si="30"/>
        <v>0</v>
      </c>
      <c r="F63" s="121">
        <f>E63/D63*100</f>
        <v>0</v>
      </c>
      <c r="G63" s="110">
        <v>0</v>
      </c>
      <c r="H63" s="110">
        <v>0</v>
      </c>
      <c r="I63" s="110">
        <v>0</v>
      </c>
      <c r="J63" s="110">
        <v>0</v>
      </c>
      <c r="K63" s="110">
        <v>0</v>
      </c>
      <c r="L63" s="110">
        <v>0</v>
      </c>
      <c r="M63" s="110">
        <v>0</v>
      </c>
      <c r="N63" s="110">
        <v>0</v>
      </c>
      <c r="O63" s="110">
        <v>0</v>
      </c>
      <c r="P63" s="109">
        <v>0</v>
      </c>
      <c r="Q63" s="109">
        <v>0</v>
      </c>
      <c r="R63" s="109">
        <v>0</v>
      </c>
      <c r="S63" s="109">
        <v>0</v>
      </c>
      <c r="T63" s="113">
        <v>0</v>
      </c>
      <c r="U63" s="109">
        <v>0</v>
      </c>
      <c r="V63" s="113">
        <v>0</v>
      </c>
      <c r="W63" s="113">
        <v>0</v>
      </c>
      <c r="X63" s="109">
        <v>0</v>
      </c>
      <c r="Y63" s="113">
        <v>0</v>
      </c>
      <c r="Z63" s="113">
        <v>0</v>
      </c>
      <c r="AA63" s="109">
        <v>0</v>
      </c>
      <c r="AB63" s="113">
        <f>3456.6+293.4</f>
        <v>3750</v>
      </c>
      <c r="AC63" s="113">
        <v>0</v>
      </c>
      <c r="AD63" s="109">
        <v>0</v>
      </c>
      <c r="AE63" s="113">
        <v>0</v>
      </c>
      <c r="AF63" s="113">
        <v>0</v>
      </c>
      <c r="AG63" s="109">
        <v>0</v>
      </c>
      <c r="AH63" s="113">
        <f>3535.5-293.4</f>
        <v>3242.1</v>
      </c>
      <c r="AI63" s="113">
        <v>0</v>
      </c>
      <c r="AJ63" s="109">
        <v>0</v>
      </c>
      <c r="AK63" s="113">
        <v>0</v>
      </c>
      <c r="AL63" s="113">
        <v>0</v>
      </c>
      <c r="AM63" s="109">
        <v>0</v>
      </c>
      <c r="AN63" s="113">
        <v>0</v>
      </c>
      <c r="AO63" s="114">
        <v>0</v>
      </c>
      <c r="AP63" s="110">
        <v>0</v>
      </c>
      <c r="AQ63" s="214"/>
      <c r="AR63" s="217"/>
    </row>
    <row r="64" spans="1:44" ht="30.75" customHeight="1">
      <c r="A64" s="208"/>
      <c r="B64" s="211"/>
      <c r="C64" s="105" t="s">
        <v>42</v>
      </c>
      <c r="D64" s="121">
        <f t="shared" si="30"/>
        <v>0</v>
      </c>
      <c r="E64" s="121">
        <f t="shared" si="30"/>
        <v>0</v>
      </c>
      <c r="F64" s="121">
        <v>0</v>
      </c>
      <c r="G64" s="110">
        <v>0</v>
      </c>
      <c r="H64" s="110">
        <v>0</v>
      </c>
      <c r="I64" s="110">
        <v>0</v>
      </c>
      <c r="J64" s="110">
        <v>0</v>
      </c>
      <c r="K64" s="110">
        <v>0</v>
      </c>
      <c r="L64" s="110">
        <v>0</v>
      </c>
      <c r="M64" s="110">
        <v>0</v>
      </c>
      <c r="N64" s="110">
        <v>0</v>
      </c>
      <c r="O64" s="110">
        <v>0</v>
      </c>
      <c r="P64" s="109">
        <v>0</v>
      </c>
      <c r="Q64" s="109">
        <v>0</v>
      </c>
      <c r="R64" s="109">
        <v>0</v>
      </c>
      <c r="S64" s="109">
        <v>0</v>
      </c>
      <c r="T64" s="113">
        <v>0</v>
      </c>
      <c r="U64" s="109">
        <v>0</v>
      </c>
      <c r="V64" s="113">
        <v>0</v>
      </c>
      <c r="W64" s="113">
        <v>0</v>
      </c>
      <c r="X64" s="109">
        <v>0</v>
      </c>
      <c r="Y64" s="113">
        <v>0</v>
      </c>
      <c r="Z64" s="113">
        <v>0</v>
      </c>
      <c r="AA64" s="109">
        <v>0</v>
      </c>
      <c r="AB64" s="113">
        <v>0</v>
      </c>
      <c r="AC64" s="113">
        <v>0</v>
      </c>
      <c r="AD64" s="109">
        <v>0</v>
      </c>
      <c r="AE64" s="113">
        <v>0</v>
      </c>
      <c r="AF64" s="113">
        <v>0</v>
      </c>
      <c r="AG64" s="109">
        <v>0</v>
      </c>
      <c r="AH64" s="113">
        <v>0</v>
      </c>
      <c r="AI64" s="113">
        <v>0</v>
      </c>
      <c r="AJ64" s="109">
        <v>0</v>
      </c>
      <c r="AK64" s="113">
        <v>0</v>
      </c>
      <c r="AL64" s="113">
        <v>0</v>
      </c>
      <c r="AM64" s="109">
        <v>0</v>
      </c>
      <c r="AN64" s="113">
        <v>0</v>
      </c>
      <c r="AO64" s="114">
        <v>0</v>
      </c>
      <c r="AP64" s="110">
        <v>0</v>
      </c>
      <c r="AQ64" s="214"/>
      <c r="AR64" s="217"/>
    </row>
    <row r="65" spans="1:44" ht="76.5" customHeight="1">
      <c r="A65" s="209"/>
      <c r="B65" s="212"/>
      <c r="C65" s="105" t="s">
        <v>283</v>
      </c>
      <c r="D65" s="121">
        <f t="shared" si="30"/>
        <v>0</v>
      </c>
      <c r="E65" s="121">
        <f t="shared" si="30"/>
        <v>0</v>
      </c>
      <c r="F65" s="121">
        <f>I65+L65+O65+R65+U65+X65+AA65+AD65+AG65+AJ65+AM65+AP65</f>
        <v>0</v>
      </c>
      <c r="G65" s="110">
        <v>0</v>
      </c>
      <c r="H65" s="110">
        <v>0</v>
      </c>
      <c r="I65" s="110">
        <v>0</v>
      </c>
      <c r="J65" s="110">
        <v>0</v>
      </c>
      <c r="K65" s="110">
        <v>0</v>
      </c>
      <c r="L65" s="110">
        <v>0</v>
      </c>
      <c r="M65" s="110">
        <v>0</v>
      </c>
      <c r="N65" s="110">
        <v>0</v>
      </c>
      <c r="O65" s="110">
        <v>0</v>
      </c>
      <c r="P65" s="109">
        <v>0</v>
      </c>
      <c r="Q65" s="109">
        <v>0</v>
      </c>
      <c r="R65" s="109">
        <v>0</v>
      </c>
      <c r="S65" s="109">
        <v>0</v>
      </c>
      <c r="T65" s="113">
        <v>0</v>
      </c>
      <c r="U65" s="109">
        <v>0</v>
      </c>
      <c r="V65" s="113">
        <v>0</v>
      </c>
      <c r="W65" s="113">
        <v>0</v>
      </c>
      <c r="X65" s="109">
        <v>0</v>
      </c>
      <c r="Y65" s="113">
        <v>0</v>
      </c>
      <c r="Z65" s="113">
        <v>0</v>
      </c>
      <c r="AA65" s="109">
        <v>0</v>
      </c>
      <c r="AB65" s="113">
        <v>0</v>
      </c>
      <c r="AC65" s="113">
        <v>0</v>
      </c>
      <c r="AD65" s="109">
        <v>0</v>
      </c>
      <c r="AE65" s="113">
        <v>0</v>
      </c>
      <c r="AF65" s="113">
        <v>0</v>
      </c>
      <c r="AG65" s="109">
        <v>0</v>
      </c>
      <c r="AH65" s="113">
        <v>0</v>
      </c>
      <c r="AI65" s="113">
        <v>0</v>
      </c>
      <c r="AJ65" s="109">
        <v>0</v>
      </c>
      <c r="AK65" s="113">
        <v>0</v>
      </c>
      <c r="AL65" s="113">
        <v>0</v>
      </c>
      <c r="AM65" s="109">
        <v>0</v>
      </c>
      <c r="AN65" s="113">
        <v>0</v>
      </c>
      <c r="AO65" s="114">
        <v>0</v>
      </c>
      <c r="AP65" s="110">
        <v>0</v>
      </c>
      <c r="AQ65" s="215"/>
      <c r="AR65" s="218"/>
    </row>
    <row r="66" spans="1:44" ht="24" customHeight="1">
      <c r="A66" s="205" t="s">
        <v>271</v>
      </c>
      <c r="B66" s="205"/>
      <c r="C66" s="128" t="s">
        <v>284</v>
      </c>
      <c r="D66" s="125">
        <f>SUM(D67:D70)</f>
        <v>43985.300019999995</v>
      </c>
      <c r="E66" s="125">
        <f>SUM(E67:E70)</f>
        <v>12073.416760000002</v>
      </c>
      <c r="F66" s="125">
        <f>E66/D66*100</f>
        <v>27.448753912125763</v>
      </c>
      <c r="G66" s="126">
        <f>G68+G69</f>
        <v>0</v>
      </c>
      <c r="H66" s="126">
        <f aca="true" t="shared" si="31" ref="H66:AN66">H68+H69</f>
        <v>0</v>
      </c>
      <c r="I66" s="126">
        <f t="shared" si="31"/>
        <v>0</v>
      </c>
      <c r="J66" s="138">
        <f t="shared" si="31"/>
        <v>2082.49732</v>
      </c>
      <c r="K66" s="138">
        <f t="shared" si="31"/>
        <v>2082.49732</v>
      </c>
      <c r="L66" s="138">
        <f t="shared" si="31"/>
        <v>100</v>
      </c>
      <c r="M66" s="138">
        <f t="shared" si="31"/>
        <v>4043.4027</v>
      </c>
      <c r="N66" s="138">
        <f t="shared" si="31"/>
        <v>4043.4004000000004</v>
      </c>
      <c r="O66" s="138">
        <f>N66/M66*100</f>
        <v>99.9999431172166</v>
      </c>
      <c r="P66" s="138">
        <f t="shared" si="31"/>
        <v>2094.7</v>
      </c>
      <c r="Q66" s="138">
        <f t="shared" si="31"/>
        <v>2094.7279200000003</v>
      </c>
      <c r="R66" s="138">
        <f>Q66/P66*100</f>
        <v>100.00133288776438</v>
      </c>
      <c r="S66" s="138">
        <f t="shared" si="31"/>
        <v>1893</v>
      </c>
      <c r="T66" s="138">
        <f t="shared" si="31"/>
        <v>1893.02896</v>
      </c>
      <c r="U66" s="138">
        <f>U68+U69</f>
        <v>100.00152984680402</v>
      </c>
      <c r="V66" s="138">
        <f t="shared" si="31"/>
        <v>1959.8</v>
      </c>
      <c r="W66" s="138">
        <f t="shared" si="31"/>
        <v>1959.76216</v>
      </c>
      <c r="X66" s="138">
        <f>W66/V66*100</f>
        <v>99.99806919073376</v>
      </c>
      <c r="Y66" s="138">
        <f t="shared" si="31"/>
        <v>3200.9</v>
      </c>
      <c r="Z66" s="138">
        <f t="shared" si="31"/>
        <v>0</v>
      </c>
      <c r="AA66" s="138">
        <f t="shared" si="31"/>
        <v>0</v>
      </c>
      <c r="AB66" s="138">
        <f t="shared" si="31"/>
        <v>7250</v>
      </c>
      <c r="AC66" s="138">
        <f t="shared" si="31"/>
        <v>0</v>
      </c>
      <c r="AD66" s="138">
        <f t="shared" si="31"/>
        <v>0</v>
      </c>
      <c r="AE66" s="138">
        <f t="shared" si="31"/>
        <v>3500</v>
      </c>
      <c r="AF66" s="138">
        <f>AF68+AF69</f>
        <v>0</v>
      </c>
      <c r="AG66" s="138">
        <v>0</v>
      </c>
      <c r="AH66" s="138">
        <f t="shared" si="31"/>
        <v>6742</v>
      </c>
      <c r="AI66" s="138">
        <f t="shared" si="31"/>
        <v>0</v>
      </c>
      <c r="AJ66" s="138">
        <f t="shared" si="31"/>
        <v>0</v>
      </c>
      <c r="AK66" s="138">
        <f t="shared" si="31"/>
        <v>4000</v>
      </c>
      <c r="AL66" s="138">
        <f t="shared" si="31"/>
        <v>0</v>
      </c>
      <c r="AM66" s="138">
        <f t="shared" si="31"/>
        <v>0</v>
      </c>
      <c r="AN66" s="138">
        <f t="shared" si="31"/>
        <v>7219</v>
      </c>
      <c r="AO66" s="126">
        <f>AO68</f>
        <v>0</v>
      </c>
      <c r="AP66" s="126">
        <f>AO66/AN66*100</f>
        <v>0</v>
      </c>
      <c r="AQ66" s="198" t="s">
        <v>318</v>
      </c>
      <c r="AR66" s="216" t="s">
        <v>264</v>
      </c>
    </row>
    <row r="67" spans="1:44" ht="37.5" customHeight="1">
      <c r="A67" s="205"/>
      <c r="B67" s="205"/>
      <c r="C67" s="104" t="s">
        <v>37</v>
      </c>
      <c r="D67" s="121">
        <f>G67+J67+M67+P67+S67+V67+Y67+AB67+AE67+AH67+AK67+AN67</f>
        <v>0</v>
      </c>
      <c r="E67" s="121">
        <f>H67+K67+N67+Q67+T67+W67+Z67+AC67+AF67+AI67+AL67+AO67</f>
        <v>0</v>
      </c>
      <c r="F67" s="121">
        <f>I67+L67+O67+R67+U67+X67+AA67+AD67+AG67+AJ67+AM67+AP67</f>
        <v>0</v>
      </c>
      <c r="G67" s="109">
        <f aca="true" t="shared" si="32" ref="G67:AP70">G45+G52</f>
        <v>0</v>
      </c>
      <c r="H67" s="109">
        <f t="shared" si="32"/>
        <v>0</v>
      </c>
      <c r="I67" s="109">
        <f t="shared" si="32"/>
        <v>0</v>
      </c>
      <c r="J67" s="109">
        <f t="shared" si="32"/>
        <v>0</v>
      </c>
      <c r="K67" s="109">
        <f t="shared" si="32"/>
        <v>0</v>
      </c>
      <c r="L67" s="109">
        <f t="shared" si="32"/>
        <v>0</v>
      </c>
      <c r="M67" s="109">
        <f t="shared" si="32"/>
        <v>0</v>
      </c>
      <c r="N67" s="109">
        <f t="shared" si="32"/>
        <v>0</v>
      </c>
      <c r="O67" s="109">
        <f t="shared" si="32"/>
        <v>0</v>
      </c>
      <c r="P67" s="109">
        <f t="shared" si="32"/>
        <v>0</v>
      </c>
      <c r="Q67" s="109">
        <f t="shared" si="32"/>
        <v>0</v>
      </c>
      <c r="R67" s="109">
        <f t="shared" si="32"/>
        <v>0</v>
      </c>
      <c r="S67" s="109">
        <f t="shared" si="32"/>
        <v>0</v>
      </c>
      <c r="T67" s="109">
        <f t="shared" si="32"/>
        <v>0</v>
      </c>
      <c r="U67" s="109">
        <f t="shared" si="32"/>
        <v>0</v>
      </c>
      <c r="V67" s="109">
        <f t="shared" si="32"/>
        <v>0</v>
      </c>
      <c r="W67" s="109">
        <f t="shared" si="32"/>
        <v>0</v>
      </c>
      <c r="X67" s="109">
        <f t="shared" si="32"/>
        <v>0</v>
      </c>
      <c r="Y67" s="109">
        <f t="shared" si="32"/>
        <v>0</v>
      </c>
      <c r="Z67" s="109">
        <f t="shared" si="32"/>
        <v>0</v>
      </c>
      <c r="AA67" s="109">
        <f t="shared" si="32"/>
        <v>0</v>
      </c>
      <c r="AB67" s="109">
        <f t="shared" si="32"/>
        <v>0</v>
      </c>
      <c r="AC67" s="109">
        <f t="shared" si="32"/>
        <v>0</v>
      </c>
      <c r="AD67" s="109">
        <f t="shared" si="32"/>
        <v>0</v>
      </c>
      <c r="AE67" s="109">
        <f t="shared" si="32"/>
        <v>0</v>
      </c>
      <c r="AF67" s="109">
        <f t="shared" si="32"/>
        <v>0</v>
      </c>
      <c r="AG67" s="109">
        <f t="shared" si="32"/>
        <v>0</v>
      </c>
      <c r="AH67" s="109">
        <f t="shared" si="32"/>
        <v>0</v>
      </c>
      <c r="AI67" s="109">
        <f t="shared" si="32"/>
        <v>0</v>
      </c>
      <c r="AJ67" s="109">
        <f t="shared" si="32"/>
        <v>0</v>
      </c>
      <c r="AK67" s="109">
        <f t="shared" si="32"/>
        <v>0</v>
      </c>
      <c r="AL67" s="109">
        <f t="shared" si="32"/>
        <v>0</v>
      </c>
      <c r="AM67" s="109">
        <f t="shared" si="32"/>
        <v>0</v>
      </c>
      <c r="AN67" s="109">
        <f t="shared" si="32"/>
        <v>0</v>
      </c>
      <c r="AO67" s="109">
        <f t="shared" si="32"/>
        <v>0</v>
      </c>
      <c r="AP67" s="109">
        <f t="shared" si="32"/>
        <v>0</v>
      </c>
      <c r="AQ67" s="199"/>
      <c r="AR67" s="217"/>
    </row>
    <row r="68" spans="1:44" ht="65.25" customHeight="1">
      <c r="A68" s="205"/>
      <c r="B68" s="205"/>
      <c r="C68" s="105" t="s">
        <v>282</v>
      </c>
      <c r="D68" s="121">
        <f>G68+J68+M68+P68+S68+V68+Y68+AB68+AE68+AH68+AK68+AN68</f>
        <v>43885.300019999995</v>
      </c>
      <c r="E68" s="121">
        <f>H68+K68+N68+Q68+T68+W68+Z68+AC68+AF68++AI68+AL68+AO68</f>
        <v>11973.416760000002</v>
      </c>
      <c r="F68" s="121">
        <f>E68/D68*100</f>
        <v>27.283433756960342</v>
      </c>
      <c r="G68" s="109">
        <f t="shared" si="32"/>
        <v>0</v>
      </c>
      <c r="H68" s="109">
        <f t="shared" si="32"/>
        <v>0</v>
      </c>
      <c r="I68" s="109">
        <f t="shared" si="32"/>
        <v>0</v>
      </c>
      <c r="J68" s="109">
        <f t="shared" si="32"/>
        <v>2082.49732</v>
      </c>
      <c r="K68" s="109">
        <f t="shared" si="32"/>
        <v>2082.49732</v>
      </c>
      <c r="L68" s="109">
        <f t="shared" si="32"/>
        <v>100</v>
      </c>
      <c r="M68" s="109">
        <f t="shared" si="32"/>
        <v>4043.4027</v>
      </c>
      <c r="N68" s="109">
        <f t="shared" si="32"/>
        <v>4043.4004000000004</v>
      </c>
      <c r="O68" s="109">
        <f>N68/M68*100</f>
        <v>99.9999431172166</v>
      </c>
      <c r="P68" s="109">
        <f t="shared" si="32"/>
        <v>1994.7</v>
      </c>
      <c r="Q68" s="109">
        <f t="shared" si="32"/>
        <v>1994.72792</v>
      </c>
      <c r="R68" s="109">
        <f>Q68/P68*100</f>
        <v>100.00139970922946</v>
      </c>
      <c r="S68" s="109">
        <f t="shared" si="32"/>
        <v>1893</v>
      </c>
      <c r="T68" s="109">
        <f t="shared" si="32"/>
        <v>1893.02896</v>
      </c>
      <c r="U68" s="109">
        <f>T68/S68*100</f>
        <v>100.00152984680402</v>
      </c>
      <c r="V68" s="109">
        <f t="shared" si="32"/>
        <v>1959.8</v>
      </c>
      <c r="W68" s="109">
        <f t="shared" si="32"/>
        <v>1959.76216</v>
      </c>
      <c r="X68" s="109">
        <f>W68/V68*100</f>
        <v>99.99806919073376</v>
      </c>
      <c r="Y68" s="109">
        <f t="shared" si="32"/>
        <v>3200.9</v>
      </c>
      <c r="Z68" s="109">
        <f t="shared" si="32"/>
        <v>0</v>
      </c>
      <c r="AA68" s="109">
        <f t="shared" si="32"/>
        <v>0</v>
      </c>
      <c r="AB68" s="109">
        <f t="shared" si="32"/>
        <v>7250</v>
      </c>
      <c r="AC68" s="109">
        <f t="shared" si="32"/>
        <v>0</v>
      </c>
      <c r="AD68" s="109">
        <f t="shared" si="32"/>
        <v>0</v>
      </c>
      <c r="AE68" s="109">
        <f t="shared" si="32"/>
        <v>3500</v>
      </c>
      <c r="AF68" s="109">
        <f>AF46+AF53</f>
        <v>0</v>
      </c>
      <c r="AG68" s="109">
        <v>0</v>
      </c>
      <c r="AH68" s="109">
        <f t="shared" si="32"/>
        <v>6742</v>
      </c>
      <c r="AI68" s="109">
        <f t="shared" si="32"/>
        <v>0</v>
      </c>
      <c r="AJ68" s="109">
        <f t="shared" si="32"/>
        <v>0</v>
      </c>
      <c r="AK68" s="109">
        <f t="shared" si="32"/>
        <v>4000</v>
      </c>
      <c r="AL68" s="109">
        <f t="shared" si="32"/>
        <v>0</v>
      </c>
      <c r="AM68" s="109">
        <f t="shared" si="32"/>
        <v>0</v>
      </c>
      <c r="AN68" s="109">
        <f t="shared" si="32"/>
        <v>7219</v>
      </c>
      <c r="AO68" s="109">
        <f t="shared" si="32"/>
        <v>0</v>
      </c>
      <c r="AP68" s="109">
        <f t="shared" si="32"/>
        <v>0</v>
      </c>
      <c r="AQ68" s="199"/>
      <c r="AR68" s="217"/>
    </row>
    <row r="69" spans="1:44" ht="34.5" customHeight="1">
      <c r="A69" s="205"/>
      <c r="B69" s="205"/>
      <c r="C69" s="105" t="s">
        <v>42</v>
      </c>
      <c r="D69" s="121">
        <f>G69+J69+M69+P69+S69+V69+Y69+AB69+AE69+AH69+AK69+AN69</f>
        <v>100</v>
      </c>
      <c r="E69" s="121">
        <f>H69+K69+N69+Q69</f>
        <v>100</v>
      </c>
      <c r="F69" s="121">
        <f>E69/D69*100</f>
        <v>100</v>
      </c>
      <c r="G69" s="109">
        <f t="shared" si="32"/>
        <v>0</v>
      </c>
      <c r="H69" s="109">
        <f t="shared" si="32"/>
        <v>0</v>
      </c>
      <c r="I69" s="109">
        <f t="shared" si="32"/>
        <v>0</v>
      </c>
      <c r="J69" s="109">
        <f t="shared" si="32"/>
        <v>0</v>
      </c>
      <c r="K69" s="109">
        <f t="shared" si="32"/>
        <v>0</v>
      </c>
      <c r="L69" s="109">
        <f t="shared" si="32"/>
        <v>0</v>
      </c>
      <c r="M69" s="109">
        <f>M47+M54</f>
        <v>0</v>
      </c>
      <c r="N69" s="109">
        <f t="shared" si="32"/>
        <v>0</v>
      </c>
      <c r="O69" s="109">
        <f t="shared" si="32"/>
        <v>0</v>
      </c>
      <c r="P69" s="109">
        <f t="shared" si="32"/>
        <v>100</v>
      </c>
      <c r="Q69" s="109">
        <f t="shared" si="32"/>
        <v>100</v>
      </c>
      <c r="R69" s="109">
        <f t="shared" si="32"/>
        <v>100</v>
      </c>
      <c r="S69" s="109">
        <f t="shared" si="32"/>
        <v>0</v>
      </c>
      <c r="T69" s="109">
        <f t="shared" si="32"/>
        <v>0</v>
      </c>
      <c r="U69" s="109">
        <f t="shared" si="32"/>
        <v>0</v>
      </c>
      <c r="V69" s="109">
        <f t="shared" si="32"/>
        <v>0</v>
      </c>
      <c r="W69" s="109">
        <f t="shared" si="32"/>
        <v>0</v>
      </c>
      <c r="X69" s="109">
        <f t="shared" si="32"/>
        <v>0</v>
      </c>
      <c r="Y69" s="109">
        <f t="shared" si="32"/>
        <v>0</v>
      </c>
      <c r="Z69" s="109">
        <f t="shared" si="32"/>
        <v>0</v>
      </c>
      <c r="AA69" s="109">
        <f t="shared" si="32"/>
        <v>0</v>
      </c>
      <c r="AB69" s="109">
        <f t="shared" si="32"/>
        <v>0</v>
      </c>
      <c r="AC69" s="109">
        <f t="shared" si="32"/>
        <v>0</v>
      </c>
      <c r="AD69" s="109">
        <f t="shared" si="32"/>
        <v>0</v>
      </c>
      <c r="AE69" s="109">
        <f t="shared" si="32"/>
        <v>0</v>
      </c>
      <c r="AF69" s="109">
        <f t="shared" si="32"/>
        <v>0</v>
      </c>
      <c r="AG69" s="109">
        <f>AG47+AG54</f>
        <v>0</v>
      </c>
      <c r="AH69" s="109">
        <f t="shared" si="32"/>
        <v>0</v>
      </c>
      <c r="AI69" s="109">
        <f t="shared" si="32"/>
        <v>0</v>
      </c>
      <c r="AJ69" s="109">
        <f t="shared" si="32"/>
        <v>0</v>
      </c>
      <c r="AK69" s="109">
        <f t="shared" si="32"/>
        <v>0</v>
      </c>
      <c r="AL69" s="109">
        <f t="shared" si="32"/>
        <v>0</v>
      </c>
      <c r="AM69" s="109">
        <f t="shared" si="32"/>
        <v>0</v>
      </c>
      <c r="AN69" s="109">
        <f t="shared" si="32"/>
        <v>0</v>
      </c>
      <c r="AO69" s="109">
        <f t="shared" si="32"/>
        <v>0</v>
      </c>
      <c r="AP69" s="109">
        <f t="shared" si="32"/>
        <v>0</v>
      </c>
      <c r="AQ69" s="199"/>
      <c r="AR69" s="217"/>
    </row>
    <row r="70" spans="1:44" ht="67.5" customHeight="1">
      <c r="A70" s="205"/>
      <c r="B70" s="205"/>
      <c r="C70" s="105" t="s">
        <v>283</v>
      </c>
      <c r="D70" s="121">
        <f>G70+J70+M70+P70+S70+V70+Y70+AB70+AE70+AH70+AK70+AN70</f>
        <v>0</v>
      </c>
      <c r="E70" s="121">
        <f>H70+K70+N70+Q70+T70+W70+Z70+AC70+AF70+AI70+AL70+AO70</f>
        <v>0</v>
      </c>
      <c r="F70" s="121">
        <f>I70+L70+O70+R70+U70+X70+AA70+AD70+AG70+AJ70+AM70+AP70</f>
        <v>0</v>
      </c>
      <c r="G70" s="109">
        <f t="shared" si="32"/>
        <v>0</v>
      </c>
      <c r="H70" s="109">
        <f t="shared" si="32"/>
        <v>0</v>
      </c>
      <c r="I70" s="109">
        <f t="shared" si="32"/>
        <v>0</v>
      </c>
      <c r="J70" s="109">
        <f t="shared" si="32"/>
        <v>0</v>
      </c>
      <c r="K70" s="109">
        <f t="shared" si="32"/>
        <v>0</v>
      </c>
      <c r="L70" s="109">
        <f t="shared" si="32"/>
        <v>0</v>
      </c>
      <c r="M70" s="109">
        <f t="shared" si="32"/>
        <v>0</v>
      </c>
      <c r="N70" s="109">
        <f t="shared" si="32"/>
        <v>0</v>
      </c>
      <c r="O70" s="109">
        <f t="shared" si="32"/>
        <v>0</v>
      </c>
      <c r="P70" s="109">
        <f t="shared" si="32"/>
        <v>0</v>
      </c>
      <c r="Q70" s="109">
        <f t="shared" si="32"/>
        <v>0</v>
      </c>
      <c r="R70" s="109">
        <f t="shared" si="32"/>
        <v>0</v>
      </c>
      <c r="S70" s="109">
        <f t="shared" si="32"/>
        <v>0</v>
      </c>
      <c r="T70" s="109">
        <f t="shared" si="32"/>
        <v>0</v>
      </c>
      <c r="U70" s="109">
        <f t="shared" si="32"/>
        <v>0</v>
      </c>
      <c r="V70" s="109">
        <f t="shared" si="32"/>
        <v>0</v>
      </c>
      <c r="W70" s="109">
        <f t="shared" si="32"/>
        <v>0</v>
      </c>
      <c r="X70" s="109">
        <f t="shared" si="32"/>
        <v>0</v>
      </c>
      <c r="Y70" s="109">
        <f t="shared" si="32"/>
        <v>0</v>
      </c>
      <c r="Z70" s="109">
        <f t="shared" si="32"/>
        <v>0</v>
      </c>
      <c r="AA70" s="109">
        <f t="shared" si="32"/>
        <v>0</v>
      </c>
      <c r="AB70" s="109">
        <f t="shared" si="32"/>
        <v>0</v>
      </c>
      <c r="AC70" s="109">
        <f t="shared" si="32"/>
        <v>0</v>
      </c>
      <c r="AD70" s="109">
        <f t="shared" si="32"/>
        <v>0</v>
      </c>
      <c r="AE70" s="109">
        <f t="shared" si="32"/>
        <v>0</v>
      </c>
      <c r="AF70" s="109">
        <f t="shared" si="32"/>
        <v>0</v>
      </c>
      <c r="AG70" s="109">
        <f>AG48+AG55</f>
        <v>0</v>
      </c>
      <c r="AH70" s="109">
        <f t="shared" si="32"/>
        <v>0</v>
      </c>
      <c r="AI70" s="109">
        <f t="shared" si="32"/>
        <v>0</v>
      </c>
      <c r="AJ70" s="109">
        <f t="shared" si="32"/>
        <v>0</v>
      </c>
      <c r="AK70" s="109">
        <f t="shared" si="32"/>
        <v>0</v>
      </c>
      <c r="AL70" s="109">
        <f t="shared" si="32"/>
        <v>0</v>
      </c>
      <c r="AM70" s="109">
        <f t="shared" si="32"/>
        <v>0</v>
      </c>
      <c r="AN70" s="109">
        <f t="shared" si="32"/>
        <v>0</v>
      </c>
      <c r="AO70" s="109">
        <f t="shared" si="32"/>
        <v>0</v>
      </c>
      <c r="AP70" s="109">
        <f t="shared" si="32"/>
        <v>0</v>
      </c>
      <c r="AQ70" s="200"/>
      <c r="AR70" s="218"/>
    </row>
    <row r="71" spans="1:44" ht="24" customHeight="1">
      <c r="A71" s="205" t="s">
        <v>281</v>
      </c>
      <c r="B71" s="205"/>
      <c r="C71" s="131" t="s">
        <v>284</v>
      </c>
      <c r="D71" s="132">
        <f>SUM(D72:D75)</f>
        <v>47603.14002</v>
      </c>
      <c r="E71" s="132">
        <f>SUM(E72:E75)</f>
        <v>14614.03676</v>
      </c>
      <c r="F71" s="132">
        <f>E71/D71*100</f>
        <v>30.699732735823844</v>
      </c>
      <c r="G71" s="132">
        <f>SUM(G72:G75)</f>
        <v>0</v>
      </c>
      <c r="H71" s="132">
        <f>SUM(H72:H75)</f>
        <v>0</v>
      </c>
      <c r="I71" s="132">
        <f>SUM(I72:I75)</f>
        <v>0</v>
      </c>
      <c r="J71" s="143">
        <f aca="true" t="shared" si="33" ref="J71:AN71">SUM(J72:J75)</f>
        <v>2082.49732</v>
      </c>
      <c r="K71" s="143">
        <f t="shared" si="33"/>
        <v>2082.49732</v>
      </c>
      <c r="L71" s="143">
        <f>SUM(L72:L75)</f>
        <v>100</v>
      </c>
      <c r="M71" s="143">
        <f>SUM(M72:M75)</f>
        <v>4043.4027</v>
      </c>
      <c r="N71" s="143">
        <f>SUM(N72:N75)</f>
        <v>4043.4004000000004</v>
      </c>
      <c r="O71" s="143">
        <f>N71/M71*100</f>
        <v>99.9999431172166</v>
      </c>
      <c r="P71" s="143">
        <f t="shared" si="33"/>
        <v>2094.7</v>
      </c>
      <c r="Q71" s="143">
        <f t="shared" si="33"/>
        <v>2094.7279200000003</v>
      </c>
      <c r="R71" s="143">
        <f>Q71/P71*100</f>
        <v>100.00133288776438</v>
      </c>
      <c r="S71" s="143">
        <f>SUM(S72:S75)</f>
        <v>4433.62</v>
      </c>
      <c r="T71" s="143">
        <f t="shared" si="33"/>
        <v>4433.64896</v>
      </c>
      <c r="U71" s="143">
        <f>T71/S71*100</f>
        <v>100.00065319084632</v>
      </c>
      <c r="V71" s="143">
        <f t="shared" si="33"/>
        <v>1959.8</v>
      </c>
      <c r="W71" s="143">
        <f t="shared" si="33"/>
        <v>1959.76216</v>
      </c>
      <c r="X71" s="143">
        <f>W71/V71*100</f>
        <v>99.99806919073376</v>
      </c>
      <c r="Y71" s="143">
        <f t="shared" si="33"/>
        <v>3200.9</v>
      </c>
      <c r="Z71" s="143">
        <f t="shared" si="33"/>
        <v>0</v>
      </c>
      <c r="AA71" s="143">
        <f t="shared" si="33"/>
        <v>0</v>
      </c>
      <c r="AB71" s="143">
        <f t="shared" si="33"/>
        <v>7756.1</v>
      </c>
      <c r="AC71" s="143">
        <f t="shared" si="33"/>
        <v>0</v>
      </c>
      <c r="AD71" s="143">
        <v>0</v>
      </c>
      <c r="AE71" s="143">
        <f t="shared" si="33"/>
        <v>3910</v>
      </c>
      <c r="AF71" s="143">
        <f t="shared" si="33"/>
        <v>0</v>
      </c>
      <c r="AG71" s="143">
        <f t="shared" si="33"/>
        <v>0</v>
      </c>
      <c r="AH71" s="143">
        <f>SUM(AH72:AH75)</f>
        <v>6742</v>
      </c>
      <c r="AI71" s="143">
        <f t="shared" si="33"/>
        <v>0</v>
      </c>
      <c r="AJ71" s="143">
        <f t="shared" si="33"/>
        <v>0</v>
      </c>
      <c r="AK71" s="143">
        <f t="shared" si="33"/>
        <v>4037.02</v>
      </c>
      <c r="AL71" s="143">
        <f t="shared" si="33"/>
        <v>0</v>
      </c>
      <c r="AM71" s="143">
        <f t="shared" si="33"/>
        <v>0</v>
      </c>
      <c r="AN71" s="143">
        <f t="shared" si="33"/>
        <v>7343.1</v>
      </c>
      <c r="AO71" s="132">
        <f>SUM(AO72:AO75)</f>
        <v>0</v>
      </c>
      <c r="AP71" s="132">
        <f>SUM(AP72:AP75)</f>
        <v>0</v>
      </c>
      <c r="AQ71" s="198" t="s">
        <v>318</v>
      </c>
      <c r="AR71" s="198"/>
    </row>
    <row r="72" spans="1:44" ht="39" customHeight="1">
      <c r="A72" s="205"/>
      <c r="B72" s="205"/>
      <c r="C72" s="104" t="s">
        <v>37</v>
      </c>
      <c r="D72" s="121">
        <f>G72+J72+M72+P72+S72+V72+Y72+AB72+AE72+AH72+AK72+AN72</f>
        <v>0</v>
      </c>
      <c r="E72" s="121">
        <f>H72+K72+N72+Q72+T72+W72+Z72+AC72+AF72+AI72+AL72+AO72</f>
        <v>0</v>
      </c>
      <c r="F72" s="121">
        <f>I72+L72+O72+R72+U72+X72+AA72+AD72+AG72+AJ72+AM72+AP72</f>
        <v>0</v>
      </c>
      <c r="G72" s="109">
        <f aca="true" t="shared" si="34" ref="G72:AP72">G27+G39+G67</f>
        <v>0</v>
      </c>
      <c r="H72" s="109">
        <f t="shared" si="34"/>
        <v>0</v>
      </c>
      <c r="I72" s="109">
        <f t="shared" si="34"/>
        <v>0</v>
      </c>
      <c r="J72" s="109">
        <f t="shared" si="34"/>
        <v>0</v>
      </c>
      <c r="K72" s="109">
        <f t="shared" si="34"/>
        <v>0</v>
      </c>
      <c r="L72" s="109">
        <f t="shared" si="34"/>
        <v>0</v>
      </c>
      <c r="M72" s="109">
        <f t="shared" si="34"/>
        <v>0</v>
      </c>
      <c r="N72" s="109">
        <f t="shared" si="34"/>
        <v>0</v>
      </c>
      <c r="O72" s="109">
        <f t="shared" si="34"/>
        <v>0</v>
      </c>
      <c r="P72" s="109">
        <f t="shared" si="34"/>
        <v>0</v>
      </c>
      <c r="Q72" s="109">
        <f t="shared" si="34"/>
        <v>0</v>
      </c>
      <c r="R72" s="109">
        <f t="shared" si="34"/>
        <v>0</v>
      </c>
      <c r="S72" s="109">
        <f t="shared" si="34"/>
        <v>0</v>
      </c>
      <c r="T72" s="109">
        <f t="shared" si="34"/>
        <v>0</v>
      </c>
      <c r="U72" s="109">
        <f t="shared" si="34"/>
        <v>0</v>
      </c>
      <c r="V72" s="109">
        <f t="shared" si="34"/>
        <v>0</v>
      </c>
      <c r="W72" s="109">
        <f t="shared" si="34"/>
        <v>0</v>
      </c>
      <c r="X72" s="109">
        <f t="shared" si="34"/>
        <v>0</v>
      </c>
      <c r="Y72" s="109">
        <f t="shared" si="34"/>
        <v>0</v>
      </c>
      <c r="Z72" s="109">
        <f t="shared" si="34"/>
        <v>0</v>
      </c>
      <c r="AA72" s="109">
        <f t="shared" si="34"/>
        <v>0</v>
      </c>
      <c r="AB72" s="109">
        <f t="shared" si="34"/>
        <v>0</v>
      </c>
      <c r="AC72" s="109">
        <f t="shared" si="34"/>
        <v>0</v>
      </c>
      <c r="AD72" s="109">
        <f t="shared" si="34"/>
        <v>0</v>
      </c>
      <c r="AE72" s="109">
        <f t="shared" si="34"/>
        <v>0</v>
      </c>
      <c r="AF72" s="109">
        <f t="shared" si="34"/>
        <v>0</v>
      </c>
      <c r="AG72" s="109">
        <f t="shared" si="34"/>
        <v>0</v>
      </c>
      <c r="AH72" s="109">
        <f t="shared" si="34"/>
        <v>0</v>
      </c>
      <c r="AI72" s="109">
        <f t="shared" si="34"/>
        <v>0</v>
      </c>
      <c r="AJ72" s="109">
        <f t="shared" si="34"/>
        <v>0</v>
      </c>
      <c r="AK72" s="109">
        <f t="shared" si="34"/>
        <v>0</v>
      </c>
      <c r="AL72" s="109">
        <f t="shared" si="34"/>
        <v>0</v>
      </c>
      <c r="AM72" s="109">
        <f t="shared" si="34"/>
        <v>0</v>
      </c>
      <c r="AN72" s="109">
        <f t="shared" si="34"/>
        <v>0</v>
      </c>
      <c r="AO72" s="109">
        <f t="shared" si="34"/>
        <v>0</v>
      </c>
      <c r="AP72" s="109">
        <f t="shared" si="34"/>
        <v>0</v>
      </c>
      <c r="AQ72" s="199"/>
      <c r="AR72" s="199"/>
    </row>
    <row r="73" spans="1:44" ht="72" customHeight="1">
      <c r="A73" s="205"/>
      <c r="B73" s="205"/>
      <c r="C73" s="105" t="s">
        <v>282</v>
      </c>
      <c r="D73" s="121">
        <f aca="true" t="shared" si="35" ref="D73:E75">G73+J73+M73+P73+S73+V73+Y73+AB73+AE73+AH73+AK73+AN73</f>
        <v>46535.50002</v>
      </c>
      <c r="E73" s="121">
        <f t="shared" si="35"/>
        <v>14351.816760000002</v>
      </c>
      <c r="F73" s="121">
        <f>E73/D73*100</f>
        <v>30.84057709454478</v>
      </c>
      <c r="G73" s="109">
        <f aca="true" t="shared" si="36" ref="G73:H75">G28+G40+G68</f>
        <v>0</v>
      </c>
      <c r="H73" s="109">
        <f t="shared" si="36"/>
        <v>0</v>
      </c>
      <c r="I73" s="109">
        <v>0</v>
      </c>
      <c r="J73" s="109">
        <f aca="true" t="shared" si="37" ref="J73:K75">J28+J40+J68</f>
        <v>2082.49732</v>
      </c>
      <c r="K73" s="109">
        <f t="shared" si="37"/>
        <v>2082.49732</v>
      </c>
      <c r="L73" s="109">
        <f>K73/J73*100</f>
        <v>100</v>
      </c>
      <c r="M73" s="109">
        <f aca="true" t="shared" si="38" ref="M73:N75">M28+M40+M68</f>
        <v>4043.4027</v>
      </c>
      <c r="N73" s="109">
        <f t="shared" si="38"/>
        <v>4043.4004000000004</v>
      </c>
      <c r="O73" s="109">
        <f>N73/M73*100</f>
        <v>99.9999431172166</v>
      </c>
      <c r="P73" s="109">
        <f aca="true" t="shared" si="39" ref="P73:T75">P28+P40+P68</f>
        <v>1994.7</v>
      </c>
      <c r="Q73" s="109">
        <f t="shared" si="39"/>
        <v>1994.72792</v>
      </c>
      <c r="R73" s="109">
        <f t="shared" si="39"/>
        <v>100.00139970922946</v>
      </c>
      <c r="S73" s="109">
        <f t="shared" si="39"/>
        <v>4271.4</v>
      </c>
      <c r="T73" s="109">
        <f t="shared" si="39"/>
        <v>4271.42896</v>
      </c>
      <c r="U73" s="109">
        <f>T73/S73*100</f>
        <v>100.00067799784615</v>
      </c>
      <c r="V73" s="109">
        <f aca="true" t="shared" si="40" ref="V73:W75">V28+V40+V68</f>
        <v>1959.8</v>
      </c>
      <c r="W73" s="109">
        <f t="shared" si="40"/>
        <v>1959.76216</v>
      </c>
      <c r="X73" s="109">
        <f>W73/V73*100</f>
        <v>99.99806919073376</v>
      </c>
      <c r="Y73" s="109">
        <f aca="true" t="shared" si="41" ref="Y73:Z75">Y28+Y40+Y68</f>
        <v>3200.9</v>
      </c>
      <c r="Z73" s="109">
        <f t="shared" si="41"/>
        <v>0</v>
      </c>
      <c r="AA73" s="109">
        <v>0</v>
      </c>
      <c r="AB73" s="109">
        <f aca="true" t="shared" si="42" ref="AB73:AC75">AB28+AB40+AB68</f>
        <v>7521.8</v>
      </c>
      <c r="AC73" s="109">
        <f t="shared" si="42"/>
        <v>0</v>
      </c>
      <c r="AD73" s="109">
        <v>0</v>
      </c>
      <c r="AE73" s="109">
        <f aca="true" t="shared" si="43" ref="AE73:AF75">AE28+AE40+AE68</f>
        <v>3500</v>
      </c>
      <c r="AF73" s="109">
        <f t="shared" si="43"/>
        <v>0</v>
      </c>
      <c r="AG73" s="109">
        <v>0</v>
      </c>
      <c r="AH73" s="109">
        <f aca="true" t="shared" si="44" ref="AH73:AI75">AH28+AH40+AH68</f>
        <v>6742</v>
      </c>
      <c r="AI73" s="109">
        <f t="shared" si="44"/>
        <v>0</v>
      </c>
      <c r="AJ73" s="109">
        <v>0</v>
      </c>
      <c r="AK73" s="109">
        <f aca="true" t="shared" si="45" ref="AK73:AL75">AK28+AK40+AK68</f>
        <v>4000</v>
      </c>
      <c r="AL73" s="109">
        <f t="shared" si="45"/>
        <v>0</v>
      </c>
      <c r="AM73" s="109">
        <v>0</v>
      </c>
      <c r="AN73" s="109">
        <f aca="true" t="shared" si="46" ref="AN73:AP75">AN28+AN40+AN68</f>
        <v>7219</v>
      </c>
      <c r="AO73" s="109">
        <f t="shared" si="46"/>
        <v>0</v>
      </c>
      <c r="AP73" s="109">
        <f t="shared" si="46"/>
        <v>0</v>
      </c>
      <c r="AQ73" s="199"/>
      <c r="AR73" s="199"/>
    </row>
    <row r="74" spans="1:44" ht="33" customHeight="1">
      <c r="A74" s="205"/>
      <c r="B74" s="205"/>
      <c r="C74" s="105" t="s">
        <v>42</v>
      </c>
      <c r="D74" s="121">
        <f t="shared" si="35"/>
        <v>1067.6399999999999</v>
      </c>
      <c r="E74" s="121">
        <f t="shared" si="35"/>
        <v>262.22</v>
      </c>
      <c r="F74" s="121">
        <f>E74/D74*100</f>
        <v>24.56071334906898</v>
      </c>
      <c r="G74" s="109">
        <f t="shared" si="36"/>
        <v>0</v>
      </c>
      <c r="H74" s="109">
        <f t="shared" si="36"/>
        <v>0</v>
      </c>
      <c r="I74" s="109">
        <f>I29+I41+I69</f>
        <v>0</v>
      </c>
      <c r="J74" s="109">
        <f t="shared" si="37"/>
        <v>0</v>
      </c>
      <c r="K74" s="109">
        <f t="shared" si="37"/>
        <v>0</v>
      </c>
      <c r="L74" s="109">
        <f>L29+L41+L69</f>
        <v>0</v>
      </c>
      <c r="M74" s="109">
        <f t="shared" si="38"/>
        <v>0</v>
      </c>
      <c r="N74" s="109">
        <f t="shared" si="38"/>
        <v>0</v>
      </c>
      <c r="O74" s="109">
        <f>O29+O41+O69</f>
        <v>0</v>
      </c>
      <c r="P74" s="109">
        <f>P29+P41+P69</f>
        <v>100</v>
      </c>
      <c r="Q74" s="109">
        <f t="shared" si="39"/>
        <v>100</v>
      </c>
      <c r="R74" s="109">
        <f t="shared" si="39"/>
        <v>100</v>
      </c>
      <c r="S74" s="109">
        <f t="shared" si="39"/>
        <v>162.22</v>
      </c>
      <c r="T74" s="109">
        <f t="shared" si="39"/>
        <v>162.22</v>
      </c>
      <c r="U74" s="109">
        <f>T74/S74*100</f>
        <v>100</v>
      </c>
      <c r="V74" s="109">
        <f t="shared" si="40"/>
        <v>0</v>
      </c>
      <c r="W74" s="109">
        <f t="shared" si="40"/>
        <v>0</v>
      </c>
      <c r="X74" s="109">
        <v>0</v>
      </c>
      <c r="Y74" s="109">
        <f t="shared" si="41"/>
        <v>0</v>
      </c>
      <c r="Z74" s="109">
        <f t="shared" si="41"/>
        <v>0</v>
      </c>
      <c r="AA74" s="109">
        <f>AA29+AA41+AA69</f>
        <v>0</v>
      </c>
      <c r="AB74" s="109">
        <f t="shared" si="42"/>
        <v>234.3</v>
      </c>
      <c r="AC74" s="109">
        <f t="shared" si="42"/>
        <v>0</v>
      </c>
      <c r="AD74" s="109">
        <f>AD29+AD41+AD69</f>
        <v>0</v>
      </c>
      <c r="AE74" s="109">
        <f t="shared" si="43"/>
        <v>410</v>
      </c>
      <c r="AF74" s="109">
        <f t="shared" si="43"/>
        <v>0</v>
      </c>
      <c r="AG74" s="109">
        <v>0</v>
      </c>
      <c r="AH74" s="109">
        <f t="shared" si="44"/>
        <v>0</v>
      </c>
      <c r="AI74" s="109">
        <f t="shared" si="44"/>
        <v>0</v>
      </c>
      <c r="AJ74" s="109">
        <f>AJ29+AJ41+AJ69</f>
        <v>0</v>
      </c>
      <c r="AK74" s="109">
        <f t="shared" si="45"/>
        <v>37.02</v>
      </c>
      <c r="AL74" s="109">
        <f t="shared" si="45"/>
        <v>0</v>
      </c>
      <c r="AM74" s="109">
        <f>AM29+AM41+AM69</f>
        <v>0</v>
      </c>
      <c r="AN74" s="109">
        <f t="shared" si="46"/>
        <v>124.1</v>
      </c>
      <c r="AO74" s="109">
        <f t="shared" si="46"/>
        <v>0</v>
      </c>
      <c r="AP74" s="109">
        <f t="shared" si="46"/>
        <v>0</v>
      </c>
      <c r="AQ74" s="199"/>
      <c r="AR74" s="199"/>
    </row>
    <row r="75" spans="1:44" ht="69.75" customHeight="1" thickBot="1">
      <c r="A75" s="205"/>
      <c r="B75" s="205"/>
      <c r="C75" s="118" t="s">
        <v>283</v>
      </c>
      <c r="D75" s="133">
        <f t="shared" si="35"/>
        <v>0</v>
      </c>
      <c r="E75" s="133">
        <f t="shared" si="35"/>
        <v>0</v>
      </c>
      <c r="F75" s="133">
        <f>I75+L75+O75+R75+U75+X75+AA75+AD75+AG75+AJ75+AM75+AP75</f>
        <v>0</v>
      </c>
      <c r="G75" s="119">
        <f t="shared" si="36"/>
        <v>0</v>
      </c>
      <c r="H75" s="119">
        <f t="shared" si="36"/>
        <v>0</v>
      </c>
      <c r="I75" s="119">
        <f>I30+I42+I70</f>
        <v>0</v>
      </c>
      <c r="J75" s="119">
        <f t="shared" si="37"/>
        <v>0</v>
      </c>
      <c r="K75" s="119">
        <f t="shared" si="37"/>
        <v>0</v>
      </c>
      <c r="L75" s="119">
        <f>L30+L42+L70</f>
        <v>0</v>
      </c>
      <c r="M75" s="119">
        <f t="shared" si="38"/>
        <v>0</v>
      </c>
      <c r="N75" s="119">
        <f t="shared" si="38"/>
        <v>0</v>
      </c>
      <c r="O75" s="119">
        <f>O30+O42+O70</f>
        <v>0</v>
      </c>
      <c r="P75" s="119">
        <f t="shared" si="39"/>
        <v>0</v>
      </c>
      <c r="Q75" s="119">
        <f t="shared" si="39"/>
        <v>0</v>
      </c>
      <c r="R75" s="119">
        <f t="shared" si="39"/>
        <v>0</v>
      </c>
      <c r="S75" s="119">
        <f t="shared" si="39"/>
        <v>0</v>
      </c>
      <c r="T75" s="119">
        <f t="shared" si="39"/>
        <v>0</v>
      </c>
      <c r="U75" s="119">
        <f>U30+U42+U70</f>
        <v>0</v>
      </c>
      <c r="V75" s="119">
        <f t="shared" si="40"/>
        <v>0</v>
      </c>
      <c r="W75" s="119">
        <f t="shared" si="40"/>
        <v>0</v>
      </c>
      <c r="X75" s="119">
        <f>X30+X42+X70</f>
        <v>0</v>
      </c>
      <c r="Y75" s="119">
        <f t="shared" si="41"/>
        <v>0</v>
      </c>
      <c r="Z75" s="119">
        <f t="shared" si="41"/>
        <v>0</v>
      </c>
      <c r="AA75" s="119">
        <f>AA30+AA42+AA70</f>
        <v>0</v>
      </c>
      <c r="AB75" s="119">
        <f t="shared" si="42"/>
        <v>0</v>
      </c>
      <c r="AC75" s="119">
        <f t="shared" si="42"/>
        <v>0</v>
      </c>
      <c r="AD75" s="119">
        <f>AD30+AD42+AD70</f>
        <v>0</v>
      </c>
      <c r="AE75" s="119">
        <f t="shared" si="43"/>
        <v>0</v>
      </c>
      <c r="AF75" s="119">
        <f t="shared" si="43"/>
        <v>0</v>
      </c>
      <c r="AG75" s="119">
        <f>AG30+AG42+AG70</f>
        <v>0</v>
      </c>
      <c r="AH75" s="119">
        <f t="shared" si="44"/>
        <v>0</v>
      </c>
      <c r="AI75" s="119">
        <f t="shared" si="44"/>
        <v>0</v>
      </c>
      <c r="AJ75" s="119">
        <f>AJ30+AJ42+AJ70</f>
        <v>0</v>
      </c>
      <c r="AK75" s="119">
        <f t="shared" si="45"/>
        <v>0</v>
      </c>
      <c r="AL75" s="119">
        <f t="shared" si="45"/>
        <v>0</v>
      </c>
      <c r="AM75" s="119">
        <f>AM30+AM42+AM70</f>
        <v>0</v>
      </c>
      <c r="AN75" s="119">
        <f t="shared" si="46"/>
        <v>0</v>
      </c>
      <c r="AO75" s="119">
        <f t="shared" si="46"/>
        <v>0</v>
      </c>
      <c r="AP75" s="119">
        <f t="shared" si="46"/>
        <v>0</v>
      </c>
      <c r="AQ75" s="200"/>
      <c r="AR75" s="200"/>
    </row>
    <row r="76" spans="1:44" ht="27.75" customHeight="1">
      <c r="A76" s="206" t="s">
        <v>286</v>
      </c>
      <c r="B76" s="206"/>
      <c r="C76" s="134" t="s">
        <v>284</v>
      </c>
      <c r="D76" s="135">
        <f>SUM(D77:D80)</f>
        <v>0</v>
      </c>
      <c r="E76" s="135">
        <f aca="true" t="shared" si="47" ref="E76:AP76">SUM(E77:E80)</f>
        <v>0</v>
      </c>
      <c r="F76" s="135">
        <v>0</v>
      </c>
      <c r="G76" s="135">
        <f t="shared" si="47"/>
        <v>0</v>
      </c>
      <c r="H76" s="135">
        <f t="shared" si="47"/>
        <v>0</v>
      </c>
      <c r="I76" s="135">
        <f t="shared" si="47"/>
        <v>0</v>
      </c>
      <c r="J76" s="135">
        <f t="shared" si="47"/>
        <v>0</v>
      </c>
      <c r="K76" s="135">
        <f t="shared" si="47"/>
        <v>0</v>
      </c>
      <c r="L76" s="135">
        <f t="shared" si="47"/>
        <v>0</v>
      </c>
      <c r="M76" s="135">
        <f t="shared" si="47"/>
        <v>0</v>
      </c>
      <c r="N76" s="135">
        <f t="shared" si="47"/>
        <v>0</v>
      </c>
      <c r="O76" s="135">
        <f t="shared" si="47"/>
        <v>0</v>
      </c>
      <c r="P76" s="135">
        <f t="shared" si="47"/>
        <v>0</v>
      </c>
      <c r="Q76" s="135">
        <f t="shared" si="47"/>
        <v>0</v>
      </c>
      <c r="R76" s="135">
        <f t="shared" si="47"/>
        <v>0</v>
      </c>
      <c r="S76" s="135">
        <f t="shared" si="47"/>
        <v>0</v>
      </c>
      <c r="T76" s="135">
        <f t="shared" si="47"/>
        <v>0</v>
      </c>
      <c r="U76" s="135">
        <f t="shared" si="47"/>
        <v>0</v>
      </c>
      <c r="V76" s="135">
        <f t="shared" si="47"/>
        <v>0</v>
      </c>
      <c r="W76" s="135">
        <f t="shared" si="47"/>
        <v>0</v>
      </c>
      <c r="X76" s="135">
        <f t="shared" si="47"/>
        <v>0</v>
      </c>
      <c r="Y76" s="135">
        <f t="shared" si="47"/>
        <v>0</v>
      </c>
      <c r="Z76" s="135">
        <f t="shared" si="47"/>
        <v>0</v>
      </c>
      <c r="AA76" s="135">
        <f t="shared" si="47"/>
        <v>0</v>
      </c>
      <c r="AB76" s="135">
        <f t="shared" si="47"/>
        <v>0</v>
      </c>
      <c r="AC76" s="135">
        <f t="shared" si="47"/>
        <v>0</v>
      </c>
      <c r="AD76" s="135">
        <f t="shared" si="47"/>
        <v>0</v>
      </c>
      <c r="AE76" s="135">
        <f t="shared" si="47"/>
        <v>0</v>
      </c>
      <c r="AF76" s="135">
        <f t="shared" si="47"/>
        <v>0</v>
      </c>
      <c r="AG76" s="135">
        <f t="shared" si="47"/>
        <v>0</v>
      </c>
      <c r="AH76" s="135">
        <f t="shared" si="47"/>
        <v>0</v>
      </c>
      <c r="AI76" s="135">
        <f t="shared" si="47"/>
        <v>0</v>
      </c>
      <c r="AJ76" s="135">
        <f t="shared" si="47"/>
        <v>0</v>
      </c>
      <c r="AK76" s="135">
        <f t="shared" si="47"/>
        <v>0</v>
      </c>
      <c r="AL76" s="135">
        <f t="shared" si="47"/>
        <v>0</v>
      </c>
      <c r="AM76" s="135">
        <f t="shared" si="47"/>
        <v>0</v>
      </c>
      <c r="AN76" s="135">
        <f t="shared" si="47"/>
        <v>0</v>
      </c>
      <c r="AO76" s="135">
        <f t="shared" si="47"/>
        <v>0</v>
      </c>
      <c r="AP76" s="135">
        <f t="shared" si="47"/>
        <v>0</v>
      </c>
      <c r="AQ76" s="189"/>
      <c r="AR76" s="189"/>
    </row>
    <row r="77" spans="1:44" ht="39.75" customHeight="1">
      <c r="A77" s="187"/>
      <c r="B77" s="187"/>
      <c r="C77" s="104" t="s">
        <v>37</v>
      </c>
      <c r="D77" s="121">
        <f>G77+J77+M77+P77+S77+V77+Y77+AB77+AE77+AH77+AK77+AN77</f>
        <v>0</v>
      </c>
      <c r="E77" s="121">
        <f>H77+K77+N77+Q77+T77+W77+Z77+AC77+AF77+AI77+AL77+AO77</f>
        <v>0</v>
      </c>
      <c r="F77" s="121">
        <f>I77+L77+O77+R77+U77+X77+AA77+AD77+AG77+AJ77+AM77+AP77</f>
        <v>0</v>
      </c>
      <c r="G77" s="109">
        <v>0</v>
      </c>
      <c r="H77" s="109">
        <v>0</v>
      </c>
      <c r="I77" s="109">
        <v>0</v>
      </c>
      <c r="J77" s="109">
        <v>0</v>
      </c>
      <c r="K77" s="109">
        <v>0</v>
      </c>
      <c r="L77" s="109">
        <v>0</v>
      </c>
      <c r="M77" s="109">
        <v>0</v>
      </c>
      <c r="N77" s="109">
        <v>0</v>
      </c>
      <c r="O77" s="109">
        <v>0</v>
      </c>
      <c r="P77" s="109">
        <v>0</v>
      </c>
      <c r="Q77" s="109">
        <v>0</v>
      </c>
      <c r="R77" s="109">
        <v>0</v>
      </c>
      <c r="S77" s="109">
        <v>0</v>
      </c>
      <c r="T77" s="109">
        <v>0</v>
      </c>
      <c r="U77" s="109">
        <v>0</v>
      </c>
      <c r="V77" s="109">
        <v>0</v>
      </c>
      <c r="W77" s="109">
        <v>0</v>
      </c>
      <c r="X77" s="109">
        <v>0</v>
      </c>
      <c r="Y77" s="109">
        <v>0</v>
      </c>
      <c r="Z77" s="109">
        <v>0</v>
      </c>
      <c r="AA77" s="109">
        <v>0</v>
      </c>
      <c r="AB77" s="109">
        <v>0</v>
      </c>
      <c r="AC77" s="109">
        <v>0</v>
      </c>
      <c r="AD77" s="109">
        <v>0</v>
      </c>
      <c r="AE77" s="109">
        <v>0</v>
      </c>
      <c r="AF77" s="109">
        <v>0</v>
      </c>
      <c r="AG77" s="109">
        <v>0</v>
      </c>
      <c r="AH77" s="109">
        <v>0</v>
      </c>
      <c r="AI77" s="109">
        <v>0</v>
      </c>
      <c r="AJ77" s="109">
        <v>0</v>
      </c>
      <c r="AK77" s="109">
        <v>0</v>
      </c>
      <c r="AL77" s="109">
        <v>0</v>
      </c>
      <c r="AM77" s="109">
        <v>0</v>
      </c>
      <c r="AN77" s="109">
        <v>0</v>
      </c>
      <c r="AO77" s="109">
        <v>0</v>
      </c>
      <c r="AP77" s="109">
        <v>0</v>
      </c>
      <c r="AQ77" s="189"/>
      <c r="AR77" s="189"/>
    </row>
    <row r="78" spans="1:44" ht="103.5" customHeight="1">
      <c r="A78" s="187"/>
      <c r="B78" s="187"/>
      <c r="C78" s="105" t="s">
        <v>282</v>
      </c>
      <c r="D78" s="121">
        <f aca="true" t="shared" si="48" ref="D78:E80">G78+J78+M78+P78+S78+V78+Y78+AB78+AE78+AH78+AK78+AN78</f>
        <v>0</v>
      </c>
      <c r="E78" s="121">
        <f t="shared" si="48"/>
        <v>0</v>
      </c>
      <c r="F78" s="121">
        <v>0</v>
      </c>
      <c r="G78" s="109">
        <v>0</v>
      </c>
      <c r="H78" s="109">
        <v>0</v>
      </c>
      <c r="I78" s="109">
        <v>0</v>
      </c>
      <c r="J78" s="109">
        <v>0</v>
      </c>
      <c r="K78" s="109">
        <v>0</v>
      </c>
      <c r="L78" s="109">
        <v>0</v>
      </c>
      <c r="M78" s="109">
        <v>0</v>
      </c>
      <c r="N78" s="109">
        <v>0</v>
      </c>
      <c r="O78" s="109">
        <v>0</v>
      </c>
      <c r="P78" s="109">
        <v>0</v>
      </c>
      <c r="Q78" s="109">
        <v>0</v>
      </c>
      <c r="R78" s="109">
        <v>0</v>
      </c>
      <c r="S78" s="109">
        <v>0</v>
      </c>
      <c r="T78" s="109">
        <v>0</v>
      </c>
      <c r="U78" s="109">
        <v>0</v>
      </c>
      <c r="V78" s="109">
        <v>0</v>
      </c>
      <c r="W78" s="109">
        <v>0</v>
      </c>
      <c r="X78" s="109">
        <v>0</v>
      </c>
      <c r="Y78" s="109">
        <v>0</v>
      </c>
      <c r="Z78" s="109">
        <v>0</v>
      </c>
      <c r="AA78" s="109">
        <v>0</v>
      </c>
      <c r="AB78" s="109">
        <v>0</v>
      </c>
      <c r="AC78" s="109">
        <v>0</v>
      </c>
      <c r="AD78" s="109">
        <v>0</v>
      </c>
      <c r="AE78" s="109">
        <v>0</v>
      </c>
      <c r="AF78" s="109">
        <v>0</v>
      </c>
      <c r="AG78" s="109">
        <v>0</v>
      </c>
      <c r="AH78" s="109">
        <v>0</v>
      </c>
      <c r="AI78" s="109">
        <v>0</v>
      </c>
      <c r="AJ78" s="109">
        <v>0</v>
      </c>
      <c r="AK78" s="109">
        <v>0</v>
      </c>
      <c r="AL78" s="109">
        <v>0</v>
      </c>
      <c r="AM78" s="109">
        <v>0</v>
      </c>
      <c r="AN78" s="109">
        <v>0</v>
      </c>
      <c r="AO78" s="109">
        <v>0</v>
      </c>
      <c r="AP78" s="109">
        <v>0</v>
      </c>
      <c r="AQ78" s="189"/>
      <c r="AR78" s="189"/>
    </row>
    <row r="79" spans="1:44" ht="48.75" customHeight="1">
      <c r="A79" s="187"/>
      <c r="B79" s="187"/>
      <c r="C79" s="105" t="s">
        <v>42</v>
      </c>
      <c r="D79" s="121">
        <f t="shared" si="48"/>
        <v>0</v>
      </c>
      <c r="E79" s="121">
        <f t="shared" si="48"/>
        <v>0</v>
      </c>
      <c r="F79" s="121">
        <v>0</v>
      </c>
      <c r="G79" s="109">
        <v>0</v>
      </c>
      <c r="H79" s="109">
        <v>0</v>
      </c>
      <c r="I79" s="109">
        <v>0</v>
      </c>
      <c r="J79" s="109">
        <v>0</v>
      </c>
      <c r="K79" s="109">
        <v>0</v>
      </c>
      <c r="L79" s="109">
        <v>0</v>
      </c>
      <c r="M79" s="109">
        <v>0</v>
      </c>
      <c r="N79" s="109">
        <v>0</v>
      </c>
      <c r="O79" s="109">
        <v>0</v>
      </c>
      <c r="P79" s="109">
        <v>0</v>
      </c>
      <c r="Q79" s="109">
        <v>0</v>
      </c>
      <c r="R79" s="109">
        <v>0</v>
      </c>
      <c r="S79" s="109">
        <v>0</v>
      </c>
      <c r="T79" s="109">
        <v>0</v>
      </c>
      <c r="U79" s="109">
        <v>0</v>
      </c>
      <c r="V79" s="109">
        <v>0</v>
      </c>
      <c r="W79" s="109">
        <v>0</v>
      </c>
      <c r="X79" s="109">
        <v>0</v>
      </c>
      <c r="Y79" s="109">
        <v>0</v>
      </c>
      <c r="Z79" s="109">
        <v>0</v>
      </c>
      <c r="AA79" s="109">
        <v>0</v>
      </c>
      <c r="AB79" s="109">
        <v>0</v>
      </c>
      <c r="AC79" s="109">
        <v>0</v>
      </c>
      <c r="AD79" s="109">
        <v>0</v>
      </c>
      <c r="AE79" s="109">
        <v>0</v>
      </c>
      <c r="AF79" s="109">
        <v>0</v>
      </c>
      <c r="AG79" s="109">
        <v>0</v>
      </c>
      <c r="AH79" s="109">
        <v>0</v>
      </c>
      <c r="AI79" s="109">
        <v>0</v>
      </c>
      <c r="AJ79" s="109">
        <v>0</v>
      </c>
      <c r="AK79" s="109">
        <v>0</v>
      </c>
      <c r="AL79" s="109">
        <v>0</v>
      </c>
      <c r="AM79" s="109">
        <v>0</v>
      </c>
      <c r="AN79" s="109">
        <v>0</v>
      </c>
      <c r="AO79" s="109">
        <v>0</v>
      </c>
      <c r="AP79" s="109">
        <v>0</v>
      </c>
      <c r="AQ79" s="189"/>
      <c r="AR79" s="189"/>
    </row>
    <row r="80" spans="1:44" ht="69.75" customHeight="1">
      <c r="A80" s="187"/>
      <c r="B80" s="187"/>
      <c r="C80" s="105" t="s">
        <v>283</v>
      </c>
      <c r="D80" s="121">
        <f t="shared" si="48"/>
        <v>0</v>
      </c>
      <c r="E80" s="121">
        <f t="shared" si="48"/>
        <v>0</v>
      </c>
      <c r="F80" s="121">
        <f>I80+L80+O80+R80+U80+X80+AA80+AD80+AG80+AJ80+AM80+AP80</f>
        <v>0</v>
      </c>
      <c r="G80" s="109">
        <v>0</v>
      </c>
      <c r="H80" s="109">
        <v>0</v>
      </c>
      <c r="I80" s="109">
        <v>0</v>
      </c>
      <c r="J80" s="109">
        <v>0</v>
      </c>
      <c r="K80" s="109">
        <v>0</v>
      </c>
      <c r="L80" s="109">
        <v>0</v>
      </c>
      <c r="M80" s="109">
        <v>0</v>
      </c>
      <c r="N80" s="109">
        <v>0</v>
      </c>
      <c r="O80" s="109">
        <v>0</v>
      </c>
      <c r="P80" s="109">
        <v>0</v>
      </c>
      <c r="Q80" s="109">
        <v>0</v>
      </c>
      <c r="R80" s="109">
        <v>0</v>
      </c>
      <c r="S80" s="109">
        <v>0</v>
      </c>
      <c r="T80" s="109">
        <v>0</v>
      </c>
      <c r="U80" s="109">
        <v>0</v>
      </c>
      <c r="V80" s="109">
        <v>0</v>
      </c>
      <c r="W80" s="109">
        <v>0</v>
      </c>
      <c r="X80" s="109">
        <v>0</v>
      </c>
      <c r="Y80" s="109">
        <v>0</v>
      </c>
      <c r="Z80" s="109">
        <v>0</v>
      </c>
      <c r="AA80" s="109">
        <v>0</v>
      </c>
      <c r="AB80" s="109">
        <v>0</v>
      </c>
      <c r="AC80" s="109">
        <v>0</v>
      </c>
      <c r="AD80" s="109">
        <v>0</v>
      </c>
      <c r="AE80" s="109">
        <v>0</v>
      </c>
      <c r="AF80" s="109">
        <v>0</v>
      </c>
      <c r="AG80" s="109">
        <v>0</v>
      </c>
      <c r="AH80" s="109">
        <v>0</v>
      </c>
      <c r="AI80" s="109">
        <v>0</v>
      </c>
      <c r="AJ80" s="109">
        <v>0</v>
      </c>
      <c r="AK80" s="109">
        <v>0</v>
      </c>
      <c r="AL80" s="109">
        <v>0</v>
      </c>
      <c r="AM80" s="109">
        <v>0</v>
      </c>
      <c r="AN80" s="109">
        <v>0</v>
      </c>
      <c r="AO80" s="109">
        <v>0</v>
      </c>
      <c r="AP80" s="109">
        <v>0</v>
      </c>
      <c r="AQ80" s="190"/>
      <c r="AR80" s="190"/>
    </row>
    <row r="81" spans="1:44" ht="24.75" customHeight="1">
      <c r="A81" s="192" t="s">
        <v>287</v>
      </c>
      <c r="B81" s="193"/>
      <c r="C81" s="128" t="s">
        <v>284</v>
      </c>
      <c r="D81" s="125">
        <f>SUM(D82:D85)</f>
        <v>47603.14002</v>
      </c>
      <c r="E81" s="125">
        <f>SUM(E82:E85)</f>
        <v>14614.03676</v>
      </c>
      <c r="F81" s="125">
        <f>E81/D81*100</f>
        <v>30.699732735823844</v>
      </c>
      <c r="G81" s="125">
        <f>SUM(G82:G85)</f>
        <v>0</v>
      </c>
      <c r="H81" s="125">
        <f>SUM(H82:H85)</f>
        <v>0</v>
      </c>
      <c r="I81" s="125">
        <v>0</v>
      </c>
      <c r="J81" s="125">
        <f>SUM(J82:J85)</f>
        <v>2082.49732</v>
      </c>
      <c r="K81" s="125">
        <f>SUM(K82:K85)</f>
        <v>2082.49732</v>
      </c>
      <c r="L81" s="125">
        <f>K81/J81*100</f>
        <v>100</v>
      </c>
      <c r="M81" s="125">
        <f>SUM(M82:M85)</f>
        <v>4043.4027</v>
      </c>
      <c r="N81" s="125">
        <f>SUM(N82:N85)</f>
        <v>4043.4004000000004</v>
      </c>
      <c r="O81" s="125">
        <f>N81/M81*100</f>
        <v>99.9999431172166</v>
      </c>
      <c r="P81" s="125">
        <f>SUM(P82:P85)</f>
        <v>2094.7</v>
      </c>
      <c r="Q81" s="125">
        <f>SUM(Q82:Q85)</f>
        <v>2094.7279200000003</v>
      </c>
      <c r="R81" s="125">
        <f>Q81/P81*100</f>
        <v>100.00133288776438</v>
      </c>
      <c r="S81" s="125">
        <f>SUM(S82:S85)</f>
        <v>4433.62</v>
      </c>
      <c r="T81" s="125">
        <f>SUM(T82:T85)</f>
        <v>4433.64896</v>
      </c>
      <c r="U81" s="125">
        <f>T81/S81*100</f>
        <v>100.00065319084632</v>
      </c>
      <c r="V81" s="125">
        <f>SUM(V82:V85)</f>
        <v>1959.8</v>
      </c>
      <c r="W81" s="125">
        <f>SUM(W82:W85)</f>
        <v>1959.76216</v>
      </c>
      <c r="X81" s="125">
        <f>W81/V81*100</f>
        <v>99.99806919073376</v>
      </c>
      <c r="Y81" s="125">
        <f>SUM(Y82:Y85)</f>
        <v>3200.9</v>
      </c>
      <c r="Z81" s="125">
        <f>SUM(Z82:Z85)</f>
        <v>0</v>
      </c>
      <c r="AA81" s="125">
        <v>0</v>
      </c>
      <c r="AB81" s="125">
        <f>SUM(AB82:AB85)</f>
        <v>7756.1</v>
      </c>
      <c r="AC81" s="125">
        <f>SUM(AC82:AC85)</f>
        <v>0</v>
      </c>
      <c r="AD81" s="125">
        <v>0</v>
      </c>
      <c r="AE81" s="125">
        <f>SUM(AE82:AE85)</f>
        <v>3910</v>
      </c>
      <c r="AF81" s="125">
        <f>SUM(AF82:AF85)</f>
        <v>0</v>
      </c>
      <c r="AG81" s="125">
        <f aca="true" t="shared" si="49" ref="AG81:AP81">SUM(AG82:AG85)</f>
        <v>0</v>
      </c>
      <c r="AH81" s="125">
        <f t="shared" si="49"/>
        <v>6742</v>
      </c>
      <c r="AI81" s="125">
        <f t="shared" si="49"/>
        <v>0</v>
      </c>
      <c r="AJ81" s="125">
        <f t="shared" si="49"/>
        <v>0</v>
      </c>
      <c r="AK81" s="125">
        <f t="shared" si="49"/>
        <v>4037.02</v>
      </c>
      <c r="AL81" s="125">
        <f t="shared" si="49"/>
        <v>0</v>
      </c>
      <c r="AM81" s="125">
        <f t="shared" si="49"/>
        <v>0</v>
      </c>
      <c r="AN81" s="125">
        <f t="shared" si="49"/>
        <v>7343.1</v>
      </c>
      <c r="AO81" s="125">
        <f t="shared" si="49"/>
        <v>0</v>
      </c>
      <c r="AP81" s="125">
        <f t="shared" si="49"/>
        <v>0</v>
      </c>
      <c r="AQ81" s="198" t="s">
        <v>318</v>
      </c>
      <c r="AR81" s="198"/>
    </row>
    <row r="82" spans="1:44" ht="39.75" customHeight="1">
      <c r="A82" s="194"/>
      <c r="B82" s="195"/>
      <c r="C82" s="104" t="s">
        <v>37</v>
      </c>
      <c r="D82" s="121">
        <v>0</v>
      </c>
      <c r="E82" s="121">
        <v>0</v>
      </c>
      <c r="F82" s="121">
        <v>0</v>
      </c>
      <c r="G82" s="109">
        <v>0</v>
      </c>
      <c r="H82" s="109">
        <v>0</v>
      </c>
      <c r="I82" s="109">
        <v>0</v>
      </c>
      <c r="J82" s="109">
        <v>0</v>
      </c>
      <c r="K82" s="109">
        <v>0</v>
      </c>
      <c r="L82" s="109">
        <v>0</v>
      </c>
      <c r="M82" s="109">
        <v>0</v>
      </c>
      <c r="N82" s="109">
        <v>0</v>
      </c>
      <c r="O82" s="109">
        <v>0</v>
      </c>
      <c r="P82" s="109">
        <v>0</v>
      </c>
      <c r="Q82" s="109">
        <v>0</v>
      </c>
      <c r="R82" s="109">
        <v>0</v>
      </c>
      <c r="S82" s="109">
        <v>0</v>
      </c>
      <c r="T82" s="109">
        <v>0</v>
      </c>
      <c r="U82" s="109">
        <v>0</v>
      </c>
      <c r="V82" s="109">
        <v>0</v>
      </c>
      <c r="W82" s="109">
        <v>0</v>
      </c>
      <c r="X82" s="109">
        <v>0</v>
      </c>
      <c r="Y82" s="109">
        <v>0</v>
      </c>
      <c r="Z82" s="109">
        <v>0</v>
      </c>
      <c r="AA82" s="109">
        <v>0</v>
      </c>
      <c r="AB82" s="109">
        <v>0</v>
      </c>
      <c r="AC82" s="109">
        <v>0</v>
      </c>
      <c r="AD82" s="109">
        <v>0</v>
      </c>
      <c r="AE82" s="109">
        <v>0</v>
      </c>
      <c r="AF82" s="109">
        <v>0</v>
      </c>
      <c r="AG82" s="109">
        <v>0</v>
      </c>
      <c r="AH82" s="109">
        <v>0</v>
      </c>
      <c r="AI82" s="109">
        <v>0</v>
      </c>
      <c r="AJ82" s="109">
        <v>0</v>
      </c>
      <c r="AK82" s="109">
        <v>0</v>
      </c>
      <c r="AL82" s="109">
        <v>0</v>
      </c>
      <c r="AM82" s="109">
        <v>0</v>
      </c>
      <c r="AN82" s="109">
        <v>0</v>
      </c>
      <c r="AO82" s="109">
        <v>0</v>
      </c>
      <c r="AP82" s="109">
        <v>0</v>
      </c>
      <c r="AQ82" s="199"/>
      <c r="AR82" s="199"/>
    </row>
    <row r="83" spans="1:44" ht="103.5" customHeight="1">
      <c r="A83" s="194"/>
      <c r="B83" s="195"/>
      <c r="C83" s="105" t="s">
        <v>282</v>
      </c>
      <c r="D83" s="121">
        <f>G83+J83+M83+P83+S83+V83+Y83+AB83+AE83+AH83+AK83+AN83</f>
        <v>46535.50002</v>
      </c>
      <c r="E83" s="121">
        <f>H83+K83+N83+Q83+T83+W83+Z83+AC83+AF83+AI83+AL83+AO83</f>
        <v>14351.816760000002</v>
      </c>
      <c r="F83" s="121">
        <f>E83/D83*100</f>
        <v>30.84057709454478</v>
      </c>
      <c r="G83" s="109">
        <f>G73</f>
        <v>0</v>
      </c>
      <c r="H83" s="109">
        <f aca="true" t="shared" si="50" ref="H83:AP84">H73</f>
        <v>0</v>
      </c>
      <c r="I83" s="109">
        <f t="shared" si="50"/>
        <v>0</v>
      </c>
      <c r="J83" s="109">
        <f t="shared" si="50"/>
        <v>2082.49732</v>
      </c>
      <c r="K83" s="109">
        <f t="shared" si="50"/>
        <v>2082.49732</v>
      </c>
      <c r="L83" s="109">
        <f>K83/J83*100</f>
        <v>100</v>
      </c>
      <c r="M83" s="109">
        <f t="shared" si="50"/>
        <v>4043.4027</v>
      </c>
      <c r="N83" s="109">
        <f>N73</f>
        <v>4043.4004000000004</v>
      </c>
      <c r="O83" s="109">
        <f>N83/M83*100</f>
        <v>99.9999431172166</v>
      </c>
      <c r="P83" s="109">
        <f t="shared" si="50"/>
        <v>1994.7</v>
      </c>
      <c r="Q83" s="109">
        <f t="shared" si="50"/>
        <v>1994.72792</v>
      </c>
      <c r="R83" s="109">
        <f>Q83/P83*100</f>
        <v>100.00139970922946</v>
      </c>
      <c r="S83" s="109">
        <f t="shared" si="50"/>
        <v>4271.4</v>
      </c>
      <c r="T83" s="109">
        <f t="shared" si="50"/>
        <v>4271.42896</v>
      </c>
      <c r="U83" s="109">
        <f>T83/S83*100</f>
        <v>100.00067799784615</v>
      </c>
      <c r="V83" s="109">
        <f t="shared" si="50"/>
        <v>1959.8</v>
      </c>
      <c r="W83" s="109">
        <f t="shared" si="50"/>
        <v>1959.76216</v>
      </c>
      <c r="X83" s="109">
        <f t="shared" si="50"/>
        <v>99.99806919073376</v>
      </c>
      <c r="Y83" s="109">
        <f t="shared" si="50"/>
        <v>3200.9</v>
      </c>
      <c r="Z83" s="109">
        <f t="shared" si="50"/>
        <v>0</v>
      </c>
      <c r="AA83" s="109">
        <f t="shared" si="50"/>
        <v>0</v>
      </c>
      <c r="AB83" s="109">
        <f t="shared" si="50"/>
        <v>7521.8</v>
      </c>
      <c r="AC83" s="109">
        <f t="shared" si="50"/>
        <v>0</v>
      </c>
      <c r="AD83" s="109">
        <f t="shared" si="50"/>
        <v>0</v>
      </c>
      <c r="AE83" s="109">
        <f t="shared" si="50"/>
        <v>3500</v>
      </c>
      <c r="AF83" s="109">
        <f t="shared" si="50"/>
        <v>0</v>
      </c>
      <c r="AG83" s="109">
        <f t="shared" si="50"/>
        <v>0</v>
      </c>
      <c r="AH83" s="109">
        <f t="shared" si="50"/>
        <v>6742</v>
      </c>
      <c r="AI83" s="109">
        <f t="shared" si="50"/>
        <v>0</v>
      </c>
      <c r="AJ83" s="109">
        <f t="shared" si="50"/>
        <v>0</v>
      </c>
      <c r="AK83" s="109">
        <f t="shared" si="50"/>
        <v>4000</v>
      </c>
      <c r="AL83" s="109">
        <f t="shared" si="50"/>
        <v>0</v>
      </c>
      <c r="AM83" s="109">
        <f t="shared" si="50"/>
        <v>0</v>
      </c>
      <c r="AN83" s="109">
        <f t="shared" si="50"/>
        <v>7219</v>
      </c>
      <c r="AO83" s="109">
        <f t="shared" si="50"/>
        <v>0</v>
      </c>
      <c r="AP83" s="109">
        <f t="shared" si="50"/>
        <v>0</v>
      </c>
      <c r="AQ83" s="199"/>
      <c r="AR83" s="199"/>
    </row>
    <row r="84" spans="1:44" ht="48.75" customHeight="1">
      <c r="A84" s="194"/>
      <c r="B84" s="195"/>
      <c r="C84" s="105" t="s">
        <v>42</v>
      </c>
      <c r="D84" s="121">
        <f>G84+J84+M84+P84+S84+V84+Y84+AB84+AE84+AH84+AK84+AN84</f>
        <v>1067.6399999999999</v>
      </c>
      <c r="E84" s="121">
        <f>H84+K84+N84+Q84+T84+W84+Z84+AC84+AF84+AI84+AL84+AO84</f>
        <v>262.22</v>
      </c>
      <c r="F84" s="121">
        <f>E84/D84*100</f>
        <v>24.56071334906898</v>
      </c>
      <c r="G84" s="109">
        <f>G74</f>
        <v>0</v>
      </c>
      <c r="H84" s="109">
        <f t="shared" si="50"/>
        <v>0</v>
      </c>
      <c r="I84" s="109">
        <f t="shared" si="50"/>
        <v>0</v>
      </c>
      <c r="J84" s="109">
        <f t="shared" si="50"/>
        <v>0</v>
      </c>
      <c r="K84" s="109">
        <f t="shared" si="50"/>
        <v>0</v>
      </c>
      <c r="L84" s="109">
        <f t="shared" si="50"/>
        <v>0</v>
      </c>
      <c r="M84" s="109">
        <f t="shared" si="50"/>
        <v>0</v>
      </c>
      <c r="N84" s="109">
        <f t="shared" si="50"/>
        <v>0</v>
      </c>
      <c r="O84" s="109">
        <f t="shared" si="50"/>
        <v>0</v>
      </c>
      <c r="P84" s="109">
        <f t="shared" si="50"/>
        <v>100</v>
      </c>
      <c r="Q84" s="109">
        <f t="shared" si="50"/>
        <v>100</v>
      </c>
      <c r="R84" s="109">
        <f>Q84/P84*100</f>
        <v>100</v>
      </c>
      <c r="S84" s="109">
        <f t="shared" si="50"/>
        <v>162.22</v>
      </c>
      <c r="T84" s="109">
        <f t="shared" si="50"/>
        <v>162.22</v>
      </c>
      <c r="U84" s="109">
        <f>T84/S84*100</f>
        <v>100</v>
      </c>
      <c r="V84" s="109">
        <f t="shared" si="50"/>
        <v>0</v>
      </c>
      <c r="W84" s="109">
        <f t="shared" si="50"/>
        <v>0</v>
      </c>
      <c r="X84" s="109">
        <f t="shared" si="50"/>
        <v>0</v>
      </c>
      <c r="Y84" s="109">
        <f t="shared" si="50"/>
        <v>0</v>
      </c>
      <c r="Z84" s="109">
        <f t="shared" si="50"/>
        <v>0</v>
      </c>
      <c r="AA84" s="109">
        <f t="shared" si="50"/>
        <v>0</v>
      </c>
      <c r="AB84" s="109">
        <f t="shared" si="50"/>
        <v>234.3</v>
      </c>
      <c r="AC84" s="109">
        <f t="shared" si="50"/>
        <v>0</v>
      </c>
      <c r="AD84" s="109">
        <f t="shared" si="50"/>
        <v>0</v>
      </c>
      <c r="AE84" s="109">
        <f t="shared" si="50"/>
        <v>410</v>
      </c>
      <c r="AF84" s="109">
        <f t="shared" si="50"/>
        <v>0</v>
      </c>
      <c r="AG84" s="109">
        <f t="shared" si="50"/>
        <v>0</v>
      </c>
      <c r="AH84" s="109">
        <f t="shared" si="50"/>
        <v>0</v>
      </c>
      <c r="AI84" s="109">
        <f t="shared" si="50"/>
        <v>0</v>
      </c>
      <c r="AJ84" s="109">
        <f t="shared" si="50"/>
        <v>0</v>
      </c>
      <c r="AK84" s="109">
        <f t="shared" si="50"/>
        <v>37.02</v>
      </c>
      <c r="AL84" s="109">
        <f t="shared" si="50"/>
        <v>0</v>
      </c>
      <c r="AM84" s="109">
        <f t="shared" si="50"/>
        <v>0</v>
      </c>
      <c r="AN84" s="109">
        <f t="shared" si="50"/>
        <v>124.1</v>
      </c>
      <c r="AO84" s="109">
        <f t="shared" si="50"/>
        <v>0</v>
      </c>
      <c r="AP84" s="109">
        <f t="shared" si="50"/>
        <v>0</v>
      </c>
      <c r="AQ84" s="199"/>
      <c r="AR84" s="199"/>
    </row>
    <row r="85" spans="1:44" ht="69.75" customHeight="1">
      <c r="A85" s="196"/>
      <c r="B85" s="197"/>
      <c r="C85" s="105" t="s">
        <v>283</v>
      </c>
      <c r="D85" s="121">
        <v>0</v>
      </c>
      <c r="E85" s="121">
        <v>0</v>
      </c>
      <c r="F85" s="121">
        <v>0</v>
      </c>
      <c r="G85" s="109">
        <v>0</v>
      </c>
      <c r="H85" s="109">
        <v>0</v>
      </c>
      <c r="I85" s="109">
        <v>0</v>
      </c>
      <c r="J85" s="109">
        <v>0</v>
      </c>
      <c r="K85" s="109">
        <v>0</v>
      </c>
      <c r="L85" s="109">
        <v>0</v>
      </c>
      <c r="M85" s="109">
        <v>0</v>
      </c>
      <c r="N85" s="109">
        <v>0</v>
      </c>
      <c r="O85" s="109">
        <v>0</v>
      </c>
      <c r="P85" s="109">
        <v>0</v>
      </c>
      <c r="Q85" s="109">
        <v>0</v>
      </c>
      <c r="R85" s="109">
        <v>0</v>
      </c>
      <c r="S85" s="109">
        <v>0</v>
      </c>
      <c r="T85" s="109">
        <v>0</v>
      </c>
      <c r="U85" s="109">
        <v>0</v>
      </c>
      <c r="V85" s="109">
        <v>0</v>
      </c>
      <c r="W85" s="109">
        <v>0</v>
      </c>
      <c r="X85" s="109">
        <v>0</v>
      </c>
      <c r="Y85" s="109">
        <v>0</v>
      </c>
      <c r="Z85" s="109">
        <v>0</v>
      </c>
      <c r="AA85" s="109">
        <v>0</v>
      </c>
      <c r="AB85" s="109">
        <v>0</v>
      </c>
      <c r="AC85" s="109">
        <v>0</v>
      </c>
      <c r="AD85" s="109">
        <v>0</v>
      </c>
      <c r="AE85" s="109">
        <v>0</v>
      </c>
      <c r="AF85" s="109">
        <v>0</v>
      </c>
      <c r="AG85" s="109">
        <v>0</v>
      </c>
      <c r="AH85" s="109">
        <v>0</v>
      </c>
      <c r="AI85" s="109">
        <v>0</v>
      </c>
      <c r="AJ85" s="109">
        <v>0</v>
      </c>
      <c r="AK85" s="109">
        <v>0</v>
      </c>
      <c r="AL85" s="109">
        <v>0</v>
      </c>
      <c r="AM85" s="109">
        <v>0</v>
      </c>
      <c r="AN85" s="109">
        <v>0</v>
      </c>
      <c r="AO85" s="109">
        <v>0</v>
      </c>
      <c r="AP85" s="109">
        <v>0</v>
      </c>
      <c r="AQ85" s="200"/>
      <c r="AR85" s="200"/>
    </row>
    <row r="86" spans="1:44" ht="21" customHeight="1">
      <c r="A86" s="187" t="s">
        <v>288</v>
      </c>
      <c r="B86" s="187"/>
      <c r="C86" s="201"/>
      <c r="D86" s="202"/>
      <c r="E86" s="202"/>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2"/>
      <c r="AL86" s="202"/>
      <c r="AM86" s="202"/>
      <c r="AN86" s="202"/>
      <c r="AO86" s="202"/>
      <c r="AP86" s="203"/>
      <c r="AQ86" s="112"/>
      <c r="AR86" s="111"/>
    </row>
    <row r="87" spans="1:44" ht="24.75" customHeight="1">
      <c r="A87" s="204" t="s">
        <v>297</v>
      </c>
      <c r="B87" s="204"/>
      <c r="C87" s="128" t="s">
        <v>284</v>
      </c>
      <c r="D87" s="125">
        <f>SUM(D88:D91)</f>
        <v>47603.14002</v>
      </c>
      <c r="E87" s="125">
        <f>SUM(E88:E91)</f>
        <v>14614.03676</v>
      </c>
      <c r="F87" s="125">
        <f>E87/D87*100</f>
        <v>30.699732735823844</v>
      </c>
      <c r="G87" s="125">
        <f>SUM(G88:G91)</f>
        <v>0</v>
      </c>
      <c r="H87" s="125">
        <f aca="true" t="shared" si="51" ref="H87:AP87">SUM(H88:H91)</f>
        <v>0</v>
      </c>
      <c r="I87" s="125">
        <f t="shared" si="51"/>
        <v>0</v>
      </c>
      <c r="J87" s="125">
        <f t="shared" si="51"/>
        <v>2082.49732</v>
      </c>
      <c r="K87" s="125">
        <f t="shared" si="51"/>
        <v>2082.49732</v>
      </c>
      <c r="L87" s="125">
        <f>K87/J87*100</f>
        <v>100</v>
      </c>
      <c r="M87" s="125">
        <f t="shared" si="51"/>
        <v>4043.4027</v>
      </c>
      <c r="N87" s="125">
        <f t="shared" si="51"/>
        <v>4043.4004000000004</v>
      </c>
      <c r="O87" s="125">
        <f>N87/M87*100</f>
        <v>99.9999431172166</v>
      </c>
      <c r="P87" s="125">
        <f t="shared" si="51"/>
        <v>2094.7</v>
      </c>
      <c r="Q87" s="125">
        <f t="shared" si="51"/>
        <v>2094.7279200000003</v>
      </c>
      <c r="R87" s="125">
        <f>Q87/P87*100</f>
        <v>100.00133288776438</v>
      </c>
      <c r="S87" s="125">
        <f t="shared" si="51"/>
        <v>4433.62</v>
      </c>
      <c r="T87" s="125">
        <f t="shared" si="51"/>
        <v>4433.64896</v>
      </c>
      <c r="U87" s="125">
        <f>T87/S87*100</f>
        <v>100.00065319084632</v>
      </c>
      <c r="V87" s="125">
        <f t="shared" si="51"/>
        <v>1959.8</v>
      </c>
      <c r="W87" s="125">
        <f t="shared" si="51"/>
        <v>1959.76216</v>
      </c>
      <c r="X87" s="125">
        <f>W87/V87*100</f>
        <v>99.99806919073376</v>
      </c>
      <c r="Y87" s="125">
        <f t="shared" si="51"/>
        <v>3200.9</v>
      </c>
      <c r="Z87" s="125">
        <f t="shared" si="51"/>
        <v>0</v>
      </c>
      <c r="AA87" s="125">
        <f t="shared" si="51"/>
        <v>0</v>
      </c>
      <c r="AB87" s="125">
        <f t="shared" si="51"/>
        <v>7756.1</v>
      </c>
      <c r="AC87" s="125">
        <f t="shared" si="51"/>
        <v>0</v>
      </c>
      <c r="AD87" s="125">
        <f t="shared" si="51"/>
        <v>0</v>
      </c>
      <c r="AE87" s="125">
        <f t="shared" si="51"/>
        <v>3910</v>
      </c>
      <c r="AF87" s="125">
        <f t="shared" si="51"/>
        <v>0</v>
      </c>
      <c r="AG87" s="125">
        <f t="shared" si="51"/>
        <v>0</v>
      </c>
      <c r="AH87" s="125">
        <f t="shared" si="51"/>
        <v>6742</v>
      </c>
      <c r="AI87" s="125">
        <f t="shared" si="51"/>
        <v>0</v>
      </c>
      <c r="AJ87" s="125">
        <f t="shared" si="51"/>
        <v>0</v>
      </c>
      <c r="AK87" s="125">
        <f t="shared" si="51"/>
        <v>4037.02</v>
      </c>
      <c r="AL87" s="125">
        <f t="shared" si="51"/>
        <v>0</v>
      </c>
      <c r="AM87" s="125">
        <f t="shared" si="51"/>
        <v>0</v>
      </c>
      <c r="AN87" s="125">
        <f t="shared" si="51"/>
        <v>7343.1</v>
      </c>
      <c r="AO87" s="125">
        <f t="shared" si="51"/>
        <v>0</v>
      </c>
      <c r="AP87" s="125">
        <f t="shared" si="51"/>
        <v>0</v>
      </c>
      <c r="AQ87" s="198" t="s">
        <v>318</v>
      </c>
      <c r="AR87" s="198"/>
    </row>
    <row r="88" spans="1:44" ht="49.5" customHeight="1">
      <c r="A88" s="204"/>
      <c r="B88" s="204"/>
      <c r="C88" s="104" t="s">
        <v>37</v>
      </c>
      <c r="D88" s="121">
        <v>0</v>
      </c>
      <c r="E88" s="121">
        <v>0</v>
      </c>
      <c r="F88" s="121">
        <v>0</v>
      </c>
      <c r="G88" s="109">
        <v>0</v>
      </c>
      <c r="H88" s="109">
        <v>0</v>
      </c>
      <c r="I88" s="109">
        <v>0</v>
      </c>
      <c r="J88" s="109">
        <v>0</v>
      </c>
      <c r="K88" s="109">
        <v>0</v>
      </c>
      <c r="L88" s="109">
        <v>0</v>
      </c>
      <c r="M88" s="109">
        <v>0</v>
      </c>
      <c r="N88" s="109">
        <v>0</v>
      </c>
      <c r="O88" s="109">
        <v>0</v>
      </c>
      <c r="P88" s="109">
        <v>0</v>
      </c>
      <c r="Q88" s="109">
        <v>0</v>
      </c>
      <c r="R88" s="109">
        <v>0</v>
      </c>
      <c r="S88" s="109">
        <v>0</v>
      </c>
      <c r="T88" s="109">
        <v>0</v>
      </c>
      <c r="U88" s="109">
        <v>0</v>
      </c>
      <c r="V88" s="109">
        <v>0</v>
      </c>
      <c r="W88" s="109">
        <v>0</v>
      </c>
      <c r="X88" s="109">
        <v>0</v>
      </c>
      <c r="Y88" s="109">
        <v>0</v>
      </c>
      <c r="Z88" s="109">
        <v>0</v>
      </c>
      <c r="AA88" s="109">
        <v>0</v>
      </c>
      <c r="AB88" s="109">
        <v>0</v>
      </c>
      <c r="AC88" s="109">
        <v>0</v>
      </c>
      <c r="AD88" s="109">
        <v>0</v>
      </c>
      <c r="AE88" s="109">
        <v>0</v>
      </c>
      <c r="AF88" s="109">
        <v>0</v>
      </c>
      <c r="AG88" s="109">
        <v>0</v>
      </c>
      <c r="AH88" s="109">
        <v>0</v>
      </c>
      <c r="AI88" s="109">
        <v>0</v>
      </c>
      <c r="AJ88" s="109">
        <v>0</v>
      </c>
      <c r="AK88" s="109">
        <v>0</v>
      </c>
      <c r="AL88" s="109">
        <v>0</v>
      </c>
      <c r="AM88" s="109">
        <v>0</v>
      </c>
      <c r="AN88" s="109">
        <v>0</v>
      </c>
      <c r="AO88" s="109">
        <v>0</v>
      </c>
      <c r="AP88" s="109">
        <v>0</v>
      </c>
      <c r="AQ88" s="199"/>
      <c r="AR88" s="199"/>
    </row>
    <row r="89" spans="1:44" ht="103.5" customHeight="1">
      <c r="A89" s="204"/>
      <c r="B89" s="204"/>
      <c r="C89" s="105" t="s">
        <v>282</v>
      </c>
      <c r="D89" s="121">
        <f>G89+J89+M89+P89+S89+V89+Y89+AB89+AE89+AH89+AK89+AN89</f>
        <v>46535.50002</v>
      </c>
      <c r="E89" s="121">
        <f>H89+K89+N89+Q89+T89+W89+Z89+AC89+AF89+AI89+AL89+AO89</f>
        <v>14351.816760000002</v>
      </c>
      <c r="F89" s="121">
        <f>E89/D89*100</f>
        <v>30.84057709454478</v>
      </c>
      <c r="G89" s="109">
        <f>G73</f>
        <v>0</v>
      </c>
      <c r="H89" s="109">
        <f aca="true" t="shared" si="52" ref="H89:AP90">H73</f>
        <v>0</v>
      </c>
      <c r="I89" s="109">
        <f t="shared" si="52"/>
        <v>0</v>
      </c>
      <c r="J89" s="109">
        <f t="shared" si="52"/>
        <v>2082.49732</v>
      </c>
      <c r="K89" s="109">
        <f t="shared" si="52"/>
        <v>2082.49732</v>
      </c>
      <c r="L89" s="109">
        <f>K89/J89*100</f>
        <v>100</v>
      </c>
      <c r="M89" s="109">
        <f t="shared" si="52"/>
        <v>4043.4027</v>
      </c>
      <c r="N89" s="109">
        <f t="shared" si="52"/>
        <v>4043.4004000000004</v>
      </c>
      <c r="O89" s="109">
        <f>N89/M89*100</f>
        <v>99.9999431172166</v>
      </c>
      <c r="P89" s="109">
        <f t="shared" si="52"/>
        <v>1994.7</v>
      </c>
      <c r="Q89" s="109">
        <f t="shared" si="52"/>
        <v>1994.72792</v>
      </c>
      <c r="R89" s="109">
        <f>Q89/P89*100</f>
        <v>100.00139970922946</v>
      </c>
      <c r="S89" s="109">
        <f t="shared" si="52"/>
        <v>4271.4</v>
      </c>
      <c r="T89" s="109">
        <f t="shared" si="52"/>
        <v>4271.42896</v>
      </c>
      <c r="U89" s="109">
        <f>T89/S89*100</f>
        <v>100.00067799784615</v>
      </c>
      <c r="V89" s="109">
        <f t="shared" si="52"/>
        <v>1959.8</v>
      </c>
      <c r="W89" s="109">
        <f t="shared" si="52"/>
        <v>1959.76216</v>
      </c>
      <c r="X89" s="109">
        <f>W89/V89*100</f>
        <v>99.99806919073376</v>
      </c>
      <c r="Y89" s="109">
        <f t="shared" si="52"/>
        <v>3200.9</v>
      </c>
      <c r="Z89" s="109">
        <f t="shared" si="52"/>
        <v>0</v>
      </c>
      <c r="AA89" s="109">
        <f t="shared" si="52"/>
        <v>0</v>
      </c>
      <c r="AB89" s="109">
        <f t="shared" si="52"/>
        <v>7521.8</v>
      </c>
      <c r="AC89" s="109">
        <f t="shared" si="52"/>
        <v>0</v>
      </c>
      <c r="AD89" s="109">
        <f t="shared" si="52"/>
        <v>0</v>
      </c>
      <c r="AE89" s="109">
        <f t="shared" si="52"/>
        <v>3500</v>
      </c>
      <c r="AF89" s="109">
        <f t="shared" si="52"/>
        <v>0</v>
      </c>
      <c r="AG89" s="109">
        <f t="shared" si="52"/>
        <v>0</v>
      </c>
      <c r="AH89" s="109">
        <f t="shared" si="52"/>
        <v>6742</v>
      </c>
      <c r="AI89" s="109">
        <f t="shared" si="52"/>
        <v>0</v>
      </c>
      <c r="AJ89" s="109">
        <f t="shared" si="52"/>
        <v>0</v>
      </c>
      <c r="AK89" s="109">
        <f t="shared" si="52"/>
        <v>4000</v>
      </c>
      <c r="AL89" s="109">
        <f t="shared" si="52"/>
        <v>0</v>
      </c>
      <c r="AM89" s="109">
        <f t="shared" si="52"/>
        <v>0</v>
      </c>
      <c r="AN89" s="109">
        <f t="shared" si="52"/>
        <v>7219</v>
      </c>
      <c r="AO89" s="109">
        <f t="shared" si="52"/>
        <v>0</v>
      </c>
      <c r="AP89" s="109">
        <f t="shared" si="52"/>
        <v>0</v>
      </c>
      <c r="AQ89" s="199"/>
      <c r="AR89" s="199"/>
    </row>
    <row r="90" spans="1:44" ht="48.75" customHeight="1">
      <c r="A90" s="204"/>
      <c r="B90" s="204"/>
      <c r="C90" s="105" t="s">
        <v>42</v>
      </c>
      <c r="D90" s="121">
        <f>G90+J90+M90+P90+S90+V90+Y90+AB90+AE90+AH90+AK90+AN90</f>
        <v>1067.6399999999999</v>
      </c>
      <c r="E90" s="121">
        <f>H90+K90+N90+Q90+T90+W90+Z90+AC90+AF90+AI90+AL90+AO90</f>
        <v>262.22</v>
      </c>
      <c r="F90" s="121">
        <f>E90/D90*100</f>
        <v>24.56071334906898</v>
      </c>
      <c r="G90" s="109">
        <f>G74</f>
        <v>0</v>
      </c>
      <c r="H90" s="109">
        <f t="shared" si="52"/>
        <v>0</v>
      </c>
      <c r="I90" s="109">
        <f t="shared" si="52"/>
        <v>0</v>
      </c>
      <c r="J90" s="109">
        <f t="shared" si="52"/>
        <v>0</v>
      </c>
      <c r="K90" s="109">
        <f t="shared" si="52"/>
        <v>0</v>
      </c>
      <c r="L90" s="109">
        <f t="shared" si="52"/>
        <v>0</v>
      </c>
      <c r="M90" s="109">
        <f t="shared" si="52"/>
        <v>0</v>
      </c>
      <c r="N90" s="109">
        <f t="shared" si="52"/>
        <v>0</v>
      </c>
      <c r="O90" s="109">
        <f t="shared" si="52"/>
        <v>0</v>
      </c>
      <c r="P90" s="109">
        <f t="shared" si="52"/>
        <v>100</v>
      </c>
      <c r="Q90" s="109">
        <f t="shared" si="52"/>
        <v>100</v>
      </c>
      <c r="R90" s="109">
        <f>Q90/P90*100</f>
        <v>100</v>
      </c>
      <c r="S90" s="109">
        <f t="shared" si="52"/>
        <v>162.22</v>
      </c>
      <c r="T90" s="109">
        <f t="shared" si="52"/>
        <v>162.22</v>
      </c>
      <c r="U90" s="109">
        <f>T90/S90*100</f>
        <v>100</v>
      </c>
      <c r="V90" s="109">
        <f t="shared" si="52"/>
        <v>0</v>
      </c>
      <c r="W90" s="109">
        <f t="shared" si="52"/>
        <v>0</v>
      </c>
      <c r="X90" s="109">
        <f t="shared" si="52"/>
        <v>0</v>
      </c>
      <c r="Y90" s="109">
        <f t="shared" si="52"/>
        <v>0</v>
      </c>
      <c r="Z90" s="109">
        <f t="shared" si="52"/>
        <v>0</v>
      </c>
      <c r="AA90" s="109">
        <f t="shared" si="52"/>
        <v>0</v>
      </c>
      <c r="AB90" s="109">
        <f t="shared" si="52"/>
        <v>234.3</v>
      </c>
      <c r="AC90" s="109">
        <f t="shared" si="52"/>
        <v>0</v>
      </c>
      <c r="AD90" s="109">
        <f t="shared" si="52"/>
        <v>0</v>
      </c>
      <c r="AE90" s="109">
        <f t="shared" si="52"/>
        <v>410</v>
      </c>
      <c r="AF90" s="109">
        <f t="shared" si="52"/>
        <v>0</v>
      </c>
      <c r="AG90" s="109">
        <f t="shared" si="52"/>
        <v>0</v>
      </c>
      <c r="AH90" s="109">
        <f t="shared" si="52"/>
        <v>0</v>
      </c>
      <c r="AI90" s="109">
        <f t="shared" si="52"/>
        <v>0</v>
      </c>
      <c r="AJ90" s="109">
        <f t="shared" si="52"/>
        <v>0</v>
      </c>
      <c r="AK90" s="109">
        <f t="shared" si="52"/>
        <v>37.02</v>
      </c>
      <c r="AL90" s="109">
        <f t="shared" si="52"/>
        <v>0</v>
      </c>
      <c r="AM90" s="109">
        <f t="shared" si="52"/>
        <v>0</v>
      </c>
      <c r="AN90" s="109">
        <f t="shared" si="52"/>
        <v>124.1</v>
      </c>
      <c r="AO90" s="109">
        <f t="shared" si="52"/>
        <v>0</v>
      </c>
      <c r="AP90" s="109">
        <f t="shared" si="52"/>
        <v>0</v>
      </c>
      <c r="AQ90" s="199"/>
      <c r="AR90" s="199"/>
    </row>
    <row r="91" spans="1:44" ht="86.25" customHeight="1">
      <c r="A91" s="204"/>
      <c r="B91" s="204"/>
      <c r="C91" s="105" t="s">
        <v>283</v>
      </c>
      <c r="D91" s="121">
        <v>0</v>
      </c>
      <c r="E91" s="121">
        <v>0</v>
      </c>
      <c r="F91" s="121">
        <v>0</v>
      </c>
      <c r="G91" s="109">
        <v>0</v>
      </c>
      <c r="H91" s="109">
        <v>0</v>
      </c>
      <c r="I91" s="109">
        <v>0</v>
      </c>
      <c r="J91" s="109">
        <v>0</v>
      </c>
      <c r="K91" s="109">
        <v>0</v>
      </c>
      <c r="L91" s="109">
        <v>0</v>
      </c>
      <c r="M91" s="109">
        <v>0</v>
      </c>
      <c r="N91" s="109">
        <v>0</v>
      </c>
      <c r="O91" s="109">
        <v>0</v>
      </c>
      <c r="P91" s="109">
        <v>0</v>
      </c>
      <c r="Q91" s="109">
        <v>0</v>
      </c>
      <c r="R91" s="109">
        <v>0</v>
      </c>
      <c r="S91" s="109">
        <v>0</v>
      </c>
      <c r="T91" s="109">
        <v>0</v>
      </c>
      <c r="U91" s="109">
        <v>0</v>
      </c>
      <c r="V91" s="109">
        <v>0</v>
      </c>
      <c r="W91" s="109">
        <v>0</v>
      </c>
      <c r="X91" s="109">
        <v>0</v>
      </c>
      <c r="Y91" s="109">
        <v>0</v>
      </c>
      <c r="Z91" s="109">
        <v>0</v>
      </c>
      <c r="AA91" s="109">
        <v>0</v>
      </c>
      <c r="AB91" s="109">
        <v>0</v>
      </c>
      <c r="AC91" s="109">
        <v>0</v>
      </c>
      <c r="AD91" s="109">
        <v>0</v>
      </c>
      <c r="AE91" s="109">
        <v>0</v>
      </c>
      <c r="AF91" s="109">
        <v>0</v>
      </c>
      <c r="AG91" s="109">
        <v>0</v>
      </c>
      <c r="AH91" s="109">
        <v>0</v>
      </c>
      <c r="AI91" s="109">
        <v>0</v>
      </c>
      <c r="AJ91" s="109">
        <v>0</v>
      </c>
      <c r="AK91" s="109">
        <v>0</v>
      </c>
      <c r="AL91" s="109">
        <v>0</v>
      </c>
      <c r="AM91" s="109">
        <v>0</v>
      </c>
      <c r="AN91" s="109">
        <v>0</v>
      </c>
      <c r="AO91" s="109">
        <v>0</v>
      </c>
      <c r="AP91" s="109">
        <v>0</v>
      </c>
      <c r="AQ91" s="200"/>
      <c r="AR91" s="200"/>
    </row>
    <row r="92" spans="1:44" ht="26.25" customHeight="1">
      <c r="A92" s="187" t="s">
        <v>289</v>
      </c>
      <c r="B92" s="187"/>
      <c r="C92" s="128" t="s">
        <v>284</v>
      </c>
      <c r="D92" s="125">
        <f>SUM(D93:D96)</f>
        <v>0</v>
      </c>
      <c r="E92" s="125">
        <f>SUM(E93:E96)</f>
        <v>0</v>
      </c>
      <c r="F92" s="125">
        <v>0</v>
      </c>
      <c r="G92" s="125">
        <f aca="true" t="shared" si="53" ref="G92:AN92">SUM(G93:G96)</f>
        <v>0</v>
      </c>
      <c r="H92" s="125">
        <f t="shared" si="53"/>
        <v>0</v>
      </c>
      <c r="I92" s="125">
        <f t="shared" si="53"/>
        <v>0</v>
      </c>
      <c r="J92" s="125">
        <f t="shared" si="53"/>
        <v>0</v>
      </c>
      <c r="K92" s="125">
        <f t="shared" si="53"/>
        <v>0</v>
      </c>
      <c r="L92" s="125">
        <f t="shared" si="53"/>
        <v>0</v>
      </c>
      <c r="M92" s="125">
        <f t="shared" si="53"/>
        <v>0</v>
      </c>
      <c r="N92" s="125">
        <f t="shared" si="53"/>
        <v>0</v>
      </c>
      <c r="O92" s="125">
        <f t="shared" si="53"/>
        <v>0</v>
      </c>
      <c r="P92" s="125">
        <f t="shared" si="53"/>
        <v>0</v>
      </c>
      <c r="Q92" s="125">
        <f t="shared" si="53"/>
        <v>0</v>
      </c>
      <c r="R92" s="125">
        <f t="shared" si="53"/>
        <v>0</v>
      </c>
      <c r="S92" s="125">
        <f t="shared" si="53"/>
        <v>0</v>
      </c>
      <c r="T92" s="125">
        <f t="shared" si="53"/>
        <v>0</v>
      </c>
      <c r="U92" s="125">
        <f t="shared" si="53"/>
        <v>0</v>
      </c>
      <c r="V92" s="125">
        <f t="shared" si="53"/>
        <v>0</v>
      </c>
      <c r="W92" s="125">
        <f t="shared" si="53"/>
        <v>0</v>
      </c>
      <c r="X92" s="125">
        <f t="shared" si="53"/>
        <v>0</v>
      </c>
      <c r="Y92" s="125">
        <f t="shared" si="53"/>
        <v>0</v>
      </c>
      <c r="Z92" s="125">
        <f t="shared" si="53"/>
        <v>0</v>
      </c>
      <c r="AA92" s="125">
        <f t="shared" si="53"/>
        <v>0</v>
      </c>
      <c r="AB92" s="125">
        <f t="shared" si="53"/>
        <v>0</v>
      </c>
      <c r="AC92" s="125">
        <f t="shared" si="53"/>
        <v>0</v>
      </c>
      <c r="AD92" s="125">
        <f t="shared" si="53"/>
        <v>0</v>
      </c>
      <c r="AE92" s="125">
        <f t="shared" si="53"/>
        <v>0</v>
      </c>
      <c r="AF92" s="125">
        <f t="shared" si="53"/>
        <v>0</v>
      </c>
      <c r="AG92" s="125">
        <f t="shared" si="53"/>
        <v>0</v>
      </c>
      <c r="AH92" s="125">
        <f t="shared" si="53"/>
        <v>0</v>
      </c>
      <c r="AI92" s="125">
        <f t="shared" si="53"/>
        <v>0</v>
      </c>
      <c r="AJ92" s="125">
        <f t="shared" si="53"/>
        <v>0</v>
      </c>
      <c r="AK92" s="125">
        <f t="shared" si="53"/>
        <v>0</v>
      </c>
      <c r="AL92" s="125">
        <f t="shared" si="53"/>
        <v>0</v>
      </c>
      <c r="AM92" s="125">
        <f t="shared" si="53"/>
        <v>0</v>
      </c>
      <c r="AN92" s="125">
        <f t="shared" si="53"/>
        <v>0</v>
      </c>
      <c r="AO92" s="126">
        <v>0</v>
      </c>
      <c r="AP92" s="126">
        <v>0</v>
      </c>
      <c r="AQ92" s="188"/>
      <c r="AR92" s="188"/>
    </row>
    <row r="93" spans="1:44" ht="39.75" customHeight="1">
      <c r="A93" s="187"/>
      <c r="B93" s="187"/>
      <c r="C93" s="104" t="s">
        <v>37</v>
      </c>
      <c r="D93" s="121">
        <f>G93+J93+M93+P93+S93+V93+Y93+AB93+AE93+AH93+AK93+AN93</f>
        <v>0</v>
      </c>
      <c r="E93" s="121">
        <f>H93+K93+N93+Q93+T93+W93+Z93+AC93+AF93+AI93+AL93+AO93</f>
        <v>0</v>
      </c>
      <c r="F93" s="121">
        <f>I93+L93+O93+R93+U93+X93+AA93+AD93+AG93+AJ93+AM93+AP93</f>
        <v>0</v>
      </c>
      <c r="G93" s="109">
        <v>0</v>
      </c>
      <c r="H93" s="109">
        <v>0</v>
      </c>
      <c r="I93" s="109">
        <v>0</v>
      </c>
      <c r="J93" s="109">
        <v>0</v>
      </c>
      <c r="K93" s="109">
        <v>0</v>
      </c>
      <c r="L93" s="109">
        <v>0</v>
      </c>
      <c r="M93" s="109">
        <v>0</v>
      </c>
      <c r="N93" s="109">
        <v>0</v>
      </c>
      <c r="O93" s="109">
        <v>0</v>
      </c>
      <c r="P93" s="109">
        <v>0</v>
      </c>
      <c r="Q93" s="109">
        <v>0</v>
      </c>
      <c r="R93" s="109">
        <v>0</v>
      </c>
      <c r="S93" s="109">
        <v>0</v>
      </c>
      <c r="T93" s="109">
        <v>0</v>
      </c>
      <c r="U93" s="109">
        <v>0</v>
      </c>
      <c r="V93" s="109">
        <v>0</v>
      </c>
      <c r="W93" s="109">
        <v>0</v>
      </c>
      <c r="X93" s="109">
        <v>0</v>
      </c>
      <c r="Y93" s="109">
        <v>0</v>
      </c>
      <c r="Z93" s="109">
        <v>0</v>
      </c>
      <c r="AA93" s="109">
        <v>0</v>
      </c>
      <c r="AB93" s="109">
        <v>0</v>
      </c>
      <c r="AC93" s="109">
        <v>0</v>
      </c>
      <c r="AD93" s="109">
        <v>0</v>
      </c>
      <c r="AE93" s="109">
        <v>0</v>
      </c>
      <c r="AF93" s="109">
        <v>0</v>
      </c>
      <c r="AG93" s="109">
        <v>0</v>
      </c>
      <c r="AH93" s="109">
        <v>0</v>
      </c>
      <c r="AI93" s="109">
        <v>0</v>
      </c>
      <c r="AJ93" s="109">
        <v>0</v>
      </c>
      <c r="AK93" s="109">
        <v>0</v>
      </c>
      <c r="AL93" s="109">
        <v>0</v>
      </c>
      <c r="AM93" s="109">
        <v>0</v>
      </c>
      <c r="AN93" s="109">
        <v>0</v>
      </c>
      <c r="AO93" s="109">
        <v>0</v>
      </c>
      <c r="AP93" s="109">
        <v>0</v>
      </c>
      <c r="AQ93" s="189"/>
      <c r="AR93" s="189"/>
    </row>
    <row r="94" spans="1:44" ht="116.25" customHeight="1">
      <c r="A94" s="187"/>
      <c r="B94" s="187"/>
      <c r="C94" s="105" t="s">
        <v>282</v>
      </c>
      <c r="D94" s="121">
        <f aca="true" t="shared" si="54" ref="D94:E96">G94+J94+M94+P94+S94+V94+Y94+AB94+AE94+AH94+AK94+AN94</f>
        <v>0</v>
      </c>
      <c r="E94" s="121">
        <f t="shared" si="54"/>
        <v>0</v>
      </c>
      <c r="F94" s="121">
        <v>0</v>
      </c>
      <c r="G94" s="109">
        <v>0</v>
      </c>
      <c r="H94" s="109">
        <v>0</v>
      </c>
      <c r="I94" s="109">
        <v>0</v>
      </c>
      <c r="J94" s="109">
        <v>0</v>
      </c>
      <c r="K94" s="109">
        <v>0</v>
      </c>
      <c r="L94" s="109">
        <v>0</v>
      </c>
      <c r="M94" s="109">
        <v>0</v>
      </c>
      <c r="N94" s="109">
        <v>0</v>
      </c>
      <c r="O94" s="109">
        <v>0</v>
      </c>
      <c r="P94" s="109">
        <v>0</v>
      </c>
      <c r="Q94" s="109">
        <v>0</v>
      </c>
      <c r="R94" s="109">
        <v>0</v>
      </c>
      <c r="S94" s="109">
        <v>0</v>
      </c>
      <c r="T94" s="109">
        <v>0</v>
      </c>
      <c r="U94" s="109">
        <v>0</v>
      </c>
      <c r="V94" s="109">
        <v>0</v>
      </c>
      <c r="W94" s="109">
        <v>0</v>
      </c>
      <c r="X94" s="109">
        <v>0</v>
      </c>
      <c r="Y94" s="109">
        <v>0</v>
      </c>
      <c r="Z94" s="109">
        <v>0</v>
      </c>
      <c r="AA94" s="109">
        <v>0</v>
      </c>
      <c r="AB94" s="109">
        <v>0</v>
      </c>
      <c r="AC94" s="109">
        <v>0</v>
      </c>
      <c r="AD94" s="109">
        <v>0</v>
      </c>
      <c r="AE94" s="109">
        <v>0</v>
      </c>
      <c r="AF94" s="109">
        <v>0</v>
      </c>
      <c r="AG94" s="109">
        <v>0</v>
      </c>
      <c r="AH94" s="109">
        <v>0</v>
      </c>
      <c r="AI94" s="109">
        <v>0</v>
      </c>
      <c r="AJ94" s="109">
        <v>0</v>
      </c>
      <c r="AK94" s="109">
        <v>0</v>
      </c>
      <c r="AL94" s="109">
        <v>0</v>
      </c>
      <c r="AM94" s="109">
        <v>0</v>
      </c>
      <c r="AN94" s="109">
        <v>0</v>
      </c>
      <c r="AO94" s="109">
        <v>0</v>
      </c>
      <c r="AP94" s="109">
        <v>0</v>
      </c>
      <c r="AQ94" s="189"/>
      <c r="AR94" s="189"/>
    </row>
    <row r="95" spans="1:44" ht="48.75" customHeight="1">
      <c r="A95" s="187"/>
      <c r="B95" s="187"/>
      <c r="C95" s="105" t="s">
        <v>42</v>
      </c>
      <c r="D95" s="121">
        <f t="shared" si="54"/>
        <v>0</v>
      </c>
      <c r="E95" s="121">
        <f t="shared" si="54"/>
        <v>0</v>
      </c>
      <c r="F95" s="121">
        <v>0</v>
      </c>
      <c r="G95" s="109">
        <v>0</v>
      </c>
      <c r="H95" s="109">
        <v>0</v>
      </c>
      <c r="I95" s="109">
        <v>0</v>
      </c>
      <c r="J95" s="109">
        <v>0</v>
      </c>
      <c r="K95" s="109">
        <v>0</v>
      </c>
      <c r="L95" s="109">
        <v>0</v>
      </c>
      <c r="M95" s="109">
        <v>0</v>
      </c>
      <c r="N95" s="109">
        <v>0</v>
      </c>
      <c r="O95" s="109">
        <v>0</v>
      </c>
      <c r="P95" s="109">
        <v>0</v>
      </c>
      <c r="Q95" s="109">
        <v>0</v>
      </c>
      <c r="R95" s="109">
        <v>0</v>
      </c>
      <c r="S95" s="109">
        <v>0</v>
      </c>
      <c r="T95" s="109">
        <v>0</v>
      </c>
      <c r="U95" s="109">
        <v>0</v>
      </c>
      <c r="V95" s="109">
        <v>0</v>
      </c>
      <c r="W95" s="109">
        <v>0</v>
      </c>
      <c r="X95" s="109">
        <v>0</v>
      </c>
      <c r="Y95" s="109">
        <v>0</v>
      </c>
      <c r="Z95" s="109">
        <v>0</v>
      </c>
      <c r="AA95" s="109">
        <v>0</v>
      </c>
      <c r="AB95" s="109">
        <v>0</v>
      </c>
      <c r="AC95" s="109">
        <v>0</v>
      </c>
      <c r="AD95" s="109">
        <v>0</v>
      </c>
      <c r="AE95" s="109">
        <v>0</v>
      </c>
      <c r="AF95" s="109">
        <v>0</v>
      </c>
      <c r="AG95" s="109">
        <v>0</v>
      </c>
      <c r="AH95" s="109">
        <v>0</v>
      </c>
      <c r="AI95" s="109">
        <v>0</v>
      </c>
      <c r="AJ95" s="109">
        <v>0</v>
      </c>
      <c r="AK95" s="109">
        <v>0</v>
      </c>
      <c r="AL95" s="109">
        <v>0</v>
      </c>
      <c r="AM95" s="109">
        <v>0</v>
      </c>
      <c r="AN95" s="109">
        <v>0</v>
      </c>
      <c r="AO95" s="109">
        <v>0</v>
      </c>
      <c r="AP95" s="109">
        <v>0</v>
      </c>
      <c r="AQ95" s="189"/>
      <c r="AR95" s="189"/>
    </row>
    <row r="96" spans="1:44" ht="88.5" customHeight="1">
      <c r="A96" s="187"/>
      <c r="B96" s="187"/>
      <c r="C96" s="105" t="s">
        <v>283</v>
      </c>
      <c r="D96" s="121">
        <f t="shared" si="54"/>
        <v>0</v>
      </c>
      <c r="E96" s="121">
        <f t="shared" si="54"/>
        <v>0</v>
      </c>
      <c r="F96" s="121">
        <f>I96+L96+O96+R96+U96+X96+AA96+AD96+AG96+AJ96+AM96+AP96</f>
        <v>0</v>
      </c>
      <c r="G96" s="109">
        <v>0</v>
      </c>
      <c r="H96" s="109">
        <v>0</v>
      </c>
      <c r="I96" s="109">
        <v>0</v>
      </c>
      <c r="J96" s="109">
        <v>0</v>
      </c>
      <c r="K96" s="109">
        <v>0</v>
      </c>
      <c r="L96" s="109">
        <v>0</v>
      </c>
      <c r="M96" s="109">
        <v>0</v>
      </c>
      <c r="N96" s="109">
        <v>0</v>
      </c>
      <c r="O96" s="109">
        <v>0</v>
      </c>
      <c r="P96" s="109">
        <v>0</v>
      </c>
      <c r="Q96" s="109">
        <v>0</v>
      </c>
      <c r="R96" s="109">
        <v>0</v>
      </c>
      <c r="S96" s="109">
        <v>0</v>
      </c>
      <c r="T96" s="109">
        <v>0</v>
      </c>
      <c r="U96" s="109">
        <v>0</v>
      </c>
      <c r="V96" s="109">
        <v>0</v>
      </c>
      <c r="W96" s="109">
        <v>0</v>
      </c>
      <c r="X96" s="109">
        <v>0</v>
      </c>
      <c r="Y96" s="109">
        <v>0</v>
      </c>
      <c r="Z96" s="109">
        <v>0</v>
      </c>
      <c r="AA96" s="109">
        <v>0</v>
      </c>
      <c r="AB96" s="109">
        <v>0</v>
      </c>
      <c r="AC96" s="109">
        <v>0</v>
      </c>
      <c r="AD96" s="109">
        <v>0</v>
      </c>
      <c r="AE96" s="109">
        <v>0</v>
      </c>
      <c r="AF96" s="109">
        <v>0</v>
      </c>
      <c r="AG96" s="109">
        <v>0</v>
      </c>
      <c r="AH96" s="109">
        <v>0</v>
      </c>
      <c r="AI96" s="109">
        <v>0</v>
      </c>
      <c r="AJ96" s="109">
        <v>0</v>
      </c>
      <c r="AK96" s="109">
        <v>0</v>
      </c>
      <c r="AL96" s="109">
        <v>0</v>
      </c>
      <c r="AM96" s="109">
        <v>0</v>
      </c>
      <c r="AN96" s="109">
        <v>0</v>
      </c>
      <c r="AO96" s="109">
        <v>0</v>
      </c>
      <c r="AP96" s="109">
        <v>0</v>
      </c>
      <c r="AQ96" s="190"/>
      <c r="AR96" s="190"/>
    </row>
    <row r="97" spans="1:44" ht="26.25" customHeight="1">
      <c r="A97" s="187" t="s">
        <v>290</v>
      </c>
      <c r="B97" s="187"/>
      <c r="C97" s="128" t="s">
        <v>284</v>
      </c>
      <c r="D97" s="125">
        <f>SUM(D98:D101)</f>
        <v>0</v>
      </c>
      <c r="E97" s="125">
        <f>SUM(E98:E101)</f>
        <v>0</v>
      </c>
      <c r="F97" s="125">
        <v>0</v>
      </c>
      <c r="G97" s="125">
        <f aca="true" t="shared" si="55" ref="G97:AN97">SUM(G98:G101)</f>
        <v>0</v>
      </c>
      <c r="H97" s="125">
        <f t="shared" si="55"/>
        <v>0</v>
      </c>
      <c r="I97" s="125">
        <f t="shared" si="55"/>
        <v>0</v>
      </c>
      <c r="J97" s="125">
        <f t="shared" si="55"/>
        <v>0</v>
      </c>
      <c r="K97" s="125">
        <f t="shared" si="55"/>
        <v>0</v>
      </c>
      <c r="L97" s="125">
        <f t="shared" si="55"/>
        <v>0</v>
      </c>
      <c r="M97" s="125">
        <f t="shared" si="55"/>
        <v>0</v>
      </c>
      <c r="N97" s="125">
        <f t="shared" si="55"/>
        <v>0</v>
      </c>
      <c r="O97" s="125">
        <f t="shared" si="55"/>
        <v>0</v>
      </c>
      <c r="P97" s="125">
        <f t="shared" si="55"/>
        <v>0</v>
      </c>
      <c r="Q97" s="125">
        <f t="shared" si="55"/>
        <v>0</v>
      </c>
      <c r="R97" s="125">
        <f t="shared" si="55"/>
        <v>0</v>
      </c>
      <c r="S97" s="125">
        <f t="shared" si="55"/>
        <v>0</v>
      </c>
      <c r="T97" s="125">
        <f t="shared" si="55"/>
        <v>0</v>
      </c>
      <c r="U97" s="125">
        <f t="shared" si="55"/>
        <v>0</v>
      </c>
      <c r="V97" s="125">
        <f t="shared" si="55"/>
        <v>0</v>
      </c>
      <c r="W97" s="125">
        <f t="shared" si="55"/>
        <v>0</v>
      </c>
      <c r="X97" s="125">
        <f t="shared" si="55"/>
        <v>0</v>
      </c>
      <c r="Y97" s="125">
        <f t="shared" si="55"/>
        <v>0</v>
      </c>
      <c r="Z97" s="125">
        <f t="shared" si="55"/>
        <v>0</v>
      </c>
      <c r="AA97" s="125">
        <f t="shared" si="55"/>
        <v>0</v>
      </c>
      <c r="AB97" s="125">
        <f t="shared" si="55"/>
        <v>0</v>
      </c>
      <c r="AC97" s="125">
        <f t="shared" si="55"/>
        <v>0</v>
      </c>
      <c r="AD97" s="125">
        <f t="shared" si="55"/>
        <v>0</v>
      </c>
      <c r="AE97" s="125">
        <f t="shared" si="55"/>
        <v>0</v>
      </c>
      <c r="AF97" s="125">
        <f t="shared" si="55"/>
        <v>0</v>
      </c>
      <c r="AG97" s="125">
        <f t="shared" si="55"/>
        <v>0</v>
      </c>
      <c r="AH97" s="125">
        <f t="shared" si="55"/>
        <v>0</v>
      </c>
      <c r="AI97" s="125">
        <f t="shared" si="55"/>
        <v>0</v>
      </c>
      <c r="AJ97" s="125">
        <f t="shared" si="55"/>
        <v>0</v>
      </c>
      <c r="AK97" s="125">
        <f t="shared" si="55"/>
        <v>0</v>
      </c>
      <c r="AL97" s="125">
        <f t="shared" si="55"/>
        <v>0</v>
      </c>
      <c r="AM97" s="125">
        <f t="shared" si="55"/>
        <v>0</v>
      </c>
      <c r="AN97" s="125">
        <f t="shared" si="55"/>
        <v>0</v>
      </c>
      <c r="AO97" s="126">
        <v>0</v>
      </c>
      <c r="AP97" s="126">
        <v>0</v>
      </c>
      <c r="AQ97" s="188"/>
      <c r="AR97" s="188"/>
    </row>
    <row r="98" spans="1:44" ht="39.75" customHeight="1">
      <c r="A98" s="187"/>
      <c r="B98" s="187"/>
      <c r="C98" s="104" t="s">
        <v>37</v>
      </c>
      <c r="D98" s="121">
        <f>G98+J98+M98+P98+S98+V98+Y98+AB98+AE98+AH98+AK98+AN98</f>
        <v>0</v>
      </c>
      <c r="E98" s="121">
        <f>H98+K98+N98+Q98+T98+W98+Z98+AC98+AF98+AI98+AL98+AO98</f>
        <v>0</v>
      </c>
      <c r="F98" s="121">
        <f>I98+L98+O98+R98+U98+X98+AA98+AD98+AG98+AJ98+AM98+AP98</f>
        <v>0</v>
      </c>
      <c r="G98" s="109">
        <v>0</v>
      </c>
      <c r="H98" s="109">
        <v>0</v>
      </c>
      <c r="I98" s="109">
        <v>0</v>
      </c>
      <c r="J98" s="109">
        <v>0</v>
      </c>
      <c r="K98" s="109">
        <v>0</v>
      </c>
      <c r="L98" s="109">
        <v>0</v>
      </c>
      <c r="M98" s="109">
        <v>0</v>
      </c>
      <c r="N98" s="109">
        <v>0</v>
      </c>
      <c r="O98" s="109">
        <v>0</v>
      </c>
      <c r="P98" s="109">
        <v>0</v>
      </c>
      <c r="Q98" s="109">
        <v>0</v>
      </c>
      <c r="R98" s="109">
        <v>0</v>
      </c>
      <c r="S98" s="109">
        <v>0</v>
      </c>
      <c r="T98" s="109">
        <v>0</v>
      </c>
      <c r="U98" s="109">
        <v>0</v>
      </c>
      <c r="V98" s="109">
        <v>0</v>
      </c>
      <c r="W98" s="109">
        <v>0</v>
      </c>
      <c r="X98" s="109">
        <v>0</v>
      </c>
      <c r="Y98" s="109">
        <v>0</v>
      </c>
      <c r="Z98" s="109">
        <v>0</v>
      </c>
      <c r="AA98" s="109">
        <v>0</v>
      </c>
      <c r="AB98" s="109">
        <v>0</v>
      </c>
      <c r="AC98" s="109">
        <v>0</v>
      </c>
      <c r="AD98" s="109">
        <v>0</v>
      </c>
      <c r="AE98" s="109">
        <v>0</v>
      </c>
      <c r="AF98" s="109">
        <v>0</v>
      </c>
      <c r="AG98" s="109">
        <v>0</v>
      </c>
      <c r="AH98" s="109">
        <v>0</v>
      </c>
      <c r="AI98" s="109">
        <v>0</v>
      </c>
      <c r="AJ98" s="109">
        <v>0</v>
      </c>
      <c r="AK98" s="109">
        <v>0</v>
      </c>
      <c r="AL98" s="109">
        <v>0</v>
      </c>
      <c r="AM98" s="109">
        <v>0</v>
      </c>
      <c r="AN98" s="109">
        <v>0</v>
      </c>
      <c r="AO98" s="109">
        <v>0</v>
      </c>
      <c r="AP98" s="109">
        <v>0</v>
      </c>
      <c r="AQ98" s="189"/>
      <c r="AR98" s="189"/>
    </row>
    <row r="99" spans="1:44" ht="114.75" customHeight="1">
      <c r="A99" s="187"/>
      <c r="B99" s="187"/>
      <c r="C99" s="105" t="s">
        <v>282</v>
      </c>
      <c r="D99" s="121">
        <f aca="true" t="shared" si="56" ref="D99:E101">G99+J99+M99+P99+S99+V99+Y99+AB99+AE99+AH99+AK99+AN99</f>
        <v>0</v>
      </c>
      <c r="E99" s="121">
        <f t="shared" si="56"/>
        <v>0</v>
      </c>
      <c r="F99" s="121">
        <v>0</v>
      </c>
      <c r="G99" s="109">
        <v>0</v>
      </c>
      <c r="H99" s="109">
        <v>0</v>
      </c>
      <c r="I99" s="109">
        <v>0</v>
      </c>
      <c r="J99" s="109">
        <v>0</v>
      </c>
      <c r="K99" s="109">
        <v>0</v>
      </c>
      <c r="L99" s="109">
        <v>0</v>
      </c>
      <c r="M99" s="109">
        <v>0</v>
      </c>
      <c r="N99" s="109">
        <v>0</v>
      </c>
      <c r="O99" s="109">
        <v>0</v>
      </c>
      <c r="P99" s="109">
        <v>0</v>
      </c>
      <c r="Q99" s="109">
        <v>0</v>
      </c>
      <c r="R99" s="109">
        <v>0</v>
      </c>
      <c r="S99" s="109">
        <v>0</v>
      </c>
      <c r="T99" s="109">
        <v>0</v>
      </c>
      <c r="U99" s="109">
        <v>0</v>
      </c>
      <c r="V99" s="109">
        <v>0</v>
      </c>
      <c r="W99" s="109">
        <v>0</v>
      </c>
      <c r="X99" s="109">
        <v>0</v>
      </c>
      <c r="Y99" s="109">
        <v>0</v>
      </c>
      <c r="Z99" s="109">
        <v>0</v>
      </c>
      <c r="AA99" s="109">
        <v>0</v>
      </c>
      <c r="AB99" s="109">
        <v>0</v>
      </c>
      <c r="AC99" s="109">
        <v>0</v>
      </c>
      <c r="AD99" s="109">
        <v>0</v>
      </c>
      <c r="AE99" s="109">
        <v>0</v>
      </c>
      <c r="AF99" s="109">
        <v>0</v>
      </c>
      <c r="AG99" s="109">
        <v>0</v>
      </c>
      <c r="AH99" s="109">
        <v>0</v>
      </c>
      <c r="AI99" s="109">
        <v>0</v>
      </c>
      <c r="AJ99" s="109">
        <v>0</v>
      </c>
      <c r="AK99" s="109">
        <v>0</v>
      </c>
      <c r="AL99" s="109">
        <v>0</v>
      </c>
      <c r="AM99" s="109">
        <v>0</v>
      </c>
      <c r="AN99" s="109">
        <v>0</v>
      </c>
      <c r="AO99" s="109">
        <v>0</v>
      </c>
      <c r="AP99" s="109">
        <v>0</v>
      </c>
      <c r="AQ99" s="189"/>
      <c r="AR99" s="189"/>
    </row>
    <row r="100" spans="1:44" ht="48.75" customHeight="1">
      <c r="A100" s="187"/>
      <c r="B100" s="187"/>
      <c r="C100" s="105" t="s">
        <v>42</v>
      </c>
      <c r="D100" s="121">
        <f t="shared" si="56"/>
        <v>0</v>
      </c>
      <c r="E100" s="121">
        <f t="shared" si="56"/>
        <v>0</v>
      </c>
      <c r="F100" s="121">
        <v>0</v>
      </c>
      <c r="G100" s="109">
        <v>0</v>
      </c>
      <c r="H100" s="109">
        <v>0</v>
      </c>
      <c r="I100" s="109">
        <v>0</v>
      </c>
      <c r="J100" s="109">
        <v>0</v>
      </c>
      <c r="K100" s="109">
        <v>0</v>
      </c>
      <c r="L100" s="109">
        <v>0</v>
      </c>
      <c r="M100" s="109">
        <v>0</v>
      </c>
      <c r="N100" s="109">
        <v>0</v>
      </c>
      <c r="O100" s="109">
        <v>0</v>
      </c>
      <c r="P100" s="109">
        <v>0</v>
      </c>
      <c r="Q100" s="109">
        <v>0</v>
      </c>
      <c r="R100" s="109">
        <v>0</v>
      </c>
      <c r="S100" s="109">
        <v>0</v>
      </c>
      <c r="T100" s="109">
        <v>0</v>
      </c>
      <c r="U100" s="109">
        <v>0</v>
      </c>
      <c r="V100" s="109">
        <v>0</v>
      </c>
      <c r="W100" s="109">
        <v>0</v>
      </c>
      <c r="X100" s="109">
        <v>0</v>
      </c>
      <c r="Y100" s="109">
        <v>0</v>
      </c>
      <c r="Z100" s="109">
        <v>0</v>
      </c>
      <c r="AA100" s="109">
        <v>0</v>
      </c>
      <c r="AB100" s="109">
        <v>0</v>
      </c>
      <c r="AC100" s="109">
        <v>0</v>
      </c>
      <c r="AD100" s="109">
        <v>0</v>
      </c>
      <c r="AE100" s="109">
        <v>0</v>
      </c>
      <c r="AF100" s="109">
        <v>0</v>
      </c>
      <c r="AG100" s="109">
        <v>0</v>
      </c>
      <c r="AH100" s="109">
        <v>0</v>
      </c>
      <c r="AI100" s="109">
        <v>0</v>
      </c>
      <c r="AJ100" s="109">
        <v>0</v>
      </c>
      <c r="AK100" s="109">
        <v>0</v>
      </c>
      <c r="AL100" s="109">
        <v>0</v>
      </c>
      <c r="AM100" s="109">
        <v>0</v>
      </c>
      <c r="AN100" s="109">
        <v>0</v>
      </c>
      <c r="AO100" s="109">
        <v>0</v>
      </c>
      <c r="AP100" s="109">
        <v>0</v>
      </c>
      <c r="AQ100" s="189"/>
      <c r="AR100" s="189"/>
    </row>
    <row r="101" spans="1:44" ht="86.25" customHeight="1">
      <c r="A101" s="187"/>
      <c r="B101" s="187"/>
      <c r="C101" s="105" t="s">
        <v>283</v>
      </c>
      <c r="D101" s="121">
        <f t="shared" si="56"/>
        <v>0</v>
      </c>
      <c r="E101" s="121">
        <f t="shared" si="56"/>
        <v>0</v>
      </c>
      <c r="F101" s="121">
        <f>I101+L101+O101+R101+U101+X101+AA101+AD101+AG101+AJ101+AM101+AP101</f>
        <v>0</v>
      </c>
      <c r="G101" s="109">
        <v>0</v>
      </c>
      <c r="H101" s="109">
        <v>0</v>
      </c>
      <c r="I101" s="109">
        <v>0</v>
      </c>
      <c r="J101" s="109">
        <v>0</v>
      </c>
      <c r="K101" s="109">
        <v>0</v>
      </c>
      <c r="L101" s="109">
        <v>0</v>
      </c>
      <c r="M101" s="109">
        <v>0</v>
      </c>
      <c r="N101" s="109">
        <v>0</v>
      </c>
      <c r="O101" s="109">
        <v>0</v>
      </c>
      <c r="P101" s="109">
        <v>0</v>
      </c>
      <c r="Q101" s="109">
        <v>0</v>
      </c>
      <c r="R101" s="109">
        <v>0</v>
      </c>
      <c r="S101" s="109">
        <v>0</v>
      </c>
      <c r="T101" s="109">
        <v>0</v>
      </c>
      <c r="U101" s="109">
        <v>0</v>
      </c>
      <c r="V101" s="109">
        <v>0</v>
      </c>
      <c r="W101" s="109">
        <v>0</v>
      </c>
      <c r="X101" s="109">
        <v>0</v>
      </c>
      <c r="Y101" s="109">
        <v>0</v>
      </c>
      <c r="Z101" s="109">
        <v>0</v>
      </c>
      <c r="AA101" s="109">
        <v>0</v>
      </c>
      <c r="AB101" s="109">
        <v>0</v>
      </c>
      <c r="AC101" s="109">
        <v>0</v>
      </c>
      <c r="AD101" s="109">
        <v>0</v>
      </c>
      <c r="AE101" s="109">
        <v>0</v>
      </c>
      <c r="AF101" s="109">
        <v>0</v>
      </c>
      <c r="AG101" s="109">
        <v>0</v>
      </c>
      <c r="AH101" s="109">
        <v>0</v>
      </c>
      <c r="AI101" s="109">
        <v>0</v>
      </c>
      <c r="AJ101" s="109">
        <v>0</v>
      </c>
      <c r="AK101" s="109">
        <v>0</v>
      </c>
      <c r="AL101" s="109">
        <v>0</v>
      </c>
      <c r="AM101" s="109">
        <v>0</v>
      </c>
      <c r="AN101" s="109">
        <v>0</v>
      </c>
      <c r="AO101" s="109">
        <v>0</v>
      </c>
      <c r="AP101" s="109">
        <v>0</v>
      </c>
      <c r="AQ101" s="190"/>
      <c r="AR101" s="190"/>
    </row>
    <row r="102" spans="1:44" ht="26.25" customHeight="1">
      <c r="A102" s="187" t="s">
        <v>291</v>
      </c>
      <c r="B102" s="187"/>
      <c r="C102" s="128" t="s">
        <v>284</v>
      </c>
      <c r="D102" s="125">
        <f>SUM(D103:D106)</f>
        <v>0</v>
      </c>
      <c r="E102" s="125">
        <f>SUM(E103:E106)</f>
        <v>0</v>
      </c>
      <c r="F102" s="125">
        <v>0</v>
      </c>
      <c r="G102" s="125">
        <f aca="true" t="shared" si="57" ref="G102:AN102">SUM(G103:G106)</f>
        <v>0</v>
      </c>
      <c r="H102" s="125">
        <f t="shared" si="57"/>
        <v>0</v>
      </c>
      <c r="I102" s="125">
        <f t="shared" si="57"/>
        <v>0</v>
      </c>
      <c r="J102" s="125">
        <f t="shared" si="57"/>
        <v>0</v>
      </c>
      <c r="K102" s="125">
        <f t="shared" si="57"/>
        <v>0</v>
      </c>
      <c r="L102" s="125">
        <f t="shared" si="57"/>
        <v>0</v>
      </c>
      <c r="M102" s="125">
        <f t="shared" si="57"/>
        <v>0</v>
      </c>
      <c r="N102" s="125">
        <f t="shared" si="57"/>
        <v>0</v>
      </c>
      <c r="O102" s="125">
        <f t="shared" si="57"/>
        <v>0</v>
      </c>
      <c r="P102" s="125">
        <f t="shared" si="57"/>
        <v>0</v>
      </c>
      <c r="Q102" s="125">
        <f t="shared" si="57"/>
        <v>0</v>
      </c>
      <c r="R102" s="125">
        <f t="shared" si="57"/>
        <v>0</v>
      </c>
      <c r="S102" s="125">
        <f t="shared" si="57"/>
        <v>0</v>
      </c>
      <c r="T102" s="125">
        <f t="shared" si="57"/>
        <v>0</v>
      </c>
      <c r="U102" s="125">
        <f t="shared" si="57"/>
        <v>0</v>
      </c>
      <c r="V102" s="125">
        <f t="shared" si="57"/>
        <v>0</v>
      </c>
      <c r="W102" s="125">
        <f t="shared" si="57"/>
        <v>0</v>
      </c>
      <c r="X102" s="125">
        <f t="shared" si="57"/>
        <v>0</v>
      </c>
      <c r="Y102" s="125">
        <f t="shared" si="57"/>
        <v>0</v>
      </c>
      <c r="Z102" s="125">
        <f t="shared" si="57"/>
        <v>0</v>
      </c>
      <c r="AA102" s="125">
        <f t="shared" si="57"/>
        <v>0</v>
      </c>
      <c r="AB102" s="125">
        <f t="shared" si="57"/>
        <v>0</v>
      </c>
      <c r="AC102" s="125">
        <f t="shared" si="57"/>
        <v>0</v>
      </c>
      <c r="AD102" s="125">
        <f t="shared" si="57"/>
        <v>0</v>
      </c>
      <c r="AE102" s="125">
        <f t="shared" si="57"/>
        <v>0</v>
      </c>
      <c r="AF102" s="125">
        <f t="shared" si="57"/>
        <v>0</v>
      </c>
      <c r="AG102" s="125">
        <f t="shared" si="57"/>
        <v>0</v>
      </c>
      <c r="AH102" s="125">
        <f t="shared" si="57"/>
        <v>0</v>
      </c>
      <c r="AI102" s="125">
        <f t="shared" si="57"/>
        <v>0</v>
      </c>
      <c r="AJ102" s="125">
        <f t="shared" si="57"/>
        <v>0</v>
      </c>
      <c r="AK102" s="125">
        <f t="shared" si="57"/>
        <v>0</v>
      </c>
      <c r="AL102" s="125">
        <f t="shared" si="57"/>
        <v>0</v>
      </c>
      <c r="AM102" s="125">
        <f t="shared" si="57"/>
        <v>0</v>
      </c>
      <c r="AN102" s="125">
        <f t="shared" si="57"/>
        <v>0</v>
      </c>
      <c r="AO102" s="126">
        <v>0</v>
      </c>
      <c r="AP102" s="126">
        <v>0</v>
      </c>
      <c r="AQ102" s="188"/>
      <c r="AR102" s="188"/>
    </row>
    <row r="103" spans="1:44" ht="39.75" customHeight="1">
      <c r="A103" s="187"/>
      <c r="B103" s="187"/>
      <c r="C103" s="104" t="s">
        <v>37</v>
      </c>
      <c r="D103" s="121">
        <f>G103+J103+M103+P103+S103+V103+Y103+AB103+AE103+AH103+AK103+AN103</f>
        <v>0</v>
      </c>
      <c r="E103" s="121">
        <f>H103+K103+N103+Q103+T103+W103+Z103+AC103+AF103+AI103+AL103+AO103</f>
        <v>0</v>
      </c>
      <c r="F103" s="121">
        <f>I103+L103+O103+R103+U103+X103+AA103+AD103+AG103+AJ103+AM103+AP103</f>
        <v>0</v>
      </c>
      <c r="G103" s="109">
        <v>0</v>
      </c>
      <c r="H103" s="109">
        <v>0</v>
      </c>
      <c r="I103" s="109">
        <v>0</v>
      </c>
      <c r="J103" s="109">
        <v>0</v>
      </c>
      <c r="K103" s="109">
        <v>0</v>
      </c>
      <c r="L103" s="109">
        <v>0</v>
      </c>
      <c r="M103" s="109">
        <v>0</v>
      </c>
      <c r="N103" s="109">
        <v>0</v>
      </c>
      <c r="O103" s="109">
        <v>0</v>
      </c>
      <c r="P103" s="109">
        <v>0</v>
      </c>
      <c r="Q103" s="109">
        <v>0</v>
      </c>
      <c r="R103" s="109">
        <v>0</v>
      </c>
      <c r="S103" s="109">
        <v>0</v>
      </c>
      <c r="T103" s="109">
        <v>0</v>
      </c>
      <c r="U103" s="109">
        <v>0</v>
      </c>
      <c r="V103" s="109">
        <v>0</v>
      </c>
      <c r="W103" s="109">
        <v>0</v>
      </c>
      <c r="X103" s="109">
        <v>0</v>
      </c>
      <c r="Y103" s="109">
        <v>0</v>
      </c>
      <c r="Z103" s="109">
        <v>0</v>
      </c>
      <c r="AA103" s="109">
        <v>0</v>
      </c>
      <c r="AB103" s="109">
        <v>0</v>
      </c>
      <c r="AC103" s="109">
        <v>0</v>
      </c>
      <c r="AD103" s="109">
        <v>0</v>
      </c>
      <c r="AE103" s="109">
        <v>0</v>
      </c>
      <c r="AF103" s="109">
        <v>0</v>
      </c>
      <c r="AG103" s="109">
        <v>0</v>
      </c>
      <c r="AH103" s="109">
        <v>0</v>
      </c>
      <c r="AI103" s="109">
        <v>0</v>
      </c>
      <c r="AJ103" s="109">
        <v>0</v>
      </c>
      <c r="AK103" s="109">
        <v>0</v>
      </c>
      <c r="AL103" s="109">
        <v>0</v>
      </c>
      <c r="AM103" s="109">
        <v>0</v>
      </c>
      <c r="AN103" s="109">
        <v>0</v>
      </c>
      <c r="AO103" s="109">
        <v>0</v>
      </c>
      <c r="AP103" s="109">
        <v>0</v>
      </c>
      <c r="AQ103" s="189"/>
      <c r="AR103" s="189"/>
    </row>
    <row r="104" spans="1:44" ht="103.5" customHeight="1">
      <c r="A104" s="187"/>
      <c r="B104" s="187"/>
      <c r="C104" s="105" t="s">
        <v>282</v>
      </c>
      <c r="D104" s="121">
        <f aca="true" t="shared" si="58" ref="D104:E106">G104+J104+M104+P104+S104+V104+Y104+AB104+AE104+AH104+AK104+AN104</f>
        <v>0</v>
      </c>
      <c r="E104" s="121">
        <f t="shared" si="58"/>
        <v>0</v>
      </c>
      <c r="F104" s="121">
        <v>0</v>
      </c>
      <c r="G104" s="109">
        <v>0</v>
      </c>
      <c r="H104" s="109">
        <v>0</v>
      </c>
      <c r="I104" s="109">
        <v>0</v>
      </c>
      <c r="J104" s="109">
        <v>0</v>
      </c>
      <c r="K104" s="109">
        <v>0</v>
      </c>
      <c r="L104" s="109">
        <v>0</v>
      </c>
      <c r="M104" s="109">
        <v>0</v>
      </c>
      <c r="N104" s="109">
        <v>0</v>
      </c>
      <c r="O104" s="109">
        <v>0</v>
      </c>
      <c r="P104" s="109">
        <v>0</v>
      </c>
      <c r="Q104" s="109">
        <v>0</v>
      </c>
      <c r="R104" s="109">
        <v>0</v>
      </c>
      <c r="S104" s="109">
        <v>0</v>
      </c>
      <c r="T104" s="109">
        <v>0</v>
      </c>
      <c r="U104" s="109">
        <v>0</v>
      </c>
      <c r="V104" s="109">
        <v>0</v>
      </c>
      <c r="W104" s="109">
        <v>0</v>
      </c>
      <c r="X104" s="109">
        <v>0</v>
      </c>
      <c r="Y104" s="109">
        <v>0</v>
      </c>
      <c r="Z104" s="109">
        <v>0</v>
      </c>
      <c r="AA104" s="109">
        <v>0</v>
      </c>
      <c r="AB104" s="109">
        <v>0</v>
      </c>
      <c r="AC104" s="109">
        <v>0</v>
      </c>
      <c r="AD104" s="109">
        <v>0</v>
      </c>
      <c r="AE104" s="109">
        <v>0</v>
      </c>
      <c r="AF104" s="109">
        <v>0</v>
      </c>
      <c r="AG104" s="109">
        <v>0</v>
      </c>
      <c r="AH104" s="109">
        <v>0</v>
      </c>
      <c r="AI104" s="109">
        <v>0</v>
      </c>
      <c r="AJ104" s="109">
        <v>0</v>
      </c>
      <c r="AK104" s="109">
        <v>0</v>
      </c>
      <c r="AL104" s="109">
        <v>0</v>
      </c>
      <c r="AM104" s="109">
        <v>0</v>
      </c>
      <c r="AN104" s="109">
        <v>0</v>
      </c>
      <c r="AO104" s="109">
        <v>0</v>
      </c>
      <c r="AP104" s="109">
        <v>0</v>
      </c>
      <c r="AQ104" s="189"/>
      <c r="AR104" s="189"/>
    </row>
    <row r="105" spans="1:44" ht="48.75" customHeight="1">
      <c r="A105" s="187"/>
      <c r="B105" s="187"/>
      <c r="C105" s="105" t="s">
        <v>42</v>
      </c>
      <c r="D105" s="121">
        <f t="shared" si="58"/>
        <v>0</v>
      </c>
      <c r="E105" s="121">
        <f t="shared" si="58"/>
        <v>0</v>
      </c>
      <c r="F105" s="121">
        <v>0</v>
      </c>
      <c r="G105" s="109">
        <v>0</v>
      </c>
      <c r="H105" s="109">
        <v>0</v>
      </c>
      <c r="I105" s="109">
        <v>0</v>
      </c>
      <c r="J105" s="109">
        <v>0</v>
      </c>
      <c r="K105" s="109">
        <v>0</v>
      </c>
      <c r="L105" s="109">
        <v>0</v>
      </c>
      <c r="M105" s="109">
        <v>0</v>
      </c>
      <c r="N105" s="109">
        <v>0</v>
      </c>
      <c r="O105" s="109">
        <v>0</v>
      </c>
      <c r="P105" s="109">
        <v>0</v>
      </c>
      <c r="Q105" s="109">
        <v>0</v>
      </c>
      <c r="R105" s="109">
        <v>0</v>
      </c>
      <c r="S105" s="109">
        <v>0</v>
      </c>
      <c r="T105" s="109">
        <v>0</v>
      </c>
      <c r="U105" s="109">
        <v>0</v>
      </c>
      <c r="V105" s="109">
        <v>0</v>
      </c>
      <c r="W105" s="109">
        <v>0</v>
      </c>
      <c r="X105" s="109">
        <v>0</v>
      </c>
      <c r="Y105" s="109">
        <v>0</v>
      </c>
      <c r="Z105" s="109">
        <v>0</v>
      </c>
      <c r="AA105" s="109">
        <v>0</v>
      </c>
      <c r="AB105" s="109">
        <v>0</v>
      </c>
      <c r="AC105" s="109">
        <v>0</v>
      </c>
      <c r="AD105" s="109">
        <v>0</v>
      </c>
      <c r="AE105" s="109">
        <v>0</v>
      </c>
      <c r="AF105" s="109">
        <v>0</v>
      </c>
      <c r="AG105" s="109">
        <v>0</v>
      </c>
      <c r="AH105" s="109">
        <v>0</v>
      </c>
      <c r="AI105" s="109">
        <v>0</v>
      </c>
      <c r="AJ105" s="109">
        <v>0</v>
      </c>
      <c r="AK105" s="109">
        <v>0</v>
      </c>
      <c r="AL105" s="109">
        <v>0</v>
      </c>
      <c r="AM105" s="109">
        <v>0</v>
      </c>
      <c r="AN105" s="109">
        <v>0</v>
      </c>
      <c r="AO105" s="109">
        <v>0</v>
      </c>
      <c r="AP105" s="109">
        <v>0</v>
      </c>
      <c r="AQ105" s="189"/>
      <c r="AR105" s="189"/>
    </row>
    <row r="106" spans="1:44" ht="69.75" customHeight="1">
      <c r="A106" s="187"/>
      <c r="B106" s="187"/>
      <c r="C106" s="105" t="s">
        <v>283</v>
      </c>
      <c r="D106" s="121">
        <f t="shared" si="58"/>
        <v>0</v>
      </c>
      <c r="E106" s="121">
        <f t="shared" si="58"/>
        <v>0</v>
      </c>
      <c r="F106" s="121">
        <f>I106+L106+O106+R106+U106+X106+AA106+AD106+AG106+AJ106+AM106+AP106</f>
        <v>0</v>
      </c>
      <c r="G106" s="109">
        <v>0</v>
      </c>
      <c r="H106" s="109">
        <v>0</v>
      </c>
      <c r="I106" s="109">
        <v>0</v>
      </c>
      <c r="J106" s="109">
        <v>0</v>
      </c>
      <c r="K106" s="109">
        <v>0</v>
      </c>
      <c r="L106" s="109">
        <v>0</v>
      </c>
      <c r="M106" s="109">
        <v>0</v>
      </c>
      <c r="N106" s="109">
        <v>0</v>
      </c>
      <c r="O106" s="109">
        <v>0</v>
      </c>
      <c r="P106" s="109">
        <v>0</v>
      </c>
      <c r="Q106" s="109">
        <v>0</v>
      </c>
      <c r="R106" s="109">
        <v>0</v>
      </c>
      <c r="S106" s="109">
        <v>0</v>
      </c>
      <c r="T106" s="109">
        <v>0</v>
      </c>
      <c r="U106" s="109">
        <v>0</v>
      </c>
      <c r="V106" s="109">
        <v>0</v>
      </c>
      <c r="W106" s="109">
        <v>0</v>
      </c>
      <c r="X106" s="109">
        <v>0</v>
      </c>
      <c r="Y106" s="109">
        <v>0</v>
      </c>
      <c r="Z106" s="109">
        <v>0</v>
      </c>
      <c r="AA106" s="109">
        <v>0</v>
      </c>
      <c r="AB106" s="109">
        <v>0</v>
      </c>
      <c r="AC106" s="109">
        <v>0</v>
      </c>
      <c r="AD106" s="109">
        <v>0</v>
      </c>
      <c r="AE106" s="109">
        <v>0</v>
      </c>
      <c r="AF106" s="109">
        <v>0</v>
      </c>
      <c r="AG106" s="109">
        <v>0</v>
      </c>
      <c r="AH106" s="109">
        <v>0</v>
      </c>
      <c r="AI106" s="109">
        <v>0</v>
      </c>
      <c r="AJ106" s="109">
        <v>0</v>
      </c>
      <c r="AK106" s="109">
        <v>0</v>
      </c>
      <c r="AL106" s="109">
        <v>0</v>
      </c>
      <c r="AM106" s="109">
        <v>0</v>
      </c>
      <c r="AN106" s="109">
        <v>0</v>
      </c>
      <c r="AO106" s="109">
        <v>0</v>
      </c>
      <c r="AP106" s="109">
        <v>0</v>
      </c>
      <c r="AQ106" s="190"/>
      <c r="AR106" s="190"/>
    </row>
    <row r="107" spans="1:42" ht="12.75">
      <c r="A107" s="32"/>
      <c r="B107" s="32"/>
      <c r="C107" s="32"/>
      <c r="D107" s="32"/>
      <c r="E107" s="32"/>
      <c r="F107" s="32"/>
      <c r="G107" s="32"/>
      <c r="H107" s="32"/>
      <c r="I107" s="32"/>
      <c r="J107" s="32"/>
      <c r="K107" s="32"/>
      <c r="L107" s="32"/>
      <c r="M107" s="32"/>
      <c r="N107" s="32"/>
      <c r="O107" s="3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32"/>
      <c r="AP107" s="32"/>
    </row>
    <row r="110" spans="1:38" ht="15.75">
      <c r="A110" s="191" t="s">
        <v>293</v>
      </c>
      <c r="B110" s="191"/>
      <c r="E110" s="99"/>
      <c r="F110" s="98" t="s">
        <v>259</v>
      </c>
      <c r="G110" s="98"/>
      <c r="H110" s="98"/>
      <c r="I110" s="98"/>
      <c r="P110" s="98" t="s">
        <v>259</v>
      </c>
      <c r="AL110" s="103"/>
    </row>
    <row r="111" spans="1:16" ht="15.75">
      <c r="A111" s="191" t="s">
        <v>258</v>
      </c>
      <c r="B111" s="191"/>
      <c r="E111" s="99"/>
      <c r="F111" s="98" t="s">
        <v>260</v>
      </c>
      <c r="G111" s="98"/>
      <c r="H111" s="98"/>
      <c r="I111" s="98"/>
      <c r="P111" s="98" t="s">
        <v>312</v>
      </c>
    </row>
    <row r="112" spans="1:15" ht="15.75">
      <c r="A112" s="98"/>
      <c r="B112" s="98"/>
      <c r="E112" s="100"/>
      <c r="F112" s="98"/>
      <c r="G112" s="98"/>
      <c r="H112" s="98"/>
      <c r="I112" s="98"/>
      <c r="O112" s="98"/>
    </row>
    <row r="113" spans="1:19" ht="15.75">
      <c r="A113" s="98" t="s">
        <v>331</v>
      </c>
      <c r="B113" s="98"/>
      <c r="E113" s="99"/>
      <c r="F113" s="98" t="s">
        <v>320</v>
      </c>
      <c r="G113" s="98"/>
      <c r="H113" s="98"/>
      <c r="I113" s="98"/>
      <c r="O113" s="32"/>
      <c r="P113" s="12" t="s">
        <v>313</v>
      </c>
      <c r="S113" s="98" t="s">
        <v>319</v>
      </c>
    </row>
    <row r="114" spans="6:9" ht="15.75">
      <c r="F114" s="98"/>
      <c r="G114" s="98"/>
      <c r="H114" s="98"/>
      <c r="I114" s="98"/>
    </row>
    <row r="115" spans="6:9" ht="15.75">
      <c r="F115" s="98"/>
      <c r="G115" s="98"/>
      <c r="H115" s="98"/>
      <c r="I115" s="98"/>
    </row>
    <row r="116" spans="7:9" ht="38.25" customHeight="1">
      <c r="G116" s="98"/>
      <c r="H116" s="98"/>
      <c r="I116" s="98"/>
    </row>
    <row r="117" spans="1:16" ht="15.75">
      <c r="A117" s="98" t="s">
        <v>272</v>
      </c>
      <c r="B117" s="98"/>
      <c r="C117" s="98" t="s">
        <v>272</v>
      </c>
      <c r="D117" s="98"/>
      <c r="F117" s="98" t="s">
        <v>272</v>
      </c>
      <c r="G117" s="98"/>
      <c r="H117" s="98"/>
      <c r="I117" s="98"/>
      <c r="P117" s="98"/>
    </row>
    <row r="118" spans="1:16" ht="15.75">
      <c r="A118" s="98" t="s">
        <v>307</v>
      </c>
      <c r="B118" s="98"/>
      <c r="C118" s="98" t="s">
        <v>336</v>
      </c>
      <c r="D118" s="98"/>
      <c r="F118" s="98" t="s">
        <v>332</v>
      </c>
      <c r="G118" s="98"/>
      <c r="H118" s="98"/>
      <c r="I118" s="98"/>
      <c r="P118" s="98"/>
    </row>
    <row r="119" spans="1:44" s="12" customFormat="1" ht="15.75">
      <c r="A119" s="98" t="s">
        <v>306</v>
      </c>
      <c r="B119" s="98"/>
      <c r="C119" s="98" t="s">
        <v>306</v>
      </c>
      <c r="D119" s="98"/>
      <c r="E119" s="31"/>
      <c r="F119" s="98" t="s">
        <v>306</v>
      </c>
      <c r="G119" s="98"/>
      <c r="H119" s="98"/>
      <c r="I119" s="98"/>
      <c r="P119" s="98"/>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Q119" s="32"/>
      <c r="AR119" s="32"/>
    </row>
    <row r="120" spans="1:44" s="12" customFormat="1" ht="15.75">
      <c r="A120" s="98" t="s">
        <v>273</v>
      </c>
      <c r="B120" s="98"/>
      <c r="C120" s="98" t="s">
        <v>273</v>
      </c>
      <c r="D120" s="98"/>
      <c r="E120" s="31"/>
      <c r="F120" s="98" t="s">
        <v>273</v>
      </c>
      <c r="G120" s="98"/>
      <c r="H120" s="98"/>
      <c r="I120" s="98"/>
      <c r="P120" s="98"/>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Q120" s="32"/>
      <c r="AR120" s="32"/>
    </row>
    <row r="121" spans="1:44" s="12" customFormat="1" ht="15.75">
      <c r="A121" s="98" t="s">
        <v>274</v>
      </c>
      <c r="B121" s="98"/>
      <c r="C121" s="98" t="s">
        <v>337</v>
      </c>
      <c r="D121" s="98"/>
      <c r="E121" s="31"/>
      <c r="F121" s="98" t="s">
        <v>333</v>
      </c>
      <c r="G121" s="98"/>
      <c r="H121" s="98"/>
      <c r="I121" s="98"/>
      <c r="P121" s="98"/>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Q121" s="32"/>
      <c r="AR121" s="32"/>
    </row>
  </sheetData>
  <sheetProtection/>
  <mergeCells count="93">
    <mergeCell ref="AR2:AR4"/>
    <mergeCell ref="G3:I3"/>
    <mergeCell ref="V3:X3"/>
    <mergeCell ref="Y3:AA3"/>
    <mergeCell ref="A1:AR1"/>
    <mergeCell ref="A2:A4"/>
    <mergeCell ref="B2:B4"/>
    <mergeCell ref="C2:C4"/>
    <mergeCell ref="D2:F3"/>
    <mergeCell ref="G2:AP2"/>
    <mergeCell ref="AQ2:AQ4"/>
    <mergeCell ref="AB3:AD3"/>
    <mergeCell ref="AE3:AG3"/>
    <mergeCell ref="AH3:AJ3"/>
    <mergeCell ref="AK3:AM3"/>
    <mergeCell ref="AN3:AP3"/>
    <mergeCell ref="B5:AN5"/>
    <mergeCell ref="J3:L3"/>
    <mergeCell ref="M3:O3"/>
    <mergeCell ref="P3:R3"/>
    <mergeCell ref="S3:U3"/>
    <mergeCell ref="A6:A10"/>
    <mergeCell ref="B6:B10"/>
    <mergeCell ref="AQ6:AQ10"/>
    <mergeCell ref="AR6:AR10"/>
    <mergeCell ref="A11:A15"/>
    <mergeCell ref="B11:B15"/>
    <mergeCell ref="AQ11:AQ15"/>
    <mergeCell ref="AR11:AR15"/>
    <mergeCell ref="A16:A20"/>
    <mergeCell ref="B16:B20"/>
    <mergeCell ref="AQ16:AQ20"/>
    <mergeCell ref="AR16:AR20"/>
    <mergeCell ref="A21:A25"/>
    <mergeCell ref="B21:B25"/>
    <mergeCell ref="AQ21:AQ25"/>
    <mergeCell ref="AR21:AR25"/>
    <mergeCell ref="A26:B30"/>
    <mergeCell ref="AQ26:AQ30"/>
    <mergeCell ref="AR26:AR30"/>
    <mergeCell ref="B31:AN31"/>
    <mergeCell ref="A34:A37"/>
    <mergeCell ref="B34:B37"/>
    <mergeCell ref="AQ34:AQ37"/>
    <mergeCell ref="AR34:AR37"/>
    <mergeCell ref="A38:B42"/>
    <mergeCell ref="AQ38:AQ42"/>
    <mergeCell ref="AR38:AR42"/>
    <mergeCell ref="B43:AN43"/>
    <mergeCell ref="A44:A48"/>
    <mergeCell ref="B44:B48"/>
    <mergeCell ref="AQ44:AQ48"/>
    <mergeCell ref="AR44:AR48"/>
    <mergeCell ref="A51:A55"/>
    <mergeCell ref="B51:B55"/>
    <mergeCell ref="AQ51:AQ55"/>
    <mergeCell ref="AR51:AR55"/>
    <mergeCell ref="A56:A60"/>
    <mergeCell ref="B56:B60"/>
    <mergeCell ref="AQ56:AQ60"/>
    <mergeCell ref="AR56:AR60"/>
    <mergeCell ref="A61:A65"/>
    <mergeCell ref="B61:B65"/>
    <mergeCell ref="AQ61:AQ65"/>
    <mergeCell ref="AR61:AR65"/>
    <mergeCell ref="A66:B70"/>
    <mergeCell ref="AQ66:AQ70"/>
    <mergeCell ref="AR66:AR70"/>
    <mergeCell ref="A71:B75"/>
    <mergeCell ref="AQ71:AQ75"/>
    <mergeCell ref="AR71:AR75"/>
    <mergeCell ref="A76:B80"/>
    <mergeCell ref="AQ76:AQ80"/>
    <mergeCell ref="AR76:AR80"/>
    <mergeCell ref="AR97:AR101"/>
    <mergeCell ref="A81:B85"/>
    <mergeCell ref="AQ81:AQ85"/>
    <mergeCell ref="AR81:AR85"/>
    <mergeCell ref="A86:B86"/>
    <mergeCell ref="C86:AP86"/>
    <mergeCell ref="A87:B91"/>
    <mergeCell ref="AQ87:AQ91"/>
    <mergeCell ref="AR87:AR91"/>
    <mergeCell ref="A102:B106"/>
    <mergeCell ref="AQ102:AQ106"/>
    <mergeCell ref="AR102:AR106"/>
    <mergeCell ref="A110:B110"/>
    <mergeCell ref="A111:B111"/>
    <mergeCell ref="A92:B96"/>
    <mergeCell ref="AQ92:AQ96"/>
    <mergeCell ref="AR92:AR96"/>
    <mergeCell ref="A97:B101"/>
    <mergeCell ref="AQ97:AQ101"/>
  </mergeCells>
  <conditionalFormatting sqref="AM74:AM75 AM72 AK72:AL75 AJ72 AJ74:AJ75 AN72:AP75 G66:AP70 G72:AI75 G77:AP80 G45:AP48 G51:AP51 V52:W55 V57:W65 P52:T55 P57:T65 J52:K55 J57:K65 G56:AP56 G52:H55 G57:H65 M52:N55 M57:N65 G82:AP85 G88:AP106 I61 L61 O61 U61 X61:AP61 G27:AP30 G35:AP37 G39:AP42">
    <cfRule type="cellIs" priority="2" dxfId="2" operator="notEqual" stopIfTrue="1">
      <formula>#REF!</formula>
    </cfRule>
  </conditionalFormatting>
  <printOptions/>
  <pageMargins left="0.11811023622047245" right="0.1968503937007874" top="0.15748031496062992" bottom="0.15748031496062992" header="0.15748031496062992" footer="0.1968503937007874"/>
  <pageSetup horizontalDpi="600" verticalDpi="600" orientation="landscape" pageOrder="overThenDown" paperSize="8" scale="70" r:id="rId2"/>
  <ignoredErrors>
    <ignoredError sqref="D11:E11 F6:F7 D16:E16 D21:E21 D26:F26 F27 F47 L53:AG53 F51:F52 D56:F61 D66:X68 D72:X72 F70 U26 F62 U6:U7 D38:E38 E40 D74:W74 D73:X73 F87 D71:K71 M71:O71 P71:X71 L81:O83 D76:H76 R83:R84 R81 U81 U83:U84 F81 X81 J76:AP76 L87 L89 O87:R90 U87:U91 X87:X89 D97:E97 D102:E102 F34" formula="1"/>
    <ignoredError sqref="A43" numberStoredAsText="1"/>
    <ignoredError sqref="A56:A65" twoDigitTextYear="1"/>
    <ignoredError sqref="U11:AD11 AJ11:AO16 AD21" formulaRange="1"/>
    <ignoredError sqref="I76" formula="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Сергей С. Сургутсков</dc:creator>
  <cp:keywords/>
  <dc:description/>
  <cp:lastModifiedBy>kulikovaly</cp:lastModifiedBy>
  <cp:lastPrinted>2023-07-13T05:03:53Z</cp:lastPrinted>
  <dcterms:created xsi:type="dcterms:W3CDTF">2011-05-17T05:04:33Z</dcterms:created>
  <dcterms:modified xsi:type="dcterms:W3CDTF">2023-07-18T03:29:23Z</dcterms:modified>
  <cp:category/>
  <cp:version/>
  <cp:contentType/>
  <cp:contentStatus/>
</cp:coreProperties>
</file>