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.1" sheetId="14" r:id="rId1"/>
    <sheet name="таб.2" sheetId="15" r:id="rId2"/>
  </sheets>
  <definedNames>
    <definedName name="_xlnm.Print_Titles" localSheetId="0">таб.1!$8:$11</definedName>
    <definedName name="_xlnm.Print_Area" localSheetId="0">таб.1!$A$1:$BB$66</definedName>
  </definedNames>
  <calcPr calcId="125725"/>
</workbook>
</file>

<file path=xl/calcChain.xml><?xml version="1.0" encoding="utf-8"?>
<calcChain xmlns="http://schemas.openxmlformats.org/spreadsheetml/2006/main">
  <c r="F14" i="15"/>
  <c r="N25" i="14"/>
  <c r="Z25"/>
  <c r="W17"/>
  <c r="Z17"/>
  <c r="T17"/>
  <c r="AK37" l="1"/>
  <c r="T35"/>
  <c r="U22" l="1"/>
  <c r="R56"/>
  <c r="AD56" s="1"/>
  <c r="Q56"/>
  <c r="AC56" s="1"/>
  <c r="AO56" s="1"/>
  <c r="E56" s="1"/>
  <c r="R30"/>
  <c r="AD30" s="1"/>
  <c r="Q30"/>
  <c r="AC30" s="1"/>
  <c r="AO30" s="1"/>
  <c r="E30" s="1"/>
  <c r="K12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41"/>
  <c r="AD41" s="1"/>
  <c r="Q41"/>
  <c r="AC41" s="1"/>
  <c r="AO41" s="1"/>
  <c r="E41" s="1"/>
  <c r="R40"/>
  <c r="AD40" s="1"/>
  <c r="Q40"/>
  <c r="AC40" s="1"/>
  <c r="AO40" s="1"/>
  <c r="E40" s="1"/>
  <c r="R39"/>
  <c r="AD39" s="1"/>
  <c r="Q39"/>
  <c r="AC39" s="1"/>
  <c r="AO39" s="1"/>
  <c r="E39" s="1"/>
  <c r="R38"/>
  <c r="AD38" s="1"/>
  <c r="Q38"/>
  <c r="AC38" s="1"/>
  <c r="AY37"/>
  <c r="AX37"/>
  <c r="AV37"/>
  <c r="AU37"/>
  <c r="AS37"/>
  <c r="AR37"/>
  <c r="AM37"/>
  <c r="AL37"/>
  <c r="AJ37"/>
  <c r="AI37"/>
  <c r="AG37"/>
  <c r="AF37"/>
  <c r="AA37"/>
  <c r="Z37"/>
  <c r="X37"/>
  <c r="W37"/>
  <c r="U37"/>
  <c r="T37"/>
  <c r="R37"/>
  <c r="Q37"/>
  <c r="O37"/>
  <c r="N37"/>
  <c r="L37"/>
  <c r="K37"/>
  <c r="I37"/>
  <c r="H37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45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R51" s="1"/>
  <c r="AD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V32"/>
  <c r="AS32"/>
  <c r="AM32"/>
  <c r="AJ32"/>
  <c r="AG32"/>
  <c r="AA32"/>
  <c r="X32"/>
  <c r="W32"/>
  <c r="U32"/>
  <c r="T32"/>
  <c r="O32"/>
  <c r="L32"/>
  <c r="K32"/>
  <c r="I32"/>
  <c r="H32"/>
  <c r="R31"/>
  <c r="AD31" s="1"/>
  <c r="Q31"/>
  <c r="AC31" s="1"/>
  <c r="AO31" s="1"/>
  <c r="E31" s="1"/>
  <c r="R29"/>
  <c r="AD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Z22"/>
  <c r="X22"/>
  <c r="W22"/>
  <c r="T22"/>
  <c r="V22" s="1"/>
  <c r="R22"/>
  <c r="O22"/>
  <c r="N22"/>
  <c r="L22"/>
  <c r="K22"/>
  <c r="I22"/>
  <c r="H22"/>
  <c r="R21"/>
  <c r="AD21" s="1"/>
  <c r="Q21"/>
  <c r="AC21" s="1"/>
  <c r="AO21" s="1"/>
  <c r="E21" s="1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L17"/>
  <c r="AJ17"/>
  <c r="AI17"/>
  <c r="AG17"/>
  <c r="AF17"/>
  <c r="AA17"/>
  <c r="X17"/>
  <c r="U17"/>
  <c r="O17"/>
  <c r="N17"/>
  <c r="L17"/>
  <c r="K17"/>
  <c r="I17"/>
  <c r="H17"/>
  <c r="R16"/>
  <c r="Q16"/>
  <c r="AC16" s="1"/>
  <c r="AO16" s="1"/>
  <c r="E16"/>
  <c r="R15"/>
  <c r="AD15" s="1"/>
  <c r="Q15"/>
  <c r="AC15" s="1"/>
  <c r="AO15" s="1"/>
  <c r="E15" s="1"/>
  <c r="R14"/>
  <c r="AD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Q12"/>
  <c r="O12"/>
  <c r="N12"/>
  <c r="L12"/>
  <c r="I12"/>
  <c r="H12"/>
  <c r="R57"/>
  <c r="Q57"/>
  <c r="AC57" s="1"/>
  <c r="AO57" s="1"/>
  <c r="E57" s="1"/>
  <c r="R55"/>
  <c r="AD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O53"/>
  <c r="N53"/>
  <c r="L53"/>
  <c r="K53"/>
  <c r="I53"/>
  <c r="H53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G48" s="1"/>
  <c r="AF50"/>
  <c r="AA50"/>
  <c r="Z50"/>
  <c r="X50"/>
  <c r="W50"/>
  <c r="U50"/>
  <c r="T50"/>
  <c r="O50"/>
  <c r="O48" s="1"/>
  <c r="N50"/>
  <c r="L50"/>
  <c r="K50"/>
  <c r="I50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U32" l="1"/>
  <c r="AW32" s="1"/>
  <c r="AI32"/>
  <c r="AF32"/>
  <c r="Z32"/>
  <c r="AX32"/>
  <c r="AR32"/>
  <c r="AT32" s="1"/>
  <c r="AT22"/>
  <c r="AL32"/>
  <c r="AN32" s="1"/>
  <c r="AH22"/>
  <c r="N32"/>
  <c r="AZ22"/>
  <c r="AB22"/>
  <c r="M22"/>
  <c r="I48"/>
  <c r="K51"/>
  <c r="K48" s="1"/>
  <c r="M48" s="1"/>
  <c r="W51"/>
  <c r="Z51"/>
  <c r="AB51" s="1"/>
  <c r="AF51"/>
  <c r="AF48" s="1"/>
  <c r="AH48" s="1"/>
  <c r="J22"/>
  <c r="P22"/>
  <c r="Y22"/>
  <c r="AK22"/>
  <c r="AW2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N48" s="1"/>
  <c r="AI51"/>
  <c r="AK51" s="1"/>
  <c r="T51"/>
  <c r="T48" s="1"/>
  <c r="V48" s="1"/>
  <c r="N51"/>
  <c r="M51"/>
  <c r="J51"/>
  <c r="H48"/>
  <c r="J48" s="1"/>
  <c r="AP56"/>
  <c r="AP30"/>
  <c r="AI48"/>
  <c r="AK48" s="1"/>
  <c r="AH32"/>
  <c r="M32"/>
  <c r="J32"/>
  <c r="R17"/>
  <c r="P32"/>
  <c r="Q17"/>
  <c r="AR48"/>
  <c r="AT48" s="1"/>
  <c r="AZ32"/>
  <c r="AK32"/>
  <c r="AB32"/>
  <c r="Y32"/>
  <c r="V32"/>
  <c r="R12"/>
  <c r="AO13"/>
  <c r="AC12"/>
  <c r="AP13"/>
  <c r="AD12"/>
  <c r="AP14"/>
  <c r="AP15"/>
  <c r="AO18"/>
  <c r="AC17"/>
  <c r="AO23"/>
  <c r="AC22"/>
  <c r="AO28"/>
  <c r="AC27"/>
  <c r="AO33"/>
  <c r="I42"/>
  <c r="R45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O38"/>
  <c r="AC37"/>
  <c r="AD43"/>
  <c r="R42"/>
  <c r="AD44"/>
  <c r="AD46"/>
  <c r="AD18"/>
  <c r="AP19"/>
  <c r="AP20"/>
  <c r="AP21"/>
  <c r="AP23"/>
  <c r="AD22"/>
  <c r="AP24"/>
  <c r="AE25"/>
  <c r="AP25"/>
  <c r="AP26"/>
  <c r="AP28"/>
  <c r="AD27"/>
  <c r="AP29"/>
  <c r="AP31"/>
  <c r="AP33"/>
  <c r="AP34"/>
  <c r="Q45"/>
  <c r="AC45" s="1"/>
  <c r="AO45" s="1"/>
  <c r="E45" s="1"/>
  <c r="H42"/>
  <c r="AP36"/>
  <c r="AP38"/>
  <c r="AD37"/>
  <c r="AP39"/>
  <c r="AP40"/>
  <c r="AP41"/>
  <c r="AC43"/>
  <c r="Q52"/>
  <c r="AC52" s="1"/>
  <c r="AO52" s="1"/>
  <c r="E52" s="1"/>
  <c r="AD16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O54"/>
  <c r="AP51"/>
  <c r="AD52"/>
  <c r="AP54"/>
  <c r="AP55"/>
  <c r="R49"/>
  <c r="R50"/>
  <c r="AD57"/>
  <c r="AD53" s="1"/>
  <c r="AH51" l="1"/>
  <c r="AX48"/>
  <c r="AZ48" s="1"/>
  <c r="Z48"/>
  <c r="AB48" s="1"/>
  <c r="Q42"/>
  <c r="S42" s="1"/>
  <c r="Y51"/>
  <c r="W48"/>
  <c r="Y48" s="1"/>
  <c r="Q51"/>
  <c r="S51" s="1"/>
  <c r="AN51"/>
  <c r="AW51"/>
  <c r="AU48"/>
  <c r="AW48" s="1"/>
  <c r="AE22"/>
  <c r="V51"/>
  <c r="P51"/>
  <c r="N48"/>
  <c r="P48" s="1"/>
  <c r="F56"/>
  <c r="F30"/>
  <c r="AC35"/>
  <c r="Q32"/>
  <c r="F38"/>
  <c r="AP37"/>
  <c r="F34"/>
  <c r="F26"/>
  <c r="AQ25"/>
  <c r="F25"/>
  <c r="G25" s="1"/>
  <c r="F24"/>
  <c r="F20"/>
  <c r="AP18"/>
  <c r="AD17"/>
  <c r="AP43"/>
  <c r="S35"/>
  <c r="AD35"/>
  <c r="R32"/>
  <c r="AP16"/>
  <c r="F41"/>
  <c r="F40"/>
  <c r="F39"/>
  <c r="F33"/>
  <c r="F31"/>
  <c r="F29"/>
  <c r="F23"/>
  <c r="AP22"/>
  <c r="AP46"/>
  <c r="AP44"/>
  <c r="E38"/>
  <c r="E37" s="1"/>
  <c r="AO37"/>
  <c r="S45"/>
  <c r="AD45"/>
  <c r="F13"/>
  <c r="AP12"/>
  <c r="E13"/>
  <c r="E12" s="1"/>
  <c r="AO12"/>
  <c r="Q48"/>
  <c r="AO43"/>
  <c r="AC42"/>
  <c r="F36"/>
  <c r="F28"/>
  <c r="AP27"/>
  <c r="F21"/>
  <c r="F19"/>
  <c r="E33"/>
  <c r="E28"/>
  <c r="E27" s="1"/>
  <c r="AO27"/>
  <c r="E23"/>
  <c r="E22" s="1"/>
  <c r="AO22"/>
  <c r="E18"/>
  <c r="E17" s="1"/>
  <c r="AO17"/>
  <c r="F15"/>
  <c r="F14"/>
  <c r="J42"/>
  <c r="AP57"/>
  <c r="AD50"/>
  <c r="AD49"/>
  <c r="R48"/>
  <c r="S48" s="1"/>
  <c r="F54"/>
  <c r="AP52"/>
  <c r="F51"/>
  <c r="E54"/>
  <c r="AO49"/>
  <c r="Q53"/>
  <c r="F55"/>
  <c r="AC51" l="1"/>
  <c r="AO51" s="1"/>
  <c r="E51" s="1"/>
  <c r="G51" s="1"/>
  <c r="S32"/>
  <c r="AE45"/>
  <c r="AP45"/>
  <c r="F44"/>
  <c r="F16"/>
  <c r="F43"/>
  <c r="AP17"/>
  <c r="F18"/>
  <c r="F27"/>
  <c r="F22"/>
  <c r="G22" s="1"/>
  <c r="AE35"/>
  <c r="AP35"/>
  <c r="AD32"/>
  <c r="AO35"/>
  <c r="AC32"/>
  <c r="AQ22"/>
  <c r="AD42"/>
  <c r="AE42" s="1"/>
  <c r="E43"/>
  <c r="E42" s="1"/>
  <c r="AO42"/>
  <c r="F46"/>
  <c r="F37"/>
  <c r="AP49"/>
  <c r="AD48"/>
  <c r="AP50"/>
  <c r="F57"/>
  <c r="AC53"/>
  <c r="E49"/>
  <c r="F52"/>
  <c r="AP53"/>
  <c r="E48" l="1"/>
  <c r="AO48"/>
  <c r="AQ51"/>
  <c r="AC48"/>
  <c r="AE48" s="1"/>
  <c r="AE51"/>
  <c r="E35"/>
  <c r="E32" s="1"/>
  <c r="AO32"/>
  <c r="AQ45"/>
  <c r="F45"/>
  <c r="G45" s="1"/>
  <c r="AE32"/>
  <c r="F12"/>
  <c r="AP42"/>
  <c r="AQ42" s="1"/>
  <c r="AQ35"/>
  <c r="F35"/>
  <c r="AP32"/>
  <c r="F17"/>
  <c r="AO53"/>
  <c r="F49"/>
  <c r="AP48"/>
  <c r="F50"/>
  <c r="F53"/>
  <c r="AQ48" l="1"/>
  <c r="AQ32"/>
  <c r="G35"/>
  <c r="F32"/>
  <c r="G32" s="1"/>
  <c r="F42"/>
  <c r="G42" s="1"/>
  <c r="F48"/>
  <c r="G48" s="1"/>
  <c r="E53"/>
</calcChain>
</file>

<file path=xl/sharedStrings.xml><?xml version="1.0" encoding="utf-8"?>
<sst xmlns="http://schemas.openxmlformats.org/spreadsheetml/2006/main" count="189" uniqueCount="95">
  <si>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</si>
  <si>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</si>
  <si>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</si>
  <si>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</si>
  <si>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</si>
  <si>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</si>
  <si>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</si>
  <si>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</si>
  <si>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</si>
  <si>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</si>
  <si>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</si>
  <si>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</si>
  <si>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</si>
  <si>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</si>
  <si>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</si>
  <si>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</si>
  <si>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</si>
  <si>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</si>
  <si>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</si>
  <si>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</si>
  <si>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</si>
  <si>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</si>
  <si>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</si>
  <si>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</si>
  <si>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</si>
  <si>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</si>
  <si>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</si>
  <si>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</si>
  <si>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</si>
  <si>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</si>
  <si>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</si>
  <si>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</si>
  <si>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</si>
  <si>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</si>
  <si>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</si>
  <si>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</si>
  <si>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</si>
  <si>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</si>
  <si>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</si>
  <si>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</si>
  <si>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</si>
  <si>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</si>
  <si>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</si>
  <si>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</si>
  <si>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</si>
  <si>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</si>
  <si>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</si>
  <si>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</si>
  <si>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</si>
  <si>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</si>
  <si>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</si>
  <si>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</si>
  <si>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</si>
  <si>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</si>
  <si>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</si>
  <si>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</si>
  <si>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</si>
  <si>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</si>
  <si>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</si>
  <si>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</si>
  <si>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 xml:space="preserve">Тел.: 8 (34676) 20582 (доб.114) </t>
  </si>
  <si>
    <t xml:space="preserve">Таблица 2 </t>
  </si>
  <si>
    <t>Приложения к Порядку принятия решения о разработке муниципальных программ</t>
  </si>
  <si>
    <t xml:space="preserve"> муниципального образования городской округ город Урай, их</t>
  </si>
  <si>
    <t xml:space="preserve">формирования, утверждения, корректировки и реализации </t>
  </si>
  <si>
    <t>ОТЧЕТ</t>
  </si>
  <si>
    <t>Наименование целевого показателя муниципальной программы</t>
  </si>
  <si>
    <t>Ед.изм.</t>
  </si>
  <si>
    <t>Значение целевого показателя муниципальной программы</t>
  </si>
  <si>
    <t>Степень достижения целевого показателя, %</t>
  </si>
  <si>
    <t xml:space="preserve">Обоснование отклонений значений целевого показателя на конец отчетного года (при наличии) </t>
  </si>
  <si>
    <t>отчетный год (план)</t>
  </si>
  <si>
    <t>отчетный год (факт)</t>
  </si>
  <si>
    <t xml:space="preserve">Исполнение плана по налоговым и неналоговым доходам, утвержденного решением Думы города Урай о бюджете городского округа город Урай на очередной финансовый год и плановый период
</t>
  </si>
  <si>
    <t>%</t>
  </si>
  <si>
    <t>≥ 100,0</t>
  </si>
  <si>
    <t>Исполнение расходных обязательств городского округа за отчетный финансовый год от бюджетных ассигнований, утвержденных решением о бюджете города Урай</t>
  </si>
  <si>
    <t>≥ 93,5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</si>
  <si>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</si>
  <si>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Отношение объема муниципального долга к общему объему доходов бюджета городского округа (без учета объемов безвозмездных поступлений) </t>
  </si>
  <si>
    <t>≤  50,0</t>
  </si>
  <si>
    <t>В отчетном году кредитные средства не привлекались, долговые обязательства у муниципального образования отсутствуют.</t>
  </si>
  <si>
    <r>
      <t xml:space="preserve">о достижении целевых показателей муниципальной программы «Управление муниципальными финансами в городе Урай» </t>
    </r>
    <r>
      <rPr>
        <b/>
        <u/>
        <sz val="14"/>
        <rFont val="Times New Roman"/>
        <family val="1"/>
        <charset val="204"/>
      </rPr>
      <t>за 2022 год</t>
    </r>
    <r>
      <rPr>
        <sz val="14"/>
        <rFont val="Times New Roman"/>
        <family val="1"/>
        <charset val="204"/>
      </rPr>
      <t xml:space="preserve"> </t>
    </r>
  </si>
  <si>
    <r>
      <t>" 27 " января 20</t>
    </r>
    <r>
      <rPr>
        <u/>
        <sz val="11"/>
        <rFont val="Times New Roman"/>
        <family val="1"/>
        <charset val="204"/>
      </rPr>
      <t>23</t>
    </r>
    <r>
      <rPr>
        <sz val="11"/>
        <rFont val="Times New Roman"/>
        <family val="1"/>
        <charset val="204"/>
      </rPr>
      <t xml:space="preserve"> г.  Подпись ___________________ С.Е.Щепелина</t>
    </r>
  </si>
  <si>
    <r>
      <t>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2023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</si>
  <si>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</si>
  <si>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t>Общий объем расходов бюджета городского округа на 2022 год (с учетом внесенных изменений) утвержден в сумме 4 138 853,7 тыс.руб. По итогам года расходы бюджета исполнены в сумме 4 049 073,3 тыс.руб., или 97,8% к уточненному годовому плану. Целевой показатель выполнен.</t>
  </si>
  <si>
    <t>Объем налоговых и неналоговых доходов бюджета городского округа на 2022 год (с учетом внесенных изменений) утвержден в сумме 1 104 272,0 тыс.руб. По итогам года налоговые и неналоговые доходы бюджета исполнены в сумме 1 138 563,4 тыс.руб., или 103,1% к уточненному годовому плану. Целевой показатель выполнен.</t>
  </si>
  <si>
    <t>Увеличение объема поступлений по налоговым и неналоговым доходам (налог на доходы физических лиц, налог, взимаемый в связи с применением упрощенной системы налогообложения, доходы от реализации муниципального имущества) повлияло на увеличение общего объема собственных доходов, в результате чего их доля в общем объеме собственных доходов бюджета (без учета субвенций) увеличилась. Целевой показатель выполнен.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</si>
  <si>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2022 год.</t>
  </si>
  <si>
    <t xml:space="preserve">Формирование и исполнение бюджета городского округа осуществляется в соответствии с требованиями и нормами бюджетного законодательства. По результатам мониторинга и оценки качества организации и осуществления бюджетного процесса в городских округах и муниципальных районах ХМАО – Югры за 2021 год, проводимом Департаментом финансов ХМАО - Югры в 2022 году, по разделу «Нарушения бюджетного законодательства» у городского округа Урай нарушений не выявлено. По результатам проведенного Департаментом финансов автономного округа мониторинга соблюдения муниципальными районами и городскими округами автономного округа требований БК РФ за 9 мес.2022 года городским округом Урай обеспечено выполнение всех установленных индикаторов, нарушений не выявлено.
  Бюджетные ассигнования в сумме 1 601,8 тыс.руб. были предусмотрены решением о бюджете на 2022 год на обслуживание муниципального долга на случай привлечения кредита на покрытие дефицита и кассового разрыва, возникающего при исполнении бюджета. В декабре 2022 года ассигнования перераспределены на уменьшение дефицита бюджета городского округа по причине отсутствия необходимости в привлечении заемных средств от кредитных организаций.
</t>
  </si>
  <si>
    <t xml:space="preserve">Комитет по финансам администрации г.Урай является финансовым органом администрации г.Урай, осуществляющий составление и организацию исполнения бюджета г.Урай. Бюджет городского округа Урай ХМАО – Югры на 2022 год и на плановый период 2023 и 2024 годов сформирован в установленные сроки и утвержден решением Думы г.Урай от 03.12.2021 года №29. В течение года в утвержденные параметры бюджета вносились изменения (7 поправок), обусловленные уточнением объема и состава источников финансирования дефицита бюджета, динамикой исполнения доходов, в том числе в связи с поступлением финансовой помощи из бюджета автономного округа и необходимостью финансового обеспечения отдельных расходных обязательств. В установленные сроки сформирован и утвержден решением Думы г.Урай от 26.05.2022 №50 отчет «Об исполнении бюджета городского округа Урай Ханты-Мансийского автономного округа – Югры за 2021 год».  В сентябре – октябре 2022 года проведена работа по составлению проекта бюджета города на очередной финансовый год и плановый период. Бюджет городского округа Урай ХМАО – Югры на 2023 год и на плановый период 2024 и 2025 годов утвержден решением Думы г.Урай от 25.11.2022 №125. 
Комитет по финансам осуществляет организацию и кассовое обслуживание исполнения бюджета города, обеспечивает реализацию единого бюджетного процесса и налоговой политики в муниципальном образовании, управление единым счетом бюджета города и бюджетными средствами. В течение года обеспечивалось своевременное и качественное предоставление месячной, квартальной отчетности в Департамент финансов, отраслевые Департаменты автономного округа. В Думу г.Урай подготовлены и направлены отчеты об исполнении бюджета городского округа за 2021 год, 1 квартал, 1 полугодие и 9 месяцев 2022 года для рассмотрения и утверждения.
 В 2022 году муниципальным образованием дополнительно привлечено из бюджета автономного округа в виде «грантовой» поддержки 7,1 млн.руб. (за достижение высоких показателей качества управления муниципальными финансами, стимулирование роста налогового потенциала и качества планирования доходов). Средства направлены на уменьшение дефицита бюджета городского округа. В 2022 году муниципальным образованием принято участие в XV Всероссийском конкурсе «Лучшее муниципальное образование России в сфере управления общественными финансами», по результатам которого городской округ Урай награжден почетной грамотой за активное участие в конкурсе и в реформировании общественных финансов. 
</t>
  </si>
  <si>
    <r>
      <t xml:space="preserve">Комплексный план (сетевой график) реализации мероприятий муниципальной программы "Управление муниципальными финансами в городе Урай" </t>
    </r>
    <r>
      <rPr>
        <b/>
        <u/>
        <sz val="12"/>
        <rFont val="Times New Roman"/>
        <family val="1"/>
        <charset val="204"/>
      </rPr>
      <t>на 31.12.2022 года</t>
    </r>
  </si>
  <si>
    <t xml:space="preserve">Бюджетные ассигнования освоены не в полном объеме по причине экономии средств (602,2 тыс.руб.), предусмотренных на обеспечение деятельности Комитета по финансам, в связи с наличием вакантной ставки (ФОТ, начисления на него, сан.кур.лечение). Расходы в 4 кв.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</t>
  </si>
  <si>
    <t xml:space="preserve">По итогам 2022 года налоговые и неналоговые доходы бюджета города исполнены в сумме 1 138,6 млн.руб., или на 103,1% к уточненному годовому плану и на 105,2% к первоначальному годовому плану. В результате в бюджет города дополнительно поступило налоговых и неналоговых доходов в сумме 56,2 млн.руб. (налог на доходы физических лиц, налог, взимаемый в связи с применением упрощенной системы налогообложения, доходы от реализации муниципального имущества).
В целях развития собственной доходной базы, изыскания дополнительных резервов поступлений в бюджет города Урай, в соответствии с положением «О Комиссии по мобилизации дополнительных доходов в бюджет города Урай», утвержденным постановлением главы города Урай от 06.06.2007 №1304 (в ред. от 29.04.2019), в течение 2022 года выполнено следующее: 
1. В целях своевременной оплаты и погашения задолженности по имущественным налогам проведена разъяснительная работа с руководителями учреждений, организаций и органов местного самоуправления города Урай по вопросу своевременной уплаты имущественных налогов и погашения задолженности прошлых лет работниками этих учреждений;
2. Организована работа по размещению информационных обращений к населению города через средства массовой информации (газета «Знамя», в официальных группах в социальных сетях, мессенджерах и на сайте администрации г.Урай) и через счета на оплату коммунальных услуг;      
3. На постоянной основе ведется работа по размещению информации «Местные  налоги» на официальном сайте администрации города. 
4. Главными администраторами налоговых и неналоговых доходов на постоянной основе проводится работа с задолженностью, как в рамках досудебного урегулирования - претензионная работа, так и в судебном порядке - взыскание по исполнительным листам. 
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</si>
</sst>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165" fontId="17" fillId="2" borderId="2" xfId="2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5" fontId="17" fillId="0" borderId="2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9" fontId="3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20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tabSelected="1" view="pageBreakPreview" zoomScale="60" zoomScaleNormal="60" workbookViewId="0">
      <pane xSplit="7" ySplit="10" topLeftCell="AG23" activePane="bottomRight" state="frozen"/>
      <selection pane="topRight" activeCell="I1" sqref="I1"/>
      <selection pane="bottomLeft" activeCell="A12" sqref="A12"/>
      <selection pane="bottomRight" activeCell="BA27" sqref="BA27:BA31"/>
    </sheetView>
  </sheetViews>
  <sheetFormatPr defaultColWidth="9.140625" defaultRowHeight="12.75"/>
  <cols>
    <col min="1" max="1" width="5.7109375" style="18" customWidth="1"/>
    <col min="2" max="2" width="25.28515625" style="20" customWidth="1"/>
    <col min="3" max="3" width="32.140625" style="20" customWidth="1"/>
    <col min="4" max="4" width="23.71093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29" width="11" style="19" customWidth="1"/>
    <col min="30" max="30" width="10.7109375" style="19" customWidth="1"/>
    <col min="31" max="31" width="10.42578125" style="23" customWidth="1"/>
    <col min="32" max="33" width="11.140625" style="20" customWidth="1"/>
    <col min="34" max="34" width="10.2851562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2851562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" style="20" customWidth="1"/>
    <col min="53" max="53" width="80.7109375" style="20" customWidth="1"/>
    <col min="54" max="54" width="26.5703125" style="2" customWidth="1"/>
    <col min="55" max="16384" width="9.140625" style="9"/>
  </cols>
  <sheetData>
    <row r="1" spans="1:54" s="2" customFormat="1" ht="19.5" customHeight="1">
      <c r="A1" s="36"/>
      <c r="S1" s="64" t="s">
        <v>54</v>
      </c>
      <c r="T1" s="64"/>
      <c r="U1" s="64"/>
      <c r="V1" s="64"/>
      <c r="W1" s="64"/>
      <c r="X1" s="64"/>
      <c r="Y1" s="64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64" t="s">
        <v>55</v>
      </c>
      <c r="T2" s="64"/>
      <c r="U2" s="64"/>
      <c r="V2" s="64"/>
      <c r="W2" s="64"/>
      <c r="X2" s="64"/>
      <c r="Y2" s="64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64" t="s">
        <v>56</v>
      </c>
      <c r="U3" s="64"/>
      <c r="V3" s="64"/>
      <c r="W3" s="64"/>
      <c r="X3" s="64"/>
      <c r="Y3" s="64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72" t="s">
        <v>53</v>
      </c>
      <c r="V5" s="72"/>
      <c r="W5" s="72"/>
      <c r="X5" s="72"/>
      <c r="Y5" s="72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71" t="s">
        <v>92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33.6" customHeight="1">
      <c r="A8" s="68" t="s">
        <v>0</v>
      </c>
      <c r="B8" s="68" t="s">
        <v>42</v>
      </c>
      <c r="C8" s="68" t="s">
        <v>43</v>
      </c>
      <c r="D8" s="68" t="s">
        <v>1</v>
      </c>
      <c r="E8" s="70" t="s">
        <v>44</v>
      </c>
      <c r="F8" s="70"/>
      <c r="G8" s="70"/>
      <c r="H8" s="68" t="s">
        <v>2</v>
      </c>
      <c r="I8" s="68"/>
      <c r="J8" s="68"/>
      <c r="K8" s="68"/>
      <c r="L8" s="68"/>
      <c r="M8" s="68"/>
      <c r="N8" s="68"/>
      <c r="O8" s="68"/>
      <c r="P8" s="68"/>
      <c r="Q8" s="70" t="s">
        <v>3</v>
      </c>
      <c r="R8" s="70"/>
      <c r="S8" s="70"/>
      <c r="T8" s="68" t="s">
        <v>2</v>
      </c>
      <c r="U8" s="68"/>
      <c r="V8" s="68"/>
      <c r="W8" s="68"/>
      <c r="X8" s="68"/>
      <c r="Y8" s="68"/>
      <c r="Z8" s="68"/>
      <c r="AA8" s="68"/>
      <c r="AB8" s="68"/>
      <c r="AC8" s="70" t="s">
        <v>4</v>
      </c>
      <c r="AD8" s="70"/>
      <c r="AE8" s="70"/>
      <c r="AF8" s="68" t="s">
        <v>2</v>
      </c>
      <c r="AG8" s="68"/>
      <c r="AH8" s="68"/>
      <c r="AI8" s="68"/>
      <c r="AJ8" s="68"/>
      <c r="AK8" s="68"/>
      <c r="AL8" s="68"/>
      <c r="AM8" s="68"/>
      <c r="AN8" s="68"/>
      <c r="AO8" s="70" t="s">
        <v>5</v>
      </c>
      <c r="AP8" s="70"/>
      <c r="AQ8" s="70"/>
      <c r="AR8" s="68" t="s">
        <v>2</v>
      </c>
      <c r="AS8" s="68"/>
      <c r="AT8" s="68"/>
      <c r="AU8" s="68"/>
      <c r="AV8" s="68"/>
      <c r="AW8" s="68"/>
      <c r="AX8" s="68"/>
      <c r="AY8" s="68"/>
      <c r="AZ8" s="68"/>
      <c r="BA8" s="68" t="s">
        <v>6</v>
      </c>
      <c r="BB8" s="116" t="s">
        <v>7</v>
      </c>
    </row>
    <row r="9" spans="1:54" s="17" customFormat="1" ht="18.600000000000001" customHeight="1">
      <c r="A9" s="68"/>
      <c r="B9" s="68"/>
      <c r="C9" s="68"/>
      <c r="D9" s="68"/>
      <c r="E9" s="69" t="s">
        <v>8</v>
      </c>
      <c r="F9" s="69" t="s">
        <v>9</v>
      </c>
      <c r="G9" s="69" t="s">
        <v>10</v>
      </c>
      <c r="H9" s="68" t="s">
        <v>11</v>
      </c>
      <c r="I9" s="68"/>
      <c r="J9" s="68"/>
      <c r="K9" s="68" t="s">
        <v>12</v>
      </c>
      <c r="L9" s="68"/>
      <c r="M9" s="68"/>
      <c r="N9" s="68" t="s">
        <v>13</v>
      </c>
      <c r="O9" s="68"/>
      <c r="P9" s="68"/>
      <c r="Q9" s="69" t="s">
        <v>8</v>
      </c>
      <c r="R9" s="69" t="s">
        <v>9</v>
      </c>
      <c r="S9" s="69" t="s">
        <v>10</v>
      </c>
      <c r="T9" s="115" t="s">
        <v>14</v>
      </c>
      <c r="U9" s="115"/>
      <c r="V9" s="115"/>
      <c r="W9" s="115" t="s">
        <v>15</v>
      </c>
      <c r="X9" s="115"/>
      <c r="Y9" s="115"/>
      <c r="Z9" s="115" t="s">
        <v>16</v>
      </c>
      <c r="AA9" s="115"/>
      <c r="AB9" s="115"/>
      <c r="AC9" s="69" t="s">
        <v>8</v>
      </c>
      <c r="AD9" s="69" t="s">
        <v>9</v>
      </c>
      <c r="AE9" s="69" t="s">
        <v>10</v>
      </c>
      <c r="AF9" s="115" t="s">
        <v>17</v>
      </c>
      <c r="AG9" s="115"/>
      <c r="AH9" s="115"/>
      <c r="AI9" s="115" t="s">
        <v>18</v>
      </c>
      <c r="AJ9" s="115"/>
      <c r="AK9" s="115"/>
      <c r="AL9" s="115" t="s">
        <v>19</v>
      </c>
      <c r="AM9" s="115"/>
      <c r="AN9" s="115"/>
      <c r="AO9" s="69" t="s">
        <v>8</v>
      </c>
      <c r="AP9" s="69" t="s">
        <v>9</v>
      </c>
      <c r="AQ9" s="69" t="s">
        <v>10</v>
      </c>
      <c r="AR9" s="115" t="s">
        <v>20</v>
      </c>
      <c r="AS9" s="115"/>
      <c r="AT9" s="115"/>
      <c r="AU9" s="115" t="s">
        <v>21</v>
      </c>
      <c r="AV9" s="115"/>
      <c r="AW9" s="115"/>
      <c r="AX9" s="115" t="s">
        <v>22</v>
      </c>
      <c r="AY9" s="115"/>
      <c r="AZ9" s="115"/>
      <c r="BA9" s="68"/>
      <c r="BB9" s="116"/>
    </row>
    <row r="10" spans="1:54" s="17" customFormat="1" ht="88.9" customHeight="1">
      <c r="A10" s="68"/>
      <c r="B10" s="68"/>
      <c r="C10" s="68"/>
      <c r="D10" s="68"/>
      <c r="E10" s="69"/>
      <c r="F10" s="69"/>
      <c r="G10" s="69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69"/>
      <c r="R10" s="69"/>
      <c r="S10" s="69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69"/>
      <c r="AD10" s="69"/>
      <c r="AE10" s="69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69"/>
      <c r="AP10" s="69"/>
      <c r="AQ10" s="69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68"/>
      <c r="BB10" s="116"/>
    </row>
    <row r="11" spans="1:54" ht="15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61.5" customHeight="1">
      <c r="A12" s="97" t="s">
        <v>24</v>
      </c>
      <c r="B12" s="100" t="s">
        <v>47</v>
      </c>
      <c r="C12" s="103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94" t="s">
        <v>91</v>
      </c>
      <c r="BB12" s="106"/>
    </row>
    <row r="13" spans="1:54" s="13" customFormat="1" ht="56.25" customHeight="1">
      <c r="A13" s="98"/>
      <c r="B13" s="101"/>
      <c r="C13" s="104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95"/>
      <c r="BB13" s="107"/>
    </row>
    <row r="14" spans="1:54" s="13" customFormat="1" ht="76.5" customHeight="1">
      <c r="A14" s="98"/>
      <c r="B14" s="101"/>
      <c r="C14" s="104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95"/>
      <c r="BB14" s="107"/>
    </row>
    <row r="15" spans="1:54" s="17" customFormat="1" ht="128.25" customHeight="1">
      <c r="A15" s="98"/>
      <c r="B15" s="101"/>
      <c r="C15" s="104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95"/>
      <c r="BB15" s="107"/>
    </row>
    <row r="16" spans="1:54" s="13" customFormat="1" ht="222.75" customHeight="1">
      <c r="A16" s="99"/>
      <c r="B16" s="102"/>
      <c r="C16" s="105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96"/>
      <c r="BB16" s="108"/>
    </row>
    <row r="17" spans="1:54" s="13" customFormat="1" ht="54.75" customHeight="1">
      <c r="A17" s="112" t="s">
        <v>25</v>
      </c>
      <c r="B17" s="100" t="s">
        <v>48</v>
      </c>
      <c r="C17" s="103" t="s">
        <v>46</v>
      </c>
      <c r="D17" s="11" t="s">
        <v>30</v>
      </c>
      <c r="E17" s="33">
        <f>E18+E19+E20+E21</f>
        <v>0</v>
      </c>
      <c r="F17" s="33">
        <f>F18+F19+F20+F21</f>
        <v>0</v>
      </c>
      <c r="G17" s="33">
        <v>0</v>
      </c>
      <c r="H17" s="12">
        <f t="shared" ref="H17:I17" si="12">SUM(H19:H20)</f>
        <v>0</v>
      </c>
      <c r="I17" s="12">
        <f t="shared" si="12"/>
        <v>0</v>
      </c>
      <c r="J17" s="12">
        <v>0</v>
      </c>
      <c r="K17" s="12">
        <f t="shared" ref="K17:L17" si="13">SUM(K19:K20)</f>
        <v>0</v>
      </c>
      <c r="L17" s="12">
        <f t="shared" si="13"/>
        <v>0</v>
      </c>
      <c r="M17" s="12">
        <v>0</v>
      </c>
      <c r="N17" s="12">
        <f t="shared" ref="N17:O17" si="14">SUM(N19:N20)</f>
        <v>0</v>
      </c>
      <c r="O17" s="12">
        <f t="shared" si="14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5">SUM(T19:T20)</f>
        <v>0</v>
      </c>
      <c r="U17" s="12">
        <f t="shared" si="15"/>
        <v>0</v>
      </c>
      <c r="V17" s="12">
        <v>0</v>
      </c>
      <c r="W17" s="12">
        <f t="shared" ref="W17:X17" si="16">SUM(W19:W20)</f>
        <v>0</v>
      </c>
      <c r="X17" s="12">
        <f t="shared" si="16"/>
        <v>0</v>
      </c>
      <c r="Y17" s="12">
        <v>0</v>
      </c>
      <c r="Z17" s="12">
        <f t="shared" ref="Z17:AA17" si="17">SUM(Z19:Z20)</f>
        <v>0</v>
      </c>
      <c r="AA17" s="12">
        <f t="shared" si="17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8">SUM(AF18:AF20)</f>
        <v>0</v>
      </c>
      <c r="AG17" s="12">
        <f t="shared" si="18"/>
        <v>0</v>
      </c>
      <c r="AH17" s="12">
        <v>0</v>
      </c>
      <c r="AI17" s="12">
        <f t="shared" si="18"/>
        <v>0</v>
      </c>
      <c r="AJ17" s="12">
        <f t="shared" si="18"/>
        <v>0</v>
      </c>
      <c r="AK17" s="12">
        <v>0</v>
      </c>
      <c r="AL17" s="12">
        <f t="shared" si="18"/>
        <v>0</v>
      </c>
      <c r="AM17" s="12">
        <f t="shared" si="18"/>
        <v>0</v>
      </c>
      <c r="AN17" s="12">
        <v>0</v>
      </c>
      <c r="AO17" s="33">
        <f>AO18+AO19+AO20+AO21</f>
        <v>0</v>
      </c>
      <c r="AP17" s="33">
        <f>AP18+AP19+AP20+AP21</f>
        <v>0</v>
      </c>
      <c r="AQ17" s="33">
        <v>0</v>
      </c>
      <c r="AR17" s="12">
        <f t="shared" ref="AR17:AY17" si="19">SUM(AR18:AR20)</f>
        <v>0</v>
      </c>
      <c r="AS17" s="12">
        <f t="shared" si="19"/>
        <v>0</v>
      </c>
      <c r="AT17" s="12">
        <v>0</v>
      </c>
      <c r="AU17" s="12">
        <f t="shared" si="19"/>
        <v>0</v>
      </c>
      <c r="AV17" s="12">
        <f t="shared" si="19"/>
        <v>0</v>
      </c>
      <c r="AW17" s="12">
        <v>0</v>
      </c>
      <c r="AX17" s="12">
        <f t="shared" si="19"/>
        <v>0</v>
      </c>
      <c r="AY17" s="12">
        <f t="shared" si="19"/>
        <v>0</v>
      </c>
      <c r="AZ17" s="12">
        <v>0</v>
      </c>
      <c r="BA17" s="94" t="s">
        <v>90</v>
      </c>
      <c r="BB17" s="106"/>
    </row>
    <row r="18" spans="1:54" s="13" customFormat="1" ht="49.5" customHeight="1">
      <c r="A18" s="113"/>
      <c r="B18" s="101"/>
      <c r="C18" s="104"/>
      <c r="D18" s="11" t="s">
        <v>31</v>
      </c>
      <c r="E18" s="33">
        <f t="shared" ref="E18:F19" si="20">AO18+AR18+AU18+AX18</f>
        <v>0</v>
      </c>
      <c r="F18" s="33">
        <f t="shared" si="20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1">H18+K18+N18</f>
        <v>0</v>
      </c>
      <c r="R18" s="33">
        <f t="shared" si="21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22">Q18+T18+W18+Z18</f>
        <v>0</v>
      </c>
      <c r="AD18" s="33">
        <f t="shared" si="22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23">AC18+AF18+AI18+AL18</f>
        <v>0</v>
      </c>
      <c r="AP18" s="33">
        <f t="shared" si="23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95"/>
      <c r="BB18" s="107"/>
    </row>
    <row r="19" spans="1:54" s="13" customFormat="1" ht="60.75" customHeight="1">
      <c r="A19" s="113"/>
      <c r="B19" s="101"/>
      <c r="C19" s="104"/>
      <c r="D19" s="31" t="s">
        <v>32</v>
      </c>
      <c r="E19" s="33">
        <f t="shared" si="20"/>
        <v>0</v>
      </c>
      <c r="F19" s="33">
        <f t="shared" si="20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1"/>
        <v>0</v>
      </c>
      <c r="R19" s="33">
        <f t="shared" si="21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22"/>
        <v>0</v>
      </c>
      <c r="AD19" s="33">
        <f t="shared" si="22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23"/>
        <v>0</v>
      </c>
      <c r="AP19" s="33">
        <f t="shared" si="23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95"/>
      <c r="BB19" s="107"/>
    </row>
    <row r="20" spans="1:54" s="17" customFormat="1" ht="63" customHeight="1">
      <c r="A20" s="113"/>
      <c r="B20" s="101"/>
      <c r="C20" s="104"/>
      <c r="D20" s="31" t="s">
        <v>33</v>
      </c>
      <c r="E20" s="33">
        <f>AO20+AR20+AU20+AX20</f>
        <v>0</v>
      </c>
      <c r="F20" s="33">
        <f>AP20+AS20+AV20+AY20</f>
        <v>0</v>
      </c>
      <c r="G20" s="33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1"/>
        <v>0</v>
      </c>
      <c r="R20" s="33">
        <f t="shared" si="21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2"/>
        <v>0</v>
      </c>
      <c r="AD20" s="33">
        <f t="shared" si="22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3">
        <f t="shared" si="23"/>
        <v>0</v>
      </c>
      <c r="AP20" s="33">
        <f t="shared" si="23"/>
        <v>0</v>
      </c>
      <c r="AQ20" s="33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95"/>
      <c r="BB20" s="107"/>
    </row>
    <row r="21" spans="1:54" s="13" customFormat="1" ht="47.25" customHeight="1">
      <c r="A21" s="114"/>
      <c r="B21" s="102"/>
      <c r="C21" s="105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1"/>
        <v>0</v>
      </c>
      <c r="R21" s="33">
        <f t="shared" si="21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22"/>
        <v>0</v>
      </c>
      <c r="AD21" s="33">
        <f t="shared" si="22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23"/>
        <v>0</v>
      </c>
      <c r="AP21" s="33">
        <f t="shared" si="23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96"/>
      <c r="BB21" s="108"/>
    </row>
    <row r="22" spans="1:54" s="13" customFormat="1" ht="62.25" customHeight="1">
      <c r="A22" s="97" t="s">
        <v>35</v>
      </c>
      <c r="B22" s="100" t="s">
        <v>49</v>
      </c>
      <c r="C22" s="103" t="s">
        <v>58</v>
      </c>
      <c r="D22" s="11" t="s">
        <v>30</v>
      </c>
      <c r="E22" s="33">
        <f>E23+E24+E25+E26</f>
        <v>27272.1</v>
      </c>
      <c r="F22" s="33">
        <f>F23+F24+F25+F26</f>
        <v>26669.899999999998</v>
      </c>
      <c r="G22" s="33">
        <f t="shared" ref="G22:G45" si="24">F22/E22*100</f>
        <v>97.791882546631896</v>
      </c>
      <c r="H22" s="12">
        <f>H25</f>
        <v>1217.7</v>
      </c>
      <c r="I22" s="12">
        <f>I25</f>
        <v>1217.7</v>
      </c>
      <c r="J22" s="12">
        <f t="shared" ref="J22:J45" si="25">I22/H22*100</f>
        <v>100</v>
      </c>
      <c r="K22" s="12">
        <f t="shared" ref="K22:L22" si="26">SUM(K24:K25)</f>
        <v>2995</v>
      </c>
      <c r="L22" s="12">
        <f t="shared" si="26"/>
        <v>2995</v>
      </c>
      <c r="M22" s="12">
        <f t="shared" ref="M22:M45" si="27">L22/K22*100</f>
        <v>100</v>
      </c>
      <c r="N22" s="12">
        <f t="shared" ref="N22:O22" si="28">SUM(N24:N25)</f>
        <v>3328.6</v>
      </c>
      <c r="O22" s="12">
        <f t="shared" si="28"/>
        <v>3044.9</v>
      </c>
      <c r="P22" s="12">
        <f t="shared" ref="P22:P45" si="29">O22/N22*100</f>
        <v>91.476897194015507</v>
      </c>
      <c r="Q22" s="33">
        <f>Q23+Q24+Q25+Q26</f>
        <v>7541.2999999999993</v>
      </c>
      <c r="R22" s="33">
        <f>R23+R24+R25+R26</f>
        <v>7257.6</v>
      </c>
      <c r="S22" s="33">
        <f t="shared" ref="S22:S45" si="30">R22/Q22*100</f>
        <v>96.238049142720755</v>
      </c>
      <c r="T22" s="12">
        <f t="shared" ref="T22:U22" si="31">SUM(T24:T25)</f>
        <v>2266.9</v>
      </c>
      <c r="U22" s="12">
        <f t="shared" si="31"/>
        <v>2266.9</v>
      </c>
      <c r="V22" s="12">
        <f t="shared" ref="V22:V45" si="32">U22/T22*100</f>
        <v>100</v>
      </c>
      <c r="W22" s="12">
        <f t="shared" ref="W22:X22" si="33">SUM(W24:W25)</f>
        <v>1855.3</v>
      </c>
      <c r="X22" s="12">
        <f t="shared" si="33"/>
        <v>1855.3</v>
      </c>
      <c r="Y22" s="12">
        <f t="shared" ref="Y22:Y45" si="34">X22/W22*100</f>
        <v>100</v>
      </c>
      <c r="Z22" s="12">
        <f t="shared" ref="Z22:AA22" si="35">SUM(Z24:Z25)</f>
        <v>2717</v>
      </c>
      <c r="AA22" s="12">
        <f t="shared" si="35"/>
        <v>2471.9</v>
      </c>
      <c r="AB22" s="12">
        <f t="shared" ref="AB22:AB45" si="36">AA22/Z22*100</f>
        <v>90.979020979020987</v>
      </c>
      <c r="AC22" s="33">
        <f>AC23+AC24+AC25+AC26</f>
        <v>14380.499999999998</v>
      </c>
      <c r="AD22" s="33">
        <f>AD23+AD24+AD25+AD26</f>
        <v>13851.699999999999</v>
      </c>
      <c r="AE22" s="33">
        <f t="shared" ref="AE22:AE45" si="37">AD22/AC22*100</f>
        <v>96.322798233719283</v>
      </c>
      <c r="AF22" s="12">
        <f t="shared" ref="AF22:AM22" si="38">SUM(AF23:AF25)</f>
        <v>2400</v>
      </c>
      <c r="AG22" s="12">
        <f t="shared" si="38"/>
        <v>2367.1</v>
      </c>
      <c r="AH22" s="12">
        <f t="shared" ref="AH22:AH45" si="39">AG22/AF22*100</f>
        <v>98.629166666666663</v>
      </c>
      <c r="AI22" s="12">
        <f t="shared" si="38"/>
        <v>2400</v>
      </c>
      <c r="AJ22" s="12">
        <f t="shared" si="38"/>
        <v>2063.3000000000002</v>
      </c>
      <c r="AK22" s="12">
        <f t="shared" ref="AK22:AK45" si="40">AJ22/AI22*100</f>
        <v>85.970833333333346</v>
      </c>
      <c r="AL22" s="12">
        <f>SUM(AL23:AL25)</f>
        <v>1926.6</v>
      </c>
      <c r="AM22" s="12">
        <f t="shared" si="38"/>
        <v>1276.0999999999999</v>
      </c>
      <c r="AN22" s="12">
        <f t="shared" ref="AN22:AN45" si="41">AM22/AL22*100</f>
        <v>66.235855911969267</v>
      </c>
      <c r="AO22" s="33">
        <f>AO23+AO24+AO25+AO26</f>
        <v>21107.1</v>
      </c>
      <c r="AP22" s="33">
        <f>AP23+AP24+AP25+AP26</f>
        <v>19558.199999999997</v>
      </c>
      <c r="AQ22" s="33">
        <f t="shared" ref="AQ22:AQ45" si="42">AP22/AO22*100</f>
        <v>92.661710988245645</v>
      </c>
      <c r="AR22" s="12">
        <f t="shared" ref="AR22:AY22" si="43">SUM(AR23:AR25)</f>
        <v>1655</v>
      </c>
      <c r="AS22" s="12">
        <f t="shared" si="43"/>
        <v>1655</v>
      </c>
      <c r="AT22" s="12">
        <f t="shared" ref="AT22:AT45" si="44">AS22/AR22*100</f>
        <v>100</v>
      </c>
      <c r="AU22" s="12">
        <f t="shared" si="43"/>
        <v>2255</v>
      </c>
      <c r="AV22" s="12">
        <f t="shared" si="43"/>
        <v>2524.8000000000002</v>
      </c>
      <c r="AW22" s="12">
        <f t="shared" ref="AW22:AW45" si="45">AV22/AU22*100</f>
        <v>111.96452328159646</v>
      </c>
      <c r="AX22" s="12">
        <f t="shared" si="43"/>
        <v>2255</v>
      </c>
      <c r="AY22" s="12">
        <f t="shared" si="43"/>
        <v>2931.9</v>
      </c>
      <c r="AZ22" s="12">
        <f t="shared" ref="AZ22:AZ45" si="46">AY22/AX22*100</f>
        <v>130.01773835920179</v>
      </c>
      <c r="BA22" s="94" t="s">
        <v>89</v>
      </c>
      <c r="BB22" s="106" t="s">
        <v>93</v>
      </c>
    </row>
    <row r="23" spans="1:54" s="13" customFormat="1" ht="62.25" customHeight="1">
      <c r="A23" s="98"/>
      <c r="B23" s="101"/>
      <c r="C23" s="104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95"/>
      <c r="BB23" s="107"/>
    </row>
    <row r="24" spans="1:54" s="13" customFormat="1" ht="62.25" customHeight="1">
      <c r="A24" s="98"/>
      <c r="B24" s="101"/>
      <c r="C24" s="104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95"/>
      <c r="BB24" s="107"/>
    </row>
    <row r="25" spans="1:54" s="17" customFormat="1" ht="62.25" customHeight="1">
      <c r="A25" s="98"/>
      <c r="B25" s="101"/>
      <c r="C25" s="104"/>
      <c r="D25" s="31" t="s">
        <v>33</v>
      </c>
      <c r="E25" s="33">
        <f>AO25+AR25+AU25+AX25</f>
        <v>27272.1</v>
      </c>
      <c r="F25" s="33">
        <f>AP25+AS25+AV25+AY25</f>
        <v>26669.899999999998</v>
      </c>
      <c r="G25" s="33">
        <f t="shared" si="24"/>
        <v>97.791882546631896</v>
      </c>
      <c r="H25" s="12">
        <v>1217.7</v>
      </c>
      <c r="I25" s="12">
        <v>1217.7</v>
      </c>
      <c r="J25" s="12">
        <f t="shared" si="25"/>
        <v>100</v>
      </c>
      <c r="K25" s="12">
        <v>2995</v>
      </c>
      <c r="L25" s="12">
        <v>2995</v>
      </c>
      <c r="M25" s="12">
        <f t="shared" si="27"/>
        <v>100</v>
      </c>
      <c r="N25" s="12">
        <f>3096.5+232.1</f>
        <v>3328.6</v>
      </c>
      <c r="O25" s="12">
        <v>3044.9</v>
      </c>
      <c r="P25" s="12">
        <f t="shared" si="29"/>
        <v>91.476897194015507</v>
      </c>
      <c r="Q25" s="33">
        <f t="shared" si="48"/>
        <v>7541.2999999999993</v>
      </c>
      <c r="R25" s="33">
        <f t="shared" si="48"/>
        <v>7257.6</v>
      </c>
      <c r="S25" s="33">
        <f t="shared" si="30"/>
        <v>96.238049142720755</v>
      </c>
      <c r="T25" s="12">
        <v>2266.9</v>
      </c>
      <c r="U25" s="12">
        <v>2266.9</v>
      </c>
      <c r="V25" s="12">
        <f t="shared" si="32"/>
        <v>100</v>
      </c>
      <c r="W25" s="12">
        <v>1855.3</v>
      </c>
      <c r="X25" s="12">
        <v>1855.3</v>
      </c>
      <c r="Y25" s="12">
        <f t="shared" si="34"/>
        <v>100</v>
      </c>
      <c r="Z25" s="12">
        <f>2527+190</f>
        <v>2717</v>
      </c>
      <c r="AA25" s="12">
        <v>2471.9</v>
      </c>
      <c r="AB25" s="12">
        <f t="shared" si="36"/>
        <v>90.979020979020987</v>
      </c>
      <c r="AC25" s="33">
        <f t="shared" si="49"/>
        <v>14380.499999999998</v>
      </c>
      <c r="AD25" s="33">
        <f t="shared" si="49"/>
        <v>13851.699999999999</v>
      </c>
      <c r="AE25" s="33">
        <f t="shared" si="37"/>
        <v>96.322798233719283</v>
      </c>
      <c r="AF25" s="12">
        <v>2400</v>
      </c>
      <c r="AG25" s="12">
        <v>2367.1</v>
      </c>
      <c r="AH25" s="12">
        <f t="shared" si="39"/>
        <v>98.629166666666663</v>
      </c>
      <c r="AI25" s="12">
        <v>2400</v>
      </c>
      <c r="AJ25" s="12">
        <v>2063.3000000000002</v>
      </c>
      <c r="AK25" s="12">
        <f t="shared" si="40"/>
        <v>85.970833333333346</v>
      </c>
      <c r="AL25" s="12">
        <v>1926.6</v>
      </c>
      <c r="AM25" s="12">
        <v>1276.0999999999999</v>
      </c>
      <c r="AN25" s="12">
        <f t="shared" si="41"/>
        <v>66.235855911969267</v>
      </c>
      <c r="AO25" s="33">
        <f t="shared" si="50"/>
        <v>21107.1</v>
      </c>
      <c r="AP25" s="33">
        <f t="shared" si="50"/>
        <v>19558.199999999997</v>
      </c>
      <c r="AQ25" s="33">
        <f t="shared" si="42"/>
        <v>92.661710988245645</v>
      </c>
      <c r="AR25" s="12">
        <v>1655</v>
      </c>
      <c r="AS25" s="12">
        <v>1655</v>
      </c>
      <c r="AT25" s="12">
        <f t="shared" si="44"/>
        <v>100</v>
      </c>
      <c r="AU25" s="12">
        <v>2255</v>
      </c>
      <c r="AV25" s="12">
        <v>2524.8000000000002</v>
      </c>
      <c r="AW25" s="12">
        <f t="shared" si="45"/>
        <v>111.96452328159646</v>
      </c>
      <c r="AX25" s="12">
        <v>2255</v>
      </c>
      <c r="AY25" s="12">
        <v>2931.9</v>
      </c>
      <c r="AZ25" s="12">
        <f t="shared" si="46"/>
        <v>130.01773835920179</v>
      </c>
      <c r="BA25" s="95"/>
      <c r="BB25" s="107"/>
    </row>
    <row r="26" spans="1:54" s="13" customFormat="1" ht="91.5" customHeight="1">
      <c r="A26" s="99"/>
      <c r="B26" s="102"/>
      <c r="C26" s="105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96"/>
      <c r="BB26" s="108"/>
    </row>
    <row r="27" spans="1:54" s="13" customFormat="1" ht="86.25" customHeight="1">
      <c r="A27" s="97" t="s">
        <v>50</v>
      </c>
      <c r="B27" s="109" t="s">
        <v>51</v>
      </c>
      <c r="C27" s="88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94" t="s">
        <v>94</v>
      </c>
      <c r="BB27" s="85"/>
    </row>
    <row r="28" spans="1:54" s="13" customFormat="1" ht="60" customHeight="1">
      <c r="A28" s="98"/>
      <c r="B28" s="110"/>
      <c r="C28" s="89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95"/>
      <c r="BB28" s="86"/>
    </row>
    <row r="29" spans="1:54" s="13" customFormat="1" ht="72" customHeight="1">
      <c r="A29" s="98"/>
      <c r="B29" s="110"/>
      <c r="C29" s="89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95"/>
      <c r="BB29" s="86"/>
    </row>
    <row r="30" spans="1:54" s="17" customFormat="1" ht="69.75" customHeight="1">
      <c r="A30" s="98"/>
      <c r="B30" s="110"/>
      <c r="C30" s="89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95"/>
      <c r="BB30" s="86"/>
    </row>
    <row r="31" spans="1:54" s="13" customFormat="1" ht="123" customHeight="1">
      <c r="A31" s="99"/>
      <c r="B31" s="111"/>
      <c r="C31" s="90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96"/>
      <c r="BB31" s="87"/>
    </row>
    <row r="32" spans="1:54" s="17" customFormat="1" ht="24" customHeight="1">
      <c r="A32" s="73" t="s">
        <v>36</v>
      </c>
      <c r="B32" s="75"/>
      <c r="C32" s="88"/>
      <c r="D32" s="11" t="s">
        <v>30</v>
      </c>
      <c r="E32" s="33">
        <f>E33+E34+E35+E36</f>
        <v>27272.1</v>
      </c>
      <c r="F32" s="33">
        <f>F33+F34+F35+F36</f>
        <v>26669.899999999998</v>
      </c>
      <c r="G32" s="33">
        <f t="shared" si="24"/>
        <v>97.791882546631896</v>
      </c>
      <c r="H32" s="12">
        <f t="shared" ref="H32:I32" si="63">SUM(H34:H35)</f>
        <v>1217.7</v>
      </c>
      <c r="I32" s="12">
        <f t="shared" si="63"/>
        <v>1217.7</v>
      </c>
      <c r="J32" s="12">
        <f t="shared" si="25"/>
        <v>100</v>
      </c>
      <c r="K32" s="12">
        <f t="shared" ref="K32:L32" si="64">SUM(K34:K35)</f>
        <v>2995</v>
      </c>
      <c r="L32" s="12">
        <f t="shared" si="64"/>
        <v>2995</v>
      </c>
      <c r="M32" s="12">
        <f t="shared" si="27"/>
        <v>100</v>
      </c>
      <c r="N32" s="12">
        <f t="shared" ref="N32:O32" si="65">SUM(N34:N35)</f>
        <v>3328.6</v>
      </c>
      <c r="O32" s="12">
        <f t="shared" si="65"/>
        <v>3044.9</v>
      </c>
      <c r="P32" s="12">
        <f t="shared" si="29"/>
        <v>91.476897194015507</v>
      </c>
      <c r="Q32" s="33">
        <f>Q33+Q34+Q35+Q36</f>
        <v>7541.2999999999993</v>
      </c>
      <c r="R32" s="33">
        <f>R33+R34+R35+R36</f>
        <v>7257.6</v>
      </c>
      <c r="S32" s="33">
        <f t="shared" si="30"/>
        <v>96.238049142720755</v>
      </c>
      <c r="T32" s="12">
        <f t="shared" ref="T32:U32" si="66">SUM(T34:T35)</f>
        <v>2266.9</v>
      </c>
      <c r="U32" s="12">
        <f t="shared" si="66"/>
        <v>2266.9</v>
      </c>
      <c r="V32" s="12">
        <f t="shared" si="32"/>
        <v>100</v>
      </c>
      <c r="W32" s="12">
        <f t="shared" ref="W32" si="67">SUM(W34:W35)</f>
        <v>1855.3</v>
      </c>
      <c r="X32" s="12">
        <f>SUM(X34:X35)</f>
        <v>1855.3</v>
      </c>
      <c r="Y32" s="12">
        <f t="shared" si="34"/>
        <v>100</v>
      </c>
      <c r="Z32" s="12">
        <f t="shared" ref="Z32:AA32" si="68">SUM(Z34:Z35)</f>
        <v>2717</v>
      </c>
      <c r="AA32" s="12">
        <f t="shared" si="68"/>
        <v>2471.9</v>
      </c>
      <c r="AB32" s="12">
        <f t="shared" si="36"/>
        <v>90.979020979020987</v>
      </c>
      <c r="AC32" s="33">
        <f>AC33+AC34+AC35+AC36</f>
        <v>14380.499999999998</v>
      </c>
      <c r="AD32" s="33">
        <f>AD33+AD34+AD35+AD36</f>
        <v>13851.699999999999</v>
      </c>
      <c r="AE32" s="33">
        <f t="shared" si="37"/>
        <v>96.322798233719283</v>
      </c>
      <c r="AF32" s="12">
        <f t="shared" ref="AF32:AM32" si="69">SUM(AF34:AF35)</f>
        <v>2400</v>
      </c>
      <c r="AG32" s="12">
        <f t="shared" si="69"/>
        <v>2367.1</v>
      </c>
      <c r="AH32" s="12">
        <f t="shared" si="39"/>
        <v>98.629166666666663</v>
      </c>
      <c r="AI32" s="12">
        <f t="shared" si="69"/>
        <v>2400</v>
      </c>
      <c r="AJ32" s="12">
        <f t="shared" si="69"/>
        <v>2063.3000000000002</v>
      </c>
      <c r="AK32" s="12">
        <f t="shared" si="40"/>
        <v>85.970833333333346</v>
      </c>
      <c r="AL32" s="12">
        <f t="shared" si="69"/>
        <v>1926.6</v>
      </c>
      <c r="AM32" s="12">
        <f t="shared" si="69"/>
        <v>1276.0999999999999</v>
      </c>
      <c r="AN32" s="12">
        <f t="shared" si="41"/>
        <v>66.235855911969267</v>
      </c>
      <c r="AO32" s="33">
        <f>AO33+AO34+AO35+AO36</f>
        <v>21107.1</v>
      </c>
      <c r="AP32" s="33">
        <f>AP33+AP34+AP35+AP36</f>
        <v>19558.199999999997</v>
      </c>
      <c r="AQ32" s="33">
        <f t="shared" si="42"/>
        <v>92.661710988245645</v>
      </c>
      <c r="AR32" s="12">
        <f t="shared" ref="AR32:AY32" si="70">SUM(AR34:AR35)</f>
        <v>1655</v>
      </c>
      <c r="AS32" s="12">
        <f t="shared" si="70"/>
        <v>1655</v>
      </c>
      <c r="AT32" s="12">
        <f t="shared" si="44"/>
        <v>100</v>
      </c>
      <c r="AU32" s="12">
        <f t="shared" si="70"/>
        <v>2255</v>
      </c>
      <c r="AV32" s="12">
        <f t="shared" si="70"/>
        <v>2524.8000000000002</v>
      </c>
      <c r="AW32" s="12">
        <f t="shared" si="45"/>
        <v>111.96452328159646</v>
      </c>
      <c r="AX32" s="12">
        <f t="shared" si="70"/>
        <v>2255</v>
      </c>
      <c r="AY32" s="12">
        <f t="shared" si="70"/>
        <v>2931.9</v>
      </c>
      <c r="AZ32" s="12">
        <f t="shared" si="46"/>
        <v>130.01773835920179</v>
      </c>
      <c r="BA32" s="82"/>
      <c r="BB32" s="85"/>
    </row>
    <row r="33" spans="1:54" s="17" customFormat="1" ht="33" customHeight="1">
      <c r="A33" s="76"/>
      <c r="B33" s="78"/>
      <c r="C33" s="89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83"/>
      <c r="BB33" s="86"/>
    </row>
    <row r="34" spans="1:54" s="17" customFormat="1" ht="60" customHeight="1">
      <c r="A34" s="76"/>
      <c r="B34" s="78"/>
      <c r="C34" s="89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83"/>
      <c r="BB34" s="86"/>
    </row>
    <row r="35" spans="1:54" s="17" customFormat="1" ht="21.6" customHeight="1">
      <c r="A35" s="76"/>
      <c r="B35" s="78"/>
      <c r="C35" s="89"/>
      <c r="D35" s="31" t="s">
        <v>33</v>
      </c>
      <c r="E35" s="33">
        <f>AO35+AR35+AU35+AX35</f>
        <v>27272.1</v>
      </c>
      <c r="F35" s="33">
        <f>AP35+AS35+AV35+AY35</f>
        <v>26669.899999999998</v>
      </c>
      <c r="G35" s="33">
        <f t="shared" si="24"/>
        <v>97.791882546631896</v>
      </c>
      <c r="H35" s="12">
        <f>H15+H20+H25+H30</f>
        <v>1217.7</v>
      </c>
      <c r="I35" s="12">
        <f>I15+I20+I25+I30</f>
        <v>1217.7</v>
      </c>
      <c r="J35" s="12">
        <f t="shared" si="25"/>
        <v>100</v>
      </c>
      <c r="K35" s="12">
        <f t="shared" ref="K35:L35" si="75">K15+K20+K25+K30</f>
        <v>2995</v>
      </c>
      <c r="L35" s="12">
        <f t="shared" si="75"/>
        <v>2995</v>
      </c>
      <c r="M35" s="12">
        <f t="shared" si="27"/>
        <v>100</v>
      </c>
      <c r="N35" s="12">
        <f t="shared" ref="N35:O35" si="76">N15+N20+N25+N30</f>
        <v>3328.6</v>
      </c>
      <c r="O35" s="12">
        <f t="shared" si="76"/>
        <v>3044.9</v>
      </c>
      <c r="P35" s="12">
        <f t="shared" si="29"/>
        <v>91.476897194015507</v>
      </c>
      <c r="Q35" s="33">
        <f t="shared" si="72"/>
        <v>7541.2999999999993</v>
      </c>
      <c r="R35" s="33">
        <f t="shared" si="72"/>
        <v>7257.6</v>
      </c>
      <c r="S35" s="33">
        <f t="shared" si="30"/>
        <v>96.238049142720755</v>
      </c>
      <c r="T35" s="12">
        <f t="shared" ref="T35:U35" si="77">T15+T20+T25+T30</f>
        <v>2266.9</v>
      </c>
      <c r="U35" s="12">
        <f t="shared" si="77"/>
        <v>2266.9</v>
      </c>
      <c r="V35" s="12">
        <f t="shared" si="32"/>
        <v>100</v>
      </c>
      <c r="W35" s="12">
        <f t="shared" ref="W35:X35" si="78">W15+W20+W25+W30</f>
        <v>1855.3</v>
      </c>
      <c r="X35" s="12">
        <f t="shared" si="78"/>
        <v>1855.3</v>
      </c>
      <c r="Y35" s="12">
        <f t="shared" si="34"/>
        <v>100</v>
      </c>
      <c r="Z35" s="12">
        <f t="shared" ref="Z35:AA35" si="79">Z15+Z20+Z25+Z30</f>
        <v>2717</v>
      </c>
      <c r="AA35" s="12">
        <f t="shared" si="79"/>
        <v>2471.9</v>
      </c>
      <c r="AB35" s="12">
        <f t="shared" si="36"/>
        <v>90.979020979020987</v>
      </c>
      <c r="AC35" s="33">
        <f t="shared" si="73"/>
        <v>14380.499999999998</v>
      </c>
      <c r="AD35" s="33">
        <f t="shared" si="73"/>
        <v>13851.699999999999</v>
      </c>
      <c r="AE35" s="33">
        <f t="shared" si="37"/>
        <v>96.322798233719283</v>
      </c>
      <c r="AF35" s="12">
        <f t="shared" ref="AF35:AG35" si="80">AF15+AF20+AF25+AF30</f>
        <v>2400</v>
      </c>
      <c r="AG35" s="12">
        <f t="shared" si="80"/>
        <v>2367.1</v>
      </c>
      <c r="AH35" s="12">
        <f t="shared" si="39"/>
        <v>98.629166666666663</v>
      </c>
      <c r="AI35" s="12">
        <f t="shared" ref="AI35:AJ35" si="81">AI15+AI20+AI25+AI30</f>
        <v>2400</v>
      </c>
      <c r="AJ35" s="12">
        <f t="shared" si="81"/>
        <v>2063.3000000000002</v>
      </c>
      <c r="AK35" s="12">
        <f t="shared" si="40"/>
        <v>85.970833333333346</v>
      </c>
      <c r="AL35" s="12">
        <f t="shared" ref="AL35:AM35" si="82">AL15+AL20+AL25+AL30</f>
        <v>1926.6</v>
      </c>
      <c r="AM35" s="12">
        <f t="shared" si="82"/>
        <v>1276.0999999999999</v>
      </c>
      <c r="AN35" s="12">
        <f t="shared" si="41"/>
        <v>66.235855911969267</v>
      </c>
      <c r="AO35" s="33">
        <f t="shared" si="74"/>
        <v>21107.1</v>
      </c>
      <c r="AP35" s="33">
        <f t="shared" si="74"/>
        <v>19558.199999999997</v>
      </c>
      <c r="AQ35" s="33">
        <f t="shared" si="42"/>
        <v>92.661710988245645</v>
      </c>
      <c r="AR35" s="12">
        <f t="shared" ref="AR35:AS35" si="83">AR15+AR20+AR25+AR30</f>
        <v>1655</v>
      </c>
      <c r="AS35" s="12">
        <f t="shared" si="83"/>
        <v>1655</v>
      </c>
      <c r="AT35" s="12">
        <f t="shared" si="44"/>
        <v>100</v>
      </c>
      <c r="AU35" s="12">
        <f t="shared" ref="AU35:AV35" si="84">AU15+AU20+AU25+AU30</f>
        <v>2255</v>
      </c>
      <c r="AV35" s="12">
        <f t="shared" si="84"/>
        <v>2524.8000000000002</v>
      </c>
      <c r="AW35" s="12">
        <f t="shared" si="45"/>
        <v>111.96452328159646</v>
      </c>
      <c r="AX35" s="12">
        <f t="shared" ref="AX35:AY35" si="85">AX15+AX20+AX25+AX30</f>
        <v>2255</v>
      </c>
      <c r="AY35" s="12">
        <f t="shared" si="85"/>
        <v>2931.9</v>
      </c>
      <c r="AZ35" s="12">
        <f t="shared" si="46"/>
        <v>130.01773835920179</v>
      </c>
      <c r="BA35" s="83"/>
      <c r="BB35" s="86"/>
    </row>
    <row r="36" spans="1:54" s="13" customFormat="1" ht="30" customHeight="1">
      <c r="A36" s="79"/>
      <c r="B36" s="81"/>
      <c r="C36" s="90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84"/>
      <c r="BB36" s="87"/>
    </row>
    <row r="37" spans="1:54" s="17" customFormat="1" ht="20.25" customHeight="1">
      <c r="A37" s="73" t="s">
        <v>39</v>
      </c>
      <c r="B37" s="75"/>
      <c r="C37" s="88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ref="AK37" si="93">SUM(AK39:AK40)</f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4">SUM(AR39:AR40)</f>
        <v>0</v>
      </c>
      <c r="AS37" s="12">
        <f t="shared" si="94"/>
        <v>0</v>
      </c>
      <c r="AT37" s="12">
        <v>0</v>
      </c>
      <c r="AU37" s="12">
        <f t="shared" si="94"/>
        <v>0</v>
      </c>
      <c r="AV37" s="12">
        <f t="shared" si="94"/>
        <v>0</v>
      </c>
      <c r="AW37" s="12">
        <v>0</v>
      </c>
      <c r="AX37" s="12">
        <f t="shared" si="94"/>
        <v>0</v>
      </c>
      <c r="AY37" s="12">
        <f t="shared" si="94"/>
        <v>0</v>
      </c>
      <c r="AZ37" s="12">
        <v>0</v>
      </c>
      <c r="BA37" s="82"/>
      <c r="BB37" s="85"/>
    </row>
    <row r="38" spans="1:54" s="17" customFormat="1" ht="33" customHeight="1">
      <c r="A38" s="76"/>
      <c r="B38" s="78"/>
      <c r="C38" s="89"/>
      <c r="D38" s="11" t="s">
        <v>31</v>
      </c>
      <c r="E38" s="33">
        <f t="shared" ref="E38:F39" si="95">AO38+AR38+AU38+AX38</f>
        <v>0</v>
      </c>
      <c r="F38" s="33">
        <f t="shared" si="95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6">H38+K38+N38</f>
        <v>0</v>
      </c>
      <c r="R38" s="33">
        <f t="shared" si="96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7">Q38+T38+W38+Z38</f>
        <v>0</v>
      </c>
      <c r="AD38" s="33">
        <f t="shared" si="97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8">AC38+AF38+AI38+AL38</f>
        <v>0</v>
      </c>
      <c r="AP38" s="33">
        <f t="shared" si="98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83"/>
      <c r="BB38" s="86"/>
    </row>
    <row r="39" spans="1:54" s="17" customFormat="1" ht="60" customHeight="1">
      <c r="A39" s="76"/>
      <c r="B39" s="78"/>
      <c r="C39" s="89"/>
      <c r="D39" s="31" t="s">
        <v>32</v>
      </c>
      <c r="E39" s="33">
        <f t="shared" si="95"/>
        <v>0</v>
      </c>
      <c r="F39" s="33">
        <f t="shared" si="95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6"/>
        <v>0</v>
      </c>
      <c r="R39" s="33">
        <f t="shared" si="96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7"/>
        <v>0</v>
      </c>
      <c r="AD39" s="33">
        <f t="shared" si="97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8"/>
        <v>0</v>
      </c>
      <c r="AP39" s="33">
        <f t="shared" si="98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83"/>
      <c r="BB39" s="86"/>
    </row>
    <row r="40" spans="1:54" s="17" customFormat="1" ht="21.6" customHeight="1">
      <c r="A40" s="76"/>
      <c r="B40" s="78"/>
      <c r="C40" s="89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6"/>
        <v>0</v>
      </c>
      <c r="R40" s="33">
        <f t="shared" si="96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7"/>
        <v>0</v>
      </c>
      <c r="AD40" s="33">
        <f t="shared" si="97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8"/>
        <v>0</v>
      </c>
      <c r="AP40" s="33">
        <f t="shared" si="98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83"/>
      <c r="BB40" s="86"/>
    </row>
    <row r="41" spans="1:54" s="13" customFormat="1" ht="30" customHeight="1">
      <c r="A41" s="79"/>
      <c r="B41" s="81"/>
      <c r="C41" s="90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6"/>
        <v>0</v>
      </c>
      <c r="R41" s="33">
        <f t="shared" si="96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7"/>
        <v>0</v>
      </c>
      <c r="AD41" s="33">
        <f t="shared" si="97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8"/>
        <v>0</v>
      </c>
      <c r="AP41" s="33">
        <f t="shared" si="98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84"/>
      <c r="BB41" s="87"/>
    </row>
    <row r="42" spans="1:54" s="17" customFormat="1" ht="23.25" customHeight="1">
      <c r="A42" s="73" t="s">
        <v>40</v>
      </c>
      <c r="B42" s="75"/>
      <c r="C42" s="88"/>
      <c r="D42" s="11" t="s">
        <v>30</v>
      </c>
      <c r="E42" s="33">
        <f>E43+E44+E45+E46</f>
        <v>27272.1</v>
      </c>
      <c r="F42" s="33">
        <f>F43+F44+F45+F46</f>
        <v>26669.899999999998</v>
      </c>
      <c r="G42" s="33">
        <f t="shared" si="24"/>
        <v>97.791882546631896</v>
      </c>
      <c r="H42" s="12">
        <f t="shared" ref="H42:I42" si="99">SUM(H44:H45)</f>
        <v>1217.7</v>
      </c>
      <c r="I42" s="12">
        <f t="shared" si="99"/>
        <v>1217.7</v>
      </c>
      <c r="J42" s="12">
        <f t="shared" si="25"/>
        <v>100</v>
      </c>
      <c r="K42" s="12">
        <f t="shared" ref="K42:L42" si="100">SUM(K44:K45)</f>
        <v>2995</v>
      </c>
      <c r="L42" s="12">
        <f t="shared" si="100"/>
        <v>2995</v>
      </c>
      <c r="M42" s="12">
        <f t="shared" si="27"/>
        <v>100</v>
      </c>
      <c r="N42" s="12">
        <f t="shared" ref="N42:O42" si="101">SUM(N44:N45)</f>
        <v>3328.6</v>
      </c>
      <c r="O42" s="12">
        <f t="shared" si="101"/>
        <v>3044.9</v>
      </c>
      <c r="P42" s="12">
        <f t="shared" si="29"/>
        <v>91.476897194015507</v>
      </c>
      <c r="Q42" s="33">
        <f>Q43+Q44+Q45+Q46</f>
        <v>7541.2999999999993</v>
      </c>
      <c r="R42" s="33">
        <f>R43+R44+R45+R46</f>
        <v>7257.6</v>
      </c>
      <c r="S42" s="33">
        <f t="shared" si="30"/>
        <v>96.238049142720755</v>
      </c>
      <c r="T42" s="12">
        <f t="shared" ref="T42:U42" si="102">SUM(T44:T45)</f>
        <v>2266.9</v>
      </c>
      <c r="U42" s="12">
        <f t="shared" si="102"/>
        <v>2266.9</v>
      </c>
      <c r="V42" s="12">
        <f t="shared" si="32"/>
        <v>100</v>
      </c>
      <c r="W42" s="12">
        <f t="shared" ref="W42" si="103">SUM(W44:W45)</f>
        <v>1855.3</v>
      </c>
      <c r="X42" s="12">
        <f>SUM(X44:X45)</f>
        <v>1855.3</v>
      </c>
      <c r="Y42" s="12">
        <f t="shared" si="34"/>
        <v>100</v>
      </c>
      <c r="Z42" s="12">
        <f t="shared" ref="Z42:AA42" si="104">SUM(Z44:Z45)</f>
        <v>2717</v>
      </c>
      <c r="AA42" s="12">
        <f t="shared" si="104"/>
        <v>2471.9</v>
      </c>
      <c r="AB42" s="12">
        <f t="shared" si="36"/>
        <v>90.979020979020987</v>
      </c>
      <c r="AC42" s="33">
        <f>AC43+AC44+AC45+AC46</f>
        <v>14380.499999999998</v>
      </c>
      <c r="AD42" s="33">
        <f>AD43+AD44+AD45+AD46</f>
        <v>13851.699999999999</v>
      </c>
      <c r="AE42" s="33">
        <f t="shared" si="37"/>
        <v>96.322798233719283</v>
      </c>
      <c r="AF42" s="12">
        <f t="shared" ref="AF42:AM42" si="105">SUM(AF44:AF45)</f>
        <v>2400</v>
      </c>
      <c r="AG42" s="12">
        <f t="shared" si="105"/>
        <v>2367.1</v>
      </c>
      <c r="AH42" s="12">
        <f t="shared" si="39"/>
        <v>98.629166666666663</v>
      </c>
      <c r="AI42" s="12">
        <f t="shared" si="105"/>
        <v>2400</v>
      </c>
      <c r="AJ42" s="12">
        <f t="shared" si="105"/>
        <v>2063.3000000000002</v>
      </c>
      <c r="AK42" s="12">
        <f t="shared" si="40"/>
        <v>85.970833333333346</v>
      </c>
      <c r="AL42" s="12">
        <f t="shared" si="105"/>
        <v>1926.6</v>
      </c>
      <c r="AM42" s="12">
        <f t="shared" si="105"/>
        <v>1276.0999999999999</v>
      </c>
      <c r="AN42" s="12">
        <f t="shared" si="41"/>
        <v>66.235855911969267</v>
      </c>
      <c r="AO42" s="33">
        <f>AO43+AO44+AO45+AO46</f>
        <v>21107.1</v>
      </c>
      <c r="AP42" s="33">
        <f>AP43+AP44+AP45+AP46</f>
        <v>19558.199999999997</v>
      </c>
      <c r="AQ42" s="33">
        <f t="shared" si="42"/>
        <v>92.661710988245645</v>
      </c>
      <c r="AR42" s="12">
        <f t="shared" ref="AR42:AY42" si="106">SUM(AR44:AR45)</f>
        <v>1655</v>
      </c>
      <c r="AS42" s="12">
        <f t="shared" si="106"/>
        <v>1655</v>
      </c>
      <c r="AT42" s="12">
        <f t="shared" si="44"/>
        <v>100</v>
      </c>
      <c r="AU42" s="12">
        <f t="shared" si="106"/>
        <v>2255</v>
      </c>
      <c r="AV42" s="12">
        <f t="shared" si="106"/>
        <v>2524.8000000000002</v>
      </c>
      <c r="AW42" s="12">
        <f t="shared" si="45"/>
        <v>111.96452328159646</v>
      </c>
      <c r="AX42" s="12">
        <f t="shared" si="106"/>
        <v>2255</v>
      </c>
      <c r="AY42" s="12">
        <f t="shared" si="106"/>
        <v>2931.9</v>
      </c>
      <c r="AZ42" s="12">
        <f t="shared" si="46"/>
        <v>130.01773835920179</v>
      </c>
      <c r="BA42" s="82"/>
      <c r="BB42" s="85"/>
    </row>
    <row r="43" spans="1:54" s="17" customFormat="1" ht="31.5" customHeight="1">
      <c r="A43" s="76"/>
      <c r="B43" s="78"/>
      <c r="C43" s="89"/>
      <c r="D43" s="11" t="s">
        <v>31</v>
      </c>
      <c r="E43" s="33">
        <f t="shared" ref="E43:F44" si="107">AO43+AR43+AU43+AX43</f>
        <v>0</v>
      </c>
      <c r="F43" s="33">
        <f t="shared" si="107"/>
        <v>0</v>
      </c>
      <c r="G43" s="33">
        <v>0</v>
      </c>
      <c r="H43" s="12">
        <f t="shared" ref="H43:I46" si="108">H33</f>
        <v>0</v>
      </c>
      <c r="I43" s="12">
        <f t="shared" si="108"/>
        <v>0</v>
      </c>
      <c r="J43" s="12">
        <v>0</v>
      </c>
      <c r="K43" s="12">
        <f t="shared" ref="K43:L46" si="109">K33</f>
        <v>0</v>
      </c>
      <c r="L43" s="12">
        <f t="shared" si="109"/>
        <v>0</v>
      </c>
      <c r="M43" s="12">
        <v>0</v>
      </c>
      <c r="N43" s="12">
        <f t="shared" ref="N43:O46" si="110">N33</f>
        <v>0</v>
      </c>
      <c r="O43" s="12">
        <f t="shared" si="110"/>
        <v>0</v>
      </c>
      <c r="P43" s="12">
        <v>0</v>
      </c>
      <c r="Q43" s="33">
        <f t="shared" ref="Q43:R46" si="111">H43+K43+N43</f>
        <v>0</v>
      </c>
      <c r="R43" s="33">
        <f t="shared" si="111"/>
        <v>0</v>
      </c>
      <c r="S43" s="33">
        <v>0</v>
      </c>
      <c r="T43" s="12">
        <f t="shared" ref="T43:U46" si="112">T33</f>
        <v>0</v>
      </c>
      <c r="U43" s="12">
        <f t="shared" si="112"/>
        <v>0</v>
      </c>
      <c r="V43" s="12">
        <v>0</v>
      </c>
      <c r="W43" s="12">
        <f t="shared" ref="W43:X46" si="113">W33</f>
        <v>0</v>
      </c>
      <c r="X43" s="12">
        <f t="shared" si="113"/>
        <v>0</v>
      </c>
      <c r="Y43" s="12">
        <v>0</v>
      </c>
      <c r="Z43" s="12">
        <f t="shared" ref="Z43:AA46" si="114">Z33</f>
        <v>0</v>
      </c>
      <c r="AA43" s="12">
        <f t="shared" si="114"/>
        <v>0</v>
      </c>
      <c r="AB43" s="12">
        <v>0</v>
      </c>
      <c r="AC43" s="33">
        <f t="shared" ref="AC43:AD46" si="115">Q43+T43+W43+Z43</f>
        <v>0</v>
      </c>
      <c r="AD43" s="33">
        <f t="shared" si="115"/>
        <v>0</v>
      </c>
      <c r="AE43" s="33">
        <v>0</v>
      </c>
      <c r="AF43" s="12">
        <f t="shared" ref="AF43:AG46" si="116">AF33</f>
        <v>0</v>
      </c>
      <c r="AG43" s="12">
        <f t="shared" si="116"/>
        <v>0</v>
      </c>
      <c r="AH43" s="12">
        <v>0</v>
      </c>
      <c r="AI43" s="12">
        <f t="shared" ref="AI43:AJ46" si="117">AI33</f>
        <v>0</v>
      </c>
      <c r="AJ43" s="12">
        <f t="shared" si="117"/>
        <v>0</v>
      </c>
      <c r="AK43" s="12">
        <v>0</v>
      </c>
      <c r="AL43" s="12">
        <f t="shared" ref="AL43:AM46" si="118">AL33</f>
        <v>0</v>
      </c>
      <c r="AM43" s="12">
        <f t="shared" si="118"/>
        <v>0</v>
      </c>
      <c r="AN43" s="12">
        <v>0</v>
      </c>
      <c r="AO43" s="33">
        <f t="shared" ref="AO43:AP46" si="119">AC43+AF43+AI43+AL43</f>
        <v>0</v>
      </c>
      <c r="AP43" s="33">
        <f t="shared" si="119"/>
        <v>0</v>
      </c>
      <c r="AQ43" s="33">
        <v>0</v>
      </c>
      <c r="AR43" s="12">
        <f t="shared" ref="AR43:AS46" si="120">AR33</f>
        <v>0</v>
      </c>
      <c r="AS43" s="12">
        <f t="shared" si="120"/>
        <v>0</v>
      </c>
      <c r="AT43" s="12">
        <v>0</v>
      </c>
      <c r="AU43" s="12">
        <f t="shared" ref="AU43:AV46" si="121">AU33</f>
        <v>0</v>
      </c>
      <c r="AV43" s="12">
        <f t="shared" si="121"/>
        <v>0</v>
      </c>
      <c r="AW43" s="12">
        <v>0</v>
      </c>
      <c r="AX43" s="12">
        <f t="shared" ref="AX43:AY46" si="122">AX33</f>
        <v>0</v>
      </c>
      <c r="AY43" s="12">
        <f t="shared" si="122"/>
        <v>0</v>
      </c>
      <c r="AZ43" s="12">
        <v>0</v>
      </c>
      <c r="BA43" s="83"/>
      <c r="BB43" s="86"/>
    </row>
    <row r="44" spans="1:54" s="17" customFormat="1" ht="60" customHeight="1">
      <c r="A44" s="76"/>
      <c r="B44" s="78"/>
      <c r="C44" s="89"/>
      <c r="D44" s="31" t="s">
        <v>32</v>
      </c>
      <c r="E44" s="33">
        <f t="shared" si="107"/>
        <v>0</v>
      </c>
      <c r="F44" s="33">
        <f t="shared" si="107"/>
        <v>0</v>
      </c>
      <c r="G44" s="33">
        <v>0</v>
      </c>
      <c r="H44" s="12">
        <f t="shared" si="108"/>
        <v>0</v>
      </c>
      <c r="I44" s="12">
        <f t="shared" si="108"/>
        <v>0</v>
      </c>
      <c r="J44" s="12">
        <v>0</v>
      </c>
      <c r="K44" s="12">
        <f t="shared" si="109"/>
        <v>0</v>
      </c>
      <c r="L44" s="12">
        <f t="shared" si="109"/>
        <v>0</v>
      </c>
      <c r="M44" s="12">
        <v>0</v>
      </c>
      <c r="N44" s="12">
        <f t="shared" si="110"/>
        <v>0</v>
      </c>
      <c r="O44" s="12">
        <f t="shared" si="110"/>
        <v>0</v>
      </c>
      <c r="P44" s="12">
        <v>0</v>
      </c>
      <c r="Q44" s="33">
        <f t="shared" si="111"/>
        <v>0</v>
      </c>
      <c r="R44" s="33">
        <f t="shared" si="111"/>
        <v>0</v>
      </c>
      <c r="S44" s="33">
        <v>0</v>
      </c>
      <c r="T44" s="12">
        <f t="shared" si="112"/>
        <v>0</v>
      </c>
      <c r="U44" s="12">
        <f t="shared" si="112"/>
        <v>0</v>
      </c>
      <c r="V44" s="12">
        <v>0</v>
      </c>
      <c r="W44" s="12">
        <f t="shared" si="113"/>
        <v>0</v>
      </c>
      <c r="X44" s="12">
        <f t="shared" si="113"/>
        <v>0</v>
      </c>
      <c r="Y44" s="12">
        <v>0</v>
      </c>
      <c r="Z44" s="12">
        <f t="shared" si="114"/>
        <v>0</v>
      </c>
      <c r="AA44" s="12">
        <f t="shared" si="114"/>
        <v>0</v>
      </c>
      <c r="AB44" s="12">
        <v>0</v>
      </c>
      <c r="AC44" s="33">
        <f t="shared" si="115"/>
        <v>0</v>
      </c>
      <c r="AD44" s="33">
        <f t="shared" si="115"/>
        <v>0</v>
      </c>
      <c r="AE44" s="33">
        <v>0</v>
      </c>
      <c r="AF44" s="12">
        <f t="shared" si="116"/>
        <v>0</v>
      </c>
      <c r="AG44" s="12">
        <f t="shared" si="116"/>
        <v>0</v>
      </c>
      <c r="AH44" s="12">
        <v>0</v>
      </c>
      <c r="AI44" s="12">
        <f t="shared" si="117"/>
        <v>0</v>
      </c>
      <c r="AJ44" s="12">
        <f t="shared" si="117"/>
        <v>0</v>
      </c>
      <c r="AK44" s="12">
        <v>0</v>
      </c>
      <c r="AL44" s="12">
        <f t="shared" si="118"/>
        <v>0</v>
      </c>
      <c r="AM44" s="12">
        <f t="shared" si="118"/>
        <v>0</v>
      </c>
      <c r="AN44" s="12">
        <v>0</v>
      </c>
      <c r="AO44" s="33">
        <f t="shared" si="119"/>
        <v>0</v>
      </c>
      <c r="AP44" s="33">
        <f t="shared" si="119"/>
        <v>0</v>
      </c>
      <c r="AQ44" s="33">
        <v>0</v>
      </c>
      <c r="AR44" s="12">
        <f t="shared" si="120"/>
        <v>0</v>
      </c>
      <c r="AS44" s="12">
        <f t="shared" si="120"/>
        <v>0</v>
      </c>
      <c r="AT44" s="12">
        <v>0</v>
      </c>
      <c r="AU44" s="12">
        <f t="shared" si="121"/>
        <v>0</v>
      </c>
      <c r="AV44" s="12">
        <f t="shared" si="121"/>
        <v>0</v>
      </c>
      <c r="AW44" s="12">
        <v>0</v>
      </c>
      <c r="AX44" s="12">
        <f t="shared" si="122"/>
        <v>0</v>
      </c>
      <c r="AY44" s="12">
        <f t="shared" si="122"/>
        <v>0</v>
      </c>
      <c r="AZ44" s="12">
        <v>0</v>
      </c>
      <c r="BA44" s="83"/>
      <c r="BB44" s="86"/>
    </row>
    <row r="45" spans="1:54" s="17" customFormat="1" ht="21.6" customHeight="1">
      <c r="A45" s="76"/>
      <c r="B45" s="78"/>
      <c r="C45" s="89"/>
      <c r="D45" s="31" t="s">
        <v>33</v>
      </c>
      <c r="E45" s="33">
        <f>AO45+AR45+AU45+AX45</f>
        <v>27272.1</v>
      </c>
      <c r="F45" s="33">
        <f>AP45+AS45+AV45+AY45</f>
        <v>26669.899999999998</v>
      </c>
      <c r="G45" s="33">
        <f t="shared" si="24"/>
        <v>97.791882546631896</v>
      </c>
      <c r="H45" s="12">
        <f t="shared" si="108"/>
        <v>1217.7</v>
      </c>
      <c r="I45" s="12">
        <f t="shared" si="108"/>
        <v>1217.7</v>
      </c>
      <c r="J45" s="12">
        <f t="shared" si="25"/>
        <v>100</v>
      </c>
      <c r="K45" s="12">
        <f t="shared" si="109"/>
        <v>2995</v>
      </c>
      <c r="L45" s="12">
        <f t="shared" si="109"/>
        <v>2995</v>
      </c>
      <c r="M45" s="12">
        <f t="shared" si="27"/>
        <v>100</v>
      </c>
      <c r="N45" s="12">
        <f t="shared" si="110"/>
        <v>3328.6</v>
      </c>
      <c r="O45" s="12">
        <f t="shared" si="110"/>
        <v>3044.9</v>
      </c>
      <c r="P45" s="12">
        <f t="shared" si="29"/>
        <v>91.476897194015507</v>
      </c>
      <c r="Q45" s="33">
        <f t="shared" si="111"/>
        <v>7541.2999999999993</v>
      </c>
      <c r="R45" s="33">
        <f t="shared" si="111"/>
        <v>7257.6</v>
      </c>
      <c r="S45" s="33">
        <f t="shared" si="30"/>
        <v>96.238049142720755</v>
      </c>
      <c r="T45" s="12">
        <f t="shared" si="112"/>
        <v>2266.9</v>
      </c>
      <c r="U45" s="12">
        <f t="shared" si="112"/>
        <v>2266.9</v>
      </c>
      <c r="V45" s="12">
        <f t="shared" si="32"/>
        <v>100</v>
      </c>
      <c r="W45" s="12">
        <f t="shared" si="113"/>
        <v>1855.3</v>
      </c>
      <c r="X45" s="12">
        <f t="shared" si="113"/>
        <v>1855.3</v>
      </c>
      <c r="Y45" s="12">
        <f t="shared" si="34"/>
        <v>100</v>
      </c>
      <c r="Z45" s="12">
        <f t="shared" si="114"/>
        <v>2717</v>
      </c>
      <c r="AA45" s="12">
        <f t="shared" si="114"/>
        <v>2471.9</v>
      </c>
      <c r="AB45" s="12">
        <f t="shared" si="36"/>
        <v>90.979020979020987</v>
      </c>
      <c r="AC45" s="33">
        <f t="shared" si="115"/>
        <v>14380.499999999998</v>
      </c>
      <c r="AD45" s="33">
        <f t="shared" si="115"/>
        <v>13851.699999999999</v>
      </c>
      <c r="AE45" s="33">
        <f t="shared" si="37"/>
        <v>96.322798233719283</v>
      </c>
      <c r="AF45" s="12">
        <f t="shared" si="116"/>
        <v>2400</v>
      </c>
      <c r="AG45" s="12">
        <f t="shared" si="116"/>
        <v>2367.1</v>
      </c>
      <c r="AH45" s="12">
        <f t="shared" si="39"/>
        <v>98.629166666666663</v>
      </c>
      <c r="AI45" s="12">
        <f t="shared" si="117"/>
        <v>2400</v>
      </c>
      <c r="AJ45" s="12">
        <f t="shared" si="117"/>
        <v>2063.3000000000002</v>
      </c>
      <c r="AK45" s="12">
        <f t="shared" si="40"/>
        <v>85.970833333333346</v>
      </c>
      <c r="AL45" s="12">
        <f t="shared" si="118"/>
        <v>1926.6</v>
      </c>
      <c r="AM45" s="12">
        <f t="shared" si="118"/>
        <v>1276.0999999999999</v>
      </c>
      <c r="AN45" s="12">
        <f t="shared" si="41"/>
        <v>66.235855911969267</v>
      </c>
      <c r="AO45" s="33">
        <f>AC45+AF45+AI45+AL45</f>
        <v>21107.1</v>
      </c>
      <c r="AP45" s="33">
        <f t="shared" si="119"/>
        <v>19558.199999999997</v>
      </c>
      <c r="AQ45" s="33">
        <f t="shared" si="42"/>
        <v>92.661710988245645</v>
      </c>
      <c r="AR45" s="12">
        <f t="shared" si="120"/>
        <v>1655</v>
      </c>
      <c r="AS45" s="12">
        <f t="shared" si="120"/>
        <v>1655</v>
      </c>
      <c r="AT45" s="12">
        <f t="shared" si="44"/>
        <v>100</v>
      </c>
      <c r="AU45" s="12">
        <f t="shared" si="121"/>
        <v>2255</v>
      </c>
      <c r="AV45" s="12">
        <f t="shared" si="121"/>
        <v>2524.8000000000002</v>
      </c>
      <c r="AW45" s="12">
        <f t="shared" si="45"/>
        <v>111.96452328159646</v>
      </c>
      <c r="AX45" s="12">
        <f t="shared" si="122"/>
        <v>2255</v>
      </c>
      <c r="AY45" s="12">
        <f t="shared" si="122"/>
        <v>2931.9</v>
      </c>
      <c r="AZ45" s="12">
        <f t="shared" si="46"/>
        <v>130.01773835920179</v>
      </c>
      <c r="BA45" s="83"/>
      <c r="BB45" s="86"/>
    </row>
    <row r="46" spans="1:54" s="13" customFormat="1" ht="30" customHeight="1">
      <c r="A46" s="79"/>
      <c r="B46" s="81"/>
      <c r="C46" s="90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8"/>
        <v>0</v>
      </c>
      <c r="I46" s="12">
        <f t="shared" si="108"/>
        <v>0</v>
      </c>
      <c r="J46" s="12">
        <v>0</v>
      </c>
      <c r="K46" s="12">
        <f t="shared" si="109"/>
        <v>0</v>
      </c>
      <c r="L46" s="12">
        <f t="shared" si="109"/>
        <v>0</v>
      </c>
      <c r="M46" s="12">
        <v>0</v>
      </c>
      <c r="N46" s="12">
        <f t="shared" si="110"/>
        <v>0</v>
      </c>
      <c r="O46" s="12">
        <f t="shared" si="110"/>
        <v>0</v>
      </c>
      <c r="P46" s="12">
        <v>0</v>
      </c>
      <c r="Q46" s="33">
        <f t="shared" si="111"/>
        <v>0</v>
      </c>
      <c r="R46" s="33">
        <f t="shared" si="111"/>
        <v>0</v>
      </c>
      <c r="S46" s="33">
        <v>0</v>
      </c>
      <c r="T46" s="12">
        <f t="shared" si="112"/>
        <v>0</v>
      </c>
      <c r="U46" s="12">
        <f t="shared" si="112"/>
        <v>0</v>
      </c>
      <c r="V46" s="12">
        <v>0</v>
      </c>
      <c r="W46" s="12">
        <f t="shared" si="113"/>
        <v>0</v>
      </c>
      <c r="X46" s="12">
        <f t="shared" si="113"/>
        <v>0</v>
      </c>
      <c r="Y46" s="12">
        <v>0</v>
      </c>
      <c r="Z46" s="12">
        <f t="shared" si="114"/>
        <v>0</v>
      </c>
      <c r="AA46" s="12">
        <f t="shared" si="114"/>
        <v>0</v>
      </c>
      <c r="AB46" s="12">
        <v>0</v>
      </c>
      <c r="AC46" s="33">
        <f t="shared" si="115"/>
        <v>0</v>
      </c>
      <c r="AD46" s="33">
        <f t="shared" si="115"/>
        <v>0</v>
      </c>
      <c r="AE46" s="33">
        <v>0</v>
      </c>
      <c r="AF46" s="12">
        <f t="shared" si="116"/>
        <v>0</v>
      </c>
      <c r="AG46" s="12">
        <f t="shared" si="116"/>
        <v>0</v>
      </c>
      <c r="AH46" s="12">
        <v>0</v>
      </c>
      <c r="AI46" s="12">
        <f t="shared" si="117"/>
        <v>0</v>
      </c>
      <c r="AJ46" s="12">
        <f t="shared" si="117"/>
        <v>0</v>
      </c>
      <c r="AK46" s="12">
        <v>0</v>
      </c>
      <c r="AL46" s="12">
        <f t="shared" si="118"/>
        <v>0</v>
      </c>
      <c r="AM46" s="12">
        <f t="shared" si="118"/>
        <v>0</v>
      </c>
      <c r="AN46" s="12">
        <v>0</v>
      </c>
      <c r="AO46" s="33">
        <f t="shared" si="119"/>
        <v>0</v>
      </c>
      <c r="AP46" s="33">
        <f t="shared" si="119"/>
        <v>0</v>
      </c>
      <c r="AQ46" s="33">
        <v>0</v>
      </c>
      <c r="AR46" s="12">
        <f t="shared" si="120"/>
        <v>0</v>
      </c>
      <c r="AS46" s="12">
        <f t="shared" si="120"/>
        <v>0</v>
      </c>
      <c r="AT46" s="12">
        <v>0</v>
      </c>
      <c r="AU46" s="12">
        <f t="shared" si="121"/>
        <v>0</v>
      </c>
      <c r="AV46" s="12">
        <f t="shared" si="121"/>
        <v>0</v>
      </c>
      <c r="AW46" s="12">
        <v>0</v>
      </c>
      <c r="AX46" s="12">
        <f t="shared" si="122"/>
        <v>0</v>
      </c>
      <c r="AY46" s="12">
        <f t="shared" si="122"/>
        <v>0</v>
      </c>
      <c r="AZ46" s="12">
        <v>0</v>
      </c>
      <c r="BA46" s="84"/>
      <c r="BB46" s="87"/>
    </row>
    <row r="47" spans="1:54" ht="21.6" customHeight="1">
      <c r="A47" s="91" t="s">
        <v>41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s="17" customFormat="1" ht="23.25" customHeight="1">
      <c r="A48" s="73" t="s">
        <v>52</v>
      </c>
      <c r="B48" s="74"/>
      <c r="C48" s="75"/>
      <c r="D48" s="11" t="s">
        <v>30</v>
      </c>
      <c r="E48" s="33">
        <f>E49+E50+E51+E52</f>
        <v>27272.1</v>
      </c>
      <c r="F48" s="33">
        <f>F49+F50+F51+F52</f>
        <v>26669.899999999998</v>
      </c>
      <c r="G48" s="33">
        <f t="shared" ref="G48:G51" si="123">F48/E48*100</f>
        <v>97.791882546631896</v>
      </c>
      <c r="H48" s="12">
        <f t="shared" ref="H48:W48" si="124">SUM(H50:H51)</f>
        <v>1217.7</v>
      </c>
      <c r="I48" s="12">
        <f t="shared" si="124"/>
        <v>1217.7</v>
      </c>
      <c r="J48" s="12">
        <f>I48/H48*100</f>
        <v>100</v>
      </c>
      <c r="K48" s="12">
        <f t="shared" si="124"/>
        <v>2995</v>
      </c>
      <c r="L48" s="12">
        <f t="shared" si="124"/>
        <v>2995</v>
      </c>
      <c r="M48" s="12">
        <f t="shared" ref="M48:M51" si="125">L48/K48*100</f>
        <v>100</v>
      </c>
      <c r="N48" s="12">
        <f t="shared" si="124"/>
        <v>3328.6</v>
      </c>
      <c r="O48" s="12">
        <f t="shared" si="124"/>
        <v>3044.9</v>
      </c>
      <c r="P48" s="12">
        <f t="shared" ref="P48:P51" si="126">O48/N48*100</f>
        <v>91.476897194015507</v>
      </c>
      <c r="Q48" s="33">
        <f>Q49+Q50+Q51+Q52</f>
        <v>7541.2999999999993</v>
      </c>
      <c r="R48" s="33">
        <f>R49+R50+R51+R52</f>
        <v>7257.6</v>
      </c>
      <c r="S48" s="33">
        <f t="shared" ref="S48:S51" si="127">R48/Q48*100</f>
        <v>96.238049142720755</v>
      </c>
      <c r="T48" s="12">
        <f t="shared" si="124"/>
        <v>2266.9</v>
      </c>
      <c r="U48" s="12">
        <f t="shared" si="124"/>
        <v>2266.9</v>
      </c>
      <c r="V48" s="12">
        <f t="shared" ref="V48:V51" si="128">U48/T48*100</f>
        <v>100</v>
      </c>
      <c r="W48" s="12">
        <f t="shared" si="124"/>
        <v>1855.3</v>
      </c>
      <c r="X48" s="12">
        <f>SUM(X50:X51)</f>
        <v>1855.3</v>
      </c>
      <c r="Y48" s="12">
        <f t="shared" ref="Y48:Y51" si="129">X48/W48*100</f>
        <v>100</v>
      </c>
      <c r="Z48" s="12">
        <f t="shared" ref="Z48:AY48" si="130">SUM(Z50:Z51)</f>
        <v>2717</v>
      </c>
      <c r="AA48" s="12">
        <f t="shared" si="130"/>
        <v>2471.9</v>
      </c>
      <c r="AB48" s="12">
        <f t="shared" ref="AB48:AB51" si="131">AA48/Z48*100</f>
        <v>90.979020979020987</v>
      </c>
      <c r="AC48" s="33">
        <f>AC49+AC50+AC51+AC52</f>
        <v>14380.499999999998</v>
      </c>
      <c r="AD48" s="33">
        <f>AD49+AD50+AD51+AD52</f>
        <v>13851.699999999999</v>
      </c>
      <c r="AE48" s="33">
        <f t="shared" ref="AE48:AE51" si="132">AD48/AC48*100</f>
        <v>96.322798233719283</v>
      </c>
      <c r="AF48" s="12">
        <f t="shared" si="130"/>
        <v>2400</v>
      </c>
      <c r="AG48" s="12">
        <f t="shared" si="130"/>
        <v>2367.1</v>
      </c>
      <c r="AH48" s="12">
        <f t="shared" ref="AH48:AH51" si="133">AG48/AF48*100</f>
        <v>98.629166666666663</v>
      </c>
      <c r="AI48" s="12">
        <f t="shared" si="130"/>
        <v>2400</v>
      </c>
      <c r="AJ48" s="12">
        <f t="shared" si="130"/>
        <v>2063.3000000000002</v>
      </c>
      <c r="AK48" s="12">
        <f t="shared" ref="AK48:AK51" si="134">AJ48/AI48*100</f>
        <v>85.970833333333346</v>
      </c>
      <c r="AL48" s="12">
        <f t="shared" si="130"/>
        <v>1926.6</v>
      </c>
      <c r="AM48" s="12">
        <f t="shared" si="130"/>
        <v>1276.0999999999999</v>
      </c>
      <c r="AN48" s="12">
        <f t="shared" ref="AN48:AN51" si="135">AM48/AL48*100</f>
        <v>66.235855911969267</v>
      </c>
      <c r="AO48" s="33">
        <f>AO49+AO50+AO51+AO52</f>
        <v>21107.1</v>
      </c>
      <c r="AP48" s="33">
        <f>AP49+AP50+AP51+AP52</f>
        <v>19558.199999999997</v>
      </c>
      <c r="AQ48" s="33">
        <f t="shared" ref="AQ48:AQ51" si="136">AP48/AO48*100</f>
        <v>92.661710988245645</v>
      </c>
      <c r="AR48" s="12">
        <f t="shared" si="130"/>
        <v>1655</v>
      </c>
      <c r="AS48" s="12">
        <f t="shared" si="130"/>
        <v>1655</v>
      </c>
      <c r="AT48" s="12">
        <f t="shared" ref="AT48:AT51" si="137">AS48/AR48*100</f>
        <v>100</v>
      </c>
      <c r="AU48" s="12">
        <f t="shared" si="130"/>
        <v>2255</v>
      </c>
      <c r="AV48" s="12">
        <f t="shared" si="130"/>
        <v>2524.8000000000002</v>
      </c>
      <c r="AW48" s="12">
        <f t="shared" ref="AW48:AW51" si="138">AV48/AU48*100</f>
        <v>111.96452328159646</v>
      </c>
      <c r="AX48" s="12">
        <f t="shared" si="130"/>
        <v>2255</v>
      </c>
      <c r="AY48" s="12">
        <f t="shared" si="130"/>
        <v>2931.9</v>
      </c>
      <c r="AZ48" s="12">
        <f t="shared" ref="AZ48:AZ51" si="139">AY48/AX48*100</f>
        <v>130.01773835920179</v>
      </c>
      <c r="BA48" s="82"/>
      <c r="BB48" s="85"/>
    </row>
    <row r="49" spans="1:54" s="17" customFormat="1" ht="30.75" customHeight="1">
      <c r="A49" s="76"/>
      <c r="B49" s="77"/>
      <c r="C49" s="78"/>
      <c r="D49" s="11" t="s">
        <v>31</v>
      </c>
      <c r="E49" s="33">
        <f t="shared" ref="E49:F50" si="140">AO49+AR49+AU49+AX49</f>
        <v>0</v>
      </c>
      <c r="F49" s="33">
        <f t="shared" si="140"/>
        <v>0</v>
      </c>
      <c r="G49" s="33">
        <v>0</v>
      </c>
      <c r="H49" s="12">
        <f t="shared" ref="H49:I52" si="141">H43</f>
        <v>0</v>
      </c>
      <c r="I49" s="12">
        <f t="shared" si="141"/>
        <v>0</v>
      </c>
      <c r="J49" s="12">
        <v>0</v>
      </c>
      <c r="K49" s="12">
        <f t="shared" ref="K49:L52" si="142">K43</f>
        <v>0</v>
      </c>
      <c r="L49" s="12">
        <f t="shared" si="142"/>
        <v>0</v>
      </c>
      <c r="M49" s="12">
        <v>0</v>
      </c>
      <c r="N49" s="12">
        <f t="shared" ref="N49:O52" si="143">N43</f>
        <v>0</v>
      </c>
      <c r="O49" s="12">
        <f t="shared" si="143"/>
        <v>0</v>
      </c>
      <c r="P49" s="12">
        <v>0</v>
      </c>
      <c r="Q49" s="33">
        <f t="shared" ref="Q49:R52" si="144">H49+K49+N49</f>
        <v>0</v>
      </c>
      <c r="R49" s="33">
        <f t="shared" si="144"/>
        <v>0</v>
      </c>
      <c r="S49" s="33">
        <v>0</v>
      </c>
      <c r="T49" s="12">
        <f t="shared" ref="T49:U52" si="145">T43</f>
        <v>0</v>
      </c>
      <c r="U49" s="12">
        <f t="shared" si="145"/>
        <v>0</v>
      </c>
      <c r="V49" s="12">
        <v>0</v>
      </c>
      <c r="W49" s="12">
        <f t="shared" ref="W49:X52" si="146">W43</f>
        <v>0</v>
      </c>
      <c r="X49" s="12">
        <f t="shared" si="146"/>
        <v>0</v>
      </c>
      <c r="Y49" s="12">
        <v>0</v>
      </c>
      <c r="Z49" s="12">
        <f t="shared" ref="Z49:AA52" si="147">Z43</f>
        <v>0</v>
      </c>
      <c r="AA49" s="12">
        <f t="shared" si="147"/>
        <v>0</v>
      </c>
      <c r="AB49" s="12">
        <v>0</v>
      </c>
      <c r="AC49" s="33">
        <f t="shared" ref="AC49:AD52" si="148">Q49+T49+W49+Z49</f>
        <v>0</v>
      </c>
      <c r="AD49" s="33">
        <f t="shared" si="148"/>
        <v>0</v>
      </c>
      <c r="AE49" s="33">
        <v>0</v>
      </c>
      <c r="AF49" s="12">
        <f t="shared" ref="AF49:AG52" si="149">AF43</f>
        <v>0</v>
      </c>
      <c r="AG49" s="12">
        <f t="shared" si="149"/>
        <v>0</v>
      </c>
      <c r="AH49" s="12">
        <v>0</v>
      </c>
      <c r="AI49" s="12">
        <f t="shared" ref="AI49:AJ52" si="150">AI43</f>
        <v>0</v>
      </c>
      <c r="AJ49" s="12">
        <f t="shared" si="150"/>
        <v>0</v>
      </c>
      <c r="AK49" s="12">
        <v>0</v>
      </c>
      <c r="AL49" s="12">
        <f t="shared" ref="AL49:AM52" si="151">AL43</f>
        <v>0</v>
      </c>
      <c r="AM49" s="12">
        <f t="shared" si="151"/>
        <v>0</v>
      </c>
      <c r="AN49" s="12">
        <v>0</v>
      </c>
      <c r="AO49" s="33">
        <f t="shared" ref="AO49:AP52" si="152">AC49+AF49+AI49+AL49</f>
        <v>0</v>
      </c>
      <c r="AP49" s="33">
        <f t="shared" si="152"/>
        <v>0</v>
      </c>
      <c r="AQ49" s="33">
        <v>0</v>
      </c>
      <c r="AR49" s="12">
        <f t="shared" ref="AR49:AS52" si="153">AR43</f>
        <v>0</v>
      </c>
      <c r="AS49" s="12">
        <f t="shared" si="153"/>
        <v>0</v>
      </c>
      <c r="AT49" s="12">
        <v>0</v>
      </c>
      <c r="AU49" s="12">
        <f t="shared" ref="AU49:AV52" si="154">AU43</f>
        <v>0</v>
      </c>
      <c r="AV49" s="12">
        <f t="shared" si="154"/>
        <v>0</v>
      </c>
      <c r="AW49" s="12">
        <v>0</v>
      </c>
      <c r="AX49" s="12">
        <f t="shared" ref="AX49:AY52" si="155">AX43</f>
        <v>0</v>
      </c>
      <c r="AY49" s="12">
        <f t="shared" si="155"/>
        <v>0</v>
      </c>
      <c r="AZ49" s="12">
        <v>0</v>
      </c>
      <c r="BA49" s="83"/>
      <c r="BB49" s="86"/>
    </row>
    <row r="50" spans="1:54" s="17" customFormat="1" ht="60" customHeight="1">
      <c r="A50" s="76"/>
      <c r="B50" s="77"/>
      <c r="C50" s="78"/>
      <c r="D50" s="31" t="s">
        <v>32</v>
      </c>
      <c r="E50" s="33">
        <f t="shared" si="140"/>
        <v>0</v>
      </c>
      <c r="F50" s="33">
        <f t="shared" si="140"/>
        <v>0</v>
      </c>
      <c r="G50" s="33">
        <v>0</v>
      </c>
      <c r="H50" s="12">
        <f t="shared" si="141"/>
        <v>0</v>
      </c>
      <c r="I50" s="12">
        <f t="shared" si="141"/>
        <v>0</v>
      </c>
      <c r="J50" s="12">
        <v>0</v>
      </c>
      <c r="K50" s="12">
        <f t="shared" si="142"/>
        <v>0</v>
      </c>
      <c r="L50" s="12">
        <f t="shared" si="142"/>
        <v>0</v>
      </c>
      <c r="M50" s="12">
        <v>0</v>
      </c>
      <c r="N50" s="12">
        <f t="shared" si="143"/>
        <v>0</v>
      </c>
      <c r="O50" s="12">
        <f t="shared" si="143"/>
        <v>0</v>
      </c>
      <c r="P50" s="12">
        <v>0</v>
      </c>
      <c r="Q50" s="33">
        <f t="shared" si="144"/>
        <v>0</v>
      </c>
      <c r="R50" s="33">
        <f t="shared" si="144"/>
        <v>0</v>
      </c>
      <c r="S50" s="33">
        <v>0</v>
      </c>
      <c r="T50" s="12">
        <f t="shared" si="145"/>
        <v>0</v>
      </c>
      <c r="U50" s="12">
        <f t="shared" si="145"/>
        <v>0</v>
      </c>
      <c r="V50" s="12">
        <v>0</v>
      </c>
      <c r="W50" s="12">
        <f t="shared" si="146"/>
        <v>0</v>
      </c>
      <c r="X50" s="12">
        <f t="shared" si="146"/>
        <v>0</v>
      </c>
      <c r="Y50" s="12">
        <v>0</v>
      </c>
      <c r="Z50" s="12">
        <f t="shared" si="147"/>
        <v>0</v>
      </c>
      <c r="AA50" s="12">
        <f t="shared" si="147"/>
        <v>0</v>
      </c>
      <c r="AB50" s="12">
        <v>0</v>
      </c>
      <c r="AC50" s="33">
        <f t="shared" si="148"/>
        <v>0</v>
      </c>
      <c r="AD50" s="33">
        <f t="shared" si="148"/>
        <v>0</v>
      </c>
      <c r="AE50" s="33">
        <v>0</v>
      </c>
      <c r="AF50" s="12">
        <f t="shared" si="149"/>
        <v>0</v>
      </c>
      <c r="AG50" s="12">
        <f t="shared" si="149"/>
        <v>0</v>
      </c>
      <c r="AH50" s="12">
        <v>0</v>
      </c>
      <c r="AI50" s="12">
        <f t="shared" si="150"/>
        <v>0</v>
      </c>
      <c r="AJ50" s="12">
        <f t="shared" si="150"/>
        <v>0</v>
      </c>
      <c r="AK50" s="12">
        <v>0</v>
      </c>
      <c r="AL50" s="12">
        <f t="shared" si="151"/>
        <v>0</v>
      </c>
      <c r="AM50" s="12">
        <f t="shared" si="151"/>
        <v>0</v>
      </c>
      <c r="AN50" s="12">
        <v>0</v>
      </c>
      <c r="AO50" s="33">
        <f t="shared" si="152"/>
        <v>0</v>
      </c>
      <c r="AP50" s="33">
        <f t="shared" si="152"/>
        <v>0</v>
      </c>
      <c r="AQ50" s="33">
        <v>0</v>
      </c>
      <c r="AR50" s="12">
        <f t="shared" si="153"/>
        <v>0</v>
      </c>
      <c r="AS50" s="12">
        <f t="shared" si="153"/>
        <v>0</v>
      </c>
      <c r="AT50" s="12">
        <v>0</v>
      </c>
      <c r="AU50" s="12">
        <f t="shared" si="154"/>
        <v>0</v>
      </c>
      <c r="AV50" s="12">
        <f t="shared" si="154"/>
        <v>0</v>
      </c>
      <c r="AW50" s="12">
        <v>0</v>
      </c>
      <c r="AX50" s="12">
        <f t="shared" si="155"/>
        <v>0</v>
      </c>
      <c r="AY50" s="12">
        <f t="shared" si="155"/>
        <v>0</v>
      </c>
      <c r="AZ50" s="12">
        <v>0</v>
      </c>
      <c r="BA50" s="83"/>
      <c r="BB50" s="86"/>
    </row>
    <row r="51" spans="1:54" s="17" customFormat="1" ht="21.6" customHeight="1">
      <c r="A51" s="76"/>
      <c r="B51" s="77"/>
      <c r="C51" s="78"/>
      <c r="D51" s="31" t="s">
        <v>33</v>
      </c>
      <c r="E51" s="33">
        <f>AO51+AR51+AU51+AX51</f>
        <v>27272.1</v>
      </c>
      <c r="F51" s="33">
        <f>AP51+AS51+AV51+AY51</f>
        <v>26669.899999999998</v>
      </c>
      <c r="G51" s="33">
        <f t="shared" si="123"/>
        <v>97.791882546631896</v>
      </c>
      <c r="H51" s="12">
        <f>H45</f>
        <v>1217.7</v>
      </c>
      <c r="I51" s="12">
        <f>I45</f>
        <v>1217.7</v>
      </c>
      <c r="J51" s="12">
        <f t="shared" ref="J51" si="156">I51/H51*100</f>
        <v>100</v>
      </c>
      <c r="K51" s="12">
        <f t="shared" ref="K51:L51" si="157">K45</f>
        <v>2995</v>
      </c>
      <c r="L51" s="12">
        <f t="shared" si="157"/>
        <v>2995</v>
      </c>
      <c r="M51" s="12">
        <f t="shared" si="125"/>
        <v>100</v>
      </c>
      <c r="N51" s="12">
        <f t="shared" ref="N51:O51" si="158">N45</f>
        <v>3328.6</v>
      </c>
      <c r="O51" s="12">
        <f t="shared" si="158"/>
        <v>3044.9</v>
      </c>
      <c r="P51" s="12">
        <f t="shared" si="126"/>
        <v>91.476897194015507</v>
      </c>
      <c r="Q51" s="33">
        <f t="shared" si="144"/>
        <v>7541.2999999999993</v>
      </c>
      <c r="R51" s="33">
        <f t="shared" si="144"/>
        <v>7257.6</v>
      </c>
      <c r="S51" s="33">
        <f t="shared" si="127"/>
        <v>96.238049142720755</v>
      </c>
      <c r="T51" s="12">
        <f t="shared" ref="T51:U51" si="159">T45</f>
        <v>2266.9</v>
      </c>
      <c r="U51" s="12">
        <f t="shared" si="159"/>
        <v>2266.9</v>
      </c>
      <c r="V51" s="12">
        <f t="shared" si="128"/>
        <v>100</v>
      </c>
      <c r="W51" s="12">
        <f t="shared" ref="W51:X51" si="160">W45</f>
        <v>1855.3</v>
      </c>
      <c r="X51" s="12">
        <f t="shared" si="160"/>
        <v>1855.3</v>
      </c>
      <c r="Y51" s="12">
        <f t="shared" si="129"/>
        <v>100</v>
      </c>
      <c r="Z51" s="12">
        <f t="shared" ref="Z51:AA51" si="161">Z45</f>
        <v>2717</v>
      </c>
      <c r="AA51" s="12">
        <f t="shared" si="161"/>
        <v>2471.9</v>
      </c>
      <c r="AB51" s="12">
        <f t="shared" si="131"/>
        <v>90.979020979020987</v>
      </c>
      <c r="AC51" s="33">
        <f t="shared" si="148"/>
        <v>14380.499999999998</v>
      </c>
      <c r="AD51" s="33">
        <f t="shared" si="148"/>
        <v>13851.699999999999</v>
      </c>
      <c r="AE51" s="33">
        <f t="shared" si="132"/>
        <v>96.322798233719283</v>
      </c>
      <c r="AF51" s="12">
        <f t="shared" ref="AF51:AG51" si="162">AF45</f>
        <v>2400</v>
      </c>
      <c r="AG51" s="12">
        <f t="shared" si="162"/>
        <v>2367.1</v>
      </c>
      <c r="AH51" s="12">
        <f t="shared" si="133"/>
        <v>98.629166666666663</v>
      </c>
      <c r="AI51" s="12">
        <f t="shared" ref="AI51:AJ51" si="163">AI45</f>
        <v>2400</v>
      </c>
      <c r="AJ51" s="12">
        <f t="shared" si="163"/>
        <v>2063.3000000000002</v>
      </c>
      <c r="AK51" s="12">
        <f t="shared" si="134"/>
        <v>85.970833333333346</v>
      </c>
      <c r="AL51" s="12">
        <f t="shared" ref="AL51:AM51" si="164">AL45</f>
        <v>1926.6</v>
      </c>
      <c r="AM51" s="12">
        <f t="shared" si="164"/>
        <v>1276.0999999999999</v>
      </c>
      <c r="AN51" s="12">
        <f t="shared" si="135"/>
        <v>66.235855911969267</v>
      </c>
      <c r="AO51" s="33">
        <f t="shared" si="152"/>
        <v>21107.1</v>
      </c>
      <c r="AP51" s="33">
        <f t="shared" si="152"/>
        <v>19558.199999999997</v>
      </c>
      <c r="AQ51" s="33">
        <f t="shared" si="136"/>
        <v>92.661710988245645</v>
      </c>
      <c r="AR51" s="12">
        <f t="shared" ref="AR51:AS51" si="165">AR45</f>
        <v>1655</v>
      </c>
      <c r="AS51" s="12">
        <f t="shared" si="165"/>
        <v>1655</v>
      </c>
      <c r="AT51" s="12">
        <f t="shared" si="137"/>
        <v>100</v>
      </c>
      <c r="AU51" s="12">
        <f t="shared" ref="AU51:AV51" si="166">AU45</f>
        <v>2255</v>
      </c>
      <c r="AV51" s="12">
        <f t="shared" si="166"/>
        <v>2524.8000000000002</v>
      </c>
      <c r="AW51" s="12">
        <f t="shared" si="138"/>
        <v>111.96452328159646</v>
      </c>
      <c r="AX51" s="12">
        <f t="shared" ref="AX51:AY51" si="167">AX45</f>
        <v>2255</v>
      </c>
      <c r="AY51" s="12">
        <f t="shared" si="167"/>
        <v>2931.9</v>
      </c>
      <c r="AZ51" s="12">
        <f t="shared" si="139"/>
        <v>130.01773835920179</v>
      </c>
      <c r="BA51" s="83"/>
      <c r="BB51" s="86"/>
    </row>
    <row r="52" spans="1:54" s="13" customFormat="1" ht="30" customHeight="1">
      <c r="A52" s="79"/>
      <c r="B52" s="80"/>
      <c r="C52" s="81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1"/>
        <v>0</v>
      </c>
      <c r="I52" s="12">
        <f t="shared" si="141"/>
        <v>0</v>
      </c>
      <c r="J52" s="12">
        <v>0</v>
      </c>
      <c r="K52" s="12">
        <f t="shared" si="142"/>
        <v>0</v>
      </c>
      <c r="L52" s="12">
        <f t="shared" si="142"/>
        <v>0</v>
      </c>
      <c r="M52" s="12">
        <v>0</v>
      </c>
      <c r="N52" s="12">
        <f t="shared" si="143"/>
        <v>0</v>
      </c>
      <c r="O52" s="12">
        <f t="shared" si="143"/>
        <v>0</v>
      </c>
      <c r="P52" s="12">
        <v>0</v>
      </c>
      <c r="Q52" s="33">
        <f t="shared" si="144"/>
        <v>0</v>
      </c>
      <c r="R52" s="33">
        <f t="shared" si="144"/>
        <v>0</v>
      </c>
      <c r="S52" s="33">
        <v>0</v>
      </c>
      <c r="T52" s="12">
        <f t="shared" si="145"/>
        <v>0</v>
      </c>
      <c r="U52" s="12">
        <f t="shared" si="145"/>
        <v>0</v>
      </c>
      <c r="V52" s="12">
        <v>0</v>
      </c>
      <c r="W52" s="12">
        <f t="shared" si="146"/>
        <v>0</v>
      </c>
      <c r="X52" s="12">
        <f t="shared" si="146"/>
        <v>0</v>
      </c>
      <c r="Y52" s="12">
        <v>0</v>
      </c>
      <c r="Z52" s="12">
        <f t="shared" si="147"/>
        <v>0</v>
      </c>
      <c r="AA52" s="12">
        <f t="shared" si="147"/>
        <v>0</v>
      </c>
      <c r="AB52" s="12">
        <v>0</v>
      </c>
      <c r="AC52" s="33">
        <f t="shared" si="148"/>
        <v>0</v>
      </c>
      <c r="AD52" s="33">
        <f t="shared" si="148"/>
        <v>0</v>
      </c>
      <c r="AE52" s="33">
        <v>0</v>
      </c>
      <c r="AF52" s="12">
        <f t="shared" si="149"/>
        <v>0</v>
      </c>
      <c r="AG52" s="12">
        <f t="shared" si="149"/>
        <v>0</v>
      </c>
      <c r="AH52" s="12">
        <v>0</v>
      </c>
      <c r="AI52" s="12">
        <f t="shared" si="150"/>
        <v>0</v>
      </c>
      <c r="AJ52" s="12">
        <f t="shared" si="150"/>
        <v>0</v>
      </c>
      <c r="AK52" s="12">
        <v>0</v>
      </c>
      <c r="AL52" s="12">
        <f t="shared" si="151"/>
        <v>0</v>
      </c>
      <c r="AM52" s="12">
        <f t="shared" si="151"/>
        <v>0</v>
      </c>
      <c r="AN52" s="12">
        <v>0</v>
      </c>
      <c r="AO52" s="33">
        <f t="shared" si="152"/>
        <v>0</v>
      </c>
      <c r="AP52" s="33">
        <f t="shared" si="152"/>
        <v>0</v>
      </c>
      <c r="AQ52" s="33">
        <v>0</v>
      </c>
      <c r="AR52" s="12">
        <f t="shared" si="153"/>
        <v>0</v>
      </c>
      <c r="AS52" s="12">
        <f t="shared" si="153"/>
        <v>0</v>
      </c>
      <c r="AT52" s="12">
        <v>0</v>
      </c>
      <c r="AU52" s="12">
        <f t="shared" si="154"/>
        <v>0</v>
      </c>
      <c r="AV52" s="12">
        <f t="shared" si="154"/>
        <v>0</v>
      </c>
      <c r="AW52" s="12">
        <v>0</v>
      </c>
      <c r="AX52" s="12">
        <f t="shared" si="155"/>
        <v>0</v>
      </c>
      <c r="AY52" s="12">
        <f t="shared" si="155"/>
        <v>0</v>
      </c>
      <c r="AZ52" s="12">
        <v>0</v>
      </c>
      <c r="BA52" s="84"/>
      <c r="BB52" s="87"/>
    </row>
    <row r="53" spans="1:54" s="17" customFormat="1" ht="21" customHeight="1">
      <c r="A53" s="73" t="s">
        <v>59</v>
      </c>
      <c r="B53" s="74"/>
      <c r="C53" s="75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8">SUM(H55:H56)</f>
        <v>0</v>
      </c>
      <c r="I53" s="12">
        <f t="shared" si="168"/>
        <v>0</v>
      </c>
      <c r="J53" s="12">
        <v>0</v>
      </c>
      <c r="K53" s="12">
        <f t="shared" si="168"/>
        <v>0</v>
      </c>
      <c r="L53" s="12">
        <f t="shared" si="168"/>
        <v>0</v>
      </c>
      <c r="M53" s="12">
        <v>0</v>
      </c>
      <c r="N53" s="12">
        <f t="shared" si="168"/>
        <v>0</v>
      </c>
      <c r="O53" s="12">
        <f t="shared" si="168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8"/>
        <v>0</v>
      </c>
      <c r="U53" s="12">
        <f t="shared" si="168"/>
        <v>0</v>
      </c>
      <c r="V53" s="12">
        <v>0</v>
      </c>
      <c r="W53" s="12">
        <f t="shared" si="168"/>
        <v>0</v>
      </c>
      <c r="X53" s="12">
        <f>SUM(X55:X56)</f>
        <v>0</v>
      </c>
      <c r="Y53" s="12">
        <v>0</v>
      </c>
      <c r="Z53" s="12">
        <f t="shared" ref="Z53:AY53" si="169">SUM(Z55:Z56)</f>
        <v>0</v>
      </c>
      <c r="AA53" s="12">
        <f t="shared" si="169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9"/>
        <v>0</v>
      </c>
      <c r="AG53" s="12">
        <f t="shared" si="169"/>
        <v>0</v>
      </c>
      <c r="AH53" s="12">
        <v>0</v>
      </c>
      <c r="AI53" s="12">
        <f t="shared" si="169"/>
        <v>0</v>
      </c>
      <c r="AJ53" s="12">
        <f t="shared" si="169"/>
        <v>0</v>
      </c>
      <c r="AK53" s="12">
        <v>0</v>
      </c>
      <c r="AL53" s="12">
        <f t="shared" si="169"/>
        <v>0</v>
      </c>
      <c r="AM53" s="12">
        <f t="shared" si="169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9"/>
        <v>0</v>
      </c>
      <c r="AS53" s="12">
        <f t="shared" si="169"/>
        <v>0</v>
      </c>
      <c r="AT53" s="12">
        <v>0</v>
      </c>
      <c r="AU53" s="12">
        <f t="shared" si="169"/>
        <v>0</v>
      </c>
      <c r="AV53" s="12">
        <f t="shared" si="169"/>
        <v>0</v>
      </c>
      <c r="AW53" s="12">
        <v>0</v>
      </c>
      <c r="AX53" s="12">
        <f t="shared" si="169"/>
        <v>0</v>
      </c>
      <c r="AY53" s="12">
        <f t="shared" si="169"/>
        <v>0</v>
      </c>
      <c r="AZ53" s="12">
        <v>0</v>
      </c>
      <c r="BA53" s="82"/>
      <c r="BB53" s="85"/>
    </row>
    <row r="54" spans="1:54" s="17" customFormat="1" ht="32.25" customHeight="1">
      <c r="A54" s="76"/>
      <c r="B54" s="77"/>
      <c r="C54" s="78"/>
      <c r="D54" s="11" t="s">
        <v>31</v>
      </c>
      <c r="E54" s="33">
        <f t="shared" ref="E54:F55" si="170">AO54+AR54+AU54+AX54</f>
        <v>0</v>
      </c>
      <c r="F54" s="33">
        <f t="shared" si="170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1">H54+K54+N54</f>
        <v>0</v>
      </c>
      <c r="R54" s="33">
        <f t="shared" si="171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2">Q54+T54+W54+Z54</f>
        <v>0</v>
      </c>
      <c r="AD54" s="33">
        <f t="shared" si="172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3">AC54+AF54+AI54+AL54</f>
        <v>0</v>
      </c>
      <c r="AP54" s="33">
        <f t="shared" si="173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83"/>
      <c r="BB54" s="86"/>
    </row>
    <row r="55" spans="1:54" s="17" customFormat="1" ht="60" customHeight="1">
      <c r="A55" s="76"/>
      <c r="B55" s="77"/>
      <c r="C55" s="78"/>
      <c r="D55" s="31" t="s">
        <v>32</v>
      </c>
      <c r="E55" s="33">
        <f t="shared" si="170"/>
        <v>0</v>
      </c>
      <c r="F55" s="33">
        <f t="shared" si="170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1"/>
        <v>0</v>
      </c>
      <c r="R55" s="33">
        <f t="shared" si="171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2"/>
        <v>0</v>
      </c>
      <c r="AD55" s="33">
        <f t="shared" si="172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3"/>
        <v>0</v>
      </c>
      <c r="AP55" s="33">
        <f t="shared" si="173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83"/>
      <c r="BB55" s="86"/>
    </row>
    <row r="56" spans="1:54" s="17" customFormat="1" ht="21.6" customHeight="1">
      <c r="A56" s="76"/>
      <c r="B56" s="77"/>
      <c r="C56" s="78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1"/>
        <v>0</v>
      </c>
      <c r="R56" s="33">
        <f t="shared" si="171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2"/>
        <v>0</v>
      </c>
      <c r="AD56" s="33">
        <f t="shared" si="172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3"/>
        <v>0</v>
      </c>
      <c r="AP56" s="33">
        <f t="shared" si="173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83"/>
      <c r="BB56" s="86"/>
    </row>
    <row r="57" spans="1:54" s="13" customFormat="1" ht="30" customHeight="1">
      <c r="A57" s="79"/>
      <c r="B57" s="80"/>
      <c r="C57" s="81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1"/>
        <v>0</v>
      </c>
      <c r="R57" s="33">
        <f t="shared" si="171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2"/>
        <v>0</v>
      </c>
      <c r="AD57" s="33">
        <f t="shared" si="172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3"/>
        <v>0</v>
      </c>
      <c r="AP57" s="33">
        <f t="shared" si="173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84"/>
      <c r="BB57" s="87"/>
    </row>
    <row r="58" spans="1:54" ht="20.45" customHeight="1"/>
    <row r="59" spans="1:54" ht="15.75">
      <c r="C59" s="37" t="s">
        <v>26</v>
      </c>
      <c r="N59" s="65" t="s">
        <v>37</v>
      </c>
      <c r="O59" s="65"/>
      <c r="P59" s="65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66" t="s">
        <v>28</v>
      </c>
      <c r="M60" s="66"/>
      <c r="N60" s="66"/>
      <c r="O60" s="66"/>
      <c r="P60" s="66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84</v>
      </c>
      <c r="L61" s="39" t="s">
        <v>38</v>
      </c>
      <c r="M61" s="67"/>
      <c r="N61" s="67"/>
      <c r="O61" s="67"/>
      <c r="P61" s="67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66" t="s">
        <v>85</v>
      </c>
      <c r="M62" s="66"/>
      <c r="N62" s="66"/>
      <c r="O62" s="66"/>
      <c r="P62" s="66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60</v>
      </c>
      <c r="Q63" s="20"/>
      <c r="R63" s="20"/>
      <c r="W63" s="9"/>
      <c r="X63" s="9"/>
      <c r="Z63" s="9"/>
      <c r="AA63" s="9"/>
      <c r="AC63" s="25"/>
      <c r="AD63" s="25"/>
    </row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  <mergeCell ref="AX9:AZ9"/>
    <mergeCell ref="AI9:AK9"/>
    <mergeCell ref="AL9:AN9"/>
    <mergeCell ref="AO9:AO10"/>
    <mergeCell ref="AP9:AP10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27:BA31"/>
    <mergeCell ref="BB27:BB31"/>
    <mergeCell ref="A22:A26"/>
    <mergeCell ref="B22:B26"/>
    <mergeCell ref="C22:C26"/>
    <mergeCell ref="BA22:BA26"/>
    <mergeCell ref="BB22:BB26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</mergeCells>
  <conditionalFormatting sqref="BA32:BB32 BB37 BB42 BA48:BB48 BA53:BB53 BA27:BB27 BA12:BB12 BA17:BB17 BA22:BB22 G30:BA31 G25:BA25 G20:BA20 G15:BA15 BA49:BA52 BA54:BA57 E12:F12 E17:F17 E22:F22 E27:F27 E32:F32 E37:F37 E42:F42 G12:AZ14 G16:AZ19 G21:AZ24 G32:AZ35 G36:BA46 H12:I46 E48:F48 E53:F53 G26:AZ30 J13:J46 K12:P46 AQ12:AZ46 AE12:AN46 G48:AZ57 G13:G46 S12:AB46">
    <cfRule type="cellIs" dxfId="19" priority="56" stopIfTrue="1" operator="notEqual">
      <formula>#REF!</formula>
    </cfRule>
  </conditionalFormatting>
  <conditionalFormatting sqref="BA48:BB48 BA53:BB53 BA49:BA52 BA54:BA57 E48:F48 E53:F53 G48:AZ57">
    <cfRule type="cellIs" dxfId="18" priority="19" stopIfTrue="1" operator="notEqual">
      <formula>#REF!</formula>
    </cfRule>
  </conditionalFormatting>
  <conditionalFormatting sqref="BA32:BB32 BB37 BB42 BA27:BB27 BA17:BB17 BA22:BB22 G30:BA31 G25:BA25 E17:F17 E22:F22 E27:F27 E32:F32 E37:F37 E42:F42 H12:AZ14 E12:G12 K32:AZ35 BA12:BB12 G15:BA15 G20:BA20 G26:AZ30 G21:AZ24 J27:J31 V12:V16 Y12:Y16 AB12:AB16 AH12:AH16 AK12:AK16 AN12:AN16 AT12:AT16 AW12:AW16 AZ12:AZ16 J13:J21 M12:M21 P12:P21 M27:M31 P27:P31 V27:V31 Y27:Y31 AB27:AB31 AH27:AH31 AK27:AK31 AN27:AN31 AT27:AT31 AW27:AW31 AZ27:AZ31 G13:G16 S12:S16 AE12:AE16 AQ12:AQ16 G27:G31 S27:S31 AE27:AE31 AQ27:AQ31 G32:J46 K36:BA46 G16:AZ19">
    <cfRule type="cellIs" dxfId="17" priority="18" stopIfTrue="1" operator="notEqual">
      <formula>#REF!</formula>
    </cfRule>
  </conditionalFormatting>
  <conditionalFormatting sqref="G56:AZ56">
    <cfRule type="cellIs" dxfId="16" priority="17" stopIfTrue="1" operator="notEqual">
      <formula>#REF!</formula>
    </cfRule>
  </conditionalFormatting>
  <conditionalFormatting sqref="J53:J57">
    <cfRule type="cellIs" dxfId="15" priority="16" stopIfTrue="1" operator="notEqual">
      <formula>#REF!</formula>
    </cfRule>
  </conditionalFormatting>
  <conditionalFormatting sqref="M53:M57">
    <cfRule type="cellIs" dxfId="14" priority="15" stopIfTrue="1" operator="notEqual">
      <formula>#REF!</formula>
    </cfRule>
  </conditionalFormatting>
  <conditionalFormatting sqref="P53:P57">
    <cfRule type="cellIs" dxfId="13" priority="14" stopIfTrue="1" operator="notEqual">
      <formula>#REF!</formula>
    </cfRule>
  </conditionalFormatting>
  <conditionalFormatting sqref="V53:V57">
    <cfRule type="cellIs" dxfId="12" priority="13" stopIfTrue="1" operator="notEqual">
      <formula>#REF!</formula>
    </cfRule>
  </conditionalFormatting>
  <conditionalFormatting sqref="Y53:Y57">
    <cfRule type="cellIs" dxfId="11" priority="12" stopIfTrue="1" operator="notEqual">
      <formula>#REF!</formula>
    </cfRule>
  </conditionalFormatting>
  <conditionalFormatting sqref="AB53:AB57">
    <cfRule type="cellIs" dxfId="10" priority="11" stopIfTrue="1" operator="notEqual">
      <formula>#REF!</formula>
    </cfRule>
  </conditionalFormatting>
  <conditionalFormatting sqref="AH53:AH57">
    <cfRule type="cellIs" dxfId="9" priority="10" stopIfTrue="1" operator="notEqual">
      <formula>#REF!</formula>
    </cfRule>
  </conditionalFormatting>
  <conditionalFormatting sqref="AK53:AK57">
    <cfRule type="cellIs" dxfId="8" priority="9" stopIfTrue="1" operator="notEqual">
      <formula>#REF!</formula>
    </cfRule>
  </conditionalFormatting>
  <conditionalFormatting sqref="AN53:AN57">
    <cfRule type="cellIs" dxfId="7" priority="8" stopIfTrue="1" operator="notEqual">
      <formula>#REF!</formula>
    </cfRule>
  </conditionalFormatting>
  <conditionalFormatting sqref="AT53:AT57">
    <cfRule type="cellIs" dxfId="6" priority="7" stopIfTrue="1" operator="notEqual">
      <formula>#REF!</formula>
    </cfRule>
  </conditionalFormatting>
  <conditionalFormatting sqref="AW53:AW57">
    <cfRule type="cellIs" dxfId="5" priority="6" stopIfTrue="1" operator="notEqual">
      <formula>#REF!</formula>
    </cfRule>
  </conditionalFormatting>
  <conditionalFormatting sqref="AZ53:AZ57">
    <cfRule type="cellIs" dxfId="4" priority="5" stopIfTrue="1" operator="notEqual">
      <formula>#REF!</formula>
    </cfRule>
  </conditionalFormatting>
  <conditionalFormatting sqref="G53:G57">
    <cfRule type="cellIs" dxfId="3" priority="4" stopIfTrue="1" operator="notEqual">
      <formula>#REF!</formula>
    </cfRule>
  </conditionalFormatting>
  <conditionalFormatting sqref="S53:S57">
    <cfRule type="cellIs" dxfId="2" priority="3" stopIfTrue="1" operator="notEqual">
      <formula>#REF!</formula>
    </cfRule>
  </conditionalFormatting>
  <conditionalFormatting sqref="AE53:AE57">
    <cfRule type="cellIs" dxfId="1" priority="2" stopIfTrue="1" operator="notEqual">
      <formula>#REF!</formula>
    </cfRule>
  </conditionalFormatting>
  <conditionalFormatting sqref="AQ53:AQ57">
    <cfRule type="cellIs" dxfId="0" priority="1" stopIfTrue="1" operator="notEqual">
      <formula>#REF!</formula>
    </cfRule>
  </conditionalFormatting>
  <pageMargins left="0.39370078740157483" right="0" top="0.39370078740157483" bottom="0.39370078740157483" header="0.31496062992125984" footer="0.31496062992125984"/>
  <pageSetup paperSize="8" scale="5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0"/>
  <sheetViews>
    <sheetView zoomScale="90" zoomScaleNormal="90" workbookViewId="0">
      <selection activeCell="F14" sqref="F14"/>
    </sheetView>
  </sheetViews>
  <sheetFormatPr defaultColWidth="9.140625" defaultRowHeight="12.75"/>
  <cols>
    <col min="1" max="1" width="5.140625" style="18" customWidth="1"/>
    <col min="2" max="2" width="56.42578125" style="20" customWidth="1"/>
    <col min="3" max="3" width="8.42578125" style="20" customWidth="1"/>
    <col min="4" max="4" width="14" style="21" customWidth="1"/>
    <col min="5" max="6" width="14.28515625" style="20" customWidth="1"/>
    <col min="7" max="7" width="83.85546875" style="2" customWidth="1"/>
    <col min="8" max="8" width="6.85546875" style="9" hidden="1" customWidth="1"/>
    <col min="9" max="9" width="17.7109375" style="9" customWidth="1"/>
    <col min="10" max="10" width="29.7109375" style="9" customWidth="1"/>
    <col min="11" max="16384" width="9.140625" style="9"/>
  </cols>
  <sheetData>
    <row r="1" spans="1:8" s="2" customFormat="1" ht="15.75" customHeight="1">
      <c r="A1" s="1"/>
      <c r="B1" s="42"/>
      <c r="C1" s="42"/>
      <c r="D1" s="43"/>
      <c r="E1" s="118" t="s">
        <v>61</v>
      </c>
      <c r="F1" s="118"/>
      <c r="G1" s="118"/>
    </row>
    <row r="2" spans="1:8" s="2" customFormat="1" ht="14.25" customHeight="1">
      <c r="A2" s="1"/>
      <c r="B2" s="42"/>
      <c r="C2" s="42"/>
      <c r="D2" s="43"/>
      <c r="E2" s="64" t="s">
        <v>62</v>
      </c>
      <c r="F2" s="64"/>
      <c r="G2" s="64"/>
    </row>
    <row r="3" spans="1:8" s="2" customFormat="1" ht="14.25" customHeight="1">
      <c r="A3" s="1"/>
      <c r="B3" s="42"/>
      <c r="C3" s="42"/>
      <c r="D3" s="43"/>
      <c r="E3" s="64" t="s">
        <v>63</v>
      </c>
      <c r="F3" s="64"/>
      <c r="G3" s="64"/>
    </row>
    <row r="4" spans="1:8" s="2" customFormat="1" ht="14.25" customHeight="1">
      <c r="A4" s="1"/>
      <c r="B4" s="42"/>
      <c r="C4" s="42"/>
      <c r="D4" s="43"/>
      <c r="E4" s="64" t="s">
        <v>64</v>
      </c>
      <c r="F4" s="64"/>
      <c r="G4" s="64"/>
    </row>
    <row r="5" spans="1:8" s="2" customFormat="1" ht="18.75">
      <c r="A5" s="1"/>
      <c r="B5" s="42"/>
      <c r="C5" s="42"/>
      <c r="D5" s="43"/>
      <c r="E5" s="44"/>
      <c r="F5" s="44"/>
      <c r="G5" s="44"/>
    </row>
    <row r="6" spans="1:8" s="2" customFormat="1" ht="18.75">
      <c r="A6" s="119" t="s">
        <v>65</v>
      </c>
      <c r="B6" s="119"/>
      <c r="C6" s="119"/>
      <c r="D6" s="119"/>
      <c r="E6" s="119"/>
      <c r="F6" s="119"/>
      <c r="G6" s="119"/>
    </row>
    <row r="7" spans="1:8" s="2" customFormat="1" ht="18.75">
      <c r="A7" s="120" t="s">
        <v>82</v>
      </c>
      <c r="B7" s="120"/>
      <c r="C7" s="120"/>
      <c r="D7" s="120"/>
      <c r="E7" s="120"/>
      <c r="F7" s="120"/>
      <c r="G7" s="120"/>
    </row>
    <row r="8" spans="1:8" s="2" customFormat="1" ht="18.75">
      <c r="A8" s="7"/>
      <c r="B8" s="17"/>
      <c r="C8" s="17"/>
      <c r="D8" s="17"/>
      <c r="E8" s="7"/>
      <c r="F8" s="29"/>
      <c r="G8" s="8"/>
    </row>
    <row r="9" spans="1:8" s="45" customFormat="1" ht="37.5" customHeight="1">
      <c r="A9" s="121" t="s">
        <v>0</v>
      </c>
      <c r="B9" s="121" t="s">
        <v>66</v>
      </c>
      <c r="C9" s="121" t="s">
        <v>67</v>
      </c>
      <c r="D9" s="122" t="s">
        <v>68</v>
      </c>
      <c r="E9" s="123"/>
      <c r="F9" s="121" t="s">
        <v>69</v>
      </c>
      <c r="G9" s="117" t="s">
        <v>70</v>
      </c>
    </row>
    <row r="10" spans="1:8" s="45" customFormat="1" ht="41.25" customHeight="1">
      <c r="A10" s="121"/>
      <c r="B10" s="121"/>
      <c r="C10" s="121"/>
      <c r="D10" s="46" t="s">
        <v>71</v>
      </c>
      <c r="E10" s="46" t="s">
        <v>72</v>
      </c>
      <c r="F10" s="121"/>
      <c r="G10" s="117"/>
    </row>
    <row r="11" spans="1:8" ht="1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10">
        <v>6</v>
      </c>
      <c r="G11" s="10">
        <v>7</v>
      </c>
    </row>
    <row r="12" spans="1:8" ht="62.25" customHeight="1">
      <c r="A12" s="47">
        <v>1</v>
      </c>
      <c r="B12" s="48" t="s">
        <v>73</v>
      </c>
      <c r="C12" s="35" t="s">
        <v>74</v>
      </c>
      <c r="D12" s="49" t="s">
        <v>75</v>
      </c>
      <c r="E12" s="49">
        <v>103.1</v>
      </c>
      <c r="F12" s="50">
        <v>100</v>
      </c>
      <c r="G12" s="52" t="s">
        <v>87</v>
      </c>
      <c r="H12" s="51"/>
    </row>
    <row r="13" spans="1:8" ht="63" customHeight="1">
      <c r="A13" s="47">
        <v>2</v>
      </c>
      <c r="B13" s="48" t="s">
        <v>76</v>
      </c>
      <c r="C13" s="35" t="s">
        <v>74</v>
      </c>
      <c r="D13" s="49" t="s">
        <v>77</v>
      </c>
      <c r="E13" s="49">
        <v>97.8</v>
      </c>
      <c r="F13" s="50">
        <v>100</v>
      </c>
      <c r="G13" s="52" t="s">
        <v>86</v>
      </c>
    </row>
    <row r="14" spans="1:8" ht="93.75" customHeight="1">
      <c r="A14" s="47">
        <v>3</v>
      </c>
      <c r="B14" s="48" t="s">
        <v>78</v>
      </c>
      <c r="C14" s="35" t="s">
        <v>74</v>
      </c>
      <c r="D14" s="63">
        <v>37</v>
      </c>
      <c r="E14" s="53">
        <v>37.4</v>
      </c>
      <c r="F14" s="54">
        <f>E14/D14*100</f>
        <v>101.08108108108107</v>
      </c>
      <c r="G14" s="52" t="s">
        <v>88</v>
      </c>
      <c r="H14" s="51"/>
    </row>
    <row r="15" spans="1:8" s="2" customFormat="1" ht="51" customHeight="1">
      <c r="A15" s="55">
        <v>4</v>
      </c>
      <c r="B15" s="52" t="s">
        <v>79</v>
      </c>
      <c r="C15" s="34" t="s">
        <v>74</v>
      </c>
      <c r="D15" s="56" t="s">
        <v>80</v>
      </c>
      <c r="E15" s="56">
        <v>0</v>
      </c>
      <c r="F15" s="50">
        <v>100</v>
      </c>
      <c r="G15" s="52" t="s">
        <v>81</v>
      </c>
    </row>
    <row r="16" spans="1:8" ht="36.75" customHeight="1">
      <c r="F16" s="17"/>
      <c r="H16" s="17"/>
    </row>
    <row r="17" spans="2:7" ht="15">
      <c r="B17" s="57" t="s">
        <v>26</v>
      </c>
      <c r="C17" s="21"/>
      <c r="F17" s="58"/>
    </row>
    <row r="18" spans="2:7" ht="15">
      <c r="B18" s="59" t="s">
        <v>27</v>
      </c>
      <c r="C18" s="21"/>
    </row>
    <row r="19" spans="2:7" s="17" customFormat="1" ht="15">
      <c r="B19" s="59" t="s">
        <v>83</v>
      </c>
      <c r="C19" s="21"/>
      <c r="D19" s="21"/>
      <c r="G19" s="24"/>
    </row>
    <row r="20" spans="2:7" s="17" customFormat="1" ht="15">
      <c r="B20" s="57"/>
      <c r="C20" s="21"/>
      <c r="D20" s="21"/>
      <c r="G20" s="24"/>
    </row>
    <row r="21" spans="2:7" s="17" customFormat="1" ht="15.75">
      <c r="B21" s="25"/>
      <c r="C21" s="20"/>
      <c r="D21" s="21"/>
      <c r="G21" s="24"/>
    </row>
    <row r="22" spans="2:7" s="17" customFormat="1" ht="15.75">
      <c r="B22" s="60"/>
      <c r="C22" s="20"/>
      <c r="D22" s="21"/>
      <c r="G22" s="24"/>
    </row>
    <row r="23" spans="2:7" s="17" customFormat="1">
      <c r="G23" s="24"/>
    </row>
    <row r="24" spans="2:7" s="17" customFormat="1">
      <c r="G24" s="24"/>
    </row>
    <row r="25" spans="2:7" s="17" customFormat="1">
      <c r="G25" s="24"/>
    </row>
    <row r="26" spans="2:7" s="17" customFormat="1">
      <c r="G26" s="24"/>
    </row>
    <row r="27" spans="2:7" s="17" customFormat="1">
      <c r="G27" s="24"/>
    </row>
    <row r="28" spans="2:7" s="17" customFormat="1">
      <c r="G28" s="24"/>
    </row>
    <row r="29" spans="2:7" s="17" customFormat="1">
      <c r="G29" s="24"/>
    </row>
    <row r="30" spans="2:7" s="17" customFormat="1">
      <c r="G30" s="24"/>
    </row>
    <row r="31" spans="2:7" s="17" customFormat="1">
      <c r="G31" s="24"/>
    </row>
    <row r="32" spans="2:7" s="13" customFormat="1" ht="13.5">
      <c r="G32" s="28"/>
    </row>
    <row r="33" spans="7:7" s="13" customFormat="1" ht="13.5">
      <c r="G33" s="28"/>
    </row>
    <row r="34" spans="7:7" s="13" customFormat="1" ht="13.5">
      <c r="G34" s="28"/>
    </row>
    <row r="35" spans="7:7" s="13" customFormat="1" ht="13.5">
      <c r="G35" s="28"/>
    </row>
    <row r="36" spans="7:7" s="13" customFormat="1" ht="13.5">
      <c r="G36" s="28"/>
    </row>
    <row r="37" spans="7:7" s="17" customFormat="1">
      <c r="G37" s="24"/>
    </row>
    <row r="38" spans="7:7" s="17" customFormat="1">
      <c r="G38" s="24"/>
    </row>
    <row r="39" spans="7:7" s="17" customFormat="1">
      <c r="G39" s="24"/>
    </row>
    <row r="40" spans="7:7" s="17" customFormat="1">
      <c r="G40" s="24"/>
    </row>
    <row r="41" spans="7:7" s="17" customFormat="1">
      <c r="G41" s="24"/>
    </row>
    <row r="42" spans="7:7" s="13" customFormat="1" ht="13.5">
      <c r="G42" s="28"/>
    </row>
    <row r="43" spans="7:7" s="13" customFormat="1" ht="13.5">
      <c r="G43" s="28"/>
    </row>
    <row r="44" spans="7:7" s="13" customFormat="1" ht="13.5">
      <c r="G44" s="28"/>
    </row>
    <row r="45" spans="7:7" s="13" customFormat="1" ht="13.5">
      <c r="G45" s="28"/>
    </row>
    <row r="46" spans="7:7" s="13" customFormat="1" ht="13.5">
      <c r="G46" s="28"/>
    </row>
    <row r="47" spans="7:7" s="13" customFormat="1" ht="13.5">
      <c r="G47" s="28"/>
    </row>
    <row r="48" spans="7:7" s="13" customFormat="1" ht="13.5">
      <c r="G48" s="28"/>
    </row>
    <row r="49" spans="7:7" s="13" customFormat="1" ht="13.5">
      <c r="G49" s="28"/>
    </row>
    <row r="50" spans="7:7" s="13" customFormat="1" ht="13.5">
      <c r="G50" s="28"/>
    </row>
    <row r="51" spans="7:7" s="13" customFormat="1" ht="13.5">
      <c r="G51" s="28"/>
    </row>
    <row r="52" spans="7:7" s="13" customFormat="1" ht="13.5">
      <c r="G52" s="28"/>
    </row>
    <row r="53" spans="7:7" s="13" customFormat="1" ht="13.5">
      <c r="G53" s="28"/>
    </row>
    <row r="54" spans="7:7" s="13" customFormat="1" ht="13.5">
      <c r="G54" s="28"/>
    </row>
    <row r="55" spans="7:7" s="13" customFormat="1" ht="13.5">
      <c r="G55" s="28"/>
    </row>
    <row r="56" spans="7:7" s="13" customFormat="1" ht="13.5">
      <c r="G56" s="28"/>
    </row>
    <row r="57" spans="7:7" s="17" customFormat="1">
      <c r="G57" s="24"/>
    </row>
    <row r="58" spans="7:7" s="17" customFormat="1">
      <c r="G58" s="24"/>
    </row>
    <row r="59" spans="7:7" s="17" customFormat="1">
      <c r="G59" s="24"/>
    </row>
    <row r="60" spans="7:7" s="17" customFormat="1">
      <c r="G60" s="24"/>
    </row>
    <row r="61" spans="7:7" s="17" customFormat="1">
      <c r="G61" s="24"/>
    </row>
    <row r="62" spans="7:7" s="17" customFormat="1">
      <c r="G62" s="24"/>
    </row>
    <row r="63" spans="7:7" s="17" customFormat="1">
      <c r="G63" s="24"/>
    </row>
    <row r="64" spans="7:7" s="17" customFormat="1">
      <c r="G64" s="24"/>
    </row>
    <row r="65" spans="7:7" s="17" customFormat="1">
      <c r="G65" s="24"/>
    </row>
    <row r="66" spans="7:7" s="17" customFormat="1">
      <c r="G66" s="24"/>
    </row>
    <row r="67" spans="7:7" s="17" customFormat="1">
      <c r="G67" s="24"/>
    </row>
    <row r="68" spans="7:7" s="17" customFormat="1">
      <c r="G68" s="24"/>
    </row>
    <row r="69" spans="7:7" s="17" customFormat="1">
      <c r="G69" s="24"/>
    </row>
    <row r="70" spans="7:7" s="17" customFormat="1">
      <c r="G70" s="24"/>
    </row>
    <row r="71" spans="7:7" s="17" customFormat="1">
      <c r="G71" s="24"/>
    </row>
    <row r="72" spans="7:7" s="17" customFormat="1">
      <c r="G72" s="24"/>
    </row>
    <row r="73" spans="7:7" s="17" customFormat="1">
      <c r="G73" s="24"/>
    </row>
    <row r="74" spans="7:7" s="17" customFormat="1">
      <c r="G74" s="24"/>
    </row>
    <row r="75" spans="7:7" s="17" customFormat="1">
      <c r="G75" s="24"/>
    </row>
    <row r="76" spans="7:7" s="17" customFormat="1">
      <c r="G76" s="24"/>
    </row>
    <row r="77" spans="7:7" s="17" customFormat="1">
      <c r="G77" s="24"/>
    </row>
    <row r="78" spans="7:7" s="17" customFormat="1">
      <c r="G78" s="24"/>
    </row>
    <row r="79" spans="7:7" s="17" customFormat="1">
      <c r="G79" s="24"/>
    </row>
    <row r="80" spans="7:7" s="17" customFormat="1">
      <c r="G80" s="24"/>
    </row>
    <row r="81" spans="7:7" s="17" customFormat="1">
      <c r="G81" s="24"/>
    </row>
    <row r="82" spans="7:7" s="13" customFormat="1" ht="13.5">
      <c r="G82" s="28"/>
    </row>
    <row r="83" spans="7:7" s="13" customFormat="1" ht="13.5">
      <c r="G83" s="28"/>
    </row>
    <row r="84" spans="7:7" s="13" customFormat="1" ht="13.5">
      <c r="G84" s="28"/>
    </row>
    <row r="85" spans="7:7" s="13" customFormat="1" ht="13.5">
      <c r="G85" s="28"/>
    </row>
    <row r="86" spans="7:7" s="13" customFormat="1" ht="13.5">
      <c r="G86" s="28"/>
    </row>
    <row r="87" spans="7:7" s="13" customFormat="1" ht="13.5">
      <c r="G87" s="28"/>
    </row>
    <row r="88" spans="7:7" s="13" customFormat="1" ht="13.5">
      <c r="G88" s="28"/>
    </row>
    <row r="89" spans="7:7" s="13" customFormat="1" ht="13.5">
      <c r="G89" s="28"/>
    </row>
    <row r="90" spans="7:7" s="13" customFormat="1" ht="13.5">
      <c r="G90" s="28"/>
    </row>
    <row r="91" spans="7:7" s="13" customFormat="1" ht="13.5">
      <c r="G91" s="28"/>
    </row>
    <row r="92" spans="7:7" s="17" customFormat="1">
      <c r="G92" s="24"/>
    </row>
    <row r="93" spans="7:7" s="17" customFormat="1">
      <c r="G93" s="24"/>
    </row>
    <row r="94" spans="7:7" s="17" customFormat="1">
      <c r="G94" s="24"/>
    </row>
    <row r="95" spans="7:7" s="17" customFormat="1">
      <c r="G95" s="24"/>
    </row>
    <row r="96" spans="7:7" s="17" customFormat="1">
      <c r="G96" s="24"/>
    </row>
    <row r="97" spans="7:7" s="17" customFormat="1">
      <c r="G97" s="24"/>
    </row>
    <row r="98" spans="7:7" s="13" customFormat="1" ht="13.5">
      <c r="G98" s="28"/>
    </row>
    <row r="99" spans="7:7" s="17" customFormat="1">
      <c r="G99" s="24"/>
    </row>
    <row r="100" spans="7:7" s="17" customFormat="1">
      <c r="G100" s="24"/>
    </row>
    <row r="101" spans="7:7" s="17" customFormat="1">
      <c r="G101" s="24"/>
    </row>
    <row r="102" spans="7:7" s="13" customFormat="1" ht="13.5">
      <c r="G102" s="28"/>
    </row>
    <row r="103" spans="7:7" s="13" customFormat="1" ht="13.5">
      <c r="G103" s="28"/>
    </row>
    <row r="104" spans="7:7" s="13" customFormat="1" ht="13.5">
      <c r="G104" s="28"/>
    </row>
    <row r="105" spans="7:7" s="13" customFormat="1" ht="13.5">
      <c r="G105" s="28"/>
    </row>
    <row r="106" spans="7:7" s="13" customFormat="1" ht="13.5">
      <c r="G106" s="28"/>
    </row>
    <row r="107" spans="7:7" s="13" customFormat="1" ht="13.5">
      <c r="G107" s="28"/>
    </row>
    <row r="108" spans="7:7" s="13" customFormat="1" ht="13.5">
      <c r="G108" s="28"/>
    </row>
    <row r="109" spans="7:7" s="13" customFormat="1" ht="13.5">
      <c r="G109" s="28"/>
    </row>
    <row r="110" spans="7:7" s="13" customFormat="1" ht="13.5">
      <c r="G110" s="28"/>
    </row>
    <row r="111" spans="7:7" s="13" customFormat="1" ht="13.5">
      <c r="G111" s="28"/>
    </row>
    <row r="112" spans="7:7" s="17" customFormat="1">
      <c r="G112" s="24"/>
    </row>
    <row r="113" spans="7:7" s="17" customFormat="1">
      <c r="G113" s="24"/>
    </row>
    <row r="114" spans="7:7" s="17" customFormat="1">
      <c r="G114" s="24"/>
    </row>
    <row r="115" spans="7:7" s="17" customFormat="1">
      <c r="G115" s="24"/>
    </row>
    <row r="116" spans="7:7" s="17" customFormat="1">
      <c r="G116" s="24"/>
    </row>
    <row r="117" spans="7:7" s="13" customFormat="1" ht="13.5">
      <c r="G117" s="28"/>
    </row>
    <row r="118" spans="7:7" s="13" customFormat="1" ht="13.5">
      <c r="G118" s="28"/>
    </row>
    <row r="119" spans="7:7" s="13" customFormat="1" ht="13.5">
      <c r="G119" s="28"/>
    </row>
    <row r="120" spans="7:7" s="13" customFormat="1" ht="13.5">
      <c r="G120" s="28"/>
    </row>
    <row r="121" spans="7:7" s="13" customFormat="1" ht="13.5">
      <c r="G121" s="28"/>
    </row>
    <row r="122" spans="7:7" s="13" customFormat="1" ht="13.5">
      <c r="G122" s="28"/>
    </row>
    <row r="123" spans="7:7" s="13" customFormat="1" ht="13.5">
      <c r="G123" s="28"/>
    </row>
    <row r="124" spans="7:7" s="13" customFormat="1" ht="13.5">
      <c r="G124" s="28"/>
    </row>
    <row r="125" spans="7:7" s="13" customFormat="1" ht="13.5">
      <c r="G125" s="28"/>
    </row>
    <row r="126" spans="7:7" s="13" customFormat="1" ht="13.5">
      <c r="G126" s="28"/>
    </row>
    <row r="127" spans="7:7" s="17" customFormat="1">
      <c r="G127" s="24"/>
    </row>
    <row r="128" spans="7:7" s="17" customFormat="1">
      <c r="G128" s="24"/>
    </row>
    <row r="129" spans="7:7" s="17" customFormat="1">
      <c r="G129" s="24"/>
    </row>
    <row r="130" spans="7:7" s="17" customFormat="1">
      <c r="G130" s="24"/>
    </row>
    <row r="131" spans="7:7" s="17" customFormat="1">
      <c r="G131" s="24"/>
    </row>
    <row r="132" spans="7:7" s="17" customFormat="1">
      <c r="G132" s="24"/>
    </row>
    <row r="133" spans="7:7" s="17" customFormat="1">
      <c r="G133" s="24"/>
    </row>
    <row r="134" spans="7:7" s="17" customFormat="1">
      <c r="G134" s="24"/>
    </row>
    <row r="135" spans="7:7" s="17" customFormat="1">
      <c r="G135" s="24"/>
    </row>
    <row r="136" spans="7:7" s="17" customFormat="1">
      <c r="G136" s="24"/>
    </row>
    <row r="137" spans="7:7" s="13" customFormat="1" ht="13.5">
      <c r="G137" s="28"/>
    </row>
    <row r="138" spans="7:7" s="13" customFormat="1" ht="13.5">
      <c r="G138" s="28"/>
    </row>
    <row r="139" spans="7:7" s="13" customFormat="1" ht="13.5">
      <c r="G139" s="28"/>
    </row>
    <row r="140" spans="7:7" s="13" customFormat="1" ht="13.5">
      <c r="G140" s="28"/>
    </row>
    <row r="141" spans="7:7" s="13" customFormat="1" ht="13.5">
      <c r="G141" s="28"/>
    </row>
    <row r="142" spans="7:7" s="13" customFormat="1" ht="13.5">
      <c r="G142" s="28"/>
    </row>
    <row r="143" spans="7:7" s="13" customFormat="1" ht="13.5">
      <c r="G143" s="28"/>
    </row>
    <row r="144" spans="7:7" s="13" customFormat="1" ht="13.5">
      <c r="G144" s="28"/>
    </row>
    <row r="145" spans="7:7" s="13" customFormat="1" ht="13.5">
      <c r="G145" s="28"/>
    </row>
    <row r="146" spans="7:7" s="13" customFormat="1" ht="13.5">
      <c r="G146" s="28"/>
    </row>
    <row r="147" spans="7:7" s="13" customFormat="1" ht="13.5">
      <c r="G147" s="28"/>
    </row>
    <row r="148" spans="7:7" s="13" customFormat="1" ht="13.5">
      <c r="G148" s="28"/>
    </row>
    <row r="149" spans="7:7" s="13" customFormat="1" ht="13.5">
      <c r="G149" s="28"/>
    </row>
    <row r="150" spans="7:7" s="13" customFormat="1" ht="13.5">
      <c r="G150" s="28"/>
    </row>
    <row r="151" spans="7:7" s="13" customFormat="1" ht="13.5">
      <c r="G151" s="28"/>
    </row>
    <row r="152" spans="7:7" s="17" customFormat="1">
      <c r="G152" s="24"/>
    </row>
    <row r="153" spans="7:7" s="17" customFormat="1">
      <c r="G153" s="24"/>
    </row>
    <row r="154" spans="7:7" s="17" customFormat="1">
      <c r="G154" s="24"/>
    </row>
    <row r="155" spans="7:7" s="17" customFormat="1">
      <c r="G155" s="24"/>
    </row>
    <row r="156" spans="7:7" s="17" customFormat="1">
      <c r="G156" s="24"/>
    </row>
    <row r="157" spans="7:7" s="17" customFormat="1">
      <c r="G157" s="24"/>
    </row>
    <row r="158" spans="7:7" s="17" customFormat="1">
      <c r="G158" s="24"/>
    </row>
    <row r="159" spans="7:7" s="17" customFormat="1">
      <c r="G159" s="24"/>
    </row>
    <row r="160" spans="7:7" s="17" customFormat="1">
      <c r="G160" s="24"/>
    </row>
    <row r="161" spans="7:7" s="17" customFormat="1">
      <c r="G161" s="24"/>
    </row>
    <row r="162" spans="7:7" s="17" customFormat="1">
      <c r="G162" s="24"/>
    </row>
    <row r="163" spans="7:7" s="17" customFormat="1">
      <c r="G163" s="24"/>
    </row>
    <row r="164" spans="7:7" s="17" customFormat="1">
      <c r="G164" s="24"/>
    </row>
    <row r="165" spans="7:7" s="17" customFormat="1">
      <c r="G165" s="24"/>
    </row>
    <row r="166" spans="7:7" s="17" customFormat="1">
      <c r="G166" s="24"/>
    </row>
    <row r="167" spans="7:7" s="17" customFormat="1">
      <c r="G167" s="24"/>
    </row>
    <row r="168" spans="7:7" s="17" customFormat="1">
      <c r="G168" s="24"/>
    </row>
    <row r="169" spans="7:7" s="17" customFormat="1">
      <c r="G169" s="24"/>
    </row>
    <row r="170" spans="7:7" s="17" customFormat="1">
      <c r="G170" s="24"/>
    </row>
    <row r="171" spans="7:7" s="17" customFormat="1">
      <c r="G171" s="24"/>
    </row>
    <row r="172" spans="7:7" s="17" customFormat="1">
      <c r="G172" s="24"/>
    </row>
    <row r="173" spans="7:7" s="17" customFormat="1">
      <c r="G173" s="24"/>
    </row>
    <row r="174" spans="7:7" s="17" customFormat="1">
      <c r="G174" s="24"/>
    </row>
    <row r="175" spans="7:7" s="17" customFormat="1">
      <c r="G175" s="24"/>
    </row>
    <row r="176" spans="7:7" s="17" customFormat="1">
      <c r="G176" s="24"/>
    </row>
    <row r="177" spans="7:7" s="17" customFormat="1">
      <c r="G177" s="24"/>
    </row>
    <row r="178" spans="7:7" s="17" customFormat="1">
      <c r="G178" s="24"/>
    </row>
    <row r="179" spans="7:7" s="17" customFormat="1">
      <c r="G179" s="24"/>
    </row>
    <row r="180" spans="7:7" s="17" customFormat="1">
      <c r="G180" s="24"/>
    </row>
    <row r="181" spans="7:7" s="17" customFormat="1">
      <c r="G181" s="24"/>
    </row>
    <row r="182" spans="7:7" s="17" customFormat="1">
      <c r="G182" s="24"/>
    </row>
    <row r="183" spans="7:7" s="17" customFormat="1">
      <c r="G183" s="24"/>
    </row>
    <row r="184" spans="7:7" s="17" customFormat="1">
      <c r="G184" s="24"/>
    </row>
    <row r="185" spans="7:7" s="17" customFormat="1">
      <c r="G185" s="24"/>
    </row>
    <row r="186" spans="7:7" s="17" customFormat="1">
      <c r="G186" s="24"/>
    </row>
    <row r="187" spans="7:7" s="17" customFormat="1">
      <c r="G187" s="24"/>
    </row>
    <row r="188" spans="7:7" s="17" customFormat="1">
      <c r="G188" s="24"/>
    </row>
    <row r="189" spans="7:7" s="17" customFormat="1">
      <c r="G189" s="24"/>
    </row>
    <row r="190" spans="7:7" s="17" customFormat="1">
      <c r="G190" s="24"/>
    </row>
    <row r="191" spans="7:7" s="17" customFormat="1">
      <c r="G191" s="24"/>
    </row>
    <row r="192" spans="7:7" s="17" customFormat="1">
      <c r="G192" s="24"/>
    </row>
    <row r="193" spans="7:7" s="17" customFormat="1">
      <c r="G193" s="24"/>
    </row>
    <row r="194" spans="7:7" s="17" customFormat="1">
      <c r="G194" s="24"/>
    </row>
    <row r="195" spans="7:7" s="17" customFormat="1">
      <c r="G195" s="24"/>
    </row>
    <row r="196" spans="7:7" s="17" customFormat="1">
      <c r="G196" s="24"/>
    </row>
    <row r="197" spans="7:7" s="17" customFormat="1">
      <c r="G197" s="24"/>
    </row>
    <row r="198" spans="7:7" s="17" customFormat="1">
      <c r="G198" s="24"/>
    </row>
    <row r="199" spans="7:7" s="17" customFormat="1">
      <c r="G199" s="24"/>
    </row>
    <row r="200" spans="7:7" s="17" customFormat="1">
      <c r="G200" s="24"/>
    </row>
    <row r="201" spans="7:7" s="17" customFormat="1">
      <c r="G201" s="24"/>
    </row>
    <row r="202" spans="7:7" s="17" customFormat="1">
      <c r="G202" s="24"/>
    </row>
    <row r="203" spans="7:7" s="17" customFormat="1">
      <c r="G203" s="24"/>
    </row>
    <row r="204" spans="7:7" s="17" customFormat="1">
      <c r="G204" s="24"/>
    </row>
    <row r="205" spans="7:7" s="17" customFormat="1">
      <c r="G205" s="24"/>
    </row>
    <row r="206" spans="7:7" s="17" customFormat="1">
      <c r="G206" s="24"/>
    </row>
    <row r="207" spans="7:7" s="17" customFormat="1">
      <c r="G207" s="24"/>
    </row>
    <row r="208" spans="7:7" s="17" customFormat="1">
      <c r="G208" s="24"/>
    </row>
    <row r="209" spans="7:7" s="17" customFormat="1">
      <c r="G209" s="24"/>
    </row>
    <row r="210" spans="7:7" s="17" customFormat="1">
      <c r="G210" s="24"/>
    </row>
    <row r="211" spans="7:7" s="17" customFormat="1">
      <c r="G211" s="24"/>
    </row>
    <row r="212" spans="7:7" s="17" customFormat="1">
      <c r="G212" s="24"/>
    </row>
    <row r="213" spans="7:7" s="17" customFormat="1">
      <c r="G213" s="24"/>
    </row>
    <row r="214" spans="7:7" s="17" customFormat="1">
      <c r="G214" s="24"/>
    </row>
    <row r="215" spans="7:7" s="17" customFormat="1">
      <c r="G215" s="24"/>
    </row>
    <row r="216" spans="7:7" s="17" customFormat="1">
      <c r="G216" s="24"/>
    </row>
    <row r="217" spans="7:7" s="13" customFormat="1" ht="13.5">
      <c r="G217" s="28"/>
    </row>
    <row r="218" spans="7:7" s="13" customFormat="1" ht="13.5">
      <c r="G218" s="28"/>
    </row>
    <row r="219" spans="7:7" s="13" customFormat="1" ht="13.5">
      <c r="G219" s="28"/>
    </row>
    <row r="220" spans="7:7" s="13" customFormat="1" ht="13.5">
      <c r="G220" s="28"/>
    </row>
    <row r="221" spans="7:7" s="13" customFormat="1" ht="13.5">
      <c r="G221" s="28"/>
    </row>
    <row r="222" spans="7:7" s="13" customFormat="1" ht="13.5">
      <c r="G222" s="28"/>
    </row>
    <row r="223" spans="7:7" s="13" customFormat="1" ht="13.5">
      <c r="G223" s="28"/>
    </row>
    <row r="224" spans="7:7" s="13" customFormat="1" ht="13.5">
      <c r="G224" s="28"/>
    </row>
    <row r="225" spans="7:7" s="13" customFormat="1" ht="13.5">
      <c r="G225" s="28"/>
    </row>
    <row r="226" spans="7:7" s="13" customFormat="1" ht="13.5">
      <c r="G226" s="28"/>
    </row>
    <row r="227" spans="7:7" s="17" customFormat="1">
      <c r="G227" s="24"/>
    </row>
    <row r="228" spans="7:7" s="17" customFormat="1">
      <c r="G228" s="24"/>
    </row>
    <row r="229" spans="7:7" s="17" customFormat="1">
      <c r="G229" s="24"/>
    </row>
    <row r="230" spans="7:7" s="17" customFormat="1">
      <c r="G230" s="24"/>
    </row>
    <row r="231" spans="7:7" s="17" customFormat="1">
      <c r="G231" s="24"/>
    </row>
    <row r="232" spans="7:7" s="17" customFormat="1">
      <c r="G232" s="24"/>
    </row>
    <row r="233" spans="7:7" s="17" customFormat="1">
      <c r="G233" s="24"/>
    </row>
    <row r="234" spans="7:7" s="17" customFormat="1">
      <c r="G234" s="24"/>
    </row>
    <row r="235" spans="7:7" s="17" customFormat="1">
      <c r="G235" s="24"/>
    </row>
    <row r="236" spans="7:7" s="17" customFormat="1">
      <c r="G236" s="24"/>
    </row>
    <row r="237" spans="7:7" s="17" customFormat="1">
      <c r="G237" s="24"/>
    </row>
    <row r="238" spans="7:7" s="17" customFormat="1">
      <c r="G238" s="24"/>
    </row>
    <row r="239" spans="7:7" s="17" customFormat="1">
      <c r="G239" s="24"/>
    </row>
    <row r="240" spans="7:7" s="17" customFormat="1">
      <c r="G240" s="24"/>
    </row>
    <row r="241" spans="7:7" s="17" customFormat="1">
      <c r="G241" s="24"/>
    </row>
    <row r="242" spans="7:7" s="17" customFormat="1">
      <c r="G242" s="24"/>
    </row>
    <row r="243" spans="7:7" s="17" customFormat="1">
      <c r="G243" s="24"/>
    </row>
    <row r="244" spans="7:7" s="17" customFormat="1">
      <c r="G244" s="24"/>
    </row>
    <row r="245" spans="7:7" s="17" customFormat="1">
      <c r="G245" s="24"/>
    </row>
    <row r="246" spans="7:7" s="17" customFormat="1">
      <c r="G246" s="24"/>
    </row>
    <row r="247" spans="7:7" s="17" customFormat="1">
      <c r="G247" s="24"/>
    </row>
    <row r="248" spans="7:7" s="17" customFormat="1">
      <c r="G248" s="24"/>
    </row>
    <row r="249" spans="7:7" s="17" customFormat="1">
      <c r="G249" s="24"/>
    </row>
    <row r="250" spans="7:7" s="17" customFormat="1">
      <c r="G250" s="24"/>
    </row>
    <row r="251" spans="7:7" s="17" customFormat="1">
      <c r="G251" s="24"/>
    </row>
    <row r="252" spans="7:7" s="17" customFormat="1">
      <c r="G252" s="24"/>
    </row>
    <row r="253" spans="7:7" s="17" customFormat="1">
      <c r="G253" s="24"/>
    </row>
    <row r="254" spans="7:7" s="17" customFormat="1">
      <c r="G254" s="24"/>
    </row>
    <row r="255" spans="7:7" s="17" customFormat="1">
      <c r="G255" s="24"/>
    </row>
    <row r="256" spans="7:7" s="17" customFormat="1">
      <c r="G256" s="24"/>
    </row>
    <row r="257" spans="1:7">
      <c r="A257" s="9"/>
      <c r="B257" s="9"/>
      <c r="C257" s="9"/>
      <c r="D257" s="9"/>
      <c r="E257" s="9"/>
      <c r="F257" s="9"/>
    </row>
    <row r="258" spans="1:7">
      <c r="A258" s="9"/>
      <c r="B258" s="9"/>
      <c r="C258" s="9"/>
      <c r="D258" s="9"/>
      <c r="E258" s="9"/>
      <c r="F258" s="9"/>
    </row>
    <row r="259" spans="1:7">
      <c r="A259" s="9"/>
      <c r="B259" s="9"/>
      <c r="C259" s="9"/>
      <c r="D259" s="9"/>
      <c r="E259" s="9"/>
      <c r="F259" s="9"/>
    </row>
    <row r="260" spans="1:7">
      <c r="A260" s="9"/>
      <c r="B260" s="9"/>
      <c r="C260" s="9"/>
      <c r="D260" s="9"/>
      <c r="E260" s="9"/>
      <c r="F260" s="9"/>
    </row>
    <row r="261" spans="1:7" s="61" customFormat="1" ht="15.75">
      <c r="G261" s="62"/>
    </row>
    <row r="262" spans="1:7">
      <c r="A262" s="9"/>
      <c r="B262" s="9"/>
      <c r="C262" s="9"/>
      <c r="D262" s="9"/>
      <c r="E262" s="9"/>
      <c r="F262" s="9"/>
    </row>
    <row r="263" spans="1:7" s="13" customFormat="1" ht="13.5">
      <c r="G263" s="28"/>
    </row>
    <row r="264" spans="1:7" s="13" customFormat="1" ht="13.5">
      <c r="G264" s="28"/>
    </row>
    <row r="265" spans="1:7" s="13" customFormat="1" ht="13.5">
      <c r="G265" s="28"/>
    </row>
    <row r="266" spans="1:7" s="13" customFormat="1" ht="13.5">
      <c r="G266" s="28"/>
    </row>
    <row r="267" spans="1:7" s="13" customFormat="1" ht="13.5">
      <c r="G267" s="28"/>
    </row>
    <row r="268" spans="1:7" s="17" customFormat="1">
      <c r="G268" s="24"/>
    </row>
    <row r="269" spans="1:7" s="17" customFormat="1">
      <c r="G269" s="24"/>
    </row>
    <row r="270" spans="1:7" s="17" customFormat="1">
      <c r="G270" s="24"/>
    </row>
    <row r="271" spans="1:7" s="17" customFormat="1">
      <c r="G271" s="24"/>
    </row>
    <row r="272" spans="1:7" s="17" customFormat="1">
      <c r="G272" s="24"/>
    </row>
    <row r="273" spans="7:7" s="17" customFormat="1">
      <c r="G273" s="24"/>
    </row>
    <row r="274" spans="7:7" s="17" customFormat="1">
      <c r="G274" s="24"/>
    </row>
    <row r="275" spans="7:7" s="17" customFormat="1">
      <c r="G275" s="24"/>
    </row>
    <row r="276" spans="7:7" s="17" customFormat="1">
      <c r="G276" s="24"/>
    </row>
    <row r="277" spans="7:7" s="17" customFormat="1">
      <c r="G277" s="24"/>
    </row>
    <row r="278" spans="7:7" s="17" customFormat="1">
      <c r="G278" s="24"/>
    </row>
    <row r="279" spans="7:7" s="17" customFormat="1">
      <c r="G279" s="24"/>
    </row>
    <row r="280" spans="7:7" s="17" customFormat="1">
      <c r="G280" s="24"/>
    </row>
    <row r="281" spans="7:7" s="17" customFormat="1">
      <c r="G281" s="24"/>
    </row>
    <row r="282" spans="7:7" s="17" customFormat="1">
      <c r="G282" s="24"/>
    </row>
    <row r="283" spans="7:7" s="13" customFormat="1" ht="13.5">
      <c r="G283" s="28"/>
    </row>
    <row r="284" spans="7:7" s="13" customFormat="1" ht="13.5">
      <c r="G284" s="28"/>
    </row>
    <row r="285" spans="7:7" s="13" customFormat="1" ht="13.5">
      <c r="G285" s="28"/>
    </row>
    <row r="286" spans="7:7" s="13" customFormat="1" ht="13.5">
      <c r="G286" s="28"/>
    </row>
    <row r="287" spans="7:7" s="13" customFormat="1" ht="13.5">
      <c r="G287" s="28"/>
    </row>
    <row r="288" spans="7:7" s="17" customFormat="1">
      <c r="G288" s="24"/>
    </row>
    <row r="289" spans="7:7" s="17" customFormat="1">
      <c r="G289" s="24"/>
    </row>
    <row r="290" spans="7:7" s="17" customFormat="1">
      <c r="G290" s="24"/>
    </row>
    <row r="291" spans="7:7" s="17" customFormat="1">
      <c r="G291" s="24"/>
    </row>
    <row r="292" spans="7:7" s="17" customFormat="1">
      <c r="G292" s="24"/>
    </row>
    <row r="293" spans="7:7" s="17" customFormat="1">
      <c r="G293" s="24"/>
    </row>
    <row r="294" spans="7:7" s="17" customFormat="1">
      <c r="G294" s="24"/>
    </row>
    <row r="295" spans="7:7" s="17" customFormat="1">
      <c r="G295" s="24"/>
    </row>
    <row r="296" spans="7:7" s="17" customFormat="1">
      <c r="G296" s="24"/>
    </row>
    <row r="297" spans="7:7" s="17" customFormat="1">
      <c r="G297" s="24"/>
    </row>
    <row r="298" spans="7:7" s="17" customFormat="1">
      <c r="G298" s="24"/>
    </row>
    <row r="299" spans="7:7" s="17" customFormat="1">
      <c r="G299" s="24"/>
    </row>
    <row r="300" spans="7:7" s="17" customFormat="1">
      <c r="G300" s="24"/>
    </row>
    <row r="301" spans="7:7" s="17" customFormat="1">
      <c r="G301" s="24"/>
    </row>
    <row r="302" spans="7:7" s="17" customFormat="1">
      <c r="G302" s="24"/>
    </row>
    <row r="303" spans="7:7" s="17" customFormat="1">
      <c r="G303" s="24"/>
    </row>
    <row r="304" spans="7:7" s="17" customFormat="1">
      <c r="G304" s="24"/>
    </row>
    <row r="305" spans="7:7" s="17" customFormat="1">
      <c r="G305" s="24"/>
    </row>
    <row r="306" spans="7:7" s="17" customFormat="1">
      <c r="G306" s="24"/>
    </row>
    <row r="307" spans="7:7" s="17" customFormat="1">
      <c r="G307" s="24"/>
    </row>
    <row r="308" spans="7:7" s="17" customFormat="1">
      <c r="G308" s="24"/>
    </row>
    <row r="309" spans="7:7" s="17" customFormat="1">
      <c r="G309" s="24"/>
    </row>
    <row r="310" spans="7:7" s="17" customFormat="1">
      <c r="G310" s="24"/>
    </row>
    <row r="311" spans="7:7" s="17" customFormat="1">
      <c r="G311" s="24"/>
    </row>
    <row r="312" spans="7:7" s="17" customFormat="1">
      <c r="G312" s="24"/>
    </row>
    <row r="313" spans="7:7" s="17" customFormat="1">
      <c r="G313" s="24"/>
    </row>
    <row r="314" spans="7:7" s="17" customFormat="1">
      <c r="G314" s="24"/>
    </row>
    <row r="315" spans="7:7" s="17" customFormat="1">
      <c r="G315" s="24"/>
    </row>
    <row r="316" spans="7:7" s="17" customFormat="1">
      <c r="G316" s="24"/>
    </row>
    <row r="317" spans="7:7" s="17" customFormat="1">
      <c r="G317" s="24"/>
    </row>
    <row r="318" spans="7:7" s="17" customFormat="1">
      <c r="G318" s="24"/>
    </row>
    <row r="319" spans="7:7" s="17" customFormat="1">
      <c r="G319" s="24"/>
    </row>
    <row r="320" spans="7:7" s="17" customFormat="1">
      <c r="G320" s="24"/>
    </row>
    <row r="321" spans="7:7" s="17" customFormat="1">
      <c r="G321" s="24"/>
    </row>
    <row r="322" spans="7:7" s="17" customFormat="1">
      <c r="G322" s="24"/>
    </row>
    <row r="323" spans="7:7" s="17" customFormat="1">
      <c r="G323" s="24"/>
    </row>
    <row r="324" spans="7:7" s="17" customFormat="1">
      <c r="G324" s="24"/>
    </row>
    <row r="325" spans="7:7" s="17" customFormat="1">
      <c r="G325" s="24"/>
    </row>
    <row r="326" spans="7:7" s="17" customFormat="1">
      <c r="G326" s="24"/>
    </row>
    <row r="327" spans="7:7" s="17" customFormat="1">
      <c r="G327" s="24"/>
    </row>
    <row r="328" spans="7:7" s="17" customFormat="1">
      <c r="G328" s="24"/>
    </row>
    <row r="329" spans="7:7" s="17" customFormat="1">
      <c r="G329" s="24"/>
    </row>
    <row r="330" spans="7:7" s="17" customFormat="1">
      <c r="G330" s="24"/>
    </row>
    <row r="331" spans="7:7" s="17" customFormat="1">
      <c r="G331" s="24"/>
    </row>
    <row r="332" spans="7:7" s="17" customFormat="1">
      <c r="G332" s="24"/>
    </row>
    <row r="333" spans="7:7" s="17" customFormat="1">
      <c r="G333" s="24"/>
    </row>
    <row r="334" spans="7:7" s="17" customFormat="1">
      <c r="G334" s="24"/>
    </row>
    <row r="335" spans="7:7" s="17" customFormat="1">
      <c r="G335" s="24"/>
    </row>
    <row r="336" spans="7:7" s="13" customFormat="1" ht="13.5">
      <c r="G336" s="28"/>
    </row>
    <row r="337" spans="1:7" s="13" customFormat="1" ht="13.5">
      <c r="G337" s="28"/>
    </row>
    <row r="338" spans="1:7" s="13" customFormat="1" ht="13.5">
      <c r="G338" s="28"/>
    </row>
    <row r="339" spans="1:7" s="13" customFormat="1" ht="13.5">
      <c r="G339" s="28"/>
    </row>
    <row r="340" spans="1:7" s="13" customFormat="1" ht="13.5">
      <c r="G340" s="28"/>
    </row>
    <row r="341" spans="1:7" s="13" customFormat="1" ht="13.5">
      <c r="G341" s="28"/>
    </row>
    <row r="342" spans="1:7" s="13" customFormat="1" ht="13.5">
      <c r="G342" s="28"/>
    </row>
    <row r="343" spans="1:7" s="13" customFormat="1" ht="13.5">
      <c r="G343" s="28"/>
    </row>
    <row r="344" spans="1:7" s="13" customFormat="1" ht="13.5">
      <c r="G344" s="28"/>
    </row>
    <row r="345" spans="1:7" s="13" customFormat="1" ht="13.5">
      <c r="G345" s="28"/>
    </row>
    <row r="346" spans="1:7" s="17" customFormat="1">
      <c r="G346" s="24"/>
    </row>
    <row r="347" spans="1:7" s="17" customFormat="1">
      <c r="G347" s="24"/>
    </row>
    <row r="348" spans="1:7" s="17" customFormat="1">
      <c r="G348" s="24"/>
    </row>
    <row r="349" spans="1:7" s="17" customFormat="1">
      <c r="G349" s="24"/>
    </row>
    <row r="350" spans="1:7" s="17" customFormat="1">
      <c r="G350" s="24"/>
    </row>
    <row r="351" spans="1:7">
      <c r="A351" s="9"/>
      <c r="B351" s="9"/>
      <c r="C351" s="9"/>
      <c r="D351" s="9"/>
      <c r="E351" s="9"/>
      <c r="F351" s="9"/>
    </row>
    <row r="352" spans="1:7">
      <c r="A352" s="9"/>
      <c r="B352" s="9"/>
      <c r="C352" s="9"/>
      <c r="D352" s="9"/>
      <c r="E352" s="9"/>
      <c r="F352" s="9"/>
    </row>
    <row r="353" spans="1:7">
      <c r="A353" s="9"/>
      <c r="B353" s="9"/>
      <c r="C353" s="9"/>
      <c r="D353" s="9"/>
      <c r="E353" s="9"/>
      <c r="F353" s="9"/>
    </row>
    <row r="354" spans="1:7">
      <c r="A354" s="9"/>
      <c r="B354" s="9"/>
      <c r="C354" s="9"/>
      <c r="D354" s="9"/>
      <c r="E354" s="9"/>
      <c r="F354" s="9"/>
    </row>
    <row r="355" spans="1:7">
      <c r="A355" s="9"/>
      <c r="B355" s="9"/>
      <c r="C355" s="9"/>
      <c r="D355" s="9"/>
      <c r="E355" s="9"/>
      <c r="F355" s="9"/>
    </row>
    <row r="356" spans="1:7">
      <c r="A356" s="9"/>
      <c r="B356" s="9"/>
      <c r="C356" s="9"/>
      <c r="D356" s="9"/>
      <c r="E356" s="9"/>
      <c r="F356" s="9"/>
    </row>
    <row r="357" spans="1:7">
      <c r="A357" s="9"/>
      <c r="B357" s="9"/>
      <c r="C357" s="9"/>
      <c r="D357" s="9"/>
      <c r="E357" s="9"/>
      <c r="F357" s="9"/>
    </row>
    <row r="358" spans="1:7" s="17" customFormat="1">
      <c r="G358" s="24"/>
    </row>
    <row r="359" spans="1:7" s="17" customFormat="1">
      <c r="G359" s="24"/>
    </row>
    <row r="360" spans="1:7" s="17" customFormat="1">
      <c r="G360" s="24"/>
    </row>
    <row r="361" spans="1:7" s="17" customFormat="1">
      <c r="G361" s="24"/>
    </row>
    <row r="362" spans="1:7" s="17" customFormat="1">
      <c r="G362" s="24"/>
    </row>
    <row r="363" spans="1:7" s="17" customFormat="1">
      <c r="G363" s="24"/>
    </row>
    <row r="364" spans="1:7">
      <c r="A364" s="9"/>
      <c r="B364" s="9"/>
      <c r="C364" s="9"/>
      <c r="D364" s="9"/>
      <c r="E364" s="9"/>
      <c r="F364" s="9"/>
    </row>
    <row r="365" spans="1:7">
      <c r="A365" s="9"/>
      <c r="B365" s="9"/>
      <c r="C365" s="9"/>
      <c r="D365" s="9"/>
      <c r="E365" s="9"/>
      <c r="F365" s="9"/>
    </row>
    <row r="366" spans="1:7">
      <c r="A366" s="9"/>
      <c r="B366" s="9"/>
      <c r="C366" s="9"/>
      <c r="D366" s="9"/>
      <c r="E366" s="9"/>
      <c r="F366" s="9"/>
    </row>
    <row r="367" spans="1:7">
      <c r="A367" s="9"/>
      <c r="B367" s="9"/>
      <c r="C367" s="9"/>
      <c r="D367" s="9"/>
      <c r="E367" s="9"/>
      <c r="F367" s="9"/>
    </row>
    <row r="368" spans="1:7">
      <c r="A368" s="9"/>
      <c r="B368" s="9"/>
      <c r="C368" s="9"/>
      <c r="D368" s="9"/>
      <c r="E368" s="9"/>
      <c r="F368" s="9"/>
    </row>
    <row r="369" spans="1:6">
      <c r="A369" s="9"/>
      <c r="B369" s="9"/>
      <c r="C369" s="9"/>
      <c r="D369" s="9"/>
      <c r="E369" s="9"/>
      <c r="F369" s="9"/>
    </row>
    <row r="370" spans="1:6">
      <c r="B370" s="9"/>
      <c r="C370" s="9"/>
      <c r="D370" s="9"/>
      <c r="E370" s="9"/>
      <c r="F370" s="9"/>
    </row>
  </sheetData>
  <mergeCells count="12">
    <mergeCell ref="G9:G10"/>
    <mergeCell ref="E1:G1"/>
    <mergeCell ref="E2:G2"/>
    <mergeCell ref="E3:G3"/>
    <mergeCell ref="E4:G4"/>
    <mergeCell ref="A6:G6"/>
    <mergeCell ref="A7:G7"/>
    <mergeCell ref="A9:A10"/>
    <mergeCell ref="B9:B10"/>
    <mergeCell ref="C9:C10"/>
    <mergeCell ref="D9:E9"/>
    <mergeCell ref="F9:F10"/>
  </mergeCells>
  <pageMargins left="0.51181102362204722" right="0.11811023622047245" top="0.55118110236220474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таб.1</vt:lpstr>
      <vt:lpstr>таб.2</vt:lpstr>
      <vt:lpstr>таб.1!Заголовки_для_печати</vt:lpstr>
      <vt:lpstr>таб.1!Область_печати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2023-03-30T11:24:14Z</dcterms:modified>
</cp:coreProperties>
</file>