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440" windowHeight="9285"/>
  </bookViews>
  <sheets>
    <sheet name="Приложение 1 " sheetId="12" r:id="rId1"/>
  </sheets>
  <definedNames>
    <definedName name="_xlnm._FilterDatabase" localSheetId="0" hidden="1">'Приложение 1 '!$A$9:$E$9</definedName>
    <definedName name="_xlnm.Print_Titles" localSheetId="0">'Приложение 1 '!$8:$9</definedName>
  </definedNames>
  <calcPr calcId="125725" fullCalcOnLoad="1" iterate="1"/>
</workbook>
</file>

<file path=xl/calcChain.xml><?xml version="1.0" encoding="utf-8"?>
<calcChain xmlns="http://schemas.openxmlformats.org/spreadsheetml/2006/main">
  <c r="D144" i="12"/>
  <c r="C144"/>
  <c r="D48"/>
  <c r="C48"/>
  <c r="E48"/>
  <c r="E47"/>
  <c r="E46"/>
  <c r="E45"/>
  <c r="E44"/>
  <c r="E77"/>
  <c r="E53"/>
  <c r="E33"/>
  <c r="E23"/>
  <c r="D143"/>
  <c r="E142"/>
  <c r="E131"/>
  <c r="D129"/>
  <c r="C129"/>
  <c r="E129"/>
  <c r="E128"/>
  <c r="E127"/>
  <c r="E119"/>
  <c r="D115"/>
  <c r="E115"/>
  <c r="E114"/>
  <c r="E110"/>
  <c r="E109"/>
  <c r="E70"/>
  <c r="E69"/>
  <c r="D64"/>
  <c r="D58"/>
  <c r="D57"/>
  <c r="D56"/>
  <c r="D55"/>
  <c r="E21"/>
  <c r="C143"/>
  <c r="D132"/>
  <c r="C132"/>
  <c r="C115"/>
  <c r="C55"/>
  <c r="C65"/>
  <c r="E65"/>
  <c r="C64"/>
  <c r="C61"/>
  <c r="E61"/>
  <c r="C58"/>
  <c r="E58"/>
  <c r="C57"/>
  <c r="E57"/>
  <c r="C56"/>
  <c r="C54"/>
  <c r="E54"/>
  <c r="D121"/>
  <c r="C121"/>
  <c r="E111"/>
  <c r="E89"/>
  <c r="E56"/>
  <c r="E41"/>
  <c r="E40"/>
  <c r="D42"/>
  <c r="E39"/>
  <c r="E38"/>
  <c r="E37"/>
  <c r="E36"/>
  <c r="E11"/>
  <c r="C42"/>
  <c r="E30"/>
  <c r="D106"/>
  <c r="E22"/>
  <c r="E139"/>
  <c r="E137"/>
  <c r="E134"/>
  <c r="E123"/>
  <c r="E118"/>
  <c r="E117"/>
  <c r="E108"/>
  <c r="E105"/>
  <c r="E102"/>
  <c r="E101"/>
  <c r="E100"/>
  <c r="E99"/>
  <c r="E98"/>
  <c r="E97"/>
  <c r="E96"/>
  <c r="E95"/>
  <c r="E94"/>
  <c r="E92"/>
  <c r="E90"/>
  <c r="E88"/>
  <c r="E87"/>
  <c r="E86"/>
  <c r="E85"/>
  <c r="E82"/>
  <c r="E81"/>
  <c r="E80"/>
  <c r="E76"/>
  <c r="E75"/>
  <c r="E74"/>
  <c r="E71"/>
  <c r="E68"/>
  <c r="E67"/>
  <c r="E66"/>
  <c r="E64"/>
  <c r="E63"/>
  <c r="E62"/>
  <c r="E60"/>
  <c r="E59"/>
  <c r="E55"/>
  <c r="E52"/>
  <c r="E51"/>
  <c r="E50"/>
  <c r="E34"/>
  <c r="E32"/>
  <c r="E31"/>
  <c r="E29"/>
  <c r="E28"/>
  <c r="E27"/>
  <c r="E26"/>
  <c r="E25"/>
  <c r="E24"/>
  <c r="E20"/>
  <c r="E19"/>
  <c r="E18"/>
  <c r="E17"/>
  <c r="E15"/>
  <c r="E14"/>
  <c r="E13"/>
  <c r="E12"/>
  <c r="D124"/>
  <c r="C124"/>
  <c r="D112"/>
  <c r="C112"/>
  <c r="C106"/>
  <c r="E106"/>
  <c r="D103"/>
  <c r="C103"/>
  <c r="E103"/>
  <c r="D83"/>
  <c r="C83"/>
  <c r="E83"/>
  <c r="D78"/>
  <c r="C78"/>
  <c r="D72"/>
  <c r="C72"/>
  <c r="E140"/>
  <c r="E135"/>
  <c r="E136"/>
  <c r="E138"/>
  <c r="E141"/>
  <c r="E144"/>
  <c r="E121"/>
  <c r="E124"/>
  <c r="E132"/>
  <c r="E78"/>
  <c r="E112"/>
  <c r="E42"/>
  <c r="E143"/>
  <c r="E72"/>
</calcChain>
</file>

<file path=xl/sharedStrings.xml><?xml version="1.0" encoding="utf-8"?>
<sst xmlns="http://schemas.openxmlformats.org/spreadsheetml/2006/main" count="257" uniqueCount="240">
  <si>
    <t>050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</si>
  <si>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</si>
  <si>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</si>
  <si>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</si>
  <si>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</si>
  <si>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100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</si>
  <si>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</si>
  <si>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</si>
  <si>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</si>
  <si>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</si>
  <si>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</si>
  <si>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</si>
  <si>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</si>
  <si>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</si>
  <si>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</si>
  <si>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</si>
  <si>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</si>
  <si>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</si>
  <si>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</si>
  <si>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</si>
  <si>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</si>
  <si>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</si>
  <si>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</si>
  <si>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</si>
  <si>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</si>
  <si>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</si>
  <si>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Государственная пошлина за выдачу разрешения на установку рекламной конструкции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</si>
  <si>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</si>
  <si>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</si>
  <si>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Прочие доходы от компенсации затрат  бюджетов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</si>
  <si>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</si>
  <si>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</si>
  <si>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</si>
  <si>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</si>
  <si>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</si>
  <si>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040 1 08 07173 01 0000 110</t>
  </si>
  <si>
    <t>040 1 11 01040 04 0000 120</t>
  </si>
  <si>
    <t>040 1 11 05012 04 0000 120</t>
  </si>
  <si>
    <t>040 1 11 05024 04 0000 120</t>
  </si>
  <si>
    <t>040 1 11 09044 04 0011 120</t>
  </si>
  <si>
    <t>040 1 11 09044 04 0012 120</t>
  </si>
  <si>
    <t>040 1 11 09044 04 0013 120</t>
  </si>
  <si>
    <t>040 1 13 02994 04 0000 130</t>
  </si>
  <si>
    <t>040 1 14 02043 04 0014 410</t>
  </si>
  <si>
    <t>040 1 14 02043 04 0015 410</t>
  </si>
  <si>
    <t>040 1 14 06012 04 0000 430</t>
  </si>
  <si>
    <t>040 1 14 06312 04 0000 430</t>
  </si>
  <si>
    <t>040 1 17 05040 04 0016 180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</si>
  <si>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</si>
  <si>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</si>
  <si>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</si>
  <si>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</si>
  <si>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</si>
  <si>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182 1 05 03010 01 0000 110</t>
  </si>
  <si>
    <t>182 1 06 01020 04 0000 110</t>
  </si>
  <si>
    <t>182 1 08 03010 01 0000 110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</si>
  <si>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</si>
  <si>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</si>
  <si>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048 1 12 01030 01 0000 120</t>
  </si>
  <si>
    <t>048 1 12 01010 01 0000 120</t>
  </si>
  <si>
    <t>ИТОГО</t>
  </si>
  <si>
    <t xml:space="preserve">040 2 07 04050 04 0020 150 </t>
  </si>
  <si>
    <t>050 2 02 15001 04 0000 150</t>
  </si>
  <si>
    <t>050 2 02 15002 04 0000 150</t>
  </si>
  <si>
    <t>050 2 02 19999 04 0000 150</t>
  </si>
  <si>
    <t>050 2 02 25497 04 0000 150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</si>
  <si>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</si>
  <si>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050 2 02 35930 04 0000 150</t>
  </si>
  <si>
    <t>050 2 02 25555 04 0000 150</t>
  </si>
  <si>
    <t>050 2 02 29999 04 0000 150</t>
  </si>
  <si>
    <t>050 2 02 30024 04 0000 150</t>
  </si>
  <si>
    <t>050 2 02 30029 04 0000 150</t>
  </si>
  <si>
    <t>050 2 02 35082 04 0000 150</t>
  </si>
  <si>
    <t>050 2 02 35120 04 0000 150</t>
  </si>
  <si>
    <t>050 2 02 49999 04 0000 150</t>
  </si>
  <si>
    <t>050 2 07 04050 04 0000 150</t>
  </si>
  <si>
    <t>050 2 19 60010 04 0000 150</t>
  </si>
  <si>
    <t>048 1 12 01041 01 0000 120</t>
  </si>
  <si>
    <t>048 1 12 01042 01 0000 120</t>
  </si>
  <si>
    <t xml:space="preserve">Плата за размещение отходов производства </t>
  </si>
  <si>
    <t>Плата за размещение твердых коммунальных отходов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</si>
  <si>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</si>
  <si>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</si>
  <si>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</si>
  <si>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</si>
  <si>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040 1 16 07090 04 0000 140</t>
  </si>
  <si>
    <t>040 1 16 09040 04 0000 140</t>
  </si>
  <si>
    <t>040 1 16 10031 04 0000 140</t>
  </si>
  <si>
    <t>040 1 16 11064 01 0000 140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</si>
  <si>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</si>
  <si>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городских округов на реализацию программ формирования современной городской среды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</si>
  <si>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</si>
  <si>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</si>
  <si>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</si>
  <si>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</si>
  <si>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100 1 03 02241 01 0000 110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</si>
  <si>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</si>
  <si>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</si>
  <si>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</si>
  <si>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</si>
  <si>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</si>
  <si>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</si>
  <si>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</si>
  <si>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170 1 16 01192 01 0000 140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</si>
  <si>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</si>
  <si>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</si>
  <si>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</si>
  <si>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</si>
  <si>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530 1 16 01082 01 0000 140</t>
  </si>
  <si>
    <t xml:space="preserve">Департамент внутренней политики Ханты- Мансийского автономного округа – Югры 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</si>
  <si>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</si>
  <si>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580 1 16 02010 02 0000 140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</si>
  <si>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</si>
  <si>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690 1 16 01053 01 0000 140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</si>
  <si>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</si>
  <si>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690 1 16 01063 01 0000 140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</si>
  <si>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</si>
  <si>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690 1 16 01073 01 0000 140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</si>
  <si>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</si>
  <si>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690 1 16 01143 01 0000 140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</si>
  <si>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</si>
  <si>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690 1 16 01173 01 0000 140</t>
  </si>
  <si>
    <t>690 1 16 01193 01 0000 140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</si>
  <si>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</si>
  <si>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690 1 16 01203 01 0000 140</t>
  </si>
  <si>
    <t>231</t>
  </si>
  <si>
    <t>231 1 13 02994 04 0000 130</t>
  </si>
  <si>
    <t>Аппарат Губернатора Ханты-Мансийского автономного округа - Югры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</si>
  <si>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</si>
  <si>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040 1 13 02064 04 0000 130 </t>
  </si>
  <si>
    <t>040 1 16 01194 01 0000 140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</si>
  <si>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</si>
  <si>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050 2 02 25304 04 0000 150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</si>
  <si>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</si>
  <si>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050 2 02 45303 04 0000 150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</si>
  <si>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</si>
  <si>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</si>
  <si>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170 1 16 10123 01 0041 140</t>
  </si>
  <si>
    <t>182 1 01 02010 01 0000 110</t>
  </si>
  <si>
    <t>182 1 01 02020 01 0000 110</t>
  </si>
  <si>
    <t>182 1 01 02030 01 0000 110</t>
  </si>
  <si>
    <t>182 1 01 02040 01 0000 110</t>
  </si>
  <si>
    <t>182 1 06 06042 04 0000 110</t>
  </si>
  <si>
    <t>182 1 06 06032 04 0000 110</t>
  </si>
  <si>
    <t>182 1 05 04010 02 0000 110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</si>
  <si>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</si>
  <si>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188 1 16 10123 01 0041 140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</si>
  <si>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защиты их прав</t>
  </si>
  <si>
    <t>530 1 16 01203 01 0000 140</t>
  </si>
  <si>
    <t>690 1 16 01153 01 0000 140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</si>
  <si>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</si>
  <si>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182 1 16 10129 01 0000 140</t>
  </si>
  <si>
    <t>040 1 11 05312 04 0000 120</t>
  </si>
  <si>
    <t>040 1 11 05324 04 0000 120</t>
  </si>
  <si>
    <t xml:space="preserve">  Приложение 1 </t>
  </si>
  <si>
    <t>к решению Думы города Урай</t>
  </si>
  <si>
    <t>от _________________  №__________</t>
  </si>
  <si>
    <t xml:space="preserve">по кодам классификации доходов бюджетов </t>
  </si>
  <si>
    <t>% исполнения</t>
  </si>
  <si>
    <t>040 1 08 07150 01 0000 110</t>
  </si>
  <si>
    <t xml:space="preserve">Налог, взимаемый с налогоплательщиков, выбравших в качестве объекта налогообложения  доходы (за налоговые периоды, истекшие до 1 января 2011 года) </t>
  </si>
  <si>
    <t>182 1 05 02010 02 0000 110</t>
  </si>
  <si>
    <t>Единый налог на вмененный доход для отдельных видов деятельности</t>
  </si>
  <si>
    <t xml:space="preserve">Служба по контролю и надзору в сфере охраны окружающей среды, объектов животного мира и лесных отношений Ханты-Мансийского автономного округа - Югры
</t>
  </si>
  <si>
    <t xml:space="preserve">ИТОГО ДОХОДОВ </t>
  </si>
  <si>
    <t>Наименование кода администратора поступлений в бюджет, группы, подгруппы, статьи, подстатьи, элемента, группа подвида, аналитическая группа подвида доходов)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</si>
  <si>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</si>
  <si>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i/>
        <sz val="10"/>
        <rFont val="Times New Roman"/>
        <family val="1"/>
        <charset val="204"/>
      </rPr>
      <t>(Доходы по договорам аренды муниципального имущества)</t>
    </r>
    <r>
      <rPr>
        <sz val="10"/>
        <rFont val="Times New Roman"/>
        <family val="1"/>
        <charset val="204"/>
      </rPr>
      <t xml:space="preserve"> 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</si>
  <si>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  </r>
    <r>
      <rPr>
        <i/>
        <sz val="10"/>
        <rFont val="Times New Roman"/>
        <family val="1"/>
        <charset val="204"/>
      </rPr>
      <t>(Доходы по договорам найма жилого помещения муниципального жилищного фонда)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</si>
  <si>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</t>
    </r>
    <r>
      <rPr>
        <i/>
        <sz val="10"/>
        <rFont val="Times New Roman"/>
        <family val="1"/>
        <charset val="204"/>
      </rPr>
      <t>(Доходы по договорам социального найма жилого помещения муниципального жилищного фонда)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</si>
  <si>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 по указанному имуществу </t>
    </r>
    <r>
      <rPr>
        <i/>
        <sz val="10"/>
        <rFont val="Times New Roman"/>
        <family val="1"/>
        <charset val="204"/>
      </rPr>
      <t>(Доходы от реализации муниципального имущества)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</si>
  <si>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i/>
        <sz val="10"/>
        <rFont val="Times New Roman"/>
        <family val="1"/>
        <charset val="204"/>
      </rPr>
      <t>(Доходы от приватизации муниципального имущества)</t>
    </r>
  </si>
  <si>
    <r>
      <t xml:space="preserve">Прочие неналоговые доходы бюджетов городских округов </t>
    </r>
    <r>
      <rPr>
        <i/>
        <sz val="10"/>
        <rFont val="Times New Roman"/>
        <family val="1"/>
        <charset val="204"/>
      </rPr>
      <t>(Иные неналоговые доходы)</t>
    </r>
  </si>
  <si>
    <r>
      <t>Прочие безвозмездные поступления в бюджеты городских округов</t>
    </r>
    <r>
      <rPr>
        <i/>
        <sz val="10"/>
        <rFont val="Times New Roman"/>
        <family val="1"/>
        <charset val="204"/>
      </rPr>
      <t xml:space="preserve"> (Финансовое участие населением в реализации приоритетного проекта «Формирование  комфортной городской среды»)</t>
    </r>
  </si>
  <si>
    <t>050 2 02 25519 04 0000 150</t>
  </si>
  <si>
    <t>Субсидии бюджетам городских округов на поддержку отрасли культуры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</si>
  <si>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</si>
  <si>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182 1 01 02080 01 0000 110</t>
  </si>
  <si>
    <t>182 1 05 01012 01 0000 110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</si>
  <si>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</si>
  <si>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530 1 16 10123 01 0041 140</t>
  </si>
  <si>
    <t xml:space="preserve">Дотации бюджетам городских округов на выравнивание бюджетной обеспеченности из бюджета субъекта Российской Федерации </t>
  </si>
  <si>
    <t>(тыс.рублей)</t>
  </si>
  <si>
    <t>План на 2022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</si>
  <si>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</si>
  <si>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  <charset val="204"/>
      </rPr>
      <t>Поступление инициативных платежей для реализации инициативного проекта «Обустройство спортивно-дрессировочной площадки для животных в районе ДС «Звезды Югры»</t>
    </r>
    <r>
      <rPr>
        <sz val="10"/>
        <rFont val="Times New Roman"/>
        <family val="1"/>
        <charset val="204"/>
      </rPr>
      <t>)</t>
    </r>
  </si>
  <si>
    <t>040 1 17 15020 04 0032 150</t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</si>
  <si>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  <charset val="204"/>
      </rPr>
      <t>Поступление инициативных платежей для реализации инициативного проекта «Безопасная дорога» Устройство тротуара возле МБОУ СОШ № 2 расположенного в районе индивидуального жилищного строительства»</t>
    </r>
    <r>
      <rPr>
        <sz val="10"/>
        <rFont val="Times New Roman"/>
        <family val="1"/>
        <charset val="204"/>
      </rPr>
      <t>)</t>
    </r>
  </si>
  <si>
    <t>040 1 17 15020 04 0034 150</t>
  </si>
  <si>
    <t>040 1 17 15020 04 0036 150</t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</si>
  <si>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  <charset val="204"/>
      </rPr>
      <t>Поступление инициативных платежей для реализации инициативного проекта «Безопасность»</t>
    </r>
    <r>
      <rPr>
        <sz val="10"/>
        <rFont val="Times New Roman"/>
        <family val="1"/>
        <charset val="204"/>
      </rPr>
      <t>)</t>
    </r>
  </si>
  <si>
    <r>
      <t xml:space="preserve">Инициативные платежи, зачисляемые в бюджеты городских округов </t>
    </r>
    <r>
      <rPr>
        <i/>
        <sz val="10"/>
        <rFont val="Times New Roman"/>
        <family val="1"/>
        <charset val="204"/>
      </rPr>
      <t>(Поступление инициативных платежей для реализации инициативного проекта «От мечты до реальности один шаг!» Устройство пешеходных тротуаров в городском округе Урай ХМАО – Югры»)</t>
    </r>
  </si>
  <si>
    <t>040 1 17 15020 04 0037 150</t>
  </si>
  <si>
    <t>Доходы бюджетов городских округов от возврата автономными учреждениями остатков субсидий прошлых лет</t>
  </si>
  <si>
    <t>040 2 18 04020 04 0000 150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</si>
  <si>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</si>
  <si>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050 2 02 20041 04 0000 150</t>
  </si>
  <si>
    <t>Субсидии бюджетам на реализацию мероприятий по модернизации школьных систем образования</t>
  </si>
  <si>
    <t>050 2 02 25750 04 0000 150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</si>
  <si>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</si>
  <si>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050 2 02 45179 04 0000 150 </t>
  </si>
  <si>
    <t>Возврат остатков субсидий на реализацию программ формирования современной городской среды из бюджетов городских округов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</si>
  <si>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округов</t>
  </si>
  <si>
    <t>050 2 19 25555 04 0000 150</t>
  </si>
  <si>
    <t>050 2 19 45424 04 0000 150</t>
  </si>
  <si>
    <t>Управление образования администрации города Урай</t>
  </si>
  <si>
    <t>Инициативные платежи, зачисляемые в бюджеты городских округов (Поступление инициативных платежей для реализации инициативного проекта «Киберспортивное движение “Cyberia”»)</t>
  </si>
  <si>
    <t>231 1 17 15020 04 0033 150</t>
  </si>
  <si>
    <t>Инициативные платежи, зачисляемые в бюджеты городских округов (Поступление инициативных платежей для реализации инициативного проекта «Интерактивный передвижной музей-мастерская «Социокультурные истоки»)</t>
  </si>
  <si>
    <t>231 1 17 15020 04 0035 150</t>
  </si>
  <si>
    <t>231 2 18 04010 04 0000 150</t>
  </si>
  <si>
    <t>Избирательная комиссия Ханты-Мансийского автономного округа - Югры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</si>
  <si>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</si>
  <si>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440 1 16 01053 01 0000 140</t>
  </si>
  <si>
    <t>530 1 16 02010 02 0000 140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</si>
  <si>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</si>
  <si>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Департамент экономического развития Ханты-Мансийского автономного округа - Югры</t>
  </si>
  <si>
    <t>600 1 16 01203 01 0000 140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</si>
  <si>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</si>
  <si>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600 1 16 01332 01 0000 140</t>
  </si>
  <si>
    <t xml:space="preserve">Служба контроля Ханты-Мансийского автономного округа - Югры
</t>
  </si>
  <si>
    <t>660 1 16 01072 01 0000 140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</si>
  <si>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</si>
  <si>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690 1 16 01333 01 0000 140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</si>
  <si>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</si>
  <si>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600 1 16 01193 01 0000 140</t>
  </si>
  <si>
    <t>040 1 13 01994 04 0029 130</t>
  </si>
  <si>
    <t>040 1 13 01994 04 0030 130</t>
  </si>
  <si>
    <t>Прочие доходы от оказания платных услуг (работ) получателями средств бюджетов городских округов (по предоставлению сведений, содержащихся в информационной системе обеспечения градостроительной деятельности)</t>
  </si>
  <si>
    <t>Прочие доходы от оказания платных услуг (работ) получателями средств бюджетов городских округов (по ведению бухгалтерского учета и формирования отчетности юридическим лицам)</t>
  </si>
  <si>
    <t>040 1 11 09080 04 0000 120</t>
  </si>
  <si>
    <t>администрация города Урай</t>
  </si>
  <si>
    <t>Федеральная служба по надзору в сфере природопользования</t>
  </si>
  <si>
    <t>Комитет по финансам администрации города Урай</t>
  </si>
  <si>
    <t>Федеральное казначейство</t>
  </si>
  <si>
    <t>Служба государственного надзора за техническим состоянием самоходных машин и других видов техники                        Ханты-Мансийского автономного округа - Югры</t>
  </si>
  <si>
    <t xml:space="preserve">Федеральная налоговая служба
</t>
  </si>
  <si>
    <t>Министерство внутренних дел Российской Федерации</t>
  </si>
  <si>
    <t xml:space="preserve">Доходы бюджета городского округа Урай за 2022 год </t>
  </si>
  <si>
    <t xml:space="preserve">Исполнено на 01.01.2023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</si>
</sst>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71" formatCode="_-* #,##0.00_р_._-;\-* #,##0.00_р_._-;_-* &quot;-&quot;??_р_._-;_-@_-"/>
    <numFmt numFmtId="173" formatCode="#,##0.0"/>
    <numFmt numFmtId="17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2" fillId="0" borderId="3">
      <alignment horizontal="center" vertical="center" wrapText="1"/>
    </xf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49" fontId="3" fillId="2" borderId="1">
      <alignment horizontal="left" vertical="top" wrapText="1"/>
    </xf>
    <xf numFmtId="4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3" borderId="1">
      <alignment horizontal="left" vertical="top" wrapText="1"/>
    </xf>
  </cellStyleXfs>
  <cellXfs count="49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173" fontId="5" fillId="0" borderId="0" xfId="0" applyNumberFormat="1" applyFont="1" applyFill="1"/>
    <xf numFmtId="173" fontId="5" fillId="0" borderId="0" xfId="0" applyNumberFormat="1" applyFont="1" applyFill="1" applyAlignment="1">
      <alignment horizontal="right"/>
    </xf>
    <xf numFmtId="0" fontId="4" fillId="0" borderId="2" xfId="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6" applyNumberFormat="1" applyFont="1" applyFill="1" applyBorder="1" applyAlignment="1" applyProtection="1">
      <alignment horizontal="center" vertical="center"/>
      <protection hidden="1"/>
    </xf>
    <xf numFmtId="49" fontId="5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7" applyNumberFormat="1" applyFont="1" applyFill="1" applyBorder="1" applyAlignment="1">
      <alignment horizontal="left" vertical="center" wrapText="1"/>
    </xf>
    <xf numFmtId="0" fontId="5" fillId="0" borderId="2" xfId="6" applyNumberFormat="1" applyFont="1" applyFill="1" applyBorder="1" applyAlignment="1" applyProtection="1">
      <alignment horizontal="left" vertical="center" wrapText="1"/>
      <protection hidden="1"/>
    </xf>
    <xf numFmtId="49" fontId="4" fillId="0" borderId="2" xfId="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 applyProtection="1">
      <alignment horizontal="left" vertical="top" wrapText="1"/>
      <protection hidden="1"/>
    </xf>
    <xf numFmtId="173" fontId="5" fillId="0" borderId="0" xfId="0" applyNumberFormat="1" applyFont="1" applyFill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173" fontId="5" fillId="0" borderId="2" xfId="10" applyNumberFormat="1" applyFont="1" applyFill="1" applyBorder="1" applyAlignment="1" applyProtection="1">
      <alignment horizontal="right" vertical="center" wrapText="1"/>
      <protection hidden="1"/>
    </xf>
    <xf numFmtId="173" fontId="5" fillId="0" borderId="2" xfId="6" applyNumberFormat="1" applyFont="1" applyFill="1" applyBorder="1" applyAlignment="1">
      <alignment horizontal="right" vertical="center"/>
    </xf>
    <xf numFmtId="173" fontId="5" fillId="0" borderId="2" xfId="9" applyNumberFormat="1" applyFont="1" applyFill="1" applyBorder="1" applyAlignment="1">
      <alignment horizontal="right" vertical="center"/>
    </xf>
    <xf numFmtId="173" fontId="5" fillId="0" borderId="2" xfId="10" applyNumberFormat="1" applyFont="1" applyFill="1" applyBorder="1" applyAlignment="1">
      <alignment horizontal="right" vertical="center"/>
    </xf>
    <xf numFmtId="173" fontId="5" fillId="0" borderId="2" xfId="5" applyNumberFormat="1" applyFont="1" applyFill="1" applyBorder="1" applyAlignment="1">
      <alignment horizontal="right" vertical="center"/>
    </xf>
    <xf numFmtId="173" fontId="4" fillId="0" borderId="2" xfId="6" applyNumberFormat="1" applyFont="1" applyFill="1" applyBorder="1" applyAlignment="1">
      <alignment horizontal="right" vertical="center"/>
    </xf>
    <xf numFmtId="173" fontId="5" fillId="0" borderId="2" xfId="0" applyNumberFormat="1" applyFont="1" applyFill="1" applyBorder="1" applyAlignment="1">
      <alignment horizontal="right" vertical="center"/>
    </xf>
    <xf numFmtId="173" fontId="5" fillId="4" borderId="2" xfId="0" applyNumberFormat="1" applyFont="1" applyFill="1" applyBorder="1" applyAlignment="1">
      <alignment horizontal="right" vertical="center"/>
    </xf>
    <xf numFmtId="173" fontId="4" fillId="0" borderId="2" xfId="10" applyNumberFormat="1" applyFont="1" applyFill="1" applyBorder="1" applyAlignment="1" applyProtection="1">
      <alignment horizontal="right" vertical="center" wrapText="1"/>
      <protection hidden="1"/>
    </xf>
    <xf numFmtId="0" fontId="5" fillId="4" borderId="2" xfId="4" applyNumberFormat="1" applyFont="1" applyFill="1" applyBorder="1" applyAlignment="1" applyProtection="1">
      <alignment horizontal="center" vertical="center"/>
      <protection hidden="1"/>
    </xf>
    <xf numFmtId="0" fontId="5" fillId="4" borderId="2" xfId="4" applyNumberFormat="1" applyFont="1" applyFill="1" applyBorder="1" applyAlignment="1" applyProtection="1">
      <alignment horizontal="left" vertical="top" wrapText="1"/>
      <protection hidden="1"/>
    </xf>
    <xf numFmtId="174" fontId="5" fillId="0" borderId="2" xfId="0" applyNumberFormat="1" applyFont="1" applyFill="1" applyBorder="1" applyAlignment="1">
      <alignment horizontal="right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left" wrapText="1"/>
      <protection hidden="1"/>
    </xf>
    <xf numFmtId="0" fontId="5" fillId="0" borderId="2" xfId="3" applyNumberFormat="1" applyFont="1" applyFill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</cellXfs>
  <cellStyles count="12">
    <cellStyle name="xl32" xfId="1"/>
    <cellStyle name="Обычный" xfId="0" builtinId="0"/>
    <cellStyle name="Обычный 2" xfId="2"/>
    <cellStyle name="Обычный 3" xfId="3"/>
    <cellStyle name="Обычный 4" xfId="4"/>
    <cellStyle name="Обычный_p-k-r_835-7" xfId="5"/>
    <cellStyle name="Обычный_tmp" xfId="6"/>
    <cellStyle name="Обычный_Прогноз по админ на 10.07.2009" xfId="7"/>
    <cellStyle name="Свойства элементов измерения" xfId="8"/>
    <cellStyle name="Финансовый" xfId="9" builtinId="3"/>
    <cellStyle name="Финансовый_p-k-r_835-7" xfId="10"/>
    <cellStyle name="Элементы осей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59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9" sqref="A9"/>
      <selection pane="bottomRight" activeCell="I12" sqref="I12"/>
    </sheetView>
  </sheetViews>
  <sheetFormatPr defaultRowHeight="12.75"/>
  <cols>
    <col min="1" max="1" width="22.28515625" style="16" customWidth="1"/>
    <col min="2" max="2" width="56.42578125" style="17" customWidth="1"/>
    <col min="3" max="3" width="12.85546875" style="2" customWidth="1"/>
    <col min="4" max="4" width="12.7109375" style="2" customWidth="1"/>
    <col min="5" max="5" width="11.7109375" style="2" customWidth="1"/>
    <col min="6" max="16384" width="9.140625" style="18"/>
  </cols>
  <sheetData>
    <row r="1" spans="1:7" ht="19.5" customHeight="1">
      <c r="C1" s="45" t="s">
        <v>154</v>
      </c>
      <c r="D1" s="45"/>
      <c r="E1" s="45"/>
    </row>
    <row r="2" spans="1:7" ht="14.25" customHeight="1">
      <c r="C2" s="45" t="s">
        <v>155</v>
      </c>
      <c r="D2" s="45"/>
      <c r="E2" s="45"/>
    </row>
    <row r="3" spans="1:7" ht="12" customHeight="1">
      <c r="C3" s="45" t="s">
        <v>156</v>
      </c>
      <c r="D3" s="45"/>
      <c r="E3" s="45"/>
    </row>
    <row r="4" spans="1:7" ht="12" customHeight="1"/>
    <row r="5" spans="1:7" s="19" customFormat="1" ht="21" customHeight="1">
      <c r="A5" s="46" t="s">
        <v>238</v>
      </c>
      <c r="B5" s="46"/>
      <c r="C5" s="46"/>
      <c r="D5" s="46"/>
      <c r="E5" s="46"/>
    </row>
    <row r="6" spans="1:7" s="20" customFormat="1" ht="15.75" customHeight="1">
      <c r="A6" s="46" t="s">
        <v>157</v>
      </c>
      <c r="B6" s="46"/>
      <c r="C6" s="46"/>
      <c r="D6" s="46"/>
      <c r="E6" s="46"/>
    </row>
    <row r="7" spans="1:7" ht="14.25" customHeight="1">
      <c r="E7" s="3" t="s">
        <v>182</v>
      </c>
    </row>
    <row r="8" spans="1:7" s="21" customFormat="1" ht="42" customHeight="1">
      <c r="A8" s="4" t="s">
        <v>34</v>
      </c>
      <c r="B8" s="4" t="s">
        <v>165</v>
      </c>
      <c r="C8" s="1" t="s">
        <v>183</v>
      </c>
      <c r="D8" s="1" t="s">
        <v>239</v>
      </c>
      <c r="E8" s="1" t="s">
        <v>158</v>
      </c>
    </row>
    <row r="9" spans="1:7" s="8" customFormat="1">
      <c r="A9" s="27">
        <v>1</v>
      </c>
      <c r="B9" s="27">
        <v>2</v>
      </c>
      <c r="C9" s="28">
        <v>3</v>
      </c>
      <c r="D9" s="28">
        <v>4</v>
      </c>
      <c r="E9" s="28">
        <v>5</v>
      </c>
    </row>
    <row r="10" spans="1:7" s="8" customFormat="1" ht="17.25" customHeight="1">
      <c r="A10" s="23" t="s">
        <v>2</v>
      </c>
      <c r="B10" s="47" t="s">
        <v>231</v>
      </c>
      <c r="C10" s="47"/>
      <c r="D10" s="47"/>
      <c r="E10" s="47"/>
    </row>
    <row r="11" spans="1:7" s="8" customFormat="1" ht="35.25" customHeight="1">
      <c r="A11" s="6" t="s">
        <v>159</v>
      </c>
      <c r="B11" s="5" t="s">
        <v>26</v>
      </c>
      <c r="C11" s="29">
        <v>35</v>
      </c>
      <c r="D11" s="30">
        <v>35</v>
      </c>
      <c r="E11" s="30">
        <f>D11/C11*100</f>
        <v>100</v>
      </c>
    </row>
    <row r="12" spans="1:7" s="8" customFormat="1" ht="76.5">
      <c r="A12" s="6" t="s">
        <v>35</v>
      </c>
      <c r="B12" s="5" t="s">
        <v>48</v>
      </c>
      <c r="C12" s="29">
        <v>89.6</v>
      </c>
      <c r="D12" s="30">
        <v>97.6</v>
      </c>
      <c r="E12" s="30">
        <f>D12/C12*100</f>
        <v>108.92857142857142</v>
      </c>
      <c r="G12" s="26"/>
    </row>
    <row r="13" spans="1:7" s="8" customFormat="1" ht="44.25" customHeight="1">
      <c r="A13" s="6" t="s">
        <v>36</v>
      </c>
      <c r="B13" s="5" t="s">
        <v>11</v>
      </c>
      <c r="C13" s="29">
        <v>2711</v>
      </c>
      <c r="D13" s="30">
        <v>2711</v>
      </c>
      <c r="E13" s="30">
        <f>D13/C13*100</f>
        <v>100</v>
      </c>
    </row>
    <row r="14" spans="1:7" s="8" customFormat="1" ht="63.75">
      <c r="A14" s="6" t="s">
        <v>37</v>
      </c>
      <c r="B14" s="5" t="s">
        <v>166</v>
      </c>
      <c r="C14" s="29">
        <v>67425.5</v>
      </c>
      <c r="D14" s="30">
        <v>68144.100000000006</v>
      </c>
      <c r="E14" s="30">
        <f>D14/C14*100</f>
        <v>101.065768885659</v>
      </c>
    </row>
    <row r="15" spans="1:7" s="8" customFormat="1" ht="63.75">
      <c r="A15" s="6" t="s">
        <v>38</v>
      </c>
      <c r="B15" s="5" t="s">
        <v>28</v>
      </c>
      <c r="C15" s="29">
        <v>2940.7</v>
      </c>
      <c r="D15" s="30">
        <v>2957.3</v>
      </c>
      <c r="E15" s="30">
        <f>D15/C15*100</f>
        <v>100.56449144761453</v>
      </c>
    </row>
    <row r="16" spans="1:7" s="8" customFormat="1" ht="89.25">
      <c r="A16" s="6" t="s">
        <v>152</v>
      </c>
      <c r="B16" s="5" t="s">
        <v>27</v>
      </c>
      <c r="C16" s="29">
        <v>0</v>
      </c>
      <c r="D16" s="30">
        <v>0.1</v>
      </c>
      <c r="E16" s="30">
        <v>0</v>
      </c>
    </row>
    <row r="17" spans="1:5" s="8" customFormat="1" ht="76.5">
      <c r="A17" s="6" t="s">
        <v>153</v>
      </c>
      <c r="B17" s="5" t="s">
        <v>25</v>
      </c>
      <c r="C17" s="29">
        <v>2</v>
      </c>
      <c r="D17" s="30">
        <v>1.9</v>
      </c>
      <c r="E17" s="30">
        <f t="shared" ref="E17:E33" si="0">D17/C17*100</f>
        <v>95</v>
      </c>
    </row>
    <row r="18" spans="1:5" s="8" customFormat="1" ht="76.5">
      <c r="A18" s="6" t="s">
        <v>39</v>
      </c>
      <c r="B18" s="5" t="s">
        <v>167</v>
      </c>
      <c r="C18" s="29">
        <v>23806.799999999999</v>
      </c>
      <c r="D18" s="31">
        <v>23889.200000000001</v>
      </c>
      <c r="E18" s="30">
        <f t="shared" si="0"/>
        <v>100.34611959608179</v>
      </c>
    </row>
    <row r="19" spans="1:5" s="8" customFormat="1" ht="76.5">
      <c r="A19" s="6" t="s">
        <v>40</v>
      </c>
      <c r="B19" s="5" t="s">
        <v>168</v>
      </c>
      <c r="C19" s="29">
        <v>4800</v>
      </c>
      <c r="D19" s="30">
        <v>5528.7</v>
      </c>
      <c r="E19" s="30">
        <f t="shared" si="0"/>
        <v>115.18124999999999</v>
      </c>
    </row>
    <row r="20" spans="1:5" s="8" customFormat="1" ht="76.5">
      <c r="A20" s="6" t="s">
        <v>41</v>
      </c>
      <c r="B20" s="5" t="s">
        <v>169</v>
      </c>
      <c r="C20" s="29">
        <v>700</v>
      </c>
      <c r="D20" s="30">
        <v>720.5</v>
      </c>
      <c r="E20" s="30">
        <f t="shared" si="0"/>
        <v>102.92857142857143</v>
      </c>
    </row>
    <row r="21" spans="1:5" s="8" customFormat="1" ht="76.5">
      <c r="A21" s="38" t="s">
        <v>230</v>
      </c>
      <c r="B21" s="39" t="s">
        <v>184</v>
      </c>
      <c r="C21" s="29">
        <v>296.60000000000002</v>
      </c>
      <c r="D21" s="30">
        <v>334.3</v>
      </c>
      <c r="E21" s="30">
        <f t="shared" si="0"/>
        <v>112.71072151045178</v>
      </c>
    </row>
    <row r="22" spans="1:5" s="8" customFormat="1" ht="51">
      <c r="A22" s="6" t="s">
        <v>226</v>
      </c>
      <c r="B22" s="5" t="s">
        <v>228</v>
      </c>
      <c r="C22" s="29">
        <v>49.1</v>
      </c>
      <c r="D22" s="30">
        <v>49.8</v>
      </c>
      <c r="E22" s="30">
        <f t="shared" si="0"/>
        <v>101.42566191446028</v>
      </c>
    </row>
    <row r="23" spans="1:5" s="8" customFormat="1" ht="48.75" customHeight="1">
      <c r="A23" s="6" t="s">
        <v>227</v>
      </c>
      <c r="B23" s="5" t="s">
        <v>229</v>
      </c>
      <c r="C23" s="29">
        <v>14.9</v>
      </c>
      <c r="D23" s="30">
        <v>14.9</v>
      </c>
      <c r="E23" s="30">
        <f t="shared" si="0"/>
        <v>100</v>
      </c>
    </row>
    <row r="24" spans="1:5" s="8" customFormat="1" ht="39" customHeight="1">
      <c r="A24" s="6" t="s">
        <v>129</v>
      </c>
      <c r="B24" s="5" t="s">
        <v>128</v>
      </c>
      <c r="C24" s="29">
        <v>1468.6</v>
      </c>
      <c r="D24" s="30">
        <v>1661.9</v>
      </c>
      <c r="E24" s="30">
        <f t="shared" si="0"/>
        <v>113.16219528802942</v>
      </c>
    </row>
    <row r="25" spans="1:5" s="8" customFormat="1" ht="25.5">
      <c r="A25" s="6" t="s">
        <v>42</v>
      </c>
      <c r="B25" s="5" t="s">
        <v>29</v>
      </c>
      <c r="C25" s="30">
        <v>2800</v>
      </c>
      <c r="D25" s="30">
        <v>2818</v>
      </c>
      <c r="E25" s="30">
        <f t="shared" si="0"/>
        <v>100.64285714285714</v>
      </c>
    </row>
    <row r="26" spans="1:5" s="8" customFormat="1" ht="84.75" customHeight="1">
      <c r="A26" s="6" t="s">
        <v>43</v>
      </c>
      <c r="B26" s="5" t="s">
        <v>170</v>
      </c>
      <c r="C26" s="30">
        <v>40000</v>
      </c>
      <c r="D26" s="30">
        <v>42153.3</v>
      </c>
      <c r="E26" s="30">
        <f t="shared" si="0"/>
        <v>105.38325000000002</v>
      </c>
    </row>
    <row r="27" spans="1:5" s="8" customFormat="1" ht="89.25">
      <c r="A27" s="6" t="s">
        <v>44</v>
      </c>
      <c r="B27" s="5" t="s">
        <v>171</v>
      </c>
      <c r="C27" s="32">
        <v>9842</v>
      </c>
      <c r="D27" s="33">
        <v>10384.1</v>
      </c>
      <c r="E27" s="30">
        <f t="shared" si="0"/>
        <v>105.50802682381631</v>
      </c>
    </row>
    <row r="28" spans="1:5" s="8" customFormat="1" ht="38.25">
      <c r="A28" s="6" t="s">
        <v>45</v>
      </c>
      <c r="B28" s="5" t="s">
        <v>15</v>
      </c>
      <c r="C28" s="32">
        <v>1535.6</v>
      </c>
      <c r="D28" s="33">
        <v>1818.9</v>
      </c>
      <c r="E28" s="30">
        <f t="shared" si="0"/>
        <v>118.44881479551968</v>
      </c>
    </row>
    <row r="29" spans="1:5" s="8" customFormat="1" ht="63.75">
      <c r="A29" s="6" t="s">
        <v>46</v>
      </c>
      <c r="B29" s="5" t="s">
        <v>16</v>
      </c>
      <c r="C29" s="32">
        <v>282.8</v>
      </c>
      <c r="D29" s="33">
        <v>284.60000000000002</v>
      </c>
      <c r="E29" s="30">
        <f t="shared" si="0"/>
        <v>100.63649222065064</v>
      </c>
    </row>
    <row r="30" spans="1:5" s="8" customFormat="1" ht="63.75">
      <c r="A30" s="7" t="s">
        <v>130</v>
      </c>
      <c r="B30" s="5" t="s">
        <v>131</v>
      </c>
      <c r="C30" s="29">
        <v>5.0999999999999996</v>
      </c>
      <c r="D30" s="30">
        <v>5.0999999999999996</v>
      </c>
      <c r="E30" s="30">
        <f t="shared" si="0"/>
        <v>100</v>
      </c>
    </row>
    <row r="31" spans="1:5" s="8" customFormat="1" ht="63.75">
      <c r="A31" s="7" t="s">
        <v>85</v>
      </c>
      <c r="B31" s="5" t="s">
        <v>81</v>
      </c>
      <c r="C31" s="32">
        <v>1073.5</v>
      </c>
      <c r="D31" s="33">
        <v>1041.9000000000001</v>
      </c>
      <c r="E31" s="30">
        <f t="shared" si="0"/>
        <v>97.056357708430369</v>
      </c>
    </row>
    <row r="32" spans="1:5" s="8" customFormat="1" ht="38.25">
      <c r="A32" s="7" t="s">
        <v>86</v>
      </c>
      <c r="B32" s="5" t="s">
        <v>82</v>
      </c>
      <c r="C32" s="32">
        <v>25.4</v>
      </c>
      <c r="D32" s="33">
        <v>25.4</v>
      </c>
      <c r="E32" s="30">
        <f t="shared" si="0"/>
        <v>100</v>
      </c>
    </row>
    <row r="33" spans="1:5" s="8" customFormat="1" ht="38.25">
      <c r="A33" s="7" t="s">
        <v>87</v>
      </c>
      <c r="B33" s="5" t="s">
        <v>83</v>
      </c>
      <c r="C33" s="29">
        <v>313.8</v>
      </c>
      <c r="D33" s="30">
        <v>313.8</v>
      </c>
      <c r="E33" s="30">
        <f t="shared" si="0"/>
        <v>100</v>
      </c>
    </row>
    <row r="34" spans="1:5" s="8" customFormat="1" ht="51">
      <c r="A34" s="7" t="s">
        <v>88</v>
      </c>
      <c r="B34" s="5" t="s">
        <v>84</v>
      </c>
      <c r="C34" s="29">
        <v>900</v>
      </c>
      <c r="D34" s="30">
        <v>888.2</v>
      </c>
      <c r="E34" s="30">
        <f t="shared" ref="E34:E42" si="1">D34/C34*100</f>
        <v>98.688888888888897</v>
      </c>
    </row>
    <row r="35" spans="1:5" s="8" customFormat="1" ht="25.5">
      <c r="A35" s="7" t="s">
        <v>47</v>
      </c>
      <c r="B35" s="5" t="s">
        <v>172</v>
      </c>
      <c r="C35" s="30">
        <v>0</v>
      </c>
      <c r="D35" s="30">
        <v>17.600000000000001</v>
      </c>
      <c r="E35" s="30">
        <v>0</v>
      </c>
    </row>
    <row r="36" spans="1:5" s="8" customFormat="1" ht="63.75">
      <c r="A36" s="41" t="s">
        <v>186</v>
      </c>
      <c r="B36" s="42" t="s">
        <v>185</v>
      </c>
      <c r="C36" s="30">
        <v>3</v>
      </c>
      <c r="D36" s="30">
        <v>3</v>
      </c>
      <c r="E36" s="30">
        <f t="shared" si="1"/>
        <v>100</v>
      </c>
    </row>
    <row r="37" spans="1:5" s="8" customFormat="1" ht="63.75">
      <c r="A37" s="41" t="s">
        <v>188</v>
      </c>
      <c r="B37" s="42" t="s">
        <v>187</v>
      </c>
      <c r="C37" s="30">
        <v>52.5</v>
      </c>
      <c r="D37" s="30">
        <v>52.5</v>
      </c>
      <c r="E37" s="30">
        <f t="shared" si="1"/>
        <v>100</v>
      </c>
    </row>
    <row r="38" spans="1:5" s="8" customFormat="1" ht="38.25">
      <c r="A38" s="41" t="s">
        <v>189</v>
      </c>
      <c r="B38" s="42" t="s">
        <v>190</v>
      </c>
      <c r="C38" s="30">
        <v>39</v>
      </c>
      <c r="D38" s="30">
        <v>39.200000000000003</v>
      </c>
      <c r="E38" s="30">
        <f t="shared" si="1"/>
        <v>100.51282051282051</v>
      </c>
    </row>
    <row r="39" spans="1:5" s="8" customFormat="1" ht="63.75">
      <c r="A39" s="41" t="s">
        <v>192</v>
      </c>
      <c r="B39" s="42" t="s">
        <v>191</v>
      </c>
      <c r="C39" s="30">
        <v>296.60000000000002</v>
      </c>
      <c r="D39" s="30">
        <v>296.60000000000002</v>
      </c>
      <c r="E39" s="30">
        <f t="shared" si="1"/>
        <v>100</v>
      </c>
    </row>
    <row r="40" spans="1:5" s="8" customFormat="1" ht="38.25">
      <c r="A40" s="6" t="s">
        <v>61</v>
      </c>
      <c r="B40" s="5" t="s">
        <v>173</v>
      </c>
      <c r="C40" s="30">
        <v>8.5</v>
      </c>
      <c r="D40" s="30">
        <v>9.1999999999999993</v>
      </c>
      <c r="E40" s="30">
        <f t="shared" si="1"/>
        <v>108.23529411764706</v>
      </c>
    </row>
    <row r="41" spans="1:5" s="8" customFormat="1" ht="33.75" customHeight="1">
      <c r="A41" s="41" t="s">
        <v>194</v>
      </c>
      <c r="B41" s="43" t="s">
        <v>193</v>
      </c>
      <c r="C41" s="30">
        <v>51.4</v>
      </c>
      <c r="D41" s="30">
        <v>51.4</v>
      </c>
      <c r="E41" s="30">
        <f t="shared" si="1"/>
        <v>100</v>
      </c>
    </row>
    <row r="42" spans="1:5" s="8" customFormat="1" ht="20.45" customHeight="1">
      <c r="A42" s="22" t="s">
        <v>60</v>
      </c>
      <c r="B42" s="6"/>
      <c r="C42" s="34">
        <f>SUM(C11:C41)</f>
        <v>161569</v>
      </c>
      <c r="D42" s="34">
        <f>SUM(D11:D41)</f>
        <v>166349.10000000003</v>
      </c>
      <c r="E42" s="34">
        <f t="shared" si="1"/>
        <v>102.95855021693521</v>
      </c>
    </row>
    <row r="43" spans="1:5" s="8" customFormat="1">
      <c r="A43" s="23" t="s">
        <v>12</v>
      </c>
      <c r="B43" s="44" t="s">
        <v>232</v>
      </c>
      <c r="C43" s="44"/>
      <c r="D43" s="44"/>
      <c r="E43" s="44"/>
    </row>
    <row r="44" spans="1:5" s="8" customFormat="1" ht="29.25" customHeight="1">
      <c r="A44" s="7" t="s">
        <v>59</v>
      </c>
      <c r="B44" s="10" t="s">
        <v>13</v>
      </c>
      <c r="C44" s="30">
        <v>209.4</v>
      </c>
      <c r="D44" s="30">
        <v>209.4</v>
      </c>
      <c r="E44" s="30">
        <f>D44/C44*100</f>
        <v>100</v>
      </c>
    </row>
    <row r="45" spans="1:5" s="8" customFormat="1" ht="20.45" customHeight="1">
      <c r="A45" s="7" t="s">
        <v>58</v>
      </c>
      <c r="B45" s="10" t="s">
        <v>14</v>
      </c>
      <c r="C45" s="30">
        <v>260.3</v>
      </c>
      <c r="D45" s="30">
        <v>260.3</v>
      </c>
      <c r="E45" s="30">
        <f>D45/C45*100</f>
        <v>100</v>
      </c>
    </row>
    <row r="46" spans="1:5" s="8" customFormat="1" ht="20.45" customHeight="1">
      <c r="A46" s="7" t="s">
        <v>77</v>
      </c>
      <c r="B46" s="10" t="s">
        <v>79</v>
      </c>
      <c r="C46" s="29">
        <v>689.1</v>
      </c>
      <c r="D46" s="29">
        <v>689.1</v>
      </c>
      <c r="E46" s="30">
        <f>D46/C46*100</f>
        <v>100</v>
      </c>
    </row>
    <row r="47" spans="1:5" s="8" customFormat="1" ht="20.45" customHeight="1">
      <c r="A47" s="7" t="s">
        <v>78</v>
      </c>
      <c r="B47" s="10" t="s">
        <v>80</v>
      </c>
      <c r="C47" s="29">
        <v>492.4</v>
      </c>
      <c r="D47" s="29">
        <v>492.4</v>
      </c>
      <c r="E47" s="30">
        <f>D47/C47*100</f>
        <v>100</v>
      </c>
    </row>
    <row r="48" spans="1:5" s="8" customFormat="1" ht="20.45" customHeight="1">
      <c r="A48" s="22" t="s">
        <v>60</v>
      </c>
      <c r="B48" s="1"/>
      <c r="C48" s="34">
        <f>SUM(C44:C47)</f>
        <v>1651.2000000000003</v>
      </c>
      <c r="D48" s="34">
        <f>SUM(D44:D47)</f>
        <v>1651.2000000000003</v>
      </c>
      <c r="E48" s="34">
        <f>D48/C48*100</f>
        <v>100</v>
      </c>
    </row>
    <row r="49" spans="1:6" s="8" customFormat="1">
      <c r="A49" s="23" t="s">
        <v>0</v>
      </c>
      <c r="B49" s="44" t="s">
        <v>233</v>
      </c>
      <c r="C49" s="44"/>
      <c r="D49" s="44"/>
      <c r="E49" s="44"/>
    </row>
    <row r="50" spans="1:6" ht="38.25">
      <c r="A50" s="6" t="s">
        <v>62</v>
      </c>
      <c r="B50" s="9" t="s">
        <v>181</v>
      </c>
      <c r="C50" s="30">
        <v>462123.7</v>
      </c>
      <c r="D50" s="30">
        <v>462123.7</v>
      </c>
      <c r="E50" s="30">
        <f t="shared" ref="E50:E72" si="2">D50/C50*100</f>
        <v>100</v>
      </c>
    </row>
    <row r="51" spans="1:6" ht="32.25" customHeight="1">
      <c r="A51" s="6" t="s">
        <v>63</v>
      </c>
      <c r="B51" s="9" t="s">
        <v>17</v>
      </c>
      <c r="C51" s="30">
        <v>84560.4</v>
      </c>
      <c r="D51" s="30">
        <v>84560.4</v>
      </c>
      <c r="E51" s="30">
        <f t="shared" si="2"/>
        <v>100</v>
      </c>
    </row>
    <row r="52" spans="1:6" ht="21" customHeight="1">
      <c r="A52" s="6" t="s">
        <v>64</v>
      </c>
      <c r="B52" s="9" t="s">
        <v>18</v>
      </c>
      <c r="C52" s="29">
        <v>26124.9</v>
      </c>
      <c r="D52" s="29">
        <v>26124.9</v>
      </c>
      <c r="E52" s="30">
        <f t="shared" si="2"/>
        <v>100</v>
      </c>
    </row>
    <row r="53" spans="1:6" ht="54.75" customHeight="1">
      <c r="A53" s="6" t="s">
        <v>196</v>
      </c>
      <c r="B53" s="9" t="s">
        <v>195</v>
      </c>
      <c r="C53" s="29">
        <v>9161.1</v>
      </c>
      <c r="D53" s="29">
        <v>9161.1</v>
      </c>
      <c r="E53" s="30">
        <f t="shared" si="2"/>
        <v>100</v>
      </c>
      <c r="F53" s="2"/>
    </row>
    <row r="54" spans="1:6" ht="58.5" customHeight="1">
      <c r="A54" s="6" t="s">
        <v>132</v>
      </c>
      <c r="B54" s="9" t="s">
        <v>133</v>
      </c>
      <c r="C54" s="30">
        <f>15668.4+12819.6</f>
        <v>28488</v>
      </c>
      <c r="D54" s="30">
        <v>26473.9</v>
      </c>
      <c r="E54" s="30">
        <f t="shared" si="2"/>
        <v>92.930005616399896</v>
      </c>
    </row>
    <row r="55" spans="1:6" ht="38.25">
      <c r="A55" s="6" t="s">
        <v>65</v>
      </c>
      <c r="B55" s="9" t="s">
        <v>66</v>
      </c>
      <c r="C55" s="29">
        <f>22017.6+1162.5</f>
        <v>23180.1</v>
      </c>
      <c r="D55" s="35">
        <f>22017.6+1162.5</f>
        <v>23180.1</v>
      </c>
      <c r="E55" s="30">
        <f t="shared" si="2"/>
        <v>100</v>
      </c>
    </row>
    <row r="56" spans="1:6" ht="30.75" customHeight="1">
      <c r="A56" s="6" t="s">
        <v>174</v>
      </c>
      <c r="B56" s="9" t="s">
        <v>175</v>
      </c>
      <c r="C56" s="29">
        <f>91.1+74.5</f>
        <v>165.6</v>
      </c>
      <c r="D56" s="35">
        <f>91.1+74.5</f>
        <v>165.6</v>
      </c>
      <c r="E56" s="30">
        <f t="shared" si="2"/>
        <v>100</v>
      </c>
    </row>
    <row r="57" spans="1:6" ht="32.25" customHeight="1">
      <c r="A57" s="6" t="s">
        <v>68</v>
      </c>
      <c r="B57" s="9" t="s">
        <v>90</v>
      </c>
      <c r="C57" s="30">
        <f>9345.5+5975</f>
        <v>15320.5</v>
      </c>
      <c r="D57" s="35">
        <f>9345.5+5975</f>
        <v>15320.5</v>
      </c>
      <c r="E57" s="30">
        <f t="shared" si="2"/>
        <v>100</v>
      </c>
    </row>
    <row r="58" spans="1:6" ht="32.25" customHeight="1">
      <c r="A58" s="6" t="s">
        <v>198</v>
      </c>
      <c r="B58" s="9" t="s">
        <v>197</v>
      </c>
      <c r="C58" s="30">
        <f>68950.2+56413.8</f>
        <v>125364</v>
      </c>
      <c r="D58" s="35">
        <f>68806.9+56296.5</f>
        <v>125103.4</v>
      </c>
      <c r="E58" s="30">
        <f t="shared" si="2"/>
        <v>99.792125331036019</v>
      </c>
    </row>
    <row r="59" spans="1:6" ht="20.25" customHeight="1">
      <c r="A59" s="6" t="s">
        <v>69</v>
      </c>
      <c r="B59" s="9" t="s">
        <v>19</v>
      </c>
      <c r="C59" s="29">
        <v>376787.1</v>
      </c>
      <c r="D59" s="36">
        <v>376600.6</v>
      </c>
      <c r="E59" s="30">
        <f t="shared" si="2"/>
        <v>99.950502551706251</v>
      </c>
    </row>
    <row r="60" spans="1:6" ht="33" customHeight="1">
      <c r="A60" s="6" t="s">
        <v>70</v>
      </c>
      <c r="B60" s="9" t="s">
        <v>20</v>
      </c>
      <c r="C60" s="29">
        <v>1507345.7</v>
      </c>
      <c r="D60" s="36">
        <v>1504136.2</v>
      </c>
      <c r="E60" s="30">
        <f t="shared" si="2"/>
        <v>99.787076050304847</v>
      </c>
    </row>
    <row r="61" spans="1:6" ht="63.75">
      <c r="A61" s="6" t="s">
        <v>71</v>
      </c>
      <c r="B61" s="9" t="s">
        <v>21</v>
      </c>
      <c r="C61" s="29">
        <f>1563+28059</f>
        <v>29622</v>
      </c>
      <c r="D61" s="36">
        <v>29622</v>
      </c>
      <c r="E61" s="30">
        <f t="shared" si="2"/>
        <v>100</v>
      </c>
    </row>
    <row r="62" spans="1:6" ht="51">
      <c r="A62" s="6" t="s">
        <v>72</v>
      </c>
      <c r="B62" s="9" t="s">
        <v>22</v>
      </c>
      <c r="C62" s="29">
        <v>34341.599999999999</v>
      </c>
      <c r="D62" s="36">
        <v>34341.5</v>
      </c>
      <c r="E62" s="30">
        <f t="shared" si="2"/>
        <v>99.999708807976333</v>
      </c>
    </row>
    <row r="63" spans="1:6" ht="51">
      <c r="A63" s="6" t="s">
        <v>73</v>
      </c>
      <c r="B63" s="9" t="s">
        <v>30</v>
      </c>
      <c r="C63" s="29">
        <v>7.5</v>
      </c>
      <c r="D63" s="30">
        <v>7.5</v>
      </c>
      <c r="E63" s="30">
        <f t="shared" si="2"/>
        <v>100</v>
      </c>
    </row>
    <row r="64" spans="1:6" ht="39" customHeight="1">
      <c r="A64" s="6" t="s">
        <v>67</v>
      </c>
      <c r="B64" s="9" t="s">
        <v>31</v>
      </c>
      <c r="C64" s="29">
        <f>1898.8+4962.2</f>
        <v>6861</v>
      </c>
      <c r="D64" s="35">
        <f>1898.8+4962.2</f>
        <v>6861</v>
      </c>
      <c r="E64" s="30">
        <f t="shared" si="2"/>
        <v>100</v>
      </c>
    </row>
    <row r="65" spans="1:5" ht="54.75" customHeight="1">
      <c r="A65" s="6" t="s">
        <v>200</v>
      </c>
      <c r="B65" s="9" t="s">
        <v>199</v>
      </c>
      <c r="C65" s="29">
        <f>570.2+364.6</f>
        <v>934.80000000000007</v>
      </c>
      <c r="D65" s="35">
        <v>931.1</v>
      </c>
      <c r="E65" s="30">
        <f t="shared" si="2"/>
        <v>99.604193410355151</v>
      </c>
    </row>
    <row r="66" spans="1:5" ht="56.25" customHeight="1">
      <c r="A66" s="6" t="s">
        <v>134</v>
      </c>
      <c r="B66" s="9" t="s">
        <v>135</v>
      </c>
      <c r="C66" s="29">
        <v>33226.300000000003</v>
      </c>
      <c r="D66" s="35">
        <v>32915.9</v>
      </c>
      <c r="E66" s="30">
        <f t="shared" si="2"/>
        <v>99.065800284714214</v>
      </c>
    </row>
    <row r="67" spans="1:5" ht="25.5">
      <c r="A67" s="6" t="s">
        <v>74</v>
      </c>
      <c r="B67" s="9" t="s">
        <v>23</v>
      </c>
      <c r="C67" s="29">
        <v>17131.5</v>
      </c>
      <c r="D67" s="36">
        <v>17089.2</v>
      </c>
      <c r="E67" s="30">
        <f t="shared" si="2"/>
        <v>99.753086419753089</v>
      </c>
    </row>
    <row r="68" spans="1:5" ht="24" customHeight="1">
      <c r="A68" s="6" t="s">
        <v>75</v>
      </c>
      <c r="B68" s="9" t="s">
        <v>24</v>
      </c>
      <c r="C68" s="29">
        <v>195663.5</v>
      </c>
      <c r="D68" s="30">
        <v>195663.6</v>
      </c>
      <c r="E68" s="30">
        <f t="shared" si="2"/>
        <v>100.0000511081525</v>
      </c>
    </row>
    <row r="69" spans="1:5" ht="33" customHeight="1">
      <c r="A69" s="6" t="s">
        <v>203</v>
      </c>
      <c r="B69" s="9" t="s">
        <v>201</v>
      </c>
      <c r="C69" s="29">
        <v>-16.100000000000001</v>
      </c>
      <c r="D69" s="30">
        <v>-16.100000000000001</v>
      </c>
      <c r="E69" s="30">
        <f t="shared" si="2"/>
        <v>100</v>
      </c>
    </row>
    <row r="70" spans="1:5" ht="69.75" customHeight="1">
      <c r="A70" s="6" t="s">
        <v>204</v>
      </c>
      <c r="B70" s="9" t="s">
        <v>202</v>
      </c>
      <c r="C70" s="29">
        <v>-128.69999999999999</v>
      </c>
      <c r="D70" s="30">
        <v>-128.69999999999999</v>
      </c>
      <c r="E70" s="30">
        <f t="shared" si="2"/>
        <v>100</v>
      </c>
    </row>
    <row r="71" spans="1:5" ht="47.25" customHeight="1">
      <c r="A71" s="6" t="s">
        <v>76</v>
      </c>
      <c r="B71" s="9" t="s">
        <v>33</v>
      </c>
      <c r="C71" s="29">
        <v>-13798.7</v>
      </c>
      <c r="D71" s="30">
        <v>-13798.8</v>
      </c>
      <c r="E71" s="30">
        <f t="shared" si="2"/>
        <v>100.00072470595056</v>
      </c>
    </row>
    <row r="72" spans="1:5" ht="18.75" customHeight="1">
      <c r="A72" s="22" t="s">
        <v>60</v>
      </c>
      <c r="B72" s="1"/>
      <c r="C72" s="34">
        <f>SUM(C50:C71)</f>
        <v>2962465.7999999989</v>
      </c>
      <c r="D72" s="34">
        <f>SUM(D50:D71)</f>
        <v>2956438.6</v>
      </c>
      <c r="E72" s="34">
        <f t="shared" si="2"/>
        <v>99.796547862257228</v>
      </c>
    </row>
    <row r="73" spans="1:5" s="8" customFormat="1" ht="21" customHeight="1">
      <c r="A73" s="23" t="s">
        <v>5</v>
      </c>
      <c r="B73" s="44" t="s">
        <v>234</v>
      </c>
      <c r="C73" s="44"/>
      <c r="D73" s="44"/>
      <c r="E73" s="44"/>
    </row>
    <row r="74" spans="1:5" s="8" customFormat="1" ht="89.25">
      <c r="A74" s="11" t="s">
        <v>96</v>
      </c>
      <c r="B74" s="9" t="s">
        <v>98</v>
      </c>
      <c r="C74" s="29">
        <v>8422.1</v>
      </c>
      <c r="D74" s="29">
        <v>8441.2000000000007</v>
      </c>
      <c r="E74" s="30">
        <f>D74/C74*100</f>
        <v>100.22678429370349</v>
      </c>
    </row>
    <row r="75" spans="1:5" s="8" customFormat="1" ht="117.75" customHeight="1">
      <c r="A75" s="11" t="s">
        <v>95</v>
      </c>
      <c r="B75" s="9" t="s">
        <v>97</v>
      </c>
      <c r="C75" s="29">
        <v>46.2</v>
      </c>
      <c r="D75" s="30">
        <v>45.6</v>
      </c>
      <c r="E75" s="30">
        <f>D75/C75*100</f>
        <v>98.701298701298697</v>
      </c>
    </row>
    <row r="76" spans="1:5" s="8" customFormat="1" ht="89.25">
      <c r="A76" s="11" t="s">
        <v>94</v>
      </c>
      <c r="B76" s="9" t="s">
        <v>93</v>
      </c>
      <c r="C76" s="29">
        <v>9027.2999999999993</v>
      </c>
      <c r="D76" s="29">
        <v>9320</v>
      </c>
      <c r="E76" s="30">
        <f>D76/C76*100</f>
        <v>103.24238698171104</v>
      </c>
    </row>
    <row r="77" spans="1:5" s="8" customFormat="1" ht="89.25">
      <c r="A77" s="11" t="s">
        <v>92</v>
      </c>
      <c r="B77" s="9" t="s">
        <v>91</v>
      </c>
      <c r="C77" s="29">
        <v>-995.6</v>
      </c>
      <c r="D77" s="30">
        <v>-968.4</v>
      </c>
      <c r="E77" s="30">
        <f>D77/C77*100</f>
        <v>97.267979108075536</v>
      </c>
    </row>
    <row r="78" spans="1:5" s="8" customFormat="1" ht="17.25" customHeight="1">
      <c r="A78" s="22" t="s">
        <v>60</v>
      </c>
      <c r="B78" s="6"/>
      <c r="C78" s="34">
        <f>SUM(C74:C77)</f>
        <v>16500</v>
      </c>
      <c r="D78" s="34">
        <f>SUM(D74:D77)</f>
        <v>16838.400000000001</v>
      </c>
      <c r="E78" s="34">
        <f>D78/C78*100</f>
        <v>102.0509090909091</v>
      </c>
    </row>
    <row r="79" spans="1:5" s="8" customFormat="1" ht="35.25" customHeight="1">
      <c r="A79" s="1">
        <v>170</v>
      </c>
      <c r="B79" s="44" t="s">
        <v>235</v>
      </c>
      <c r="C79" s="44"/>
      <c r="D79" s="44"/>
      <c r="E79" s="44"/>
    </row>
    <row r="80" spans="1:5" s="8" customFormat="1" ht="76.5">
      <c r="A80" s="6" t="s">
        <v>101</v>
      </c>
      <c r="B80" s="9" t="s">
        <v>100</v>
      </c>
      <c r="C80" s="29">
        <v>3.4</v>
      </c>
      <c r="D80" s="30">
        <v>3.4</v>
      </c>
      <c r="E80" s="30">
        <f>D80/C80*100</f>
        <v>100</v>
      </c>
    </row>
    <row r="81" spans="1:5" s="8" customFormat="1" ht="79.5" customHeight="1">
      <c r="A81" s="6" t="s">
        <v>103</v>
      </c>
      <c r="B81" s="9" t="s">
        <v>102</v>
      </c>
      <c r="C81" s="29">
        <v>16</v>
      </c>
      <c r="D81" s="30">
        <v>10.5</v>
      </c>
      <c r="E81" s="30">
        <f>D81/C81*100</f>
        <v>65.625</v>
      </c>
    </row>
    <row r="82" spans="1:5" s="8" customFormat="1" ht="108.75" customHeight="1">
      <c r="A82" s="6" t="s">
        <v>137</v>
      </c>
      <c r="B82" s="9" t="s">
        <v>136</v>
      </c>
      <c r="C82" s="29">
        <v>6.2</v>
      </c>
      <c r="D82" s="30">
        <v>0</v>
      </c>
      <c r="E82" s="30">
        <f>D82/C82*100</f>
        <v>0</v>
      </c>
    </row>
    <row r="83" spans="1:5" ht="16.5" customHeight="1">
      <c r="A83" s="22" t="s">
        <v>60</v>
      </c>
      <c r="B83" s="1"/>
      <c r="C83" s="34">
        <f>SUM(C80:C82)</f>
        <v>25.599999999999998</v>
      </c>
      <c r="D83" s="34">
        <f>SUM(D80:D82)</f>
        <v>13.9</v>
      </c>
      <c r="E83" s="34">
        <f>D83/C83*100</f>
        <v>54.296875000000014</v>
      </c>
    </row>
    <row r="84" spans="1:5" ht="18" customHeight="1">
      <c r="A84" s="1">
        <v>182</v>
      </c>
      <c r="B84" s="44" t="s">
        <v>236</v>
      </c>
      <c r="C84" s="44"/>
      <c r="D84" s="44"/>
      <c r="E84" s="44"/>
    </row>
    <row r="85" spans="1:5" ht="63.75">
      <c r="A85" s="11" t="s">
        <v>138</v>
      </c>
      <c r="B85" s="9" t="s">
        <v>1</v>
      </c>
      <c r="C85" s="29">
        <v>673565.1</v>
      </c>
      <c r="D85" s="30">
        <v>686974.3</v>
      </c>
      <c r="E85" s="30">
        <f t="shared" ref="E85:E103" si="3">D85/C85*100</f>
        <v>101.99078010425421</v>
      </c>
    </row>
    <row r="86" spans="1:5" ht="89.25">
      <c r="A86" s="11" t="s">
        <v>139</v>
      </c>
      <c r="B86" s="9" t="s">
        <v>49</v>
      </c>
      <c r="C86" s="29">
        <v>1648.4</v>
      </c>
      <c r="D86" s="30">
        <v>1690.2</v>
      </c>
      <c r="E86" s="30">
        <f t="shared" si="3"/>
        <v>102.53579228342635</v>
      </c>
    </row>
    <row r="87" spans="1:5" ht="51.75" customHeight="1">
      <c r="A87" s="11" t="s">
        <v>140</v>
      </c>
      <c r="B87" s="9" t="s">
        <v>3</v>
      </c>
      <c r="C87" s="29">
        <v>5884.7</v>
      </c>
      <c r="D87" s="30">
        <v>6305.5</v>
      </c>
      <c r="E87" s="30">
        <f t="shared" si="3"/>
        <v>107.15074685200605</v>
      </c>
    </row>
    <row r="88" spans="1:5" ht="83.25" customHeight="1">
      <c r="A88" s="11" t="s">
        <v>141</v>
      </c>
      <c r="B88" s="9" t="s">
        <v>4</v>
      </c>
      <c r="C88" s="29">
        <v>7663</v>
      </c>
      <c r="D88" s="30">
        <v>8150.6</v>
      </c>
      <c r="E88" s="30">
        <f t="shared" si="3"/>
        <v>106.36304319457133</v>
      </c>
    </row>
    <row r="89" spans="1:5" ht="104.25" customHeight="1">
      <c r="A89" s="11" t="s">
        <v>177</v>
      </c>
      <c r="B89" s="25" t="s">
        <v>176</v>
      </c>
      <c r="C89" s="29">
        <v>18632.400000000001</v>
      </c>
      <c r="D89" s="30">
        <v>20904.3</v>
      </c>
      <c r="E89" s="30">
        <f t="shared" si="3"/>
        <v>112.19327622850517</v>
      </c>
    </row>
    <row r="90" spans="1:5" ht="29.25" customHeight="1">
      <c r="A90" s="12" t="s">
        <v>50</v>
      </c>
      <c r="B90" s="13" t="s">
        <v>6</v>
      </c>
      <c r="C90" s="29">
        <v>107626</v>
      </c>
      <c r="D90" s="30">
        <v>110812.8</v>
      </c>
      <c r="E90" s="30">
        <f t="shared" si="3"/>
        <v>102.960994555219</v>
      </c>
    </row>
    <row r="91" spans="1:5" ht="45" customHeight="1">
      <c r="A91" s="7" t="s">
        <v>178</v>
      </c>
      <c r="B91" s="10" t="s">
        <v>160</v>
      </c>
      <c r="C91" s="29">
        <v>0</v>
      </c>
      <c r="D91" s="30">
        <v>-0.4</v>
      </c>
      <c r="E91" s="30">
        <v>0</v>
      </c>
    </row>
    <row r="92" spans="1:5" ht="51">
      <c r="A92" s="12" t="s">
        <v>51</v>
      </c>
      <c r="B92" s="14" t="s">
        <v>52</v>
      </c>
      <c r="C92" s="29">
        <v>45158</v>
      </c>
      <c r="D92" s="30">
        <v>46035.199999999997</v>
      </c>
      <c r="E92" s="30">
        <f t="shared" si="3"/>
        <v>101.94251295451524</v>
      </c>
    </row>
    <row r="93" spans="1:5" ht="24.75" customHeight="1">
      <c r="A93" s="7" t="s">
        <v>161</v>
      </c>
      <c r="B93" s="10" t="s">
        <v>162</v>
      </c>
      <c r="C93" s="29">
        <v>0</v>
      </c>
      <c r="D93" s="30">
        <v>-237.2</v>
      </c>
      <c r="E93" s="30">
        <v>0</v>
      </c>
    </row>
    <row r="94" spans="1:5" ht="24.75" customHeight="1">
      <c r="A94" s="12" t="s">
        <v>53</v>
      </c>
      <c r="B94" s="14" t="s">
        <v>7</v>
      </c>
      <c r="C94" s="29">
        <v>727.8</v>
      </c>
      <c r="D94" s="30">
        <v>727.8</v>
      </c>
      <c r="E94" s="30">
        <f t="shared" si="3"/>
        <v>100</v>
      </c>
    </row>
    <row r="95" spans="1:5" ht="30.75" customHeight="1">
      <c r="A95" s="11" t="s">
        <v>144</v>
      </c>
      <c r="B95" s="14" t="s">
        <v>8</v>
      </c>
      <c r="C95" s="29">
        <v>6600</v>
      </c>
      <c r="D95" s="30">
        <v>7772.7</v>
      </c>
      <c r="E95" s="30">
        <f t="shared" si="3"/>
        <v>117.7681818181818</v>
      </c>
    </row>
    <row r="96" spans="1:5" ht="43.5" customHeight="1">
      <c r="A96" s="7" t="s">
        <v>54</v>
      </c>
      <c r="B96" s="9" t="s">
        <v>57</v>
      </c>
      <c r="C96" s="29">
        <v>16400</v>
      </c>
      <c r="D96" s="30">
        <v>21434.7</v>
      </c>
      <c r="E96" s="30">
        <f t="shared" si="3"/>
        <v>130.69939024390246</v>
      </c>
    </row>
    <row r="97" spans="1:5" ht="22.5" customHeight="1">
      <c r="A97" s="7" t="s">
        <v>106</v>
      </c>
      <c r="B97" s="9" t="s">
        <v>104</v>
      </c>
      <c r="C97" s="29">
        <v>4700</v>
      </c>
      <c r="D97" s="29">
        <v>4683.7</v>
      </c>
      <c r="E97" s="30">
        <f t="shared" si="3"/>
        <v>99.653191489361703</v>
      </c>
    </row>
    <row r="98" spans="1:5" ht="21.75" customHeight="1">
      <c r="A98" s="7" t="s">
        <v>107</v>
      </c>
      <c r="B98" s="9" t="s">
        <v>105</v>
      </c>
      <c r="C98" s="29">
        <v>8211.6</v>
      </c>
      <c r="D98" s="29">
        <v>8429.7999999999993</v>
      </c>
      <c r="E98" s="30">
        <f t="shared" si="3"/>
        <v>102.65721662039064</v>
      </c>
    </row>
    <row r="99" spans="1:5" ht="38.25" customHeight="1">
      <c r="A99" s="7" t="s">
        <v>143</v>
      </c>
      <c r="B99" s="9" t="s">
        <v>9</v>
      </c>
      <c r="C99" s="29">
        <v>12000</v>
      </c>
      <c r="D99" s="30">
        <v>12459.2</v>
      </c>
      <c r="E99" s="30">
        <f t="shared" si="3"/>
        <v>103.82666666666667</v>
      </c>
    </row>
    <row r="100" spans="1:5" ht="35.25" customHeight="1">
      <c r="A100" s="7" t="s">
        <v>142</v>
      </c>
      <c r="B100" s="9" t="s">
        <v>10</v>
      </c>
      <c r="C100" s="29">
        <v>6875.2</v>
      </c>
      <c r="D100" s="30">
        <v>8049.6</v>
      </c>
      <c r="E100" s="30">
        <f t="shared" si="3"/>
        <v>117.08168489643937</v>
      </c>
    </row>
    <row r="101" spans="1:5" ht="45" customHeight="1">
      <c r="A101" s="7" t="s">
        <v>55</v>
      </c>
      <c r="B101" s="9" t="s">
        <v>56</v>
      </c>
      <c r="C101" s="29">
        <v>6675.4</v>
      </c>
      <c r="D101" s="30">
        <v>7326.4</v>
      </c>
      <c r="E101" s="30">
        <f t="shared" si="3"/>
        <v>109.75222458579262</v>
      </c>
    </row>
    <row r="102" spans="1:5" ht="68.25" customHeight="1">
      <c r="A102" s="6" t="s">
        <v>151</v>
      </c>
      <c r="B102" s="9" t="s">
        <v>145</v>
      </c>
      <c r="C102" s="29">
        <v>4.0999999999999996</v>
      </c>
      <c r="D102" s="30">
        <v>4.2</v>
      </c>
      <c r="E102" s="30">
        <f t="shared" si="3"/>
        <v>102.4390243902439</v>
      </c>
    </row>
    <row r="103" spans="1:5" ht="16.5" customHeight="1">
      <c r="A103" s="22" t="s">
        <v>60</v>
      </c>
      <c r="B103" s="1"/>
      <c r="C103" s="34">
        <f>SUM(C85:C102)</f>
        <v>922371.7</v>
      </c>
      <c r="D103" s="34">
        <f>SUM(D85:D102)</f>
        <v>951523.39999999991</v>
      </c>
      <c r="E103" s="34">
        <f t="shared" si="3"/>
        <v>103.16051544079245</v>
      </c>
    </row>
    <row r="104" spans="1:5" ht="26.25" customHeight="1">
      <c r="A104" s="1">
        <v>188</v>
      </c>
      <c r="B104" s="44" t="s">
        <v>237</v>
      </c>
      <c r="C104" s="44"/>
      <c r="D104" s="44"/>
      <c r="E104" s="44"/>
    </row>
    <row r="105" spans="1:5" ht="106.5" customHeight="1">
      <c r="A105" s="6" t="s">
        <v>146</v>
      </c>
      <c r="B105" s="9" t="s">
        <v>136</v>
      </c>
      <c r="C105" s="30">
        <v>32.200000000000003</v>
      </c>
      <c r="D105" s="30">
        <v>32.700000000000003</v>
      </c>
      <c r="E105" s="30">
        <f>D105/C105*100</f>
        <v>101.55279503105589</v>
      </c>
    </row>
    <row r="106" spans="1:5" ht="21" customHeight="1">
      <c r="A106" s="22" t="s">
        <v>60</v>
      </c>
      <c r="B106" s="1"/>
      <c r="C106" s="34">
        <f>SUM(C105)</f>
        <v>32.200000000000003</v>
      </c>
      <c r="D106" s="34">
        <f>SUM(D105)</f>
        <v>32.700000000000003</v>
      </c>
      <c r="E106" s="34">
        <f>D106/C106*100</f>
        <v>101.55279503105589</v>
      </c>
    </row>
    <row r="107" spans="1:5" ht="21" customHeight="1">
      <c r="A107" s="15" t="s">
        <v>125</v>
      </c>
      <c r="B107" s="44" t="s">
        <v>205</v>
      </c>
      <c r="C107" s="44"/>
      <c r="D107" s="44"/>
      <c r="E107" s="44"/>
    </row>
    <row r="108" spans="1:5" ht="21.75" customHeight="1">
      <c r="A108" s="7" t="s">
        <v>126</v>
      </c>
      <c r="B108" s="9" t="s">
        <v>29</v>
      </c>
      <c r="C108" s="29">
        <v>7.1</v>
      </c>
      <c r="D108" s="30">
        <v>7.1</v>
      </c>
      <c r="E108" s="30">
        <f>D108/C108*100</f>
        <v>100</v>
      </c>
    </row>
    <row r="109" spans="1:5" ht="57" customHeight="1">
      <c r="A109" s="7" t="s">
        <v>207</v>
      </c>
      <c r="B109" s="9" t="s">
        <v>208</v>
      </c>
      <c r="C109" s="29">
        <v>11</v>
      </c>
      <c r="D109" s="30">
        <v>11</v>
      </c>
      <c r="E109" s="30">
        <f>D109/C109*100</f>
        <v>100</v>
      </c>
    </row>
    <row r="110" spans="1:5" ht="47.25" customHeight="1">
      <c r="A110" s="7" t="s">
        <v>209</v>
      </c>
      <c r="B110" s="43" t="s">
        <v>206</v>
      </c>
      <c r="C110" s="29">
        <v>31</v>
      </c>
      <c r="D110" s="30">
        <v>31</v>
      </c>
      <c r="E110" s="30">
        <f>D110/C110*100</f>
        <v>100</v>
      </c>
    </row>
    <row r="111" spans="1:5" ht="36.75" customHeight="1">
      <c r="A111" s="7" t="s">
        <v>210</v>
      </c>
      <c r="B111" s="43" t="s">
        <v>32</v>
      </c>
      <c r="C111" s="29">
        <v>374.8</v>
      </c>
      <c r="D111" s="30">
        <v>374.8</v>
      </c>
      <c r="E111" s="30">
        <f>D111/C111*100</f>
        <v>100</v>
      </c>
    </row>
    <row r="112" spans="1:5" ht="23.25" customHeight="1">
      <c r="A112" s="22" t="s">
        <v>60</v>
      </c>
      <c r="B112" s="1"/>
      <c r="C112" s="34">
        <f>SUM(C108:C111)</f>
        <v>423.90000000000003</v>
      </c>
      <c r="D112" s="34">
        <f>SUM(D108:D111)</f>
        <v>423.90000000000003</v>
      </c>
      <c r="E112" s="34">
        <f>D112/C112*100</f>
        <v>100</v>
      </c>
    </row>
    <row r="113" spans="1:5" ht="18.600000000000001" customHeight="1">
      <c r="A113" s="1">
        <v>440</v>
      </c>
      <c r="B113" s="44" t="s">
        <v>211</v>
      </c>
      <c r="C113" s="44"/>
      <c r="D113" s="44"/>
      <c r="E113" s="44"/>
    </row>
    <row r="114" spans="1:5" ht="73.5" customHeight="1">
      <c r="A114" s="6" t="s">
        <v>213</v>
      </c>
      <c r="B114" s="9" t="s">
        <v>212</v>
      </c>
      <c r="C114" s="30">
        <v>20</v>
      </c>
      <c r="D114" s="30">
        <v>20</v>
      </c>
      <c r="E114" s="30">
        <f>D114/C114*100</f>
        <v>100</v>
      </c>
    </row>
    <row r="115" spans="1:5" ht="21" customHeight="1">
      <c r="A115" s="22" t="s">
        <v>60</v>
      </c>
      <c r="B115" s="1"/>
      <c r="C115" s="34">
        <f>C114</f>
        <v>20</v>
      </c>
      <c r="D115" s="34">
        <f>D114</f>
        <v>20</v>
      </c>
      <c r="E115" s="34">
        <f>D115/C115*100</f>
        <v>100</v>
      </c>
    </row>
    <row r="116" spans="1:5" ht="30" customHeight="1">
      <c r="A116" s="1">
        <v>530</v>
      </c>
      <c r="B116" s="44" t="s">
        <v>163</v>
      </c>
      <c r="C116" s="44"/>
      <c r="D116" s="44"/>
      <c r="E116" s="44"/>
    </row>
    <row r="117" spans="1:5" ht="77.25" customHeight="1">
      <c r="A117" s="6" t="s">
        <v>108</v>
      </c>
      <c r="B117" s="9" t="s">
        <v>99</v>
      </c>
      <c r="C117" s="29">
        <v>260.5</v>
      </c>
      <c r="D117" s="30">
        <v>206.9</v>
      </c>
      <c r="E117" s="30">
        <f>D117/C117*100</f>
        <v>79.424184261036473</v>
      </c>
    </row>
    <row r="118" spans="1:5" ht="77.25" customHeight="1">
      <c r="A118" s="6" t="s">
        <v>148</v>
      </c>
      <c r="B118" s="9" t="s">
        <v>147</v>
      </c>
      <c r="C118" s="29">
        <v>235</v>
      </c>
      <c r="D118" s="30">
        <v>225.6</v>
      </c>
      <c r="E118" s="30">
        <f>D118/C118*100</f>
        <v>96</v>
      </c>
    </row>
    <row r="119" spans="1:5" ht="51">
      <c r="A119" s="6" t="s">
        <v>214</v>
      </c>
      <c r="B119" s="9" t="s">
        <v>110</v>
      </c>
      <c r="C119" s="29">
        <v>3</v>
      </c>
      <c r="D119" s="30">
        <v>2</v>
      </c>
      <c r="E119" s="30">
        <f>D119/C119*100</f>
        <v>66.666666666666657</v>
      </c>
    </row>
    <row r="120" spans="1:5" ht="102">
      <c r="A120" s="6" t="s">
        <v>180</v>
      </c>
      <c r="B120" s="9" t="s">
        <v>136</v>
      </c>
      <c r="C120" s="29">
        <v>-45</v>
      </c>
      <c r="D120" s="30">
        <v>-45</v>
      </c>
      <c r="E120" s="30">
        <v>0</v>
      </c>
    </row>
    <row r="121" spans="1:5" ht="17.25" customHeight="1">
      <c r="A121" s="22" t="s">
        <v>60</v>
      </c>
      <c r="B121" s="6"/>
      <c r="C121" s="34">
        <f>SUM(C117:C120)</f>
        <v>453.5</v>
      </c>
      <c r="D121" s="34">
        <f>SUM(D117:D120)</f>
        <v>389.5</v>
      </c>
      <c r="E121" s="34">
        <f>D121/C121*100</f>
        <v>85.887541345093723</v>
      </c>
    </row>
    <row r="122" spans="1:5" ht="19.5" customHeight="1">
      <c r="A122" s="1">
        <v>580</v>
      </c>
      <c r="B122" s="44" t="s">
        <v>109</v>
      </c>
      <c r="C122" s="44"/>
      <c r="D122" s="44"/>
      <c r="E122" s="44"/>
    </row>
    <row r="123" spans="1:5" ht="54" customHeight="1">
      <c r="A123" s="6" t="s">
        <v>111</v>
      </c>
      <c r="B123" s="9" t="s">
        <v>110</v>
      </c>
      <c r="C123" s="30">
        <v>75.099999999999994</v>
      </c>
      <c r="D123" s="30">
        <v>73.2</v>
      </c>
      <c r="E123" s="30">
        <f>D123/C123*100</f>
        <v>97.4700399467377</v>
      </c>
    </row>
    <row r="124" spans="1:5" ht="19.5" customHeight="1">
      <c r="A124" s="22" t="s">
        <v>60</v>
      </c>
      <c r="B124" s="1"/>
      <c r="C124" s="34">
        <f>SUM(C123:C123)</f>
        <v>75.099999999999994</v>
      </c>
      <c r="D124" s="34">
        <f>SUM(D123:D123)</f>
        <v>73.2</v>
      </c>
      <c r="E124" s="34">
        <f>D124/C124*100</f>
        <v>97.4700399467377</v>
      </c>
    </row>
    <row r="125" spans="1:5" ht="18.600000000000001" customHeight="1">
      <c r="A125" s="1">
        <v>600</v>
      </c>
      <c r="B125" s="44" t="s">
        <v>216</v>
      </c>
      <c r="C125" s="44"/>
      <c r="D125" s="44"/>
      <c r="E125" s="44"/>
    </row>
    <row r="126" spans="1:5" ht="72" customHeight="1">
      <c r="A126" s="6" t="s">
        <v>225</v>
      </c>
      <c r="B126" s="9" t="s">
        <v>224</v>
      </c>
      <c r="C126" s="40">
        <v>0</v>
      </c>
      <c r="D126" s="40">
        <v>4</v>
      </c>
      <c r="E126" s="30">
        <v>0</v>
      </c>
    </row>
    <row r="127" spans="1:5" ht="84" customHeight="1">
      <c r="A127" s="6" t="s">
        <v>217</v>
      </c>
      <c r="B127" s="9" t="s">
        <v>215</v>
      </c>
      <c r="C127" s="30">
        <v>40</v>
      </c>
      <c r="D127" s="30">
        <v>40</v>
      </c>
      <c r="E127" s="30">
        <f>D127/C127*100</f>
        <v>100</v>
      </c>
    </row>
    <row r="128" spans="1:5" ht="133.5" customHeight="1">
      <c r="A128" s="6" t="s">
        <v>219</v>
      </c>
      <c r="B128" s="9" t="s">
        <v>218</v>
      </c>
      <c r="C128" s="30">
        <v>20</v>
      </c>
      <c r="D128" s="30">
        <v>20</v>
      </c>
      <c r="E128" s="30">
        <f>D128/C128*100</f>
        <v>100</v>
      </c>
    </row>
    <row r="129" spans="1:5" ht="22.5" customHeight="1">
      <c r="A129" s="22" t="s">
        <v>60</v>
      </c>
      <c r="B129" s="1"/>
      <c r="C129" s="34">
        <f>SUM(C126:C128)</f>
        <v>60</v>
      </c>
      <c r="D129" s="34">
        <f>SUM(D126:D128)</f>
        <v>64</v>
      </c>
      <c r="E129" s="34">
        <f>D129/C129*100</f>
        <v>106.66666666666667</v>
      </c>
    </row>
    <row r="130" spans="1:5" ht="14.25" customHeight="1">
      <c r="A130" s="1">
        <v>660</v>
      </c>
      <c r="B130" s="44" t="s">
        <v>220</v>
      </c>
      <c r="C130" s="44"/>
      <c r="D130" s="44"/>
      <c r="E130" s="44"/>
    </row>
    <row r="131" spans="1:5" ht="82.5" customHeight="1">
      <c r="A131" s="6" t="s">
        <v>221</v>
      </c>
      <c r="B131" s="9" t="s">
        <v>179</v>
      </c>
      <c r="C131" s="30">
        <v>40</v>
      </c>
      <c r="D131" s="30">
        <v>40</v>
      </c>
      <c r="E131" s="30">
        <f>D131/C131*100</f>
        <v>100</v>
      </c>
    </row>
    <row r="132" spans="1:5" ht="20.25" customHeight="1">
      <c r="A132" s="22" t="s">
        <v>60</v>
      </c>
      <c r="B132" s="1"/>
      <c r="C132" s="34">
        <f>SUM(C130:C131)</f>
        <v>40</v>
      </c>
      <c r="D132" s="34">
        <f>SUM(D130:D131)</f>
        <v>40</v>
      </c>
      <c r="E132" s="34">
        <f>D132/C132*100</f>
        <v>100</v>
      </c>
    </row>
    <row r="133" spans="1:5" s="8" customFormat="1" ht="18.75" customHeight="1">
      <c r="A133" s="24">
        <v>690</v>
      </c>
      <c r="B133" s="44" t="s">
        <v>127</v>
      </c>
      <c r="C133" s="44"/>
      <c r="D133" s="44"/>
      <c r="E133" s="44"/>
    </row>
    <row r="134" spans="1:5" s="8" customFormat="1" ht="72" customHeight="1">
      <c r="A134" s="6" t="s">
        <v>113</v>
      </c>
      <c r="B134" s="9" t="s">
        <v>112</v>
      </c>
      <c r="C134" s="30">
        <v>17.5</v>
      </c>
      <c r="D134" s="30">
        <v>14.6</v>
      </c>
      <c r="E134" s="30">
        <f t="shared" ref="E134:E143" si="4">D134/C134*100</f>
        <v>83.428571428571431</v>
      </c>
    </row>
    <row r="135" spans="1:5" s="8" customFormat="1" ht="81.75" customHeight="1">
      <c r="A135" s="6" t="s">
        <v>115</v>
      </c>
      <c r="B135" s="9" t="s">
        <v>114</v>
      </c>
      <c r="C135" s="30">
        <v>52.2</v>
      </c>
      <c r="D135" s="30">
        <v>50.3</v>
      </c>
      <c r="E135" s="30">
        <f t="shared" si="4"/>
        <v>96.360153256704976</v>
      </c>
    </row>
    <row r="136" spans="1:5" s="8" customFormat="1" ht="72" customHeight="1">
      <c r="A136" s="6" t="s">
        <v>117</v>
      </c>
      <c r="B136" s="9" t="s">
        <v>116</v>
      </c>
      <c r="C136" s="30">
        <v>30</v>
      </c>
      <c r="D136" s="30">
        <v>32.799999999999997</v>
      </c>
      <c r="E136" s="30">
        <f t="shared" si="4"/>
        <v>109.33333333333333</v>
      </c>
    </row>
    <row r="137" spans="1:5" s="8" customFormat="1" ht="91.5" customHeight="1">
      <c r="A137" s="6" t="s">
        <v>119</v>
      </c>
      <c r="B137" s="9" t="s">
        <v>118</v>
      </c>
      <c r="C137" s="30">
        <v>10.7</v>
      </c>
      <c r="D137" s="30">
        <v>11.2</v>
      </c>
      <c r="E137" s="30">
        <f t="shared" si="4"/>
        <v>104.67289719626167</v>
      </c>
    </row>
    <row r="138" spans="1:5" s="8" customFormat="1" ht="101.25" customHeight="1">
      <c r="A138" s="6" t="s">
        <v>149</v>
      </c>
      <c r="B138" s="9" t="s">
        <v>150</v>
      </c>
      <c r="C138" s="30">
        <v>10.3</v>
      </c>
      <c r="D138" s="30">
        <v>10.4</v>
      </c>
      <c r="E138" s="30">
        <f t="shared" si="4"/>
        <v>100.97087378640776</v>
      </c>
    </row>
    <row r="139" spans="1:5" s="8" customFormat="1" ht="74.25" customHeight="1">
      <c r="A139" s="6" t="s">
        <v>121</v>
      </c>
      <c r="B139" s="9" t="s">
        <v>120</v>
      </c>
      <c r="C139" s="30">
        <v>5.6</v>
      </c>
      <c r="D139" s="30">
        <v>5.6</v>
      </c>
      <c r="E139" s="30">
        <f t="shared" si="4"/>
        <v>100</v>
      </c>
    </row>
    <row r="140" spans="1:5" s="8" customFormat="1" ht="75.75" customHeight="1">
      <c r="A140" s="6" t="s">
        <v>122</v>
      </c>
      <c r="B140" s="9" t="s">
        <v>89</v>
      </c>
      <c r="C140" s="30">
        <v>71.2</v>
      </c>
      <c r="D140" s="30">
        <v>71.7</v>
      </c>
      <c r="E140" s="30">
        <f t="shared" si="4"/>
        <v>100.70224719101124</v>
      </c>
    </row>
    <row r="141" spans="1:5" s="8" customFormat="1" ht="80.25" customHeight="1">
      <c r="A141" s="6" t="s">
        <v>124</v>
      </c>
      <c r="B141" s="9" t="s">
        <v>123</v>
      </c>
      <c r="C141" s="30">
        <v>1286.5</v>
      </c>
      <c r="D141" s="30">
        <v>1382.4</v>
      </c>
      <c r="E141" s="30">
        <f t="shared" si="4"/>
        <v>107.4543334628838</v>
      </c>
    </row>
    <row r="142" spans="1:5" s="8" customFormat="1" ht="121.5" customHeight="1">
      <c r="A142" s="6" t="s">
        <v>223</v>
      </c>
      <c r="B142" s="9" t="s">
        <v>222</v>
      </c>
      <c r="C142" s="30">
        <v>0.5</v>
      </c>
      <c r="D142" s="30">
        <v>0.5</v>
      </c>
      <c r="E142" s="30">
        <f t="shared" si="4"/>
        <v>100</v>
      </c>
    </row>
    <row r="143" spans="1:5" s="8" customFormat="1" ht="21" customHeight="1">
      <c r="A143" s="22" t="s">
        <v>60</v>
      </c>
      <c r="B143" s="6"/>
      <c r="C143" s="34">
        <f>SUM(C134:C142)</f>
        <v>1484.5</v>
      </c>
      <c r="D143" s="34">
        <f>SUM(D134:D142)</f>
        <v>1579.5</v>
      </c>
      <c r="E143" s="34">
        <f t="shared" si="4"/>
        <v>106.39946109801279</v>
      </c>
    </row>
    <row r="144" spans="1:5" s="8" customFormat="1" ht="18" customHeight="1">
      <c r="A144" s="48" t="s">
        <v>164</v>
      </c>
      <c r="B144" s="48"/>
      <c r="C144" s="37">
        <f>C42+C48+C72+C78+C83+C103+C106+C112+C115+C121+C124+C129+C132+C143</f>
        <v>4067172.4999999991</v>
      </c>
      <c r="D144" s="37">
        <f>D42+D48+D72+D78+D83+D103+D106+D112+D115+D121+D124+D129+D132+D143</f>
        <v>4095437.4000000004</v>
      </c>
      <c r="E144" s="34">
        <f>D144/C144*100</f>
        <v>100.69495208280448</v>
      </c>
    </row>
  </sheetData>
  <autoFilter ref="A9:E9"/>
  <mergeCells count="20">
    <mergeCell ref="B125:E125"/>
    <mergeCell ref="B130:E130"/>
    <mergeCell ref="B133:E133"/>
    <mergeCell ref="A144:B144"/>
    <mergeCell ref="B116:E116"/>
    <mergeCell ref="B122:E122"/>
    <mergeCell ref="B49:E49"/>
    <mergeCell ref="B73:E73"/>
    <mergeCell ref="B79:E79"/>
    <mergeCell ref="B113:E113"/>
    <mergeCell ref="B107:E107"/>
    <mergeCell ref="B104:E104"/>
    <mergeCell ref="B84:E84"/>
    <mergeCell ref="B43:E43"/>
    <mergeCell ref="C1:E1"/>
    <mergeCell ref="C2:E2"/>
    <mergeCell ref="C3:E3"/>
    <mergeCell ref="A5:E5"/>
    <mergeCell ref="A6:E6"/>
    <mergeCell ref="B10:E10"/>
  </mergeCells>
  <pageMargins left="0.59055118110236227" right="0.19685039370078741" top="0.39370078740157483" bottom="0.15748031496062992" header="0.35433070866141736" footer="0.31496062992125984"/>
  <pageSetup paperSize="9" scale="77" firstPageNumber="4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2023-03-23T12:12:58Z</dcterms:modified>
</cp:coreProperties>
</file>