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firstSheet="3" activeTab="4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О ходе исполнения сетевого граф" sheetId="4" r:id="rId4"/>
    <sheet name="О достижении целевых показателе" sheetId="5" r:id="rId5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/>
</workbook>
</file>

<file path=xl/sharedStrings.xml><?xml version="1.0" encoding="utf-8"?>
<sst xmlns="http://schemas.openxmlformats.org/spreadsheetml/2006/main" count="938" uniqueCount="383">
  <si>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</si>
  <si>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</si>
  <si>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</si>
  <si>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</si>
  <si>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</si>
  <si>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</si>
  <si>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</si>
  <si>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</si>
  <si>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</si>
  <si>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</si>
  <si>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</si>
  <si>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</si>
  <si>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</si>
  <si>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</si>
  <si>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</si>
  <si>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</si>
  <si>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</si>
  <si>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</si>
  <si>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</si>
  <si>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</si>
  <si>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</si>
  <si>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</si>
  <si>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</si>
  <si>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</si>
  <si>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</si>
  <si>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</si>
  <si>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</si>
  <si>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</si>
  <si>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</si>
  <si>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</si>
  <si>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</si>
  <si>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</si>
  <si>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</si>
  <si>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</si>
  <si>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</si>
  <si>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</si>
  <si>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</si>
  <si>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</si>
  <si>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</si>
  <si>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</si>
  <si>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</si>
  <si>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</si>
  <si>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</si>
  <si>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</si>
  <si>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</si>
  <si>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</si>
  <si>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</si>
  <si>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</si>
  <si>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</si>
  <si>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</si>
  <si>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</si>
  <si>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</si>
  <si>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</si>
  <si>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</si>
  <si>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</si>
  <si>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</si>
  <si>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</si>
  <si>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</si>
  <si>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</si>
  <si>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</si>
  <si>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</si>
  <si>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</si>
  <si>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</si>
  <si>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</si>
  <si>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</si>
  <si>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</si>
  <si>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</si>
  <si>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</si>
  <si>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</si>
  <si>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</si>
  <si>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</si>
  <si>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</si>
  <si>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</si>
  <si>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</si>
  <si>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</si>
  <si>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</si>
  <si>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</si>
  <si>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</si>
  <si>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</si>
  <si>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</si>
  <si>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</si>
  <si>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</si>
  <si>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</si>
  <si>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</si>
  <si>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</si>
  <si>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</si>
  <si>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</si>
  <si>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</si>
  <si>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</si>
  <si>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</si>
  <si>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</si>
  <si>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</si>
  <si>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</si>
  <si>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</si>
  <si>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</si>
  <si>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</si>
  <si>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</si>
  <si>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</si>
  <si>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</si>
  <si>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</si>
  <si>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</si>
  <si>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</si>
  <si>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</si>
  <si>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</si>
  <si>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</si>
  <si>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</si>
  <si>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</si>
  <si>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</si>
  <si>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</si>
  <si>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</si>
  <si>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</si>
  <si>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</si>
  <si>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</si>
  <si>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</si>
  <si>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</si>
  <si>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</si>
  <si>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</si>
  <si>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</si>
  <si>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</si>
  <si>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</si>
  <si>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</si>
  <si>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</si>
  <si>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</si>
  <si>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</si>
  <si>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</si>
  <si>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</si>
  <si>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</si>
  <si>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</si>
  <si>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</si>
  <si>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</si>
  <si>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</si>
  <si>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</si>
  <si>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</si>
  <si>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</si>
  <si>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</si>
  <si>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</si>
  <si>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</si>
  <si>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</si>
  <si>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</si>
  <si>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</si>
  <si>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</si>
  <si>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</si>
  <si>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</si>
  <si>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</si>
  <si>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</si>
  <si>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</si>
  <si>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</si>
  <si>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</si>
  <si>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</si>
  <si>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</si>
  <si>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</si>
  <si>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</si>
  <si>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</si>
  <si>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</si>
  <si>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</si>
  <si>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</si>
  <si>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</si>
  <si>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</si>
  <si>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</si>
  <si>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</si>
  <si>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</si>
  <si>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</si>
  <si>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</si>
  <si>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</si>
  <si>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</si>
  <si>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</si>
  <si>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</si>
  <si>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</si>
  <si>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</si>
  <si>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</si>
  <si>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</si>
  <si>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</si>
  <si>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</si>
  <si>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</si>
  <si>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</si>
  <si>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</si>
  <si>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</si>
  <si>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</si>
  <si>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</si>
  <si>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</si>
  <si>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</si>
  <si>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</si>
  <si>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</si>
  <si>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</si>
  <si>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</si>
  <si>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</si>
  <si>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</si>
  <si>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</si>
  <si>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</si>
  <si>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</si>
  <si>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</si>
  <si>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</si>
  <si>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</si>
  <si>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</si>
  <si>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</si>
  <si>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</si>
  <si>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</si>
  <si>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</si>
  <si>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</si>
  <si>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</si>
  <si>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</si>
  <si>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</si>
  <si>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</si>
  <si>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</si>
  <si>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</si>
  <si>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</si>
  <si>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</si>
  <si>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</si>
  <si>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</si>
  <si>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</si>
  <si>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</si>
  <si>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</si>
  <si>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</si>
  <si>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</si>
  <si>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</si>
  <si>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</si>
  <si>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</si>
  <si>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</si>
  <si>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</si>
  <si>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</si>
  <si>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</si>
  <si>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</si>
  <si>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</si>
  <si>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</si>
  <si>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</si>
  <si>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</si>
  <si>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</si>
  <si>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</si>
  <si>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</si>
  <si>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</si>
  <si>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</si>
  <si>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</si>
  <si>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</si>
  <si>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</si>
  <si>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</si>
  <si>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</si>
  <si>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</si>
  <si>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</si>
  <si>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</si>
  <si>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</si>
  <si>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</si>
  <si>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</si>
  <si>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</si>
  <si>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</si>
  <si>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</si>
  <si>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</si>
  <si>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</si>
  <si>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</si>
  <si>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</si>
  <si>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</si>
  <si>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</si>
  <si>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</si>
  <si>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</si>
  <si>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</si>
  <si>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</si>
  <si>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исполнение, 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</si>
  <si>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</si>
  <si>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</si>
  <si>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 xml:space="preserve">муниципальной программы </t>
  </si>
  <si>
    <t>Согласовано:</t>
  </si>
  <si>
    <t>Комитет по финансам администрации города Урай</t>
  </si>
  <si>
    <t>2</t>
  </si>
  <si>
    <t>2.1</t>
  </si>
  <si>
    <t>Подпрограмма 2 "Развитие потребительского рынка"</t>
  </si>
  <si>
    <t>-</t>
  </si>
  <si>
    <t>Без финансирования</t>
  </si>
  <si>
    <t xml:space="preserve">ИТОГО по подпрограмме 1:
</t>
  </si>
  <si>
    <t xml:space="preserve">ИТОГО по подпрограмме 2:
</t>
  </si>
  <si>
    <t>3</t>
  </si>
  <si>
    <t>3.1</t>
  </si>
  <si>
    <t>Подпрограмма 3 «Развитие сельскохозяйственных товаропроизводителей»</t>
  </si>
  <si>
    <t xml:space="preserve">ИТОГО по подпрограмме 3:
</t>
  </si>
  <si>
    <t>Исполнитель:</t>
  </si>
  <si>
    <t>администрации города Урай</t>
  </si>
  <si>
    <t>Бобылева Г.Н.</t>
  </si>
  <si>
    <t>1.</t>
  </si>
  <si>
    <t>2.2</t>
  </si>
  <si>
    <t>2.3</t>
  </si>
  <si>
    <t>3.2</t>
  </si>
  <si>
    <t>3.3</t>
  </si>
  <si>
    <t>3.4</t>
  </si>
  <si>
    <t xml:space="preserve">Всего по муниципальной программе:
</t>
  </si>
  <si>
    <t>бюджет Ханты-Мансийского автономного округа-Югры</t>
  </si>
  <si>
    <t>иные источники финансирования</t>
  </si>
  <si>
    <t>всего</t>
  </si>
  <si>
    <t>Осуществление мониторинга состояния потребительского рынка на территории города Урай . Формирование и сопровождение торгового реестра объектов торговли, реестра розничных рынков (3)</t>
  </si>
  <si>
    <t>Инвестиции в объекты муниципальной собственности</t>
  </si>
  <si>
    <t>Прочие расходы</t>
  </si>
  <si>
    <t>В том числе:</t>
  </si>
  <si>
    <t>Подпрограмма 1 "Развитие малого и среднего предприниматкельства"</t>
  </si>
  <si>
    <t>Ответственный исполнитель (соисполнитель)</t>
  </si>
  <si>
    <t>Основные мероприятия муниципальной программы (их взаимосвязь с целевыми показателями муниципальной программы)</t>
  </si>
  <si>
    <t>Создание условий для развития сельскохозяйственных товаропроизводителей, в том числе оказание методической, консультационной помощи, в организации участия местных сельскохозяйственных товаропроизводителей в выставочно-ярмарочных мероприятиях и т.д.  (5,6,7)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</si>
  <si>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программами), в т.ч.: (5,6,7)</t>
  </si>
  <si>
    <t>Предоставление земельных участков для разведения сельскохозяйственных животных и птицы (5,6,7)</t>
  </si>
  <si>
    <t>Предоставление финансовой поддержки в форме субсидии сельскохозяйственным товаропроизводителям  (5,6,7)</t>
  </si>
  <si>
    <t>3.4.1</t>
  </si>
  <si>
    <t>Государственная поддержка производства и реализации продукции животноводства</t>
  </si>
  <si>
    <t>3.4.2</t>
  </si>
  <si>
    <t>Государственная поддержка малых форм хозяйствования, модернизации объектов агропромышленного комплекса, приобретения техники, оборудования</t>
  </si>
  <si>
    <t>управления экономического развития</t>
  </si>
  <si>
    <t xml:space="preserve">главный специалист отдела развития предпринимательства </t>
  </si>
  <si>
    <t xml:space="preserve">Реализация основного мероприятия «Региональный проект «Акселерация субъектов малого и среднего предпринимательства» (1,2,3)
</t>
  </si>
  <si>
    <t>Реализация основного мероприятия «Региональный проект «Создание условий для легкого старта и комфортного ведения бизнеса» (1,2,3)</t>
  </si>
  <si>
    <t xml:space="preserve">Предоставление информационной и консультационной поддержки (1,2)
</t>
  </si>
  <si>
    <t xml:space="preserve">Предоставление имущественной поддержки (1,2,8)
</t>
  </si>
  <si>
    <t>Отдел развития предпринимательства управления экономического развития администрации города Урай</t>
  </si>
  <si>
    <t>Разработка и утверждение схема размещения нестационарных торговых объектов (3)</t>
  </si>
  <si>
    <t>Организация выставочно-ярмарочных мероприятий в сфере потребительского рынка, в т.ч.:</t>
  </si>
  <si>
    <t>В отчетном периоде земельные участки не предоставлялись</t>
  </si>
  <si>
    <r>
      <t>В отчетном периоде предоставлены субсидии 1 сельскохозяйственному товаропроизводителю. Исполнение плана финансирования (сетевого графика) отчетного периода  составило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100,0%                                                                                                     </t>
    </r>
  </si>
  <si>
    <t>Исполнение плана финансирования (сетевого графика) отчетного периода  составило 100%</t>
  </si>
  <si>
    <t>Предоставлена субсидия 1 сельскохозяйственному товаропроизводителю. Исполнение плана финансирования (сетевого графика) отчетного периода  составило 100%</t>
  </si>
  <si>
    <t>ведущий специалист отдела развития предпринимательства</t>
  </si>
  <si>
    <t>Бочкарева И.А.</t>
  </si>
  <si>
    <t xml:space="preserve">Освоение денежных средств по региональным проектам составляет – 100%.  </t>
  </si>
  <si>
    <t>В 2023 году предоставлены субсидии  32 субъектам малого предпринимательства на возмещение затрат по аренде нежилых помещений, приобритению оборудования (основных средств), по оплате коммунальных услуг нежилых помещений. Денежные средства освоены в полном объеме.</t>
  </si>
  <si>
    <t>В 2023 году предоставлены субсидии  2 субъектам малого предпринимательства на возмещение затрат по аренде нежилых помещений, приобритению основных средств (оборудование, оргтехника), приобритение инвентаря производственного назначения. Денежные средства освоены в полном объеме.</t>
  </si>
  <si>
    <t>Информационно - консультационная поддержка. 
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«Имущественная поддержка субъектов СМП»,  «Уполномоченный по защите прав Предпринимателей» . В случае необходимости предприниматель имеет возможность ознакомиться с интересующей информацией. В 2023 году 1057 субъектам малого и среднего предпринимательства была оказана информационно-консультационной поддержка.
В социальной сети созданы информационные группы "Вконтакте" группа для предпринимателей «Бизнес портал Урая» (более 200 участников), в месенджере Telegram создано сообщество "Бизнес Урая" (более 300 участников). В целях повышения уровня узнаваемости Национального проекта,  информация о субъектах МСП, получивших финансовую поддержку размещается на официальном сайте органов местного самоуправления города Урай и в социальных сетях проект под названием «Нацпроект в действии. В Урае выделены субсидии на развитие бизнеса» (далее – Проект). 
Проект информирует жителей города и бизнес-сообщество, что финансовую поддержку по Национальному проекту получить не сложно, и она действительно помогает в развитии бизнеса. 
Проведено 7 заседаний Координационного совета по развитию малого и среднего предпринимательства и инвестиционной деятельности при администрации г.Урай, повестки заседаний и протоколы размещены на официальном сайте администрации г. Урай  по ссылке http://uray.ru/institution/koordinacionnyy-sovet-po-razvitiyu-ma/.</t>
  </si>
  <si>
    <t xml:space="preserve">
Муниципальное имущество, включенное в Перечень муниципального имущества для поддержки субъектов МСП и переданное на льготных условиях субъектам МСП, по состоянию на 31.12.2023 составляет 44 единицы (увеличение за год составило 2,3%). 
За отчетный период муниципальная преференция путем передачи в аренду муниципального имущества без проведения торгов была предоставлена 11 субъектам МСП, осуществляющим деятельность в социально - значимых направлениях.
Перечень муниципального имущества муниципального образования город Урай, свободного от прав третьих лиц (за исключением имущественных прав субъектов малого и среднего предпринимательства), предусмотренного ч.4 ст.18 209-ФЗ  в актуальной редакции размещен на сайте органов местного самоуправления города Урай по ссылке: https://uray.ru/dokumenty-komiteta-po-upravleniyu-mun/.</t>
  </si>
  <si>
    <t>Предусмотрено 15 земельных участка под размещение нестационарных торговых объектов, по заявлениям хозяйствующих субъектов предоставлено 6 земельных участков для размещения НТО. 9 земельных участков под размещение НТО  выставлены на аукцион во 2 квартале 2023 г., заявлений на размещение НТО на свободных площадках не поступило.</t>
  </si>
  <si>
    <t>В результате проведенного мониторинга определено  количество объектов потребительского рынка, их  торговая площадь, для дальнейшего расчета обеспеченности жителей города Урай объектами потребительского рынка, торговыми площадями и посадочными местами).
По состоянию на 31.12.2023 в городе Урай в сфере потребительского рынка функционирует 440 объектов потребительского рынка в т.ч.:
- 187 стационарных торговых объектов;
- 75 объектов общественного питания;
- 103 объекта бытового обслуживания;
- 25 аптек;
- 50 нестационарных торговых объекта. 
Розничные рынки на территории города Урай отсутствуют.</t>
  </si>
  <si>
    <t>Проведено 10 Ярмарок выходного дня. Действуют 3 открытых ярмарочных площадок для реализации  с/х продукции, в целях создания условий для граждан, ведущих личные подсобные хозяйства. Исполнены договора: на оказание услуг по изготовлению и доставке 6 торговых палаток для проведения ярмарок, о выполнении работ по ремонту 5 торговых лотков для уличной торговли.                                                                  Запланированные мероприятия за 12 месяцев исполнены.</t>
  </si>
  <si>
    <t>Запланированные мероприятия за 12 месяцев исполнены.</t>
  </si>
  <si>
    <r>
      <t xml:space="preserve">"______"_________________2024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</t>
    </r>
  </si>
  <si>
    <r>
      <t xml:space="preserve">Уланова Л.В. "______"_________________2024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_______________________________</t>
    </r>
  </si>
  <si>
    <r>
      <t xml:space="preserve">Хусаинова И.В. "______"_________________2024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</t>
    </r>
  </si>
  <si>
    <t>главный специалист отдела развития предпринимательства</t>
  </si>
  <si>
    <t>Предоставлены субсидии 2 сельскохозяйственным товаропроизводителям. Исполнение плана финансирования (сетевого графика) отчетного периода  составило 100%</t>
  </si>
  <si>
    <r>
      <t>В отчетном периоде предоставлена субсидии 1 сельскохозяйственному товаропроизводителю. Исполнение плана финансирования (сетевого графика) отчетного периода  составило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100,0%                                                                                                     </t>
    </r>
  </si>
  <si>
    <t>Исполнение плана финансирования (сетевого графика) отчетного периода  составило 100,0%</t>
  </si>
  <si>
    <t>Базанкова М.Л.</t>
  </si>
  <si>
    <t>Отчетственный исполнитель/соисполнитель</t>
  </si>
  <si>
    <t>№</t>
  </si>
  <si>
    <t>Финансовые затраты на реализацию (тыс. руб.)</t>
  </si>
  <si>
    <t>ОТЧЕТ</t>
  </si>
  <si>
    <t>о ходе исполнения комплексного плана (сетевого графика) реализации муниципальной программы "Развитие  малого и среднего предпринимательства, потребительского рынка и сельскохозяйственных товаропроизводителей города Урай" за 2023 год</t>
  </si>
  <si>
    <t>Управление экономического развития администрации города Урай; МКУ «УГЗиП г.Урай»</t>
  </si>
  <si>
    <t>Управление экономического развития администрации города Урай</t>
  </si>
  <si>
    <t>Органы администрации города Урай: комитет по управлению муниципальным имуществом администрации города Урай</t>
  </si>
  <si>
    <t xml:space="preserve">Соисполнитель 3 </t>
  </si>
  <si>
    <t xml:space="preserve">Ответственный исполнитель </t>
  </si>
  <si>
    <t>Органы администрации города Урай:  комитет по управлению муниципальным имуществом администрации города Урай;  пресс-служба администрации города Урай</t>
  </si>
  <si>
    <t>Соисполнитель 1</t>
  </si>
  <si>
    <t xml:space="preserve">Соисполнитель 2 </t>
  </si>
  <si>
    <t xml:space="preserve">МКУ «УГЗиП г.Урай»
</t>
  </si>
  <si>
    <t xml:space="preserve"> - </t>
  </si>
  <si>
    <t xml:space="preserve">Органы администрации города Урай:
комитет по управлению муниципальным имуществом администрации города Урай; 
МКУ «УГЗиП г.Урай»
</t>
  </si>
  <si>
    <t xml:space="preserve">Управление экономического развития администрации города Урай; 
органы администрации города Урай: пресс-служба администрации города Урай
</t>
  </si>
  <si>
    <r>
      <t xml:space="preserve"> При проведении информационной кампании по пропаганде, популяризации и повышения имиджа предпринимательской деятельности сельскохозяйственных товаропроизводителей, в городе Урай максимально используются все информационные площадки.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«Имущественная поддержка субъектов МСП»,  «Уполномоченный по защите прав предпринимателей». В случае необходимости предприниматель имеет возможность ознакомиться с интересующей информацией. Также создан «Инвестиционный портал города Урай» где размещена информация не только для поддержки  бизнеса,  но и о возможностях инвестиционного потенциала города. 
В социальной сети созданы информационные группы "Вконтакте" группа для предпринимателей «Бизнес портал Урая», мессенджер «Telegram» сообщество для предпринимателей «Бизнес Урая». 
 В отчетном периоде на сайте органов местного самоуправления города размещалась информация:
- о проведении выставок, семинаров, форумов в онлайн-режиме;
- о мерах и формах предоставления поддержки;
- об изменениях в нормативно правовые акты, затрагивающие интересы сельскохозяйственных товаропроизводителей;                                                                                                                                                                      - о проведении обучающих мероприятий;                                                                                                                                     - информации об отборах получателей субсидии на поддержку и развитие животноводства, малых форм хозяйстствоания;                                                                                                                                                                                     - о проведении конкурсов на получение грантов, субсидий для сельскохозяйственных товаропроизводителей, проводимых Департаментом промышленности ХМАО-Югры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</t>
    </r>
  </si>
  <si>
    <t>Ед. изм.</t>
  </si>
  <si>
    <t>Число субъектов малого и среднего предпринимательства в расчете на 10 тыс. человек населения</t>
  </si>
  <si>
    <t>ед.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</si>
  <si>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</si>
  <si>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</si>
  <si>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 xml:space="preserve">Обеспеченность торговыми площадями на 1000 жителей </t>
  </si>
  <si>
    <t>кв.м.</t>
  </si>
  <si>
    <t>Динамика производства молока (в базисной жирности)</t>
  </si>
  <si>
    <t>Динамика поголовья животных  сельскохозяйственных товаропроизводителей</t>
  </si>
  <si>
    <t>Исключен</t>
  </si>
  <si>
    <t>Доля сданных в аренду субъектам малого и среднего предпринимательства, организациям, образующим инфраструктуру поддержки субъектов малого и среднего предпринимательства, и самозанятым гражданам объектов недвижимого имущества, включенных в перечень муниципального имущества, предназначенный для поддержки субъектов малого и среднего предпринимательства и самозанятых граждан, в общем количестве объектов недвижимого имущества, включенных в указанный перечень</t>
  </si>
  <si>
    <t>Увеличение количества объектов имущества в перечне муниципального имущества, предназначенном для поддержки субъектов малого и среднего предпринимательства и самозанятых граждан</t>
  </si>
  <si>
    <t xml:space="preserve">о достижении целевых показателей муниципальной программы «Развитие малого и среднего предпринимательства, потребительского рынка и сельскохозяйственных товаропроизводителей города Урай» </t>
  </si>
  <si>
    <t>за 2023 год</t>
  </si>
  <si>
    <t>N</t>
  </si>
  <si>
    <t>Наименование целевого показателя муниципальной программы</t>
  </si>
  <si>
    <t>Значение целевого показателя муниципальной программы</t>
  </si>
  <si>
    <t>Степень достижения целевого показателя, %</t>
  </si>
  <si>
    <t>Обоснование отклонений (не исполнения) значений целевого показателя на конец отчетного года (при наличии)</t>
  </si>
  <si>
    <t>отчетный год</t>
  </si>
  <si>
    <t>(план)</t>
  </si>
  <si>
    <t xml:space="preserve">отчетный год </t>
  </si>
  <si>
    <t>(факт)</t>
  </si>
  <si>
    <t>Сокращение численности субъектов малого и среднего предпринимательства объясняется переходом в «самозанятые». Количество субъектов СМП за 2023 год увеличилась на 6 ед., при этом количество «самозанятых» возросло на 640 чел.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</si>
  <si>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 </t>
    </r>
  </si>
  <si>
    <t>тыс. чел.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</si>
  <si>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</si>
  <si>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не менее +1,1</t>
  </si>
  <si>
    <t xml:space="preserve">Снижение показателя  объясняется вынужденной выбраковкой маточного поголовья коров во втором полугодии 2022 года, и как следствие существенное снижение валового производства молока во втором полугодии 2022 года. В связи с тем, что увеличение маточного поголовья коров на 23,5% (или на 64 головы) произошло в конце года, производственные в целом по всему существенно не поменялись.       </t>
  </si>
  <si>
    <t>8*</t>
  </si>
  <si>
    <t>не менее 80</t>
  </si>
  <si>
    <t>9*</t>
  </si>
  <si>
    <t>не менее 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</si>
</sst>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 ;\-#,##0.0\ "/>
    <numFmt numFmtId="175" formatCode="#,##0.00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14" fillId="0" borderId="0" xfId="0" applyFont="1" applyAlignment="1" applyProtection="1">
      <alignment vertical="center"/>
      <protection hidden="1"/>
    </xf>
    <xf numFmtId="172" fontId="5" fillId="0" borderId="10" xfId="0" applyNumberFormat="1" applyFont="1" applyBorder="1" applyAlignment="1" applyProtection="1">
      <alignment horizontal="center" vertical="top" wrapText="1"/>
      <protection hidden="1"/>
    </xf>
    <xf numFmtId="172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0" xfId="0" applyNumberFormat="1" applyFont="1" applyAlignment="1" applyProtection="1">
      <alignment vertical="center"/>
      <protection hidden="1"/>
    </xf>
    <xf numFmtId="172" fontId="5" fillId="33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11" xfId="0" applyNumberFormat="1" applyFont="1" applyBorder="1" applyAlignment="1" applyProtection="1">
      <alignment vertical="center"/>
      <protection hidden="1"/>
    </xf>
    <xf numFmtId="172" fontId="5" fillId="0" borderId="12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5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4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63" fillId="0" borderId="0" xfId="0" applyFont="1" applyAlignment="1">
      <alignment horizontal="left" readingOrder="1"/>
    </xf>
    <xf numFmtId="0" fontId="64" fillId="0" borderId="0" xfId="0" applyFont="1" applyAlignment="1">
      <alignment horizontal="left" readingOrder="1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vertical="center"/>
    </xf>
    <xf numFmtId="173" fontId="4" fillId="35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172" fontId="19" fillId="0" borderId="10" xfId="0" applyNumberFormat="1" applyFont="1" applyFill="1" applyBorder="1" applyAlignment="1">
      <alignment horizontal="left" vertical="center" wrapText="1"/>
    </xf>
    <xf numFmtId="172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173" fontId="18" fillId="35" borderId="10" xfId="63" applyNumberFormat="1" applyFont="1" applyFill="1" applyBorder="1" applyAlignment="1">
      <alignment horizontal="center" vertical="center" wrapText="1"/>
    </xf>
    <xf numFmtId="173" fontId="18" fillId="0" borderId="10" xfId="63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74" fontId="18" fillId="35" borderId="10" xfId="63" applyNumberFormat="1" applyFont="1" applyFill="1" applyBorder="1" applyAlignment="1">
      <alignment horizontal="center" vertical="center" wrapText="1"/>
    </xf>
    <xf numFmtId="174" fontId="18" fillId="0" borderId="10" xfId="63" applyNumberFormat="1" applyFont="1" applyFill="1" applyBorder="1" applyAlignment="1">
      <alignment horizontal="center" vertical="center" wrapText="1"/>
    </xf>
    <xf numFmtId="0" fontId="20" fillId="35" borderId="16" xfId="0" applyFont="1" applyFill="1" applyBorder="1" applyAlignment="1" applyProtection="1">
      <alignment vertical="center" wrapText="1"/>
      <protection locked="0"/>
    </xf>
    <xf numFmtId="0" fontId="20" fillId="35" borderId="22" xfId="0" applyFont="1" applyFill="1" applyBorder="1" applyAlignment="1" applyProtection="1">
      <alignment vertical="center" wrapText="1"/>
      <protection locked="0"/>
    </xf>
    <xf numFmtId="0" fontId="18" fillId="0" borderId="20" xfId="0" applyFont="1" applyFill="1" applyBorder="1" applyAlignment="1">
      <alignment horizontal="center" vertical="center"/>
    </xf>
    <xf numFmtId="172" fontId="19" fillId="0" borderId="23" xfId="0" applyNumberFormat="1" applyFont="1" applyFill="1" applyBorder="1" applyAlignment="1">
      <alignment horizontal="left" vertical="center" wrapText="1"/>
    </xf>
    <xf numFmtId="173" fontId="18" fillId="35" borderId="23" xfId="63" applyNumberFormat="1" applyFont="1" applyFill="1" applyBorder="1" applyAlignment="1">
      <alignment horizontal="center" vertical="center" wrapText="1"/>
    </xf>
    <xf numFmtId="172" fontId="19" fillId="35" borderId="10" xfId="0" applyNumberFormat="1" applyFont="1" applyFill="1" applyBorder="1" applyAlignment="1">
      <alignment horizontal="left" vertical="center" wrapText="1"/>
    </xf>
    <xf numFmtId="173" fontId="19" fillId="4" borderId="10" xfId="63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left" vertical="center" wrapText="1"/>
    </xf>
    <xf numFmtId="173" fontId="19" fillId="36" borderId="10" xfId="63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left" vertical="center" wrapText="1"/>
    </xf>
    <xf numFmtId="173" fontId="19" fillId="37" borderId="10" xfId="63" applyNumberFormat="1" applyFont="1" applyFill="1" applyBorder="1" applyAlignment="1">
      <alignment horizontal="center" vertical="center" wrapText="1"/>
    </xf>
    <xf numFmtId="173" fontId="18" fillId="37" borderId="10" xfId="63" applyNumberFormat="1" applyFont="1" applyFill="1" applyBorder="1" applyAlignment="1">
      <alignment horizontal="center" vertical="center" wrapText="1"/>
    </xf>
    <xf numFmtId="173" fontId="18" fillId="36" borderId="10" xfId="63" applyNumberFormat="1" applyFont="1" applyFill="1" applyBorder="1" applyAlignment="1">
      <alignment horizontal="center" vertical="center" wrapText="1"/>
    </xf>
    <xf numFmtId="173" fontId="19" fillId="37" borderId="10" xfId="63" applyNumberFormat="1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/>
    </xf>
    <xf numFmtId="49" fontId="18" fillId="35" borderId="20" xfId="0" applyNumberFormat="1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left" vertical="center" wrapText="1"/>
    </xf>
    <xf numFmtId="173" fontId="19" fillId="3" borderId="10" xfId="63" applyNumberFormat="1" applyFont="1" applyFill="1" applyBorder="1" applyAlignment="1">
      <alignment horizontal="center" vertical="center" wrapText="1"/>
    </xf>
    <xf numFmtId="173" fontId="19" fillId="4" borderId="23" xfId="63" applyNumberFormat="1" applyFont="1" applyFill="1" applyBorder="1" applyAlignment="1">
      <alignment horizontal="center" vertical="center" wrapText="1"/>
    </xf>
    <xf numFmtId="173" fontId="19" fillId="37" borderId="14" xfId="63" applyNumberFormat="1" applyFont="1" applyFill="1" applyBorder="1" applyAlignment="1">
      <alignment horizontal="left" vertical="center" wrapText="1"/>
    </xf>
    <xf numFmtId="173" fontId="19" fillId="37" borderId="14" xfId="63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top" wrapText="1"/>
    </xf>
    <xf numFmtId="173" fontId="22" fillId="37" borderId="10" xfId="63" applyNumberFormat="1" applyFont="1" applyFill="1" applyBorder="1" applyAlignment="1">
      <alignment horizontal="center" vertical="center" wrapText="1"/>
    </xf>
    <xf numFmtId="173" fontId="21" fillId="37" borderId="10" xfId="63" applyNumberFormat="1" applyFont="1" applyFill="1" applyBorder="1" applyAlignment="1">
      <alignment horizontal="center" vertical="center" wrapText="1"/>
    </xf>
    <xf numFmtId="173" fontId="22" fillId="36" borderId="10" xfId="63" applyNumberFormat="1" applyFont="1" applyFill="1" applyBorder="1" applyAlignment="1">
      <alignment horizontal="center" vertical="center" wrapText="1"/>
    </xf>
    <xf numFmtId="173" fontId="22" fillId="4" borderId="10" xfId="63" applyNumberFormat="1" applyFont="1" applyFill="1" applyBorder="1" applyAlignment="1">
      <alignment horizontal="center" vertical="center" wrapText="1"/>
    </xf>
    <xf numFmtId="173" fontId="22" fillId="3" borderId="10" xfId="63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173" fontId="19" fillId="36" borderId="10" xfId="63" applyNumberFormat="1" applyFont="1" applyFill="1" applyBorder="1" applyAlignment="1">
      <alignment horizontal="left" vertical="center" wrapText="1"/>
    </xf>
    <xf numFmtId="0" fontId="18" fillId="35" borderId="14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 horizontal="left"/>
    </xf>
    <xf numFmtId="0" fontId="17" fillId="35" borderId="24" xfId="0" applyFont="1" applyFill="1" applyBorder="1" applyAlignment="1" applyProtection="1">
      <alignment horizontal="left" vertical="top" wrapText="1"/>
      <protection locked="0"/>
    </xf>
    <xf numFmtId="0" fontId="17" fillId="35" borderId="0" xfId="0" applyFont="1" applyFill="1" applyBorder="1" applyAlignment="1" applyProtection="1">
      <alignment horizontal="left" vertical="top" wrapText="1"/>
      <protection locked="0"/>
    </xf>
    <xf numFmtId="0" fontId="17" fillId="35" borderId="15" xfId="0" applyFont="1" applyFill="1" applyBorder="1" applyAlignment="1" applyProtection="1">
      <alignment horizontal="left" vertical="top" wrapText="1"/>
      <protection locked="0"/>
    </xf>
    <xf numFmtId="2" fontId="65" fillId="35" borderId="19" xfId="0" applyNumberFormat="1" applyFont="1" applyFill="1" applyBorder="1" applyAlignment="1">
      <alignment horizontal="left" vertical="top" wrapText="1"/>
    </xf>
    <xf numFmtId="2" fontId="65" fillId="35" borderId="17" xfId="0" applyNumberFormat="1" applyFont="1" applyFill="1" applyBorder="1" applyAlignment="1">
      <alignment horizontal="left" vertical="top" wrapText="1"/>
    </xf>
    <xf numFmtId="2" fontId="65" fillId="35" borderId="14" xfId="0" applyNumberFormat="1" applyFont="1" applyFill="1" applyBorder="1" applyAlignment="1">
      <alignment horizontal="left" vertical="top" wrapText="1"/>
    </xf>
    <xf numFmtId="0" fontId="17" fillId="0" borderId="13" xfId="0" applyFont="1" applyFill="1" applyBorder="1" applyAlignment="1" applyProtection="1">
      <alignment horizontal="left" vertical="top" wrapText="1"/>
      <protection locked="0"/>
    </xf>
    <xf numFmtId="0" fontId="65" fillId="0" borderId="10" xfId="0" applyFont="1" applyBorder="1" applyAlignment="1">
      <alignment horizontal="left" vertical="top" wrapText="1"/>
    </xf>
    <xf numFmtId="2" fontId="65" fillId="35" borderId="17" xfId="0" applyNumberFormat="1" applyFont="1" applyFill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 wrapText="1"/>
    </xf>
    <xf numFmtId="172" fontId="5" fillId="0" borderId="13" xfId="0" applyNumberFormat="1" applyFont="1" applyBorder="1" applyAlignment="1" applyProtection="1">
      <alignment horizontal="center" vertical="top" wrapText="1"/>
      <protection hidden="1"/>
    </xf>
    <xf numFmtId="172" fontId="5" fillId="0" borderId="16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172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2" fontId="5" fillId="0" borderId="10" xfId="0" applyNumberFormat="1" applyFont="1" applyBorder="1" applyAlignment="1" applyProtection="1">
      <alignment vertical="center" wrapText="1"/>
      <protection hidden="1"/>
    </xf>
    <xf numFmtId="172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72" fontId="5" fillId="0" borderId="10" xfId="0" applyNumberFormat="1" applyFont="1" applyBorder="1" applyAlignment="1" applyProtection="1">
      <alignment vertical="center"/>
      <protection hidden="1"/>
    </xf>
    <xf numFmtId="172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left" vertical="top" wrapText="1"/>
      <protection locked="0"/>
    </xf>
    <xf numFmtId="0" fontId="17" fillId="0" borderId="17" xfId="0" applyFont="1" applyFill="1" applyBorder="1" applyAlignment="1" applyProtection="1">
      <alignment horizontal="left" vertical="top" wrapText="1"/>
      <protection locked="0"/>
    </xf>
    <xf numFmtId="0" fontId="17" fillId="0" borderId="14" xfId="0" applyFont="1" applyFill="1" applyBorder="1" applyAlignment="1" applyProtection="1">
      <alignment horizontal="left" vertical="top" wrapText="1"/>
      <protection locked="0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173" fontId="18" fillId="35" borderId="19" xfId="0" applyNumberFormat="1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 shrinkToFit="1"/>
    </xf>
    <xf numFmtId="0" fontId="18" fillId="0" borderId="26" xfId="0" applyFont="1" applyFill="1" applyBorder="1" applyAlignment="1">
      <alignment horizontal="center" vertical="center" wrapText="1" shrinkToFit="1"/>
    </xf>
    <xf numFmtId="0" fontId="18" fillId="0" borderId="27" xfId="0" applyFont="1" applyFill="1" applyBorder="1" applyAlignment="1">
      <alignment horizontal="center" vertical="center" wrapText="1" shrinkToFit="1"/>
    </xf>
    <xf numFmtId="172" fontId="19" fillId="0" borderId="13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0" fontId="17" fillId="35" borderId="19" xfId="0" applyFont="1" applyFill="1" applyBorder="1" applyAlignment="1" applyProtection="1">
      <alignment horizontal="left" vertical="top" wrapText="1"/>
      <protection locked="0"/>
    </xf>
    <xf numFmtId="0" fontId="17" fillId="35" borderId="17" xfId="0" applyFont="1" applyFill="1" applyBorder="1" applyAlignment="1" applyProtection="1">
      <alignment horizontal="left" vertical="top" wrapText="1"/>
      <protection locked="0"/>
    </xf>
    <xf numFmtId="0" fontId="17" fillId="35" borderId="14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18" fillId="0" borderId="28" xfId="0" applyNumberFormat="1" applyFont="1" applyFill="1" applyBorder="1" applyAlignment="1">
      <alignment horizontal="center" vertical="top" wrapText="1"/>
    </xf>
    <xf numFmtId="49" fontId="18" fillId="0" borderId="29" xfId="0" applyNumberFormat="1" applyFont="1" applyFill="1" applyBorder="1" applyAlignment="1">
      <alignment horizontal="center" vertical="top" wrapText="1"/>
    </xf>
    <xf numFmtId="49" fontId="18" fillId="0" borderId="30" xfId="0" applyNumberFormat="1" applyFont="1" applyFill="1" applyBorder="1" applyAlignment="1">
      <alignment horizontal="center" vertical="top" wrapText="1"/>
    </xf>
    <xf numFmtId="0" fontId="65" fillId="0" borderId="19" xfId="0" applyFont="1" applyFill="1" applyBorder="1" applyAlignment="1">
      <alignment horizontal="left" vertical="top" wrapText="1"/>
    </xf>
    <xf numFmtId="0" fontId="65" fillId="0" borderId="17" xfId="0" applyFont="1" applyFill="1" applyBorder="1" applyAlignment="1">
      <alignment horizontal="left" vertical="top" wrapText="1"/>
    </xf>
    <xf numFmtId="0" fontId="65" fillId="0" borderId="14" xfId="0" applyFont="1" applyFill="1" applyBorder="1" applyAlignment="1">
      <alignment horizontal="left" vertical="top" wrapText="1"/>
    </xf>
    <xf numFmtId="0" fontId="18" fillId="35" borderId="19" xfId="0" applyFont="1" applyFill="1" applyBorder="1" applyAlignment="1">
      <alignment horizontal="left" vertical="center" wrapText="1"/>
    </xf>
    <xf numFmtId="0" fontId="18" fillId="35" borderId="17" xfId="0" applyFont="1" applyFill="1" applyBorder="1" applyAlignment="1">
      <alignment horizontal="left" vertical="center" wrapText="1"/>
    </xf>
    <xf numFmtId="0" fontId="18" fillId="35" borderId="14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 applyProtection="1">
      <alignment horizontal="left" vertical="top" wrapText="1"/>
      <protection locked="0"/>
    </xf>
    <xf numFmtId="0" fontId="20" fillId="0" borderId="14" xfId="0" applyFont="1" applyFill="1" applyBorder="1" applyAlignment="1" applyProtection="1">
      <alignment horizontal="left" vertical="top" wrapText="1"/>
      <protection locked="0"/>
    </xf>
    <xf numFmtId="0" fontId="65" fillId="0" borderId="19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top" wrapText="1"/>
      <protection locked="0"/>
    </xf>
    <xf numFmtId="0" fontId="18" fillId="35" borderId="19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23" fillId="35" borderId="13" xfId="0" applyFont="1" applyFill="1" applyBorder="1" applyAlignment="1" applyProtection="1">
      <alignment horizontal="center" vertical="center" wrapText="1"/>
      <protection locked="0"/>
    </xf>
    <xf numFmtId="0" fontId="23" fillId="35" borderId="16" xfId="0" applyFont="1" applyFill="1" applyBorder="1" applyAlignment="1" applyProtection="1">
      <alignment horizontal="center" vertical="center" wrapText="1"/>
      <protection locked="0"/>
    </xf>
    <xf numFmtId="49" fontId="18" fillId="35" borderId="28" xfId="0" applyNumberFormat="1" applyFont="1" applyFill="1" applyBorder="1" applyAlignment="1">
      <alignment horizontal="center" vertical="top" wrapText="1"/>
    </xf>
    <xf numFmtId="49" fontId="18" fillId="35" borderId="29" xfId="0" applyNumberFormat="1" applyFont="1" applyFill="1" applyBorder="1" applyAlignment="1">
      <alignment horizontal="center" vertical="top" wrapText="1"/>
    </xf>
    <xf numFmtId="49" fontId="18" fillId="35" borderId="30" xfId="0" applyNumberFormat="1" applyFont="1" applyFill="1" applyBorder="1" applyAlignment="1">
      <alignment horizontal="center" vertical="top" wrapText="1"/>
    </xf>
    <xf numFmtId="2" fontId="65" fillId="35" borderId="19" xfId="0" applyNumberFormat="1" applyFont="1" applyFill="1" applyBorder="1" applyAlignment="1">
      <alignment horizontal="left" vertical="top" wrapText="1"/>
    </xf>
    <xf numFmtId="2" fontId="65" fillId="35" borderId="17" xfId="0" applyNumberFormat="1" applyFont="1" applyFill="1" applyBorder="1" applyAlignment="1">
      <alignment horizontal="left" vertical="top" wrapText="1"/>
    </xf>
    <xf numFmtId="2" fontId="65" fillId="35" borderId="14" xfId="0" applyNumberFormat="1" applyFont="1" applyFill="1" applyBorder="1" applyAlignment="1">
      <alignment horizontal="left" vertical="top" wrapText="1"/>
    </xf>
    <xf numFmtId="173" fontId="18" fillId="0" borderId="19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left" vertical="top" wrapText="1"/>
    </xf>
    <xf numFmtId="0" fontId="18" fillId="35" borderId="19" xfId="0" applyNumberFormat="1" applyFont="1" applyFill="1" applyBorder="1" applyAlignment="1">
      <alignment horizontal="left" vertical="center" wrapText="1"/>
    </xf>
    <xf numFmtId="0" fontId="18" fillId="35" borderId="17" xfId="0" applyNumberFormat="1" applyFont="1" applyFill="1" applyBorder="1" applyAlignment="1">
      <alignment horizontal="left" vertical="center" wrapText="1"/>
    </xf>
    <xf numFmtId="0" fontId="18" fillId="35" borderId="14" xfId="0" applyNumberFormat="1" applyFont="1" applyFill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top" wrapText="1"/>
    </xf>
    <xf numFmtId="0" fontId="65" fillId="0" borderId="17" xfId="0" applyFont="1" applyBorder="1" applyAlignment="1">
      <alignment horizontal="left" vertical="top" wrapText="1"/>
    </xf>
    <xf numFmtId="0" fontId="65" fillId="0" borderId="14" xfId="0" applyFont="1" applyBorder="1" applyAlignment="1">
      <alignment horizontal="left" vertical="top" wrapText="1"/>
    </xf>
    <xf numFmtId="0" fontId="63" fillId="0" borderId="19" xfId="0" applyFont="1" applyFill="1" applyBorder="1" applyAlignment="1">
      <alignment horizontal="left" vertical="top" wrapText="1"/>
    </xf>
    <xf numFmtId="0" fontId="63" fillId="0" borderId="17" xfId="0" applyFont="1" applyFill="1" applyBorder="1" applyAlignment="1">
      <alignment horizontal="left" vertical="top" wrapText="1"/>
    </xf>
    <xf numFmtId="0" fontId="63" fillId="0" borderId="14" xfId="0" applyFont="1" applyFill="1" applyBorder="1" applyAlignment="1">
      <alignment horizontal="left" vertical="top" wrapText="1"/>
    </xf>
    <xf numFmtId="176" fontId="25" fillId="0" borderId="19" xfId="0" applyNumberFormat="1" applyFont="1" applyFill="1" applyBorder="1" applyAlignment="1">
      <alignment horizontal="left" vertical="center" wrapText="1"/>
    </xf>
    <xf numFmtId="176" fontId="25" fillId="0" borderId="17" xfId="0" applyNumberFormat="1" applyFont="1" applyFill="1" applyBorder="1" applyAlignment="1">
      <alignment horizontal="left" vertical="center" wrapText="1"/>
    </xf>
    <xf numFmtId="176" fontId="25" fillId="0" borderId="14" xfId="0" applyNumberFormat="1" applyFont="1" applyFill="1" applyBorder="1" applyAlignment="1">
      <alignment horizontal="left" vertical="center" wrapText="1"/>
    </xf>
    <xf numFmtId="176" fontId="19" fillId="0" borderId="25" xfId="0" applyNumberFormat="1" applyFont="1" applyFill="1" applyBorder="1" applyAlignment="1">
      <alignment horizontal="center" vertical="center" wrapText="1"/>
    </xf>
    <xf numFmtId="176" fontId="19" fillId="0" borderId="26" xfId="0" applyNumberFormat="1" applyFont="1" applyFill="1" applyBorder="1" applyAlignment="1">
      <alignment horizontal="center" vertical="center" wrapText="1"/>
    </xf>
    <xf numFmtId="176" fontId="19" fillId="0" borderId="27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172" fontId="18" fillId="35" borderId="10" xfId="0" applyNumberFormat="1" applyFont="1" applyFill="1" applyBorder="1" applyAlignment="1">
      <alignment horizontal="center" vertical="center" wrapText="1"/>
    </xf>
    <xf numFmtId="172" fontId="18" fillId="35" borderId="19" xfId="0" applyNumberFormat="1" applyFont="1" applyFill="1" applyBorder="1" applyAlignment="1">
      <alignment horizontal="center" vertical="center" wrapText="1"/>
    </xf>
    <xf numFmtId="172" fontId="18" fillId="35" borderId="17" xfId="0" applyNumberFormat="1" applyFont="1" applyFill="1" applyBorder="1" applyAlignment="1">
      <alignment horizontal="center" vertical="center" wrapText="1"/>
    </xf>
    <xf numFmtId="172" fontId="18" fillId="35" borderId="14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172" fontId="18" fillId="0" borderId="2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5" fillId="0" borderId="31" xfId="0" applyFont="1" applyBorder="1" applyAlignment="1">
      <alignment horizontal="center" vertical="top" wrapText="1"/>
    </xf>
    <xf numFmtId="0" fontId="65" fillId="0" borderId="32" xfId="0" applyFont="1" applyBorder="1" applyAlignment="1">
      <alignment horizontal="justify" vertical="top" wrapText="1"/>
    </xf>
    <xf numFmtId="0" fontId="65" fillId="0" borderId="0" xfId="0" applyFont="1" applyAlignment="1">
      <alignment horizontal="center"/>
    </xf>
    <xf numFmtId="0" fontId="67" fillId="0" borderId="33" xfId="0" applyFont="1" applyBorder="1" applyAlignment="1">
      <alignment horizontal="center" vertical="top" wrapText="1"/>
    </xf>
    <xf numFmtId="0" fontId="67" fillId="0" borderId="34" xfId="0" applyFont="1" applyBorder="1" applyAlignment="1">
      <alignment horizontal="center" vertical="top" wrapText="1"/>
    </xf>
    <xf numFmtId="0" fontId="67" fillId="0" borderId="32" xfId="0" applyFont="1" applyBorder="1" applyAlignment="1">
      <alignment horizontal="center" vertical="top" wrapText="1"/>
    </xf>
    <xf numFmtId="0" fontId="67" fillId="0" borderId="31" xfId="0" applyFont="1" applyBorder="1" applyAlignment="1">
      <alignment horizontal="center" vertical="top" wrapText="1"/>
    </xf>
    <xf numFmtId="0" fontId="65" fillId="0" borderId="32" xfId="0" applyFont="1" applyBorder="1" applyAlignment="1">
      <alignment horizontal="center" wrapText="1"/>
    </xf>
    <xf numFmtId="0" fontId="67" fillId="0" borderId="32" xfId="0" applyFont="1" applyBorder="1" applyAlignment="1">
      <alignment horizontal="center" wrapText="1"/>
    </xf>
    <xf numFmtId="0" fontId="67" fillId="0" borderId="32" xfId="0" applyFont="1" applyBorder="1" applyAlignment="1">
      <alignment horizontal="justify" wrapText="1"/>
    </xf>
    <xf numFmtId="0" fontId="65" fillId="0" borderId="32" xfId="0" applyFont="1" applyBorder="1" applyAlignment="1">
      <alignment horizontal="center" vertical="top" wrapText="1"/>
    </xf>
    <xf numFmtId="0" fontId="63" fillId="0" borderId="32" xfId="0" applyFont="1" applyBorder="1" applyAlignment="1">
      <alignment horizontal="center" wrapText="1"/>
    </xf>
    <xf numFmtId="0" fontId="67" fillId="0" borderId="32" xfId="0" applyFont="1" applyBorder="1" applyAlignment="1">
      <alignment horizontal="left" vertical="top" wrapText="1" indent="3"/>
    </xf>
    <xf numFmtId="0" fontId="67" fillId="0" borderId="32" xfId="0" applyFont="1" applyBorder="1" applyAlignment="1">
      <alignment wrapText="1"/>
    </xf>
    <xf numFmtId="0" fontId="67" fillId="0" borderId="35" xfId="0" applyFont="1" applyBorder="1" applyAlignment="1">
      <alignment vertical="top" wrapText="1"/>
    </xf>
    <xf numFmtId="0" fontId="67" fillId="0" borderId="36" xfId="0" applyFont="1" applyBorder="1" applyAlignment="1">
      <alignment vertical="top" wrapText="1"/>
    </xf>
    <xf numFmtId="0" fontId="67" fillId="0" borderId="31" xfId="0" applyFont="1" applyBorder="1" applyAlignment="1">
      <alignment vertical="top" wrapText="1"/>
    </xf>
    <xf numFmtId="0" fontId="67" fillId="0" borderId="35" xfId="0" applyFont="1" applyBorder="1" applyAlignment="1">
      <alignment horizontal="center" vertical="top" wrapText="1"/>
    </xf>
    <xf numFmtId="0" fontId="67" fillId="0" borderId="36" xfId="0" applyFont="1" applyBorder="1" applyAlignment="1">
      <alignment horizontal="center" vertical="top" wrapText="1"/>
    </xf>
    <xf numFmtId="0" fontId="67" fillId="0" borderId="31" xfId="0" applyFont="1" applyBorder="1" applyAlignment="1">
      <alignment horizontal="center" vertical="top" wrapText="1"/>
    </xf>
    <xf numFmtId="0" fontId="67" fillId="0" borderId="37" xfId="0" applyFont="1" applyBorder="1" applyAlignment="1">
      <alignment horizontal="center" vertical="top" wrapText="1"/>
    </xf>
    <xf numFmtId="0" fontId="67" fillId="0" borderId="38" xfId="0" applyFont="1" applyBorder="1" applyAlignment="1">
      <alignment horizontal="center" vertical="top" wrapText="1"/>
    </xf>
    <xf numFmtId="0" fontId="66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3">
    <dxf>
      <font>
        <b/>
        <i val="0"/>
        <color indexed="10"/>
      </font>
    </dxf>
    <dxf>
      <fill>
        <patternFill>
          <bgColor theme="4" tint="0.7999799847602844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74</xdr:row>
      <xdr:rowOff>342900</xdr:rowOff>
    </xdr:from>
    <xdr:ext cx="3609975" cy="1428750"/>
    <xdr:sp fLocksText="0">
      <xdr:nvSpPr>
        <xdr:cNvPr id="1" name="Text Box 1"/>
        <xdr:cNvSpPr txBox="1">
          <a:spLocks noChangeArrowheads="1"/>
        </xdr:cNvSpPr>
      </xdr:nvSpPr>
      <xdr:spPr>
        <a:xfrm>
          <a:off x="4057650" y="57588150"/>
          <a:ext cx="360997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65" t="s">
        <v>39</v>
      </c>
      <c r="B1" s="166"/>
      <c r="C1" s="163" t="s">
        <v>40</v>
      </c>
      <c r="D1" s="158" t="s">
        <v>43</v>
      </c>
      <c r="E1" s="159"/>
      <c r="F1" s="160"/>
      <c r="G1" s="158" t="s">
        <v>17</v>
      </c>
      <c r="H1" s="159"/>
      <c r="I1" s="160"/>
      <c r="J1" s="158" t="s">
        <v>18</v>
      </c>
      <c r="K1" s="159"/>
      <c r="L1" s="160"/>
      <c r="M1" s="158" t="s">
        <v>22</v>
      </c>
      <c r="N1" s="159"/>
      <c r="O1" s="160"/>
      <c r="P1" s="161" t="s">
        <v>23</v>
      </c>
      <c r="Q1" s="162"/>
      <c r="R1" s="158" t="s">
        <v>24</v>
      </c>
      <c r="S1" s="159"/>
      <c r="T1" s="160"/>
      <c r="U1" s="158" t="s">
        <v>25</v>
      </c>
      <c r="V1" s="159"/>
      <c r="W1" s="160"/>
      <c r="X1" s="161" t="s">
        <v>26</v>
      </c>
      <c r="Y1" s="164"/>
      <c r="Z1" s="162"/>
      <c r="AA1" s="161" t="s">
        <v>27</v>
      </c>
      <c r="AB1" s="162"/>
      <c r="AC1" s="158" t="s">
        <v>28</v>
      </c>
      <c r="AD1" s="159"/>
      <c r="AE1" s="160"/>
      <c r="AF1" s="158" t="s">
        <v>29</v>
      </c>
      <c r="AG1" s="159"/>
      <c r="AH1" s="160"/>
      <c r="AI1" s="158" t="s">
        <v>30</v>
      </c>
      <c r="AJ1" s="159"/>
      <c r="AK1" s="160"/>
      <c r="AL1" s="161" t="s">
        <v>31</v>
      </c>
      <c r="AM1" s="162"/>
      <c r="AN1" s="158" t="s">
        <v>32</v>
      </c>
      <c r="AO1" s="159"/>
      <c r="AP1" s="160"/>
      <c r="AQ1" s="158" t="s">
        <v>33</v>
      </c>
      <c r="AR1" s="159"/>
      <c r="AS1" s="160"/>
      <c r="AT1" s="158" t="s">
        <v>34</v>
      </c>
      <c r="AU1" s="159"/>
      <c r="AV1" s="160"/>
    </row>
    <row r="2" spans="1:48" ht="39" customHeight="1">
      <c r="A2" s="166"/>
      <c r="B2" s="166"/>
      <c r="C2" s="163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63" t="s">
        <v>81</v>
      </c>
      <c r="B3" s="163"/>
      <c r="C3" s="4" t="s">
        <v>35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63"/>
      <c r="B4" s="163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63"/>
      <c r="B5" s="163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63"/>
      <c r="B6" s="163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63"/>
      <c r="B7" s="163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63"/>
      <c r="B8" s="163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63"/>
      <c r="B9" s="163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3:B9"/>
    <mergeCell ref="D1:F1"/>
    <mergeCell ref="R1:T1"/>
    <mergeCell ref="X1:Z1"/>
    <mergeCell ref="AA1:AB1"/>
    <mergeCell ref="AC1:AE1"/>
    <mergeCell ref="U1:W1"/>
    <mergeCell ref="A1:B2"/>
    <mergeCell ref="C1:C2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68" t="s">
        <v>56</v>
      </c>
      <c r="B1" s="168"/>
      <c r="C1" s="168"/>
      <c r="D1" s="168"/>
      <c r="E1" s="168"/>
    </row>
    <row r="2" spans="1:5" ht="15">
      <c r="A2" s="13"/>
      <c r="B2" s="13"/>
      <c r="C2" s="13"/>
      <c r="D2" s="13"/>
      <c r="E2" s="13"/>
    </row>
    <row r="3" spans="1:5" ht="15">
      <c r="A3" s="169" t="s">
        <v>128</v>
      </c>
      <c r="B3" s="169"/>
      <c r="C3" s="169"/>
      <c r="D3" s="169"/>
      <c r="E3" s="169"/>
    </row>
    <row r="4" spans="1:5" ht="45" customHeight="1">
      <c r="A4" s="14" t="s">
        <v>50</v>
      </c>
      <c r="B4" s="14" t="s">
        <v>57</v>
      </c>
      <c r="C4" s="14" t="s">
        <v>51</v>
      </c>
      <c r="D4" s="14" t="s">
        <v>52</v>
      </c>
      <c r="E4" s="14" t="s">
        <v>53</v>
      </c>
    </row>
    <row r="5" spans="1:5" ht="57.75" customHeight="1">
      <c r="A5" s="15" t="s">
        <v>58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59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60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61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62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63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64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65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66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67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68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69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70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71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72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73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74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75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76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54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55</v>
      </c>
    </row>
    <row r="25" spans="1:5" ht="15">
      <c r="A25" s="29"/>
      <c r="B25" s="29"/>
      <c r="C25" s="29"/>
      <c r="D25" s="29"/>
      <c r="E25" s="29"/>
    </row>
    <row r="26" spans="1:5" ht="15">
      <c r="A26" s="167" t="s">
        <v>77</v>
      </c>
      <c r="B26" s="167"/>
      <c r="C26" s="167"/>
      <c r="D26" s="167"/>
      <c r="E26" s="167"/>
    </row>
    <row r="27" spans="1:5" ht="15">
      <c r="A27" s="29"/>
      <c r="B27" s="29"/>
      <c r="C27" s="29"/>
      <c r="D27" s="29"/>
      <c r="E27" s="29"/>
    </row>
    <row r="28" spans="1:5" ht="15">
      <c r="A28" s="167" t="s">
        <v>78</v>
      </c>
      <c r="B28" s="167"/>
      <c r="C28" s="167"/>
      <c r="D28" s="167"/>
      <c r="E28" s="167"/>
    </row>
    <row r="29" spans="1:5" ht="15">
      <c r="A29" s="167"/>
      <c r="B29" s="167"/>
      <c r="C29" s="167"/>
      <c r="D29" s="167"/>
      <c r="E29" s="167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7" customWidth="1"/>
    <col min="2" max="2" width="42.57421875" style="47" customWidth="1"/>
    <col min="3" max="3" width="6.8515625" style="47" customWidth="1"/>
    <col min="4" max="15" width="9.57421875" style="47" customWidth="1"/>
    <col min="16" max="17" width="10.57421875" style="47" customWidth="1"/>
    <col min="18" max="29" width="0" style="48" hidden="1" customWidth="1"/>
    <col min="30" max="16384" width="9.140625" style="48" customWidth="1"/>
  </cols>
  <sheetData>
    <row r="1" ht="12.75">
      <c r="Q1" s="38" t="s">
        <v>49</v>
      </c>
    </row>
    <row r="2" spans="1:17" ht="12.7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9" s="52" customFormat="1" ht="53.25" customHeight="1">
      <c r="A3" s="40" t="s">
        <v>0</v>
      </c>
      <c r="B3" s="193" t="s">
        <v>44</v>
      </c>
      <c r="C3" s="193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79</v>
      </c>
      <c r="Q3" s="40" t="s">
        <v>48</v>
      </c>
      <c r="R3" s="39" t="s">
        <v>17</v>
      </c>
      <c r="S3" s="33" t="s">
        <v>18</v>
      </c>
      <c r="T3" s="39" t="s">
        <v>22</v>
      </c>
      <c r="U3" s="33" t="s">
        <v>24</v>
      </c>
      <c r="V3" s="39" t="s">
        <v>25</v>
      </c>
      <c r="W3" s="33" t="s">
        <v>26</v>
      </c>
      <c r="X3" s="39" t="s">
        <v>28</v>
      </c>
      <c r="Y3" s="33" t="s">
        <v>29</v>
      </c>
      <c r="Z3" s="39" t="s">
        <v>30</v>
      </c>
      <c r="AA3" s="33" t="s">
        <v>32</v>
      </c>
      <c r="AB3" s="39" t="s">
        <v>33</v>
      </c>
      <c r="AC3" s="33" t="s">
        <v>34</v>
      </c>
    </row>
    <row r="4" spans="1:17" ht="15" customHeight="1">
      <c r="A4" s="53" t="s">
        <v>82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17" ht="283.5" customHeight="1">
      <c r="A5" s="187" t="s">
        <v>1</v>
      </c>
      <c r="B5" s="175" t="s">
        <v>83</v>
      </c>
      <c r="C5" s="56" t="s">
        <v>20</v>
      </c>
      <c r="D5" s="58" t="s">
        <v>215</v>
      </c>
      <c r="E5" s="58" t="s">
        <v>216</v>
      </c>
      <c r="F5" s="58" t="s">
        <v>217</v>
      </c>
      <c r="G5" s="58" t="s">
        <v>218</v>
      </c>
      <c r="H5" s="58" t="s">
        <v>217</v>
      </c>
      <c r="I5" s="58" t="s">
        <v>219</v>
      </c>
      <c r="J5" s="58" t="s">
        <v>218</v>
      </c>
      <c r="K5" s="58" t="s">
        <v>220</v>
      </c>
      <c r="L5" s="58" t="s">
        <v>221</v>
      </c>
      <c r="M5" s="58" t="s">
        <v>222</v>
      </c>
      <c r="N5" s="58" t="s">
        <v>221</v>
      </c>
      <c r="O5" s="58" t="s">
        <v>223</v>
      </c>
      <c r="P5" s="59"/>
      <c r="Q5" s="59"/>
    </row>
    <row r="6" spans="1:17" ht="105.75" customHeight="1">
      <c r="A6" s="187"/>
      <c r="B6" s="175"/>
      <c r="C6" s="56"/>
      <c r="D6" s="58"/>
      <c r="E6" s="58"/>
      <c r="F6" s="58"/>
      <c r="G6" s="58"/>
      <c r="H6" s="58"/>
      <c r="I6" s="58"/>
      <c r="J6" s="58"/>
      <c r="K6" s="60" t="s">
        <v>198</v>
      </c>
      <c r="L6" s="60" t="s">
        <v>199</v>
      </c>
      <c r="M6" s="60" t="s">
        <v>200</v>
      </c>
      <c r="N6" s="60" t="s">
        <v>201</v>
      </c>
      <c r="O6" s="58" t="s">
        <v>203</v>
      </c>
      <c r="P6" s="59"/>
      <c r="Q6" s="59"/>
    </row>
    <row r="7" spans="1:17" ht="74.25" customHeight="1">
      <c r="A7" s="187"/>
      <c r="B7" s="175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75.5" customHeight="1">
      <c r="A8" s="187" t="s">
        <v>3</v>
      </c>
      <c r="B8" s="175" t="s">
        <v>84</v>
      </c>
      <c r="C8" s="56" t="s">
        <v>20</v>
      </c>
      <c r="D8" s="58"/>
      <c r="E8" s="59"/>
      <c r="F8" s="59"/>
      <c r="G8" s="59"/>
      <c r="H8" s="59"/>
      <c r="I8" s="60" t="s">
        <v>198</v>
      </c>
      <c r="J8" s="60" t="s">
        <v>199</v>
      </c>
      <c r="K8" s="60" t="s">
        <v>200</v>
      </c>
      <c r="L8" s="60" t="s">
        <v>201</v>
      </c>
      <c r="M8" s="179" t="s">
        <v>203</v>
      </c>
      <c r="N8" s="180"/>
      <c r="O8" s="181"/>
      <c r="P8" s="59"/>
      <c r="Q8" s="59"/>
    </row>
    <row r="9" spans="1:17" ht="33.75" customHeight="1">
      <c r="A9" s="187"/>
      <c r="B9" s="175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51.5" customHeight="1">
      <c r="A10" s="187" t="s">
        <v>4</v>
      </c>
      <c r="B10" s="175" t="s">
        <v>85</v>
      </c>
      <c r="C10" s="56" t="s">
        <v>20</v>
      </c>
      <c r="D10" s="58" t="s">
        <v>204</v>
      </c>
      <c r="E10" s="58"/>
      <c r="F10" s="58" t="s">
        <v>205</v>
      </c>
      <c r="G10" s="58"/>
      <c r="H10" s="58" t="s">
        <v>206</v>
      </c>
      <c r="I10" s="58" t="s">
        <v>207</v>
      </c>
      <c r="J10" s="58" t="s">
        <v>208</v>
      </c>
      <c r="K10" s="58"/>
      <c r="L10" s="58"/>
      <c r="M10" s="58" t="s">
        <v>209</v>
      </c>
      <c r="N10" s="58"/>
      <c r="O10" s="58"/>
      <c r="P10" s="59"/>
      <c r="Q10" s="59"/>
    </row>
    <row r="11" spans="1:17" ht="40.5" customHeight="1">
      <c r="A11" s="187"/>
      <c r="B11" s="175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355.5" customHeight="1">
      <c r="A12" s="187" t="s">
        <v>5</v>
      </c>
      <c r="B12" s="175" t="s">
        <v>226</v>
      </c>
      <c r="C12" s="56" t="s">
        <v>20</v>
      </c>
      <c r="D12" s="58"/>
      <c r="E12" s="58" t="s">
        <v>147</v>
      </c>
      <c r="F12" s="58"/>
      <c r="G12" s="58" t="s">
        <v>148</v>
      </c>
      <c r="H12" s="58" t="s">
        <v>149</v>
      </c>
      <c r="I12" s="58" t="s">
        <v>150</v>
      </c>
      <c r="J12" s="58"/>
      <c r="K12" s="58"/>
      <c r="L12" s="58" t="s">
        <v>149</v>
      </c>
      <c r="M12" s="58"/>
      <c r="N12" s="58"/>
      <c r="O12" s="58" t="s">
        <v>151</v>
      </c>
      <c r="P12" s="59"/>
      <c r="Q12" s="59"/>
    </row>
    <row r="13" spans="1:17" ht="24" customHeight="1">
      <c r="A13" s="187"/>
      <c r="B13" s="175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96" customHeight="1">
      <c r="A14" s="187" t="s">
        <v>9</v>
      </c>
      <c r="B14" s="175" t="s">
        <v>86</v>
      </c>
      <c r="C14" s="56" t="s">
        <v>20</v>
      </c>
      <c r="D14" s="58"/>
      <c r="E14" s="59"/>
      <c r="F14" s="64" t="s">
        <v>238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39" customHeight="1">
      <c r="A15" s="187"/>
      <c r="B15" s="175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 ht="12.75">
      <c r="A16" s="35" t="s">
        <v>87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186"/>
      <c r="AJ16" s="186"/>
      <c r="AK16" s="186"/>
      <c r="AZ16" s="186"/>
      <c r="BA16" s="186"/>
      <c r="BB16" s="186"/>
      <c r="BQ16" s="186"/>
      <c r="BR16" s="186"/>
      <c r="BS16" s="186"/>
      <c r="CH16" s="186"/>
      <c r="CI16" s="186"/>
      <c r="CJ16" s="186"/>
      <c r="CY16" s="186"/>
      <c r="CZ16" s="186"/>
      <c r="DA16" s="186"/>
      <c r="DP16" s="186"/>
      <c r="DQ16" s="186"/>
      <c r="DR16" s="186"/>
      <c r="EG16" s="186"/>
      <c r="EH16" s="186"/>
      <c r="EI16" s="186"/>
      <c r="EX16" s="186"/>
      <c r="EY16" s="186"/>
      <c r="EZ16" s="186"/>
      <c r="FO16" s="186"/>
      <c r="FP16" s="186"/>
      <c r="FQ16" s="186"/>
      <c r="GF16" s="186"/>
      <c r="GG16" s="186"/>
      <c r="GH16" s="186"/>
      <c r="GW16" s="186"/>
      <c r="GX16" s="186"/>
      <c r="GY16" s="186"/>
      <c r="HN16" s="186"/>
      <c r="HO16" s="186"/>
      <c r="HP16" s="186"/>
      <c r="IE16" s="186"/>
      <c r="IF16" s="186"/>
      <c r="IG16" s="186"/>
      <c r="IV16" s="186"/>
    </row>
    <row r="17" spans="1:17" ht="320.25" customHeight="1">
      <c r="A17" s="187" t="s">
        <v>6</v>
      </c>
      <c r="B17" s="175" t="s">
        <v>88</v>
      </c>
      <c r="C17" s="56" t="s">
        <v>20</v>
      </c>
      <c r="D17" s="66" t="s">
        <v>156</v>
      </c>
      <c r="E17" s="66" t="s">
        <v>157</v>
      </c>
      <c r="F17" s="66" t="s">
        <v>158</v>
      </c>
      <c r="G17" s="66" t="s">
        <v>159</v>
      </c>
      <c r="H17" s="66" t="s">
        <v>160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75" customHeight="1">
      <c r="A18" s="187"/>
      <c r="B18" s="175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187" t="s">
        <v>7</v>
      </c>
      <c r="B19" s="175" t="s">
        <v>224</v>
      </c>
      <c r="C19" s="56" t="s">
        <v>20</v>
      </c>
      <c r="D19" s="60" t="s">
        <v>239</v>
      </c>
      <c r="E19" s="60" t="s">
        <v>240</v>
      </c>
      <c r="F19" s="67" t="s">
        <v>169</v>
      </c>
      <c r="G19" s="60" t="s">
        <v>170</v>
      </c>
      <c r="H19" s="68"/>
      <c r="I19" s="68"/>
      <c r="J19" s="68"/>
      <c r="K19" s="60"/>
      <c r="L19" s="60"/>
      <c r="M19" s="60"/>
      <c r="N19" s="60"/>
      <c r="O19" s="60"/>
      <c r="P19" s="60" t="s">
        <v>171</v>
      </c>
      <c r="Q19" s="59"/>
    </row>
    <row r="20" spans="1:17" ht="39.75" customHeight="1">
      <c r="A20" s="187"/>
      <c r="B20" s="175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187" t="s">
        <v>8</v>
      </c>
      <c r="B21" s="175" t="s">
        <v>227</v>
      </c>
      <c r="C21" s="56" t="s">
        <v>20</v>
      </c>
      <c r="D21" s="69" t="s">
        <v>241</v>
      </c>
      <c r="E21" s="69" t="s">
        <v>172</v>
      </c>
      <c r="F21" s="69" t="s">
        <v>169</v>
      </c>
      <c r="G21" s="70" t="s">
        <v>173</v>
      </c>
      <c r="H21" s="70" t="s">
        <v>173</v>
      </c>
      <c r="I21" s="69" t="s">
        <v>173</v>
      </c>
      <c r="J21" s="69" t="s">
        <v>173</v>
      </c>
      <c r="K21" s="69" t="s">
        <v>173</v>
      </c>
      <c r="L21" s="69" t="s">
        <v>173</v>
      </c>
      <c r="M21" s="69" t="s">
        <v>173</v>
      </c>
      <c r="N21" s="69" t="s">
        <v>174</v>
      </c>
      <c r="O21" s="69" t="s">
        <v>175</v>
      </c>
      <c r="P21" s="60" t="s">
        <v>176</v>
      </c>
      <c r="Q21" s="59"/>
    </row>
    <row r="22" spans="1:17" ht="31.5" customHeight="1">
      <c r="A22" s="187"/>
      <c r="B22" s="175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182" t="s">
        <v>14</v>
      </c>
      <c r="B23" s="185" t="s">
        <v>228</v>
      </c>
      <c r="C23" s="71" t="s">
        <v>20</v>
      </c>
      <c r="D23" s="60" t="str">
        <f>$D$19</f>
        <v>подготовка конкурсной документации</v>
      </c>
      <c r="E23" s="60" t="s">
        <v>242</v>
      </c>
      <c r="F23" s="67" t="s">
        <v>169</v>
      </c>
      <c r="G23" s="60" t="s">
        <v>177</v>
      </c>
      <c r="H23" s="60" t="s">
        <v>178</v>
      </c>
      <c r="I23" s="60" t="s">
        <v>133</v>
      </c>
      <c r="J23" s="60"/>
      <c r="K23" s="60" t="s">
        <v>179</v>
      </c>
      <c r="L23" s="60"/>
      <c r="M23" s="68"/>
      <c r="N23" s="68"/>
      <c r="O23" s="68"/>
      <c r="P23" s="60" t="s">
        <v>180</v>
      </c>
      <c r="Q23" s="68"/>
    </row>
    <row r="24" spans="1:17" s="72" customFormat="1" ht="39.75" customHeight="1">
      <c r="A24" s="184"/>
      <c r="B24" s="185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190" t="s">
        <v>15</v>
      </c>
      <c r="B25" s="185" t="s">
        <v>229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169</v>
      </c>
      <c r="G25" s="60" t="s">
        <v>181</v>
      </c>
      <c r="H25" s="60" t="str">
        <f>$D$19</f>
        <v>подготовка конкурсной документации</v>
      </c>
      <c r="I25" s="67" t="s">
        <v>169</v>
      </c>
      <c r="J25" s="60" t="s">
        <v>181</v>
      </c>
      <c r="K25" s="68"/>
      <c r="L25" s="68"/>
      <c r="M25" s="68"/>
      <c r="N25" s="68"/>
      <c r="O25" s="68"/>
      <c r="P25" s="69" t="s">
        <v>182</v>
      </c>
      <c r="Q25" s="68"/>
    </row>
    <row r="26" spans="1:17" s="72" customFormat="1" ht="39.75" customHeight="1">
      <c r="A26" s="190"/>
      <c r="B26" s="185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ht="12.75">
      <c r="A27" s="35" t="s">
        <v>89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230</v>
      </c>
      <c r="C28" s="56" t="s">
        <v>20</v>
      </c>
      <c r="D28" s="58" t="s">
        <v>137</v>
      </c>
      <c r="E28" s="58" t="s">
        <v>137</v>
      </c>
      <c r="F28" s="58" t="s">
        <v>137</v>
      </c>
      <c r="G28" s="58" t="s">
        <v>138</v>
      </c>
      <c r="H28" s="58" t="s">
        <v>138</v>
      </c>
      <c r="I28" s="58" t="s">
        <v>138</v>
      </c>
      <c r="J28" s="58" t="s">
        <v>139</v>
      </c>
      <c r="K28" s="58" t="s">
        <v>139</v>
      </c>
      <c r="L28" s="58" t="s">
        <v>139</v>
      </c>
      <c r="M28" s="58" t="s">
        <v>140</v>
      </c>
      <c r="N28" s="58" t="s">
        <v>140</v>
      </c>
      <c r="O28" s="59"/>
      <c r="P28" s="59"/>
      <c r="Q28" s="59"/>
    </row>
    <row r="29" spans="1:17" ht="39.75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2.75">
      <c r="A30" s="36" t="s">
        <v>90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187" t="s">
        <v>92</v>
      </c>
      <c r="B31" s="175" t="s">
        <v>91</v>
      </c>
      <c r="C31" s="56" t="s">
        <v>20</v>
      </c>
      <c r="D31" s="58" t="s">
        <v>210</v>
      </c>
      <c r="E31" s="58" t="s">
        <v>211</v>
      </c>
      <c r="F31" s="58" t="s">
        <v>212</v>
      </c>
      <c r="G31" s="58" t="s">
        <v>212</v>
      </c>
      <c r="H31" s="58" t="s">
        <v>139</v>
      </c>
      <c r="I31" s="58" t="s">
        <v>140</v>
      </c>
      <c r="J31" s="58" t="s">
        <v>140</v>
      </c>
      <c r="K31" s="58" t="s">
        <v>140</v>
      </c>
      <c r="L31" s="58" t="s">
        <v>140</v>
      </c>
      <c r="M31" s="58" t="s">
        <v>213</v>
      </c>
      <c r="N31" s="58" t="s">
        <v>213</v>
      </c>
      <c r="O31" s="58" t="s">
        <v>213</v>
      </c>
      <c r="P31" s="59"/>
      <c r="Q31" s="59"/>
    </row>
    <row r="32" spans="1:17" ht="45.75" customHeight="1">
      <c r="A32" s="187"/>
      <c r="B32" s="175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2.75">
      <c r="A33" s="35" t="s">
        <v>93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187" t="s">
        <v>94</v>
      </c>
      <c r="B34" s="175" t="s">
        <v>95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187"/>
      <c r="B35" s="175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75" customHeight="1">
      <c r="A36" s="188" t="s">
        <v>96</v>
      </c>
      <c r="B36" s="176" t="s">
        <v>127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75" customHeight="1">
      <c r="A37" s="189"/>
      <c r="B37" s="177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t="12.75">
      <c r="A38" s="37" t="s">
        <v>97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187" t="s">
        <v>98</v>
      </c>
      <c r="B39" s="175" t="s">
        <v>225</v>
      </c>
      <c r="C39" s="56" t="s">
        <v>20</v>
      </c>
      <c r="D39" s="95"/>
      <c r="E39" s="95" t="s">
        <v>244</v>
      </c>
      <c r="F39" s="95" t="s">
        <v>243</v>
      </c>
      <c r="G39" s="95" t="s">
        <v>232</v>
      </c>
      <c r="H39" s="194" t="s">
        <v>245</v>
      </c>
      <c r="I39" s="195"/>
      <c r="J39" s="195"/>
      <c r="K39" s="195"/>
      <c r="L39" s="195"/>
      <c r="M39" s="195"/>
      <c r="N39" s="195"/>
      <c r="O39" s="196"/>
      <c r="P39" s="58" t="s">
        <v>187</v>
      </c>
      <c r="Q39" s="59"/>
    </row>
    <row r="40" spans="1:17" ht="39.75" customHeight="1">
      <c r="A40" s="187" t="s">
        <v>10</v>
      </c>
      <c r="B40" s="175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187" t="s">
        <v>99</v>
      </c>
      <c r="B41" s="175" t="s">
        <v>100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152</v>
      </c>
      <c r="Q41" s="59"/>
    </row>
    <row r="42" spans="1:17" ht="39.75" customHeight="1">
      <c r="A42" s="187"/>
      <c r="B42" s="175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187" t="s">
        <v>101</v>
      </c>
      <c r="B43" s="175" t="s">
        <v>102</v>
      </c>
      <c r="C43" s="56" t="s">
        <v>20</v>
      </c>
      <c r="D43" s="60" t="s">
        <v>198</v>
      </c>
      <c r="E43" s="60" t="s">
        <v>199</v>
      </c>
      <c r="F43" s="60" t="s">
        <v>202</v>
      </c>
      <c r="G43" s="172" t="s">
        <v>190</v>
      </c>
      <c r="H43" s="173"/>
      <c r="I43" s="173"/>
      <c r="J43" s="173"/>
      <c r="K43" s="173"/>
      <c r="L43" s="173"/>
      <c r="M43" s="173"/>
      <c r="N43" s="173"/>
      <c r="O43" s="174"/>
      <c r="P43" s="59"/>
      <c r="Q43" s="59"/>
    </row>
    <row r="44" spans="1:17" ht="39.75" customHeight="1">
      <c r="A44" s="187"/>
      <c r="B44" s="175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187" t="s">
        <v>103</v>
      </c>
      <c r="B45" s="175" t="s">
        <v>104</v>
      </c>
      <c r="C45" s="56" t="s">
        <v>20</v>
      </c>
      <c r="D45" s="86" t="s">
        <v>188</v>
      </c>
      <c r="E45" s="86" t="s">
        <v>189</v>
      </c>
      <c r="F45" s="86" t="s">
        <v>190</v>
      </c>
      <c r="G45" s="86" t="s">
        <v>190</v>
      </c>
      <c r="H45" s="86" t="s">
        <v>191</v>
      </c>
      <c r="I45" s="86" t="s">
        <v>190</v>
      </c>
      <c r="J45" s="86" t="s">
        <v>190</v>
      </c>
      <c r="K45" s="86" t="s">
        <v>192</v>
      </c>
      <c r="L45" s="86" t="s">
        <v>190</v>
      </c>
      <c r="M45" s="86" t="s">
        <v>193</v>
      </c>
      <c r="N45" s="86" t="s">
        <v>194</v>
      </c>
      <c r="O45" s="86" t="s">
        <v>195</v>
      </c>
      <c r="P45" s="86" t="s">
        <v>196</v>
      </c>
      <c r="Q45" s="59"/>
    </row>
    <row r="46" spans="1:17" ht="39.75" customHeight="1">
      <c r="A46" s="187" t="s">
        <v>12</v>
      </c>
      <c r="B46" s="175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75" customHeight="1">
      <c r="A47" s="191" t="s">
        <v>106</v>
      </c>
      <c r="B47" s="176" t="s">
        <v>105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75" customHeight="1">
      <c r="A48" s="192"/>
      <c r="B48" s="177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191" t="s">
        <v>107</v>
      </c>
      <c r="B49" s="176" t="s">
        <v>108</v>
      </c>
      <c r="C49" s="87" t="s">
        <v>20</v>
      </c>
      <c r="D49" s="34" t="s">
        <v>246</v>
      </c>
      <c r="E49" s="34" t="s">
        <v>246</v>
      </c>
      <c r="F49" s="34" t="s">
        <v>246</v>
      </c>
      <c r="G49" s="34" t="s">
        <v>247</v>
      </c>
      <c r="H49" s="34" t="s">
        <v>248</v>
      </c>
      <c r="I49" s="97" t="s">
        <v>249</v>
      </c>
      <c r="J49" s="34" t="s">
        <v>250</v>
      </c>
      <c r="K49" s="34" t="s">
        <v>246</v>
      </c>
      <c r="L49" s="34" t="s">
        <v>251</v>
      </c>
      <c r="M49" s="34" t="s">
        <v>246</v>
      </c>
      <c r="N49" s="97" t="s">
        <v>252</v>
      </c>
      <c r="O49" s="34" t="s">
        <v>246</v>
      </c>
      <c r="P49" s="88"/>
      <c r="Q49" s="88"/>
    </row>
    <row r="50" spans="1:17" ht="39.75" customHeight="1">
      <c r="A50" s="192"/>
      <c r="B50" s="177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187" t="s">
        <v>109</v>
      </c>
      <c r="B51" s="175" t="s">
        <v>110</v>
      </c>
      <c r="C51" s="71" t="s">
        <v>20</v>
      </c>
      <c r="D51" s="60" t="s">
        <v>129</v>
      </c>
      <c r="E51" s="60" t="s">
        <v>130</v>
      </c>
      <c r="F51" s="60" t="s">
        <v>131</v>
      </c>
      <c r="G51" s="60" t="s">
        <v>132</v>
      </c>
      <c r="H51" s="60" t="s">
        <v>133</v>
      </c>
      <c r="I51" s="60" t="s">
        <v>134</v>
      </c>
      <c r="J51" s="60" t="s">
        <v>134</v>
      </c>
      <c r="K51" s="60" t="s">
        <v>134</v>
      </c>
      <c r="L51" s="60" t="s">
        <v>135</v>
      </c>
      <c r="M51" s="68"/>
      <c r="N51" s="68"/>
      <c r="O51" s="68"/>
      <c r="P51" s="60" t="s">
        <v>136</v>
      </c>
      <c r="Q51" s="68"/>
    </row>
    <row r="52" spans="1:17" ht="39.75" customHeight="1">
      <c r="A52" s="187"/>
      <c r="B52" s="175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187" t="s">
        <v>112</v>
      </c>
      <c r="B53" s="175" t="s">
        <v>111</v>
      </c>
      <c r="C53" s="56" t="s">
        <v>20</v>
      </c>
      <c r="D53" s="86" t="s">
        <v>141</v>
      </c>
      <c r="E53" s="86" t="s">
        <v>141</v>
      </c>
      <c r="F53" s="86" t="s">
        <v>141</v>
      </c>
      <c r="G53" s="86" t="s">
        <v>146</v>
      </c>
      <c r="H53" s="86" t="s">
        <v>142</v>
      </c>
      <c r="I53" s="86" t="s">
        <v>200</v>
      </c>
      <c r="J53" s="86" t="s">
        <v>143</v>
      </c>
      <c r="K53" s="86" t="s">
        <v>144</v>
      </c>
      <c r="L53" s="86" t="s">
        <v>145</v>
      </c>
      <c r="M53" s="86"/>
      <c r="N53" s="84"/>
      <c r="O53" s="58"/>
      <c r="P53" s="58"/>
      <c r="Q53" s="58"/>
    </row>
    <row r="54" spans="1:17" ht="31.5" customHeight="1">
      <c r="A54" s="187"/>
      <c r="B54" s="175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187" t="s">
        <v>113</v>
      </c>
      <c r="B55" s="175" t="s">
        <v>114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187"/>
      <c r="B56" s="175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187" t="s">
        <v>115</v>
      </c>
      <c r="B57" s="175" t="s">
        <v>116</v>
      </c>
      <c r="C57" s="56" t="s">
        <v>20</v>
      </c>
      <c r="D57" s="96" t="s">
        <v>233</v>
      </c>
      <c r="E57" s="95"/>
      <c r="F57" s="95" t="s">
        <v>234</v>
      </c>
      <c r="G57" s="178" t="s">
        <v>231</v>
      </c>
      <c r="H57" s="178"/>
      <c r="I57" s="95" t="s">
        <v>235</v>
      </c>
      <c r="J57" s="95" t="s">
        <v>236</v>
      </c>
      <c r="K57" s="179" t="s">
        <v>237</v>
      </c>
      <c r="L57" s="180"/>
      <c r="M57" s="180"/>
      <c r="N57" s="180"/>
      <c r="O57" s="181"/>
      <c r="P57" s="91" t="s">
        <v>197</v>
      </c>
      <c r="Q57" s="59"/>
    </row>
    <row r="58" spans="1:17" ht="39.75" customHeight="1">
      <c r="A58" s="187"/>
      <c r="B58" s="175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182" t="s">
        <v>118</v>
      </c>
      <c r="B59" s="182" t="s">
        <v>117</v>
      </c>
      <c r="C59" s="182" t="s">
        <v>20</v>
      </c>
      <c r="D59" s="60"/>
      <c r="E59" s="60" t="s">
        <v>165</v>
      </c>
      <c r="F59" s="60" t="s">
        <v>166</v>
      </c>
      <c r="G59" s="92" t="s">
        <v>167</v>
      </c>
      <c r="H59" s="92" t="s">
        <v>167</v>
      </c>
      <c r="I59" s="92" t="s">
        <v>167</v>
      </c>
      <c r="J59" s="92" t="s">
        <v>167</v>
      </c>
      <c r="K59" s="92" t="s">
        <v>167</v>
      </c>
      <c r="L59" s="92" t="s">
        <v>167</v>
      </c>
      <c r="M59" s="92" t="s">
        <v>167</v>
      </c>
      <c r="N59" s="92" t="s">
        <v>167</v>
      </c>
      <c r="O59" s="92" t="s">
        <v>168</v>
      </c>
      <c r="P59" s="68"/>
      <c r="Q59" s="68"/>
    </row>
    <row r="60" spans="1:17" s="72" customFormat="1" ht="150" customHeight="1">
      <c r="A60" s="183"/>
      <c r="B60" s="183"/>
      <c r="C60" s="183"/>
      <c r="D60" s="60" t="s">
        <v>161</v>
      </c>
      <c r="E60" s="60" t="s">
        <v>161</v>
      </c>
      <c r="F60" s="60" t="s">
        <v>161</v>
      </c>
      <c r="G60" s="60" t="s">
        <v>161</v>
      </c>
      <c r="H60" s="60" t="s">
        <v>161</v>
      </c>
      <c r="I60" s="60" t="s">
        <v>161</v>
      </c>
      <c r="J60" s="60" t="s">
        <v>161</v>
      </c>
      <c r="K60" s="60" t="s">
        <v>161</v>
      </c>
      <c r="L60" s="60" t="s">
        <v>161</v>
      </c>
      <c r="M60" s="60" t="s">
        <v>161</v>
      </c>
      <c r="N60" s="60" t="s">
        <v>161</v>
      </c>
      <c r="O60" s="60" t="s">
        <v>161</v>
      </c>
      <c r="P60" s="68"/>
      <c r="Q60" s="68"/>
    </row>
    <row r="61" spans="1:17" s="72" customFormat="1" ht="316.5" customHeight="1">
      <c r="A61" s="183"/>
      <c r="B61" s="183"/>
      <c r="C61" s="184"/>
      <c r="D61" s="60" t="s">
        <v>162</v>
      </c>
      <c r="E61" s="60" t="s">
        <v>163</v>
      </c>
      <c r="F61" s="60" t="s">
        <v>164</v>
      </c>
      <c r="G61" s="60" t="s">
        <v>164</v>
      </c>
      <c r="H61" s="60" t="s">
        <v>164</v>
      </c>
      <c r="I61" s="60" t="s">
        <v>164</v>
      </c>
      <c r="J61" s="60" t="s">
        <v>164</v>
      </c>
      <c r="K61" s="60" t="s">
        <v>164</v>
      </c>
      <c r="L61" s="60" t="s">
        <v>164</v>
      </c>
      <c r="M61" s="60" t="s">
        <v>164</v>
      </c>
      <c r="N61" s="60" t="s">
        <v>164</v>
      </c>
      <c r="O61" s="60" t="s">
        <v>164</v>
      </c>
      <c r="P61" s="68"/>
      <c r="Q61" s="68"/>
    </row>
    <row r="62" spans="1:17" s="72" customFormat="1" ht="39.75" customHeight="1">
      <c r="A62" s="184"/>
      <c r="B62" s="184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75" customHeight="1">
      <c r="A63" s="187" t="s">
        <v>119</v>
      </c>
      <c r="B63" s="175" t="s">
        <v>120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75" customHeight="1">
      <c r="A64" s="187"/>
      <c r="B64" s="175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s="72" customFormat="1" ht="154.5" customHeight="1">
      <c r="A65" s="190" t="s">
        <v>121</v>
      </c>
      <c r="B65" s="185" t="s">
        <v>122</v>
      </c>
      <c r="C65" s="71" t="s">
        <v>20</v>
      </c>
      <c r="D65" s="69"/>
      <c r="E65" s="69"/>
      <c r="F65" s="69" t="s">
        <v>183</v>
      </c>
      <c r="G65" s="69" t="s">
        <v>169</v>
      </c>
      <c r="H65" s="69" t="s">
        <v>184</v>
      </c>
      <c r="I65" s="69"/>
      <c r="J65" s="69" t="s">
        <v>184</v>
      </c>
      <c r="K65" s="69"/>
      <c r="L65" s="69"/>
      <c r="M65" s="69" t="s">
        <v>184</v>
      </c>
      <c r="N65" s="69"/>
      <c r="O65" s="69" t="s">
        <v>185</v>
      </c>
      <c r="P65" s="69" t="s">
        <v>186</v>
      </c>
      <c r="Q65" s="68"/>
    </row>
    <row r="66" spans="1:17" s="72" customFormat="1" ht="39.75" customHeight="1">
      <c r="A66" s="190"/>
      <c r="B66" s="185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17" ht="39.75" customHeight="1">
      <c r="A67" s="187" t="s">
        <v>123</v>
      </c>
      <c r="B67" s="175" t="s">
        <v>124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ht="39.75" customHeight="1">
      <c r="A68" s="187"/>
      <c r="B68" s="175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47" customHeight="1">
      <c r="A69" s="191" t="s">
        <v>125</v>
      </c>
      <c r="B69" s="176" t="s">
        <v>126</v>
      </c>
      <c r="C69" s="56" t="s">
        <v>20</v>
      </c>
      <c r="D69" s="58"/>
      <c r="E69" s="93" t="s">
        <v>153</v>
      </c>
      <c r="F69" s="93" t="s">
        <v>154</v>
      </c>
      <c r="G69" s="59"/>
      <c r="H69" s="59"/>
      <c r="I69" s="59"/>
      <c r="J69" s="59"/>
      <c r="K69" s="59"/>
      <c r="L69" s="59"/>
      <c r="M69" s="59"/>
      <c r="N69" s="59"/>
      <c r="O69" s="93" t="s">
        <v>155</v>
      </c>
      <c r="P69" s="59"/>
      <c r="Q69" s="59"/>
    </row>
    <row r="70" spans="1:17" ht="39.75" customHeight="1">
      <c r="A70" s="192"/>
      <c r="B70" s="177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2:20" ht="12.75">
      <c r="B73" s="170" t="s">
        <v>253</v>
      </c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</row>
    <row r="74" spans="2:20" ht="15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2:20" ht="15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2:20" ht="15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2:20" ht="15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2:20" ht="15">
      <c r="B78" s="44" t="s">
        <v>45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2:20" ht="58.5" customHeight="1">
      <c r="B79" s="171" t="s">
        <v>214</v>
      </c>
      <c r="C79" s="171"/>
      <c r="D79" s="171"/>
      <c r="E79" s="171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sheetProtection/>
  <mergeCells count="78">
    <mergeCell ref="B39:B40"/>
    <mergeCell ref="B43:B44"/>
    <mergeCell ref="B41:B42"/>
    <mergeCell ref="H39:O39"/>
    <mergeCell ref="B53:B54"/>
    <mergeCell ref="B36:B37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69:A70"/>
    <mergeCell ref="A53:A54"/>
    <mergeCell ref="A63:A64"/>
    <mergeCell ref="A67:A68"/>
    <mergeCell ref="A65:A66"/>
    <mergeCell ref="A59:A62"/>
    <mergeCell ref="A55:A56"/>
    <mergeCell ref="A57:A58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EX16:EZ16"/>
    <mergeCell ref="FO16:FQ16"/>
    <mergeCell ref="GF16:GH16"/>
    <mergeCell ref="GW16:GY16"/>
    <mergeCell ref="HN16:HP16"/>
    <mergeCell ref="IE16:IG16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AZ16:BB16"/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</mergeCells>
  <conditionalFormatting sqref="R5:AN6 R7:AC70">
    <cfRule type="expression" priority="3" dxfId="1">
      <formula>D5&lt;&gt;0</formula>
    </cfRule>
    <cfRule type="colorScale" priority="4" dxfId="0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122"/>
  <sheetViews>
    <sheetView zoomScale="58" zoomScaleNormal="58" zoomScaleSheetLayoutView="70" workbookViewId="0" topLeftCell="P1">
      <pane ySplit="5" topLeftCell="A51" activePane="bottomLeft" state="frozen"/>
      <selection pane="topLeft" activeCell="A1" sqref="A1"/>
      <selection pane="bottomLeft" activeCell="AR51" sqref="AR51"/>
    </sheetView>
  </sheetViews>
  <sheetFormatPr defaultColWidth="9.140625" defaultRowHeight="15"/>
  <cols>
    <col min="1" max="1" width="7.421875" style="12" customWidth="1"/>
    <col min="2" max="3" width="26.7109375" style="12" customWidth="1"/>
    <col min="4" max="4" width="18.8515625" style="30" customWidth="1"/>
    <col min="5" max="5" width="11.7109375" style="31" customWidth="1"/>
    <col min="6" max="6" width="11.421875" style="31" customWidth="1"/>
    <col min="7" max="7" width="15.140625" style="12" customWidth="1"/>
    <col min="8" max="8" width="9.140625" style="12" hidden="1" customWidth="1"/>
    <col min="9" max="9" width="10.421875" style="12" hidden="1" customWidth="1"/>
    <col min="10" max="10" width="9.421875" style="12" hidden="1" customWidth="1"/>
    <col min="11" max="11" width="10.7109375" style="12" customWidth="1"/>
    <col min="12" max="12" width="11.7109375" style="12" customWidth="1"/>
    <col min="13" max="13" width="9.7109375" style="12" customWidth="1"/>
    <col min="14" max="14" width="11.140625" style="12" customWidth="1"/>
    <col min="15" max="15" width="10.57421875" style="12" customWidth="1"/>
    <col min="16" max="16" width="10.140625" style="12" customWidth="1"/>
    <col min="17" max="18" width="11.57421875" style="101" customWidth="1"/>
    <col min="19" max="19" width="12.7109375" style="101" customWidth="1"/>
    <col min="20" max="20" width="11.57421875" style="101" customWidth="1"/>
    <col min="21" max="21" width="11.140625" style="101" customWidth="1"/>
    <col min="22" max="22" width="13.421875" style="101" customWidth="1"/>
    <col min="23" max="23" width="11.140625" style="101" customWidth="1"/>
    <col min="24" max="24" width="11.421875" style="101" customWidth="1"/>
    <col min="25" max="25" width="12.57421875" style="101" customWidth="1"/>
    <col min="26" max="26" width="10.7109375" style="101" customWidth="1"/>
    <col min="27" max="27" width="10.421875" style="101" customWidth="1"/>
    <col min="28" max="28" width="12.57421875" style="101" customWidth="1"/>
    <col min="29" max="29" width="11.140625" style="101" customWidth="1"/>
    <col min="30" max="30" width="11.00390625" style="101" customWidth="1"/>
    <col min="31" max="31" width="13.140625" style="101" customWidth="1"/>
    <col min="32" max="32" width="11.00390625" style="101" customWidth="1"/>
    <col min="33" max="33" width="10.28125" style="101" customWidth="1"/>
    <col min="34" max="34" width="12.7109375" style="101" customWidth="1"/>
    <col min="35" max="35" width="11.28125" style="101" customWidth="1"/>
    <col min="36" max="36" width="9.8515625" style="101" customWidth="1"/>
    <col min="37" max="37" width="12.00390625" style="101" customWidth="1"/>
    <col min="38" max="38" width="10.140625" style="101" customWidth="1"/>
    <col min="39" max="39" width="11.7109375" style="101" customWidth="1"/>
    <col min="40" max="40" width="13.00390625" style="101" customWidth="1"/>
    <col min="41" max="41" width="11.140625" style="101" customWidth="1"/>
    <col min="42" max="42" width="13.421875" style="12" customWidth="1"/>
    <col min="43" max="43" width="12.57421875" style="12" customWidth="1"/>
    <col min="44" max="44" width="104.8515625" style="32" customWidth="1"/>
    <col min="45" max="45" width="31.28125" style="32" customWidth="1"/>
    <col min="46" max="47" width="11.57421875" style="32" bestFit="1" customWidth="1"/>
    <col min="48" max="16384" width="9.140625" style="32" customWidth="1"/>
  </cols>
  <sheetData>
    <row r="1" spans="1:45" ht="57" customHeight="1">
      <c r="A1" s="200" t="s">
        <v>335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2"/>
    </row>
    <row r="2" spans="1:45" ht="45.75" customHeight="1">
      <c r="A2" s="200" t="s">
        <v>336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2"/>
    </row>
    <row r="3" spans="1:45" ht="21" customHeight="1">
      <c r="A3" s="282" t="s">
        <v>333</v>
      </c>
      <c r="B3" s="276" t="s">
        <v>291</v>
      </c>
      <c r="C3" s="277" t="s">
        <v>332</v>
      </c>
      <c r="D3" s="276" t="s">
        <v>40</v>
      </c>
      <c r="E3" s="276" t="s">
        <v>334</v>
      </c>
      <c r="F3" s="276"/>
      <c r="G3" s="276"/>
      <c r="H3" s="283" t="s">
        <v>36</v>
      </c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0" t="s">
        <v>256</v>
      </c>
      <c r="AS3" s="281" t="s">
        <v>257</v>
      </c>
    </row>
    <row r="4" spans="1:45" ht="21.75" customHeight="1">
      <c r="A4" s="282"/>
      <c r="B4" s="276"/>
      <c r="C4" s="278"/>
      <c r="D4" s="276"/>
      <c r="E4" s="276"/>
      <c r="F4" s="276"/>
      <c r="G4" s="276"/>
      <c r="H4" s="276" t="s">
        <v>17</v>
      </c>
      <c r="I4" s="276"/>
      <c r="J4" s="276"/>
      <c r="K4" s="276" t="s">
        <v>18</v>
      </c>
      <c r="L4" s="276"/>
      <c r="M4" s="276"/>
      <c r="N4" s="276" t="s">
        <v>22</v>
      </c>
      <c r="O4" s="276"/>
      <c r="P4" s="276"/>
      <c r="Q4" s="276" t="s">
        <v>24</v>
      </c>
      <c r="R4" s="276"/>
      <c r="S4" s="276"/>
      <c r="T4" s="276" t="s">
        <v>25</v>
      </c>
      <c r="U4" s="276"/>
      <c r="V4" s="276"/>
      <c r="W4" s="276" t="s">
        <v>26</v>
      </c>
      <c r="X4" s="276"/>
      <c r="Y4" s="276"/>
      <c r="Z4" s="276" t="s">
        <v>28</v>
      </c>
      <c r="AA4" s="276"/>
      <c r="AB4" s="276"/>
      <c r="AC4" s="276" t="s">
        <v>29</v>
      </c>
      <c r="AD4" s="276"/>
      <c r="AE4" s="276"/>
      <c r="AF4" s="276" t="s">
        <v>30</v>
      </c>
      <c r="AG4" s="276"/>
      <c r="AH4" s="276"/>
      <c r="AI4" s="276" t="s">
        <v>32</v>
      </c>
      <c r="AJ4" s="276"/>
      <c r="AK4" s="276"/>
      <c r="AL4" s="276" t="s">
        <v>33</v>
      </c>
      <c r="AM4" s="276"/>
      <c r="AN4" s="276"/>
      <c r="AO4" s="276" t="s">
        <v>34</v>
      </c>
      <c r="AP4" s="276"/>
      <c r="AQ4" s="276"/>
      <c r="AR4" s="280"/>
      <c r="AS4" s="281"/>
    </row>
    <row r="5" spans="1:45" ht="44.25" customHeight="1">
      <c r="A5" s="282"/>
      <c r="B5" s="276"/>
      <c r="C5" s="279"/>
      <c r="D5" s="276"/>
      <c r="E5" s="106" t="s">
        <v>254</v>
      </c>
      <c r="F5" s="106" t="s">
        <v>21</v>
      </c>
      <c r="G5" s="106" t="s">
        <v>255</v>
      </c>
      <c r="H5" s="106" t="s">
        <v>254</v>
      </c>
      <c r="I5" s="106" t="s">
        <v>21</v>
      </c>
      <c r="J5" s="106" t="s">
        <v>255</v>
      </c>
      <c r="K5" s="106" t="s">
        <v>254</v>
      </c>
      <c r="L5" s="106" t="s">
        <v>21</v>
      </c>
      <c r="M5" s="106" t="s">
        <v>255</v>
      </c>
      <c r="N5" s="106" t="s">
        <v>254</v>
      </c>
      <c r="O5" s="106" t="s">
        <v>21</v>
      </c>
      <c r="P5" s="106" t="s">
        <v>255</v>
      </c>
      <c r="Q5" s="106" t="s">
        <v>254</v>
      </c>
      <c r="R5" s="106" t="s">
        <v>21</v>
      </c>
      <c r="S5" s="106" t="s">
        <v>255</v>
      </c>
      <c r="T5" s="106" t="s">
        <v>254</v>
      </c>
      <c r="U5" s="106" t="s">
        <v>21</v>
      </c>
      <c r="V5" s="106" t="s">
        <v>255</v>
      </c>
      <c r="W5" s="106" t="s">
        <v>254</v>
      </c>
      <c r="X5" s="106" t="s">
        <v>21</v>
      </c>
      <c r="Y5" s="106" t="s">
        <v>255</v>
      </c>
      <c r="Z5" s="106" t="s">
        <v>254</v>
      </c>
      <c r="AA5" s="106" t="s">
        <v>21</v>
      </c>
      <c r="AB5" s="106" t="s">
        <v>255</v>
      </c>
      <c r="AC5" s="106" t="s">
        <v>254</v>
      </c>
      <c r="AD5" s="106" t="s">
        <v>21</v>
      </c>
      <c r="AE5" s="106" t="s">
        <v>255</v>
      </c>
      <c r="AF5" s="106" t="s">
        <v>254</v>
      </c>
      <c r="AG5" s="106" t="s">
        <v>21</v>
      </c>
      <c r="AH5" s="106" t="s">
        <v>255</v>
      </c>
      <c r="AI5" s="106" t="s">
        <v>254</v>
      </c>
      <c r="AJ5" s="106" t="s">
        <v>21</v>
      </c>
      <c r="AK5" s="106" t="s">
        <v>255</v>
      </c>
      <c r="AL5" s="106" t="s">
        <v>254</v>
      </c>
      <c r="AM5" s="106" t="s">
        <v>21</v>
      </c>
      <c r="AN5" s="106" t="s">
        <v>255</v>
      </c>
      <c r="AO5" s="106" t="s">
        <v>254</v>
      </c>
      <c r="AP5" s="106" t="s">
        <v>21</v>
      </c>
      <c r="AQ5" s="106" t="s">
        <v>255</v>
      </c>
      <c r="AR5" s="280"/>
      <c r="AS5" s="281"/>
    </row>
    <row r="6" spans="1:45" ht="21" customHeight="1">
      <c r="A6" s="117" t="s">
        <v>275</v>
      </c>
      <c r="B6" s="274" t="s">
        <v>289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115"/>
      <c r="AQ6" s="115"/>
      <c r="AR6" s="115"/>
      <c r="AS6" s="116"/>
    </row>
    <row r="7" spans="1:45" ht="21.75" customHeight="1">
      <c r="A7" s="225" t="s">
        <v>1</v>
      </c>
      <c r="B7" s="265" t="s">
        <v>302</v>
      </c>
      <c r="C7" s="265" t="s">
        <v>338</v>
      </c>
      <c r="D7" s="124" t="s">
        <v>284</v>
      </c>
      <c r="E7" s="125">
        <f>SUM(E8:E11)</f>
        <v>5135.2</v>
      </c>
      <c r="F7" s="125">
        <f>SUM(F8:F11)</f>
        <v>5135.2</v>
      </c>
      <c r="G7" s="125">
        <f>F7/E7*100</f>
        <v>100</v>
      </c>
      <c r="H7" s="125">
        <f>SUM(H8:H11)</f>
        <v>0</v>
      </c>
      <c r="I7" s="125">
        <f aca="true" t="shared" si="0" ref="I7:AP7">SUM(I8:I11)</f>
        <v>0</v>
      </c>
      <c r="J7" s="125">
        <f t="shared" si="0"/>
        <v>0</v>
      </c>
      <c r="K7" s="125">
        <f t="shared" si="0"/>
        <v>0</v>
      </c>
      <c r="L7" s="125">
        <f t="shared" si="0"/>
        <v>0</v>
      </c>
      <c r="M7" s="125">
        <f t="shared" si="0"/>
        <v>0</v>
      </c>
      <c r="N7" s="125">
        <f t="shared" si="0"/>
        <v>0</v>
      </c>
      <c r="O7" s="125">
        <f t="shared" si="0"/>
        <v>0</v>
      </c>
      <c r="P7" s="125">
        <f t="shared" si="0"/>
        <v>0</v>
      </c>
      <c r="Q7" s="125">
        <f t="shared" si="0"/>
        <v>0</v>
      </c>
      <c r="R7" s="125">
        <f t="shared" si="0"/>
        <v>0</v>
      </c>
      <c r="S7" s="125">
        <f t="shared" si="0"/>
        <v>0</v>
      </c>
      <c r="T7" s="138">
        <f>SUM(T8:T11)</f>
        <v>2503.6</v>
      </c>
      <c r="U7" s="125">
        <f t="shared" si="0"/>
        <v>2503.6</v>
      </c>
      <c r="V7" s="125">
        <f>U7/T7*100</f>
        <v>100</v>
      </c>
      <c r="W7" s="125">
        <f t="shared" si="0"/>
        <v>0</v>
      </c>
      <c r="X7" s="125">
        <f t="shared" si="0"/>
        <v>0</v>
      </c>
      <c r="Y7" s="125">
        <f t="shared" si="0"/>
        <v>0</v>
      </c>
      <c r="Z7" s="125">
        <f t="shared" si="0"/>
        <v>0</v>
      </c>
      <c r="AA7" s="125">
        <f t="shared" si="0"/>
        <v>0</v>
      </c>
      <c r="AB7" s="125">
        <f t="shared" si="0"/>
        <v>0</v>
      </c>
      <c r="AC7" s="125">
        <f t="shared" si="0"/>
        <v>0</v>
      </c>
      <c r="AD7" s="125">
        <f t="shared" si="0"/>
        <v>0</v>
      </c>
      <c r="AE7" s="125">
        <f t="shared" si="0"/>
        <v>0</v>
      </c>
      <c r="AF7" s="125">
        <f t="shared" si="0"/>
        <v>0</v>
      </c>
      <c r="AG7" s="125">
        <f t="shared" si="0"/>
        <v>0</v>
      </c>
      <c r="AH7" s="125">
        <f t="shared" si="0"/>
        <v>0</v>
      </c>
      <c r="AI7" s="125">
        <f t="shared" si="0"/>
        <v>0</v>
      </c>
      <c r="AJ7" s="125">
        <f t="shared" si="0"/>
        <v>0</v>
      </c>
      <c r="AK7" s="125">
        <f t="shared" si="0"/>
        <v>0</v>
      </c>
      <c r="AL7" s="125">
        <f t="shared" si="0"/>
        <v>0</v>
      </c>
      <c r="AM7" s="125">
        <f t="shared" si="0"/>
        <v>0</v>
      </c>
      <c r="AN7" s="125">
        <f t="shared" si="0"/>
        <v>0</v>
      </c>
      <c r="AO7" s="125">
        <f t="shared" si="0"/>
        <v>2631.6</v>
      </c>
      <c r="AP7" s="125">
        <f t="shared" si="0"/>
        <v>2631.6</v>
      </c>
      <c r="AQ7" s="125">
        <v>100</v>
      </c>
      <c r="AR7" s="268" t="s">
        <v>316</v>
      </c>
      <c r="AS7" s="234" t="s">
        <v>264</v>
      </c>
    </row>
    <row r="8" spans="1:45" ht="36.75" customHeight="1">
      <c r="A8" s="226"/>
      <c r="B8" s="266"/>
      <c r="C8" s="223"/>
      <c r="D8" s="104" t="s">
        <v>37</v>
      </c>
      <c r="E8" s="121">
        <f>H8+K8+N8+Q8+T8+W8+Z8+AC8+AF8+AI8+AL8+AO8</f>
        <v>0</v>
      </c>
      <c r="F8" s="121">
        <f>I8+L8+O8+R8+U8+X8+AA8+AD8+AG8+AJ8+AM8+AP8</f>
        <v>0</v>
      </c>
      <c r="G8" s="121">
        <f>J8+M8+P8+S8+V8+Y8+AB8+AE8+AH8+AK8+AN8+AQ8</f>
        <v>0</v>
      </c>
      <c r="H8" s="110">
        <f aca="true" t="shared" si="1" ref="H8:AP11">H13</f>
        <v>0</v>
      </c>
      <c r="I8" s="110">
        <f t="shared" si="1"/>
        <v>0</v>
      </c>
      <c r="J8" s="110">
        <f t="shared" si="1"/>
        <v>0</v>
      </c>
      <c r="K8" s="110">
        <f t="shared" si="1"/>
        <v>0</v>
      </c>
      <c r="L8" s="110">
        <f t="shared" si="1"/>
        <v>0</v>
      </c>
      <c r="M8" s="110">
        <f t="shared" si="1"/>
        <v>0</v>
      </c>
      <c r="N8" s="110">
        <f t="shared" si="1"/>
        <v>0</v>
      </c>
      <c r="O8" s="110">
        <f t="shared" si="1"/>
        <v>0</v>
      </c>
      <c r="P8" s="110">
        <f t="shared" si="1"/>
        <v>0</v>
      </c>
      <c r="Q8" s="110">
        <f t="shared" si="1"/>
        <v>0</v>
      </c>
      <c r="R8" s="110">
        <f t="shared" si="1"/>
        <v>0</v>
      </c>
      <c r="S8" s="110">
        <f t="shared" si="1"/>
        <v>0</v>
      </c>
      <c r="T8" s="110">
        <f t="shared" si="1"/>
        <v>0</v>
      </c>
      <c r="U8" s="110">
        <f t="shared" si="1"/>
        <v>0</v>
      </c>
      <c r="V8" s="110">
        <f t="shared" si="1"/>
        <v>0</v>
      </c>
      <c r="W8" s="110">
        <f t="shared" si="1"/>
        <v>0</v>
      </c>
      <c r="X8" s="110">
        <f t="shared" si="1"/>
        <v>0</v>
      </c>
      <c r="Y8" s="110">
        <f t="shared" si="1"/>
        <v>0</v>
      </c>
      <c r="Z8" s="110">
        <f t="shared" si="1"/>
        <v>0</v>
      </c>
      <c r="AA8" s="110">
        <f t="shared" si="1"/>
        <v>0</v>
      </c>
      <c r="AB8" s="110">
        <f t="shared" si="1"/>
        <v>0</v>
      </c>
      <c r="AC8" s="110">
        <f t="shared" si="1"/>
        <v>0</v>
      </c>
      <c r="AD8" s="110">
        <f t="shared" si="1"/>
        <v>0</v>
      </c>
      <c r="AE8" s="110">
        <f t="shared" si="1"/>
        <v>0</v>
      </c>
      <c r="AF8" s="110">
        <f t="shared" si="1"/>
        <v>0</v>
      </c>
      <c r="AG8" s="110">
        <f t="shared" si="1"/>
        <v>0</v>
      </c>
      <c r="AH8" s="110">
        <f t="shared" si="1"/>
        <v>0</v>
      </c>
      <c r="AI8" s="110">
        <f t="shared" si="1"/>
        <v>0</v>
      </c>
      <c r="AJ8" s="110">
        <f t="shared" si="1"/>
        <v>0</v>
      </c>
      <c r="AK8" s="110">
        <f t="shared" si="1"/>
        <v>0</v>
      </c>
      <c r="AL8" s="110">
        <f t="shared" si="1"/>
        <v>0</v>
      </c>
      <c r="AM8" s="110">
        <f t="shared" si="1"/>
        <v>0</v>
      </c>
      <c r="AN8" s="110">
        <f t="shared" si="1"/>
        <v>0</v>
      </c>
      <c r="AO8" s="110">
        <f t="shared" si="1"/>
        <v>0</v>
      </c>
      <c r="AP8" s="110">
        <f t="shared" si="1"/>
        <v>0</v>
      </c>
      <c r="AQ8" s="110">
        <f>AQ13</f>
        <v>0</v>
      </c>
      <c r="AR8" s="269"/>
      <c r="AS8" s="235"/>
    </row>
    <row r="9" spans="1:45" ht="69.75" customHeight="1">
      <c r="A9" s="226"/>
      <c r="B9" s="266"/>
      <c r="C9" s="223"/>
      <c r="D9" s="105" t="s">
        <v>282</v>
      </c>
      <c r="E9" s="121">
        <f aca="true" t="shared" si="2" ref="E9:F11">H9+K9+N9+Q9+T9+W9+Z9+AC9+AF9+AI9+AL9+AO9</f>
        <v>4878.4</v>
      </c>
      <c r="F9" s="121">
        <f>I9+L9+O9+R9+U9+X9+AA9+U12+AG9+AJ9+AM9+AP9</f>
        <v>4878.4</v>
      </c>
      <c r="G9" s="121">
        <f>F9/E9*100</f>
        <v>100</v>
      </c>
      <c r="H9" s="110">
        <f t="shared" si="1"/>
        <v>0</v>
      </c>
      <c r="I9" s="110">
        <f t="shared" si="1"/>
        <v>0</v>
      </c>
      <c r="J9" s="110">
        <f t="shared" si="1"/>
        <v>0</v>
      </c>
      <c r="K9" s="110">
        <f aca="true" t="shared" si="3" ref="K9:M10">K14</f>
        <v>0</v>
      </c>
      <c r="L9" s="110">
        <f t="shared" si="3"/>
        <v>0</v>
      </c>
      <c r="M9" s="110">
        <f t="shared" si="3"/>
        <v>0</v>
      </c>
      <c r="N9" s="110">
        <f t="shared" si="1"/>
        <v>0</v>
      </c>
      <c r="O9" s="110">
        <f t="shared" si="1"/>
        <v>0</v>
      </c>
      <c r="P9" s="110">
        <f t="shared" si="1"/>
        <v>0</v>
      </c>
      <c r="Q9" s="110">
        <v>0</v>
      </c>
      <c r="R9" s="110">
        <f t="shared" si="1"/>
        <v>0</v>
      </c>
      <c r="S9" s="110">
        <f t="shared" si="1"/>
        <v>0</v>
      </c>
      <c r="T9" s="110">
        <v>2378.4</v>
      </c>
      <c r="U9" s="110">
        <v>2378.4</v>
      </c>
      <c r="V9" s="110">
        <f>U9/T9*100</f>
        <v>100</v>
      </c>
      <c r="W9" s="110">
        <v>0</v>
      </c>
      <c r="X9" s="110">
        <v>0</v>
      </c>
      <c r="Y9" s="110">
        <f t="shared" si="1"/>
        <v>0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10">
        <f t="shared" si="1"/>
        <v>0</v>
      </c>
      <c r="AG9" s="110">
        <f t="shared" si="1"/>
        <v>0</v>
      </c>
      <c r="AH9" s="110">
        <f t="shared" si="1"/>
        <v>0</v>
      </c>
      <c r="AI9" s="110">
        <v>0</v>
      </c>
      <c r="AJ9" s="110">
        <f t="shared" si="1"/>
        <v>0</v>
      </c>
      <c r="AK9" s="110">
        <f t="shared" si="1"/>
        <v>0</v>
      </c>
      <c r="AL9" s="110">
        <f t="shared" si="1"/>
        <v>0</v>
      </c>
      <c r="AM9" s="110">
        <f t="shared" si="1"/>
        <v>0</v>
      </c>
      <c r="AN9" s="110">
        <f t="shared" si="1"/>
        <v>0</v>
      </c>
      <c r="AO9" s="110">
        <v>2500</v>
      </c>
      <c r="AP9" s="110">
        <v>2500</v>
      </c>
      <c r="AQ9" s="110">
        <v>100</v>
      </c>
      <c r="AR9" s="269"/>
      <c r="AS9" s="235"/>
    </row>
    <row r="10" spans="1:45" ht="43.5" customHeight="1">
      <c r="A10" s="226"/>
      <c r="B10" s="266"/>
      <c r="C10" s="223"/>
      <c r="D10" s="105" t="s">
        <v>42</v>
      </c>
      <c r="E10" s="121">
        <f t="shared" si="2"/>
        <v>256.8</v>
      </c>
      <c r="F10" s="121">
        <f t="shared" si="2"/>
        <v>256.8</v>
      </c>
      <c r="G10" s="121">
        <f>F10/E10*100</f>
        <v>100</v>
      </c>
      <c r="H10" s="110">
        <f t="shared" si="1"/>
        <v>0</v>
      </c>
      <c r="I10" s="110">
        <f t="shared" si="1"/>
        <v>0</v>
      </c>
      <c r="J10" s="110">
        <f t="shared" si="1"/>
        <v>0</v>
      </c>
      <c r="K10" s="110">
        <f t="shared" si="3"/>
        <v>0</v>
      </c>
      <c r="L10" s="110">
        <f t="shared" si="3"/>
        <v>0</v>
      </c>
      <c r="M10" s="110">
        <f t="shared" si="3"/>
        <v>0</v>
      </c>
      <c r="N10" s="110">
        <f>N15</f>
        <v>0</v>
      </c>
      <c r="O10" s="110">
        <f>O15</f>
        <v>0</v>
      </c>
      <c r="P10" s="110">
        <f>P15</f>
        <v>0</v>
      </c>
      <c r="Q10" s="110">
        <v>0</v>
      </c>
      <c r="R10" s="110">
        <f>R15</f>
        <v>0</v>
      </c>
      <c r="S10" s="110">
        <f>S15</f>
        <v>0</v>
      </c>
      <c r="T10" s="110">
        <v>125.2</v>
      </c>
      <c r="U10" s="110">
        <v>125.2</v>
      </c>
      <c r="V10" s="110">
        <f>U10/T10*100</f>
        <v>100</v>
      </c>
      <c r="W10" s="110">
        <v>0</v>
      </c>
      <c r="X10" s="110">
        <v>0</v>
      </c>
      <c r="Y10" s="110">
        <f>Y15</f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f>AF15</f>
        <v>0</v>
      </c>
      <c r="AG10" s="110">
        <f>AG15</f>
        <v>0</v>
      </c>
      <c r="AH10" s="110">
        <f>AH15</f>
        <v>0</v>
      </c>
      <c r="AI10" s="110">
        <v>0</v>
      </c>
      <c r="AJ10" s="110">
        <f>AJ15</f>
        <v>0</v>
      </c>
      <c r="AK10" s="110">
        <f>AK15</f>
        <v>0</v>
      </c>
      <c r="AL10" s="110">
        <f>AL15</f>
        <v>0</v>
      </c>
      <c r="AM10" s="110">
        <f>AM15</f>
        <v>0</v>
      </c>
      <c r="AN10" s="110">
        <f>AN15</f>
        <v>0</v>
      </c>
      <c r="AO10" s="110">
        <v>131.6</v>
      </c>
      <c r="AP10" s="110">
        <v>131.6</v>
      </c>
      <c r="AQ10" s="110">
        <v>100</v>
      </c>
      <c r="AR10" s="269"/>
      <c r="AS10" s="235"/>
    </row>
    <row r="11" spans="1:45" ht="87" customHeight="1">
      <c r="A11" s="227"/>
      <c r="B11" s="267"/>
      <c r="C11" s="224"/>
      <c r="D11" s="105" t="s">
        <v>283</v>
      </c>
      <c r="E11" s="121">
        <f t="shared" si="2"/>
        <v>0</v>
      </c>
      <c r="F11" s="121">
        <f t="shared" si="2"/>
        <v>0</v>
      </c>
      <c r="G11" s="121">
        <f>J11+M11+P11+S11+V11+Y11+AB11+AE11+AH11+AK11+AN11+AQ11</f>
        <v>0</v>
      </c>
      <c r="H11" s="110">
        <f t="shared" si="1"/>
        <v>0</v>
      </c>
      <c r="I11" s="110">
        <f t="shared" si="1"/>
        <v>0</v>
      </c>
      <c r="J11" s="110">
        <f t="shared" si="1"/>
        <v>0</v>
      </c>
      <c r="K11" s="110">
        <f t="shared" si="1"/>
        <v>0</v>
      </c>
      <c r="L11" s="110">
        <f t="shared" si="1"/>
        <v>0</v>
      </c>
      <c r="M11" s="110">
        <f t="shared" si="1"/>
        <v>0</v>
      </c>
      <c r="N11" s="110">
        <f t="shared" si="1"/>
        <v>0</v>
      </c>
      <c r="O11" s="110">
        <f t="shared" si="1"/>
        <v>0</v>
      </c>
      <c r="P11" s="110">
        <f t="shared" si="1"/>
        <v>0</v>
      </c>
      <c r="Q11" s="110">
        <f t="shared" si="1"/>
        <v>0</v>
      </c>
      <c r="R11" s="110">
        <f t="shared" si="1"/>
        <v>0</v>
      </c>
      <c r="S11" s="110">
        <f t="shared" si="1"/>
        <v>0</v>
      </c>
      <c r="T11" s="110">
        <f t="shared" si="1"/>
        <v>0</v>
      </c>
      <c r="U11" s="110">
        <f t="shared" si="1"/>
        <v>0</v>
      </c>
      <c r="V11" s="110">
        <f t="shared" si="1"/>
        <v>0</v>
      </c>
      <c r="W11" s="110">
        <f t="shared" si="1"/>
        <v>0</v>
      </c>
      <c r="X11" s="110">
        <f t="shared" si="1"/>
        <v>0</v>
      </c>
      <c r="Y11" s="110">
        <f t="shared" si="1"/>
        <v>0</v>
      </c>
      <c r="Z11" s="110">
        <f t="shared" si="1"/>
        <v>0</v>
      </c>
      <c r="AA11" s="110">
        <f t="shared" si="1"/>
        <v>0</v>
      </c>
      <c r="AB11" s="110">
        <f t="shared" si="1"/>
        <v>0</v>
      </c>
      <c r="AC11" s="110">
        <f t="shared" si="1"/>
        <v>0</v>
      </c>
      <c r="AD11" s="110">
        <f t="shared" si="1"/>
        <v>0</v>
      </c>
      <c r="AE11" s="110">
        <f t="shared" si="1"/>
        <v>0</v>
      </c>
      <c r="AF11" s="110">
        <f t="shared" si="1"/>
        <v>0</v>
      </c>
      <c r="AG11" s="110">
        <f t="shared" si="1"/>
        <v>0</v>
      </c>
      <c r="AH11" s="110">
        <f t="shared" si="1"/>
        <v>0</v>
      </c>
      <c r="AI11" s="110">
        <f t="shared" si="1"/>
        <v>0</v>
      </c>
      <c r="AJ11" s="110">
        <f t="shared" si="1"/>
        <v>0</v>
      </c>
      <c r="AK11" s="110">
        <f t="shared" si="1"/>
        <v>0</v>
      </c>
      <c r="AL11" s="110">
        <f t="shared" si="1"/>
        <v>0</v>
      </c>
      <c r="AM11" s="110">
        <f t="shared" si="1"/>
        <v>0</v>
      </c>
      <c r="AN11" s="110">
        <f t="shared" si="1"/>
        <v>0</v>
      </c>
      <c r="AO11" s="110">
        <f t="shared" si="1"/>
        <v>0</v>
      </c>
      <c r="AP11" s="110">
        <f t="shared" si="1"/>
        <v>0</v>
      </c>
      <c r="AQ11" s="110">
        <f>AQ16</f>
        <v>0</v>
      </c>
      <c r="AR11" s="270"/>
      <c r="AS11" s="236"/>
    </row>
    <row r="12" spans="1:45" ht="22.5" customHeight="1">
      <c r="A12" s="225" t="s">
        <v>3</v>
      </c>
      <c r="B12" s="265" t="s">
        <v>303</v>
      </c>
      <c r="C12" s="265" t="s">
        <v>338</v>
      </c>
      <c r="D12" s="122" t="s">
        <v>284</v>
      </c>
      <c r="E12" s="123">
        <f>SUM(E13:E16)</f>
        <v>286.1</v>
      </c>
      <c r="F12" s="123">
        <f>SUM(F13:F16)</f>
        <v>286.1</v>
      </c>
      <c r="G12" s="123">
        <f>F12/E12*100</f>
        <v>100</v>
      </c>
      <c r="H12" s="123">
        <f aca="true" t="shared" si="4" ref="H12:AP12">SUM(H13:H16)</f>
        <v>0</v>
      </c>
      <c r="I12" s="123">
        <f t="shared" si="4"/>
        <v>0</v>
      </c>
      <c r="J12" s="123">
        <f t="shared" si="4"/>
        <v>0</v>
      </c>
      <c r="K12" s="123">
        <f t="shared" si="4"/>
        <v>0</v>
      </c>
      <c r="L12" s="123">
        <f t="shared" si="4"/>
        <v>0</v>
      </c>
      <c r="M12" s="123">
        <f t="shared" si="4"/>
        <v>0</v>
      </c>
      <c r="N12" s="123">
        <f t="shared" si="4"/>
        <v>0</v>
      </c>
      <c r="O12" s="123">
        <f t="shared" si="4"/>
        <v>0</v>
      </c>
      <c r="P12" s="123">
        <f t="shared" si="4"/>
        <v>0</v>
      </c>
      <c r="Q12" s="123">
        <f t="shared" si="4"/>
        <v>0</v>
      </c>
      <c r="R12" s="123">
        <f t="shared" si="4"/>
        <v>0</v>
      </c>
      <c r="S12" s="123">
        <f t="shared" si="4"/>
        <v>0</v>
      </c>
      <c r="T12" s="140">
        <f t="shared" si="4"/>
        <v>0</v>
      </c>
      <c r="U12" s="123">
        <f t="shared" si="4"/>
        <v>0</v>
      </c>
      <c r="V12" s="123">
        <f t="shared" si="4"/>
        <v>0</v>
      </c>
      <c r="W12" s="123">
        <f t="shared" si="4"/>
        <v>0</v>
      </c>
      <c r="X12" s="123">
        <f t="shared" si="4"/>
        <v>0</v>
      </c>
      <c r="Y12" s="123">
        <f t="shared" si="4"/>
        <v>0</v>
      </c>
      <c r="Z12" s="123">
        <f t="shared" si="4"/>
        <v>286.1</v>
      </c>
      <c r="AA12" s="123">
        <f t="shared" si="4"/>
        <v>286.1</v>
      </c>
      <c r="AB12" s="123">
        <v>100</v>
      </c>
      <c r="AC12" s="123">
        <f t="shared" si="4"/>
        <v>0</v>
      </c>
      <c r="AD12" s="123">
        <f t="shared" si="4"/>
        <v>0</v>
      </c>
      <c r="AE12" s="123">
        <v>0</v>
      </c>
      <c r="AF12" s="123">
        <f t="shared" si="4"/>
        <v>0</v>
      </c>
      <c r="AG12" s="123">
        <f t="shared" si="4"/>
        <v>0</v>
      </c>
      <c r="AH12" s="123">
        <f t="shared" si="4"/>
        <v>0</v>
      </c>
      <c r="AI12" s="123">
        <f t="shared" si="4"/>
        <v>0</v>
      </c>
      <c r="AJ12" s="123">
        <f t="shared" si="4"/>
        <v>0</v>
      </c>
      <c r="AK12" s="123">
        <f t="shared" si="4"/>
        <v>0</v>
      </c>
      <c r="AL12" s="123">
        <f>SUM(AL13:AL16)</f>
        <v>0</v>
      </c>
      <c r="AM12" s="123">
        <f t="shared" si="4"/>
        <v>0</v>
      </c>
      <c r="AN12" s="127">
        <v>0</v>
      </c>
      <c r="AO12" s="123">
        <f t="shared" si="4"/>
        <v>0</v>
      </c>
      <c r="AP12" s="123">
        <f t="shared" si="4"/>
        <v>0</v>
      </c>
      <c r="AQ12" s="127">
        <v>0</v>
      </c>
      <c r="AR12" s="268" t="s">
        <v>317</v>
      </c>
      <c r="AS12" s="271" t="s">
        <v>264</v>
      </c>
    </row>
    <row r="13" spans="1:45" ht="42.75" customHeight="1">
      <c r="A13" s="226"/>
      <c r="B13" s="266"/>
      <c r="C13" s="223"/>
      <c r="D13" s="104" t="s">
        <v>37</v>
      </c>
      <c r="E13" s="121">
        <f>H13+K13+N13+Q13+T13+W13+Z13+AC13+AF13+AI13+AL13+AO13</f>
        <v>0</v>
      </c>
      <c r="F13" s="121">
        <f>I13+L13+O13+R13+U13+X13+AA13+AD13+AG13+AJ13+AM13+AP13</f>
        <v>0</v>
      </c>
      <c r="G13" s="121">
        <f>J13+M13+P13+S13+V13+Y13+AB13+AE13+AH13+AK13+AN13+AQ13</f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09">
        <v>0</v>
      </c>
      <c r="S13" s="110">
        <v>0</v>
      </c>
      <c r="T13" s="110">
        <v>0</v>
      </c>
      <c r="U13" s="109">
        <v>0</v>
      </c>
      <c r="V13" s="110">
        <v>0</v>
      </c>
      <c r="W13" s="110">
        <v>0</v>
      </c>
      <c r="X13" s="109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269"/>
      <c r="AS13" s="272"/>
    </row>
    <row r="14" spans="1:45" ht="69" customHeight="1">
      <c r="A14" s="226"/>
      <c r="B14" s="266"/>
      <c r="C14" s="223"/>
      <c r="D14" s="105" t="s">
        <v>282</v>
      </c>
      <c r="E14" s="121">
        <f aca="true" t="shared" si="5" ref="E14:F16">H14+K14+N14+Q14+T14+W14+Z14+AC14+AF14+AI14+AL14+AO14</f>
        <v>271.8</v>
      </c>
      <c r="F14" s="121">
        <f t="shared" si="5"/>
        <v>271.8</v>
      </c>
      <c r="G14" s="121">
        <f>F14/E14*100</f>
        <v>100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09">
        <v>0</v>
      </c>
      <c r="S14" s="110">
        <v>0</v>
      </c>
      <c r="T14" s="110">
        <v>0</v>
      </c>
      <c r="U14" s="109">
        <v>0</v>
      </c>
      <c r="V14" s="110">
        <v>0</v>
      </c>
      <c r="W14" s="110">
        <v>0</v>
      </c>
      <c r="X14" s="109">
        <v>0</v>
      </c>
      <c r="Y14" s="110">
        <v>0</v>
      </c>
      <c r="Z14" s="110">
        <v>271.8</v>
      </c>
      <c r="AA14" s="110">
        <v>271.8</v>
      </c>
      <c r="AB14" s="110">
        <v>100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09">
        <v>0</v>
      </c>
      <c r="AM14" s="109">
        <v>0</v>
      </c>
      <c r="AN14" s="109">
        <v>0</v>
      </c>
      <c r="AO14" s="109">
        <v>0</v>
      </c>
      <c r="AP14" s="110">
        <v>0</v>
      </c>
      <c r="AQ14" s="110">
        <v>0</v>
      </c>
      <c r="AR14" s="269"/>
      <c r="AS14" s="272"/>
    </row>
    <row r="15" spans="1:45" ht="33.75" customHeight="1">
      <c r="A15" s="226"/>
      <c r="B15" s="266"/>
      <c r="C15" s="223"/>
      <c r="D15" s="105" t="s">
        <v>42</v>
      </c>
      <c r="E15" s="121">
        <f t="shared" si="5"/>
        <v>14.3</v>
      </c>
      <c r="F15" s="121">
        <f t="shared" si="5"/>
        <v>14.3</v>
      </c>
      <c r="G15" s="121">
        <f>F15/E15*100</f>
        <v>100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09">
        <v>0</v>
      </c>
      <c r="S15" s="110">
        <v>0</v>
      </c>
      <c r="T15" s="110">
        <v>0</v>
      </c>
      <c r="U15" s="109">
        <v>0</v>
      </c>
      <c r="V15" s="110">
        <v>0</v>
      </c>
      <c r="W15" s="110">
        <v>0</v>
      </c>
      <c r="X15" s="109">
        <v>0</v>
      </c>
      <c r="Y15" s="110">
        <v>0</v>
      </c>
      <c r="Z15" s="110">
        <v>14.3</v>
      </c>
      <c r="AA15" s="110">
        <v>14.3</v>
      </c>
      <c r="AB15" s="110">
        <v>100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09">
        <v>0</v>
      </c>
      <c r="AM15" s="109">
        <v>0</v>
      </c>
      <c r="AN15" s="109">
        <v>0</v>
      </c>
      <c r="AO15" s="109">
        <v>0</v>
      </c>
      <c r="AP15" s="110">
        <v>0</v>
      </c>
      <c r="AQ15" s="110">
        <v>0</v>
      </c>
      <c r="AR15" s="269"/>
      <c r="AS15" s="272"/>
    </row>
    <row r="16" spans="1:45" ht="95.25" customHeight="1">
      <c r="A16" s="227"/>
      <c r="B16" s="267"/>
      <c r="C16" s="224"/>
      <c r="D16" s="105" t="s">
        <v>283</v>
      </c>
      <c r="E16" s="121">
        <f t="shared" si="5"/>
        <v>0</v>
      </c>
      <c r="F16" s="121">
        <f t="shared" si="5"/>
        <v>0</v>
      </c>
      <c r="G16" s="121">
        <f>J16+M16+P16+S16+V16+Y16+AB16+AE16+AH16+AK16+AN16+AQ16</f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09">
        <v>0</v>
      </c>
      <c r="S16" s="110">
        <v>0</v>
      </c>
      <c r="T16" s="110">
        <v>0</v>
      </c>
      <c r="U16" s="109">
        <v>0</v>
      </c>
      <c r="V16" s="110">
        <v>0</v>
      </c>
      <c r="W16" s="110">
        <v>0</v>
      </c>
      <c r="X16" s="109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270"/>
      <c r="AS16" s="273"/>
    </row>
    <row r="17" spans="1:45" ht="22.5" customHeight="1">
      <c r="A17" s="225" t="s">
        <v>4</v>
      </c>
      <c r="B17" s="265" t="s">
        <v>304</v>
      </c>
      <c r="C17" s="265" t="s">
        <v>338</v>
      </c>
      <c r="D17" s="124" t="s">
        <v>284</v>
      </c>
      <c r="E17" s="125">
        <f>SUM(E18:E21)</f>
        <v>0</v>
      </c>
      <c r="F17" s="125">
        <f>SUM(F18:F21)</f>
        <v>0</v>
      </c>
      <c r="G17" s="125">
        <v>0</v>
      </c>
      <c r="H17" s="125">
        <f aca="true" t="shared" si="6" ref="H17:AO17">SUM(H18:H21)</f>
        <v>0</v>
      </c>
      <c r="I17" s="125">
        <f t="shared" si="6"/>
        <v>0</v>
      </c>
      <c r="J17" s="125">
        <f t="shared" si="6"/>
        <v>0</v>
      </c>
      <c r="K17" s="125">
        <f t="shared" si="6"/>
        <v>0</v>
      </c>
      <c r="L17" s="125">
        <f t="shared" si="6"/>
        <v>0</v>
      </c>
      <c r="M17" s="125">
        <f t="shared" si="6"/>
        <v>0</v>
      </c>
      <c r="N17" s="125">
        <f t="shared" si="6"/>
        <v>0</v>
      </c>
      <c r="O17" s="125">
        <f t="shared" si="6"/>
        <v>0</v>
      </c>
      <c r="P17" s="125">
        <f t="shared" si="6"/>
        <v>0</v>
      </c>
      <c r="Q17" s="125">
        <f t="shared" si="6"/>
        <v>0</v>
      </c>
      <c r="R17" s="125">
        <f t="shared" si="6"/>
        <v>0</v>
      </c>
      <c r="S17" s="125">
        <f>SUM(S18:S21)</f>
        <v>0</v>
      </c>
      <c r="T17" s="125">
        <f t="shared" si="6"/>
        <v>0</v>
      </c>
      <c r="U17" s="125">
        <f t="shared" si="6"/>
        <v>0</v>
      </c>
      <c r="V17" s="125">
        <v>0</v>
      </c>
      <c r="W17" s="125">
        <f t="shared" si="6"/>
        <v>0</v>
      </c>
      <c r="X17" s="125">
        <f t="shared" si="6"/>
        <v>0</v>
      </c>
      <c r="Y17" s="125">
        <f>SUM(Y18:Y21)</f>
        <v>0</v>
      </c>
      <c r="Z17" s="125">
        <f t="shared" si="6"/>
        <v>0</v>
      </c>
      <c r="AA17" s="125">
        <v>0</v>
      </c>
      <c r="AB17" s="125">
        <v>0</v>
      </c>
      <c r="AC17" s="125">
        <v>0</v>
      </c>
      <c r="AD17" s="125">
        <f>SUM(AD18:AD21)</f>
        <v>0</v>
      </c>
      <c r="AE17" s="125">
        <v>0</v>
      </c>
      <c r="AF17" s="125">
        <f>SUM(AF18:AF21)</f>
        <v>0</v>
      </c>
      <c r="AG17" s="125">
        <f t="shared" si="6"/>
        <v>0</v>
      </c>
      <c r="AH17" s="125">
        <f>SUM(AH18:AH21)</f>
        <v>0</v>
      </c>
      <c r="AI17" s="125">
        <f t="shared" si="6"/>
        <v>0</v>
      </c>
      <c r="AJ17" s="125">
        <f>SUM(AJ18:AJ21)</f>
        <v>0</v>
      </c>
      <c r="AK17" s="125">
        <v>0</v>
      </c>
      <c r="AL17" s="125">
        <f t="shared" si="6"/>
        <v>0</v>
      </c>
      <c r="AM17" s="125">
        <f t="shared" si="6"/>
        <v>0</v>
      </c>
      <c r="AN17" s="125">
        <f t="shared" si="6"/>
        <v>0</v>
      </c>
      <c r="AO17" s="125">
        <f t="shared" si="6"/>
        <v>0</v>
      </c>
      <c r="AP17" s="125">
        <v>0</v>
      </c>
      <c r="AQ17" s="125">
        <v>0</v>
      </c>
      <c r="AR17" s="268" t="s">
        <v>318</v>
      </c>
      <c r="AS17" s="234" t="s">
        <v>264</v>
      </c>
    </row>
    <row r="18" spans="1:45" ht="45.75" customHeight="1">
      <c r="A18" s="226"/>
      <c r="B18" s="266"/>
      <c r="C18" s="223"/>
      <c r="D18" s="104" t="s">
        <v>37</v>
      </c>
      <c r="E18" s="121">
        <f>H18+K18+N18+Q18+T18+W18+Z18+AC18+AF18+AI18+AL18+AO18</f>
        <v>0</v>
      </c>
      <c r="F18" s="121">
        <f>I18+L18+O18+R18+U18+X18+AA18+AD18+AG18+AJ18+AM18+AP18</f>
        <v>0</v>
      </c>
      <c r="G18" s="121">
        <f>J18+M18+P18+S18+V18+Y18+AB18+AE18+AH18+AK18+AN18+AQ18</f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09">
        <v>0</v>
      </c>
      <c r="S18" s="110">
        <v>0</v>
      </c>
      <c r="T18" s="110">
        <v>0</v>
      </c>
      <c r="U18" s="109">
        <v>0</v>
      </c>
      <c r="V18" s="110">
        <v>0</v>
      </c>
      <c r="W18" s="110">
        <v>0</v>
      </c>
      <c r="X18" s="109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269"/>
      <c r="AS18" s="235"/>
    </row>
    <row r="19" spans="1:45" ht="89.25" customHeight="1">
      <c r="A19" s="226"/>
      <c r="B19" s="266"/>
      <c r="C19" s="223"/>
      <c r="D19" s="105" t="s">
        <v>282</v>
      </c>
      <c r="E19" s="121">
        <f aca="true" t="shared" si="7" ref="E19:F21">H19+K19+N19+Q19+T19+W19+Z19+AC19+AF19+AI19+AL19+AO19</f>
        <v>0</v>
      </c>
      <c r="F19" s="121">
        <f t="shared" si="7"/>
        <v>0</v>
      </c>
      <c r="G19" s="121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09">
        <v>0</v>
      </c>
      <c r="S19" s="110">
        <v>0</v>
      </c>
      <c r="T19" s="110">
        <v>0</v>
      </c>
      <c r="U19" s="109">
        <v>0</v>
      </c>
      <c r="V19" s="110">
        <v>0</v>
      </c>
      <c r="W19" s="110">
        <v>0</v>
      </c>
      <c r="X19" s="109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269"/>
      <c r="AS19" s="235"/>
    </row>
    <row r="20" spans="1:45" ht="46.5" customHeight="1">
      <c r="A20" s="226"/>
      <c r="B20" s="266"/>
      <c r="C20" s="223"/>
      <c r="D20" s="105" t="s">
        <v>42</v>
      </c>
      <c r="E20" s="121">
        <f t="shared" si="7"/>
        <v>0</v>
      </c>
      <c r="F20" s="121">
        <f t="shared" si="7"/>
        <v>0</v>
      </c>
      <c r="G20" s="121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09">
        <v>0</v>
      </c>
      <c r="S20" s="110">
        <v>0</v>
      </c>
      <c r="T20" s="110">
        <v>0</v>
      </c>
      <c r="U20" s="109">
        <v>0</v>
      </c>
      <c r="V20" s="110">
        <v>0</v>
      </c>
      <c r="W20" s="110">
        <v>0</v>
      </c>
      <c r="X20" s="109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269"/>
      <c r="AS20" s="235"/>
    </row>
    <row r="21" spans="1:45" ht="124.5" customHeight="1">
      <c r="A21" s="227"/>
      <c r="B21" s="267"/>
      <c r="C21" s="224"/>
      <c r="D21" s="105" t="s">
        <v>283</v>
      </c>
      <c r="E21" s="121">
        <f t="shared" si="7"/>
        <v>0</v>
      </c>
      <c r="F21" s="121">
        <f t="shared" si="7"/>
        <v>0</v>
      </c>
      <c r="G21" s="121">
        <f>J21+M21+P21+S21+V21+Y21+AB21+AE21+AH21+AK21+AN21+AQ21</f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09">
        <v>0</v>
      </c>
      <c r="S21" s="110">
        <v>0</v>
      </c>
      <c r="T21" s="110">
        <v>0</v>
      </c>
      <c r="U21" s="109">
        <v>0</v>
      </c>
      <c r="V21" s="110">
        <v>0</v>
      </c>
      <c r="W21" s="110">
        <v>0</v>
      </c>
      <c r="X21" s="109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270"/>
      <c r="AS21" s="236"/>
    </row>
    <row r="22" spans="1:45" ht="68.25" customHeight="1">
      <c r="A22" s="225" t="s">
        <v>5</v>
      </c>
      <c r="B22" s="265" t="s">
        <v>305</v>
      </c>
      <c r="C22" s="265" t="s">
        <v>339</v>
      </c>
      <c r="D22" s="145" t="s">
        <v>284</v>
      </c>
      <c r="E22" s="123">
        <f>SUM(E23:E26)</f>
        <v>0</v>
      </c>
      <c r="F22" s="123">
        <f>SUM(F23:F26)</f>
        <v>0</v>
      </c>
      <c r="G22" s="123">
        <v>0</v>
      </c>
      <c r="H22" s="123">
        <f aca="true" t="shared" si="8" ref="H22:AK22">SUM(H23:H26)</f>
        <v>0</v>
      </c>
      <c r="I22" s="123">
        <f t="shared" si="8"/>
        <v>0</v>
      </c>
      <c r="J22" s="123">
        <f t="shared" si="8"/>
        <v>0</v>
      </c>
      <c r="K22" s="123">
        <f t="shared" si="8"/>
        <v>0</v>
      </c>
      <c r="L22" s="123">
        <f t="shared" si="8"/>
        <v>0</v>
      </c>
      <c r="M22" s="123">
        <f t="shared" si="8"/>
        <v>0</v>
      </c>
      <c r="N22" s="123">
        <f t="shared" si="8"/>
        <v>0</v>
      </c>
      <c r="O22" s="123">
        <f t="shared" si="8"/>
        <v>0</v>
      </c>
      <c r="P22" s="123">
        <f t="shared" si="8"/>
        <v>0</v>
      </c>
      <c r="Q22" s="123">
        <f t="shared" si="8"/>
        <v>0</v>
      </c>
      <c r="R22" s="123">
        <f t="shared" si="8"/>
        <v>0</v>
      </c>
      <c r="S22" s="123">
        <f t="shared" si="8"/>
        <v>0</v>
      </c>
      <c r="T22" s="123">
        <f t="shared" si="8"/>
        <v>0</v>
      </c>
      <c r="U22" s="123">
        <f t="shared" si="8"/>
        <v>0</v>
      </c>
      <c r="V22" s="123">
        <f t="shared" si="8"/>
        <v>0</v>
      </c>
      <c r="W22" s="123">
        <f t="shared" si="8"/>
        <v>0</v>
      </c>
      <c r="X22" s="123">
        <f t="shared" si="8"/>
        <v>0</v>
      </c>
      <c r="Y22" s="123">
        <f t="shared" si="8"/>
        <v>0</v>
      </c>
      <c r="Z22" s="123">
        <f t="shared" si="8"/>
        <v>0</v>
      </c>
      <c r="AA22" s="123">
        <f t="shared" si="8"/>
        <v>0</v>
      </c>
      <c r="AB22" s="123">
        <f t="shared" si="8"/>
        <v>0</v>
      </c>
      <c r="AC22" s="123">
        <f t="shared" si="8"/>
        <v>0</v>
      </c>
      <c r="AD22" s="123">
        <f t="shared" si="8"/>
        <v>0</v>
      </c>
      <c r="AE22" s="123">
        <f t="shared" si="8"/>
        <v>0</v>
      </c>
      <c r="AF22" s="123">
        <f t="shared" si="8"/>
        <v>0</v>
      </c>
      <c r="AG22" s="123">
        <f t="shared" si="8"/>
        <v>0</v>
      </c>
      <c r="AH22" s="123">
        <f t="shared" si="8"/>
        <v>0</v>
      </c>
      <c r="AI22" s="123">
        <f t="shared" si="8"/>
        <v>0</v>
      </c>
      <c r="AJ22" s="123">
        <f t="shared" si="8"/>
        <v>0</v>
      </c>
      <c r="AK22" s="123">
        <f t="shared" si="8"/>
        <v>0</v>
      </c>
      <c r="AL22" s="123">
        <f>SUM(AL23:AL26)</f>
        <v>0</v>
      </c>
      <c r="AM22" s="123">
        <f>SUM(AM23:AM26)</f>
        <v>0</v>
      </c>
      <c r="AN22" s="127">
        <v>0</v>
      </c>
      <c r="AO22" s="123">
        <f>SUM(AO23:AO26)</f>
        <v>0</v>
      </c>
      <c r="AP22" s="123">
        <f>SUM(AP23:AP26)</f>
        <v>0</v>
      </c>
      <c r="AQ22" s="123">
        <f>SUM(AQ23:AQ26)</f>
        <v>0</v>
      </c>
      <c r="AR22" s="268" t="s">
        <v>319</v>
      </c>
      <c r="AS22" s="234" t="s">
        <v>264</v>
      </c>
    </row>
    <row r="23" spans="1:45" ht="68.25" customHeight="1">
      <c r="A23" s="226"/>
      <c r="B23" s="266"/>
      <c r="C23" s="223"/>
      <c r="D23" s="104" t="s">
        <v>37</v>
      </c>
      <c r="E23" s="121">
        <f>H23+K23+N23+Q23+T23+W23+Z23+AC23+AF23+AI23+AL23+AO23</f>
        <v>0</v>
      </c>
      <c r="F23" s="121">
        <f>I23+L23+O23+R23+U23+X23+AA23+AD23+AG23+AJ23+AM23+AP23</f>
        <v>0</v>
      </c>
      <c r="G23" s="121">
        <f>J23+M23+P23+S23+V23+Y23+AB23+AE23+AH23+AK23+AN23+AQ23</f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09">
        <v>0</v>
      </c>
      <c r="S23" s="110">
        <v>0</v>
      </c>
      <c r="T23" s="110">
        <v>0</v>
      </c>
      <c r="U23" s="109">
        <v>0</v>
      </c>
      <c r="V23" s="110">
        <v>0</v>
      </c>
      <c r="W23" s="110">
        <v>0</v>
      </c>
      <c r="X23" s="109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10">
        <v>0</v>
      </c>
      <c r="AP23" s="110">
        <v>0</v>
      </c>
      <c r="AQ23" s="110">
        <v>0</v>
      </c>
      <c r="AR23" s="269"/>
      <c r="AS23" s="235"/>
    </row>
    <row r="24" spans="1:45" ht="68.25" customHeight="1">
      <c r="A24" s="226"/>
      <c r="B24" s="266"/>
      <c r="C24" s="223"/>
      <c r="D24" s="105" t="s">
        <v>282</v>
      </c>
      <c r="E24" s="121">
        <f aca="true" t="shared" si="9" ref="E24:F26">H24+K24+N24+Q24+T24+W24+Z24+AC24+AF24+AI24+AL24+AO24</f>
        <v>0</v>
      </c>
      <c r="F24" s="121">
        <f t="shared" si="9"/>
        <v>0</v>
      </c>
      <c r="G24" s="121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09">
        <v>0</v>
      </c>
      <c r="S24" s="110">
        <v>0</v>
      </c>
      <c r="T24" s="110">
        <v>0</v>
      </c>
      <c r="U24" s="109">
        <v>0</v>
      </c>
      <c r="V24" s="110">
        <v>0</v>
      </c>
      <c r="W24" s="110">
        <v>0</v>
      </c>
      <c r="X24" s="109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09">
        <v>0</v>
      </c>
      <c r="AM24" s="109">
        <v>0</v>
      </c>
      <c r="AN24" s="109">
        <v>0</v>
      </c>
      <c r="AO24" s="109">
        <v>0</v>
      </c>
      <c r="AP24" s="110">
        <v>0</v>
      </c>
      <c r="AQ24" s="110">
        <v>0</v>
      </c>
      <c r="AR24" s="269"/>
      <c r="AS24" s="235"/>
    </row>
    <row r="25" spans="1:45" ht="68.25" customHeight="1">
      <c r="A25" s="226"/>
      <c r="B25" s="266"/>
      <c r="C25" s="223"/>
      <c r="D25" s="105" t="s">
        <v>42</v>
      </c>
      <c r="E25" s="121">
        <f t="shared" si="9"/>
        <v>0</v>
      </c>
      <c r="F25" s="121">
        <f t="shared" si="9"/>
        <v>0</v>
      </c>
      <c r="G25" s="121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09">
        <v>0</v>
      </c>
      <c r="S25" s="110">
        <v>0</v>
      </c>
      <c r="T25" s="110">
        <v>0</v>
      </c>
      <c r="U25" s="109">
        <v>0</v>
      </c>
      <c r="V25" s="110">
        <v>0</v>
      </c>
      <c r="W25" s="110">
        <v>0</v>
      </c>
      <c r="X25" s="109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09">
        <v>0</v>
      </c>
      <c r="AM25" s="109">
        <v>0</v>
      </c>
      <c r="AN25" s="109">
        <v>0</v>
      </c>
      <c r="AO25" s="109">
        <v>0</v>
      </c>
      <c r="AP25" s="110">
        <v>0</v>
      </c>
      <c r="AQ25" s="110">
        <v>0</v>
      </c>
      <c r="AR25" s="269"/>
      <c r="AS25" s="235"/>
    </row>
    <row r="26" spans="1:45" ht="68.25" customHeight="1">
      <c r="A26" s="227"/>
      <c r="B26" s="267"/>
      <c r="C26" s="224"/>
      <c r="D26" s="105" t="s">
        <v>283</v>
      </c>
      <c r="E26" s="121">
        <f t="shared" si="9"/>
        <v>0</v>
      </c>
      <c r="F26" s="121">
        <f t="shared" si="9"/>
        <v>0</v>
      </c>
      <c r="G26" s="121">
        <f>J26+M26+P26+S26+V26+Y26+AB26+AE26+AH26+AK26+AN26+AQ26</f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09">
        <v>0</v>
      </c>
      <c r="S26" s="110">
        <v>0</v>
      </c>
      <c r="T26" s="110">
        <v>0</v>
      </c>
      <c r="U26" s="109">
        <v>0</v>
      </c>
      <c r="V26" s="110">
        <v>0</v>
      </c>
      <c r="W26" s="110">
        <v>0</v>
      </c>
      <c r="X26" s="109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270"/>
      <c r="AS26" s="236"/>
    </row>
    <row r="27" spans="1:45" ht="23.25" customHeight="1">
      <c r="A27" s="242" t="s">
        <v>266</v>
      </c>
      <c r="B27" s="221"/>
      <c r="C27" s="222"/>
      <c r="D27" s="124" t="s">
        <v>284</v>
      </c>
      <c r="E27" s="125">
        <f>SUM(E28:E31)</f>
        <v>5421.300000000001</v>
      </c>
      <c r="F27" s="125">
        <f>SUM(F28:F31)</f>
        <v>5421.300000000001</v>
      </c>
      <c r="G27" s="125">
        <f>F27/E27*100</f>
        <v>100</v>
      </c>
      <c r="H27" s="125">
        <f aca="true" t="shared" si="10" ref="H27:AD27">SUM(H28:H31)</f>
        <v>0</v>
      </c>
      <c r="I27" s="125">
        <f>SUM(I28:I31)</f>
        <v>0</v>
      </c>
      <c r="J27" s="125">
        <f t="shared" si="10"/>
        <v>0</v>
      </c>
      <c r="K27" s="125">
        <f t="shared" si="10"/>
        <v>0</v>
      </c>
      <c r="L27" s="125">
        <f t="shared" si="10"/>
        <v>0</v>
      </c>
      <c r="M27" s="125">
        <f t="shared" si="10"/>
        <v>0</v>
      </c>
      <c r="N27" s="125">
        <f t="shared" si="10"/>
        <v>0</v>
      </c>
      <c r="O27" s="125">
        <f t="shared" si="10"/>
        <v>0</v>
      </c>
      <c r="P27" s="125">
        <f t="shared" si="10"/>
        <v>0</v>
      </c>
      <c r="Q27" s="125">
        <f t="shared" si="10"/>
        <v>0</v>
      </c>
      <c r="R27" s="125">
        <f t="shared" si="10"/>
        <v>0</v>
      </c>
      <c r="S27" s="125">
        <f t="shared" si="10"/>
        <v>0</v>
      </c>
      <c r="T27" s="138">
        <f t="shared" si="10"/>
        <v>2503.6</v>
      </c>
      <c r="U27" s="125">
        <f t="shared" si="10"/>
        <v>2503.6</v>
      </c>
      <c r="V27" s="125">
        <f aca="true" t="shared" si="11" ref="I27:AO31">V7+V17+V22+V12</f>
        <v>100</v>
      </c>
      <c r="W27" s="125">
        <f t="shared" si="10"/>
        <v>0</v>
      </c>
      <c r="X27" s="125">
        <f t="shared" si="10"/>
        <v>0</v>
      </c>
      <c r="Y27" s="125">
        <f t="shared" si="10"/>
        <v>0</v>
      </c>
      <c r="Z27" s="125">
        <f t="shared" si="10"/>
        <v>286.1</v>
      </c>
      <c r="AA27" s="125">
        <f t="shared" si="10"/>
        <v>286.1</v>
      </c>
      <c r="AB27" s="125">
        <f t="shared" si="10"/>
        <v>200</v>
      </c>
      <c r="AC27" s="125">
        <f t="shared" si="10"/>
        <v>0</v>
      </c>
      <c r="AD27" s="125">
        <f t="shared" si="10"/>
        <v>0</v>
      </c>
      <c r="AE27" s="125" t="e">
        <f>AD27/AC27*100</f>
        <v>#DIV/0!</v>
      </c>
      <c r="AF27" s="125">
        <f>SUM(AF28:AF31)</f>
        <v>0</v>
      </c>
      <c r="AG27" s="125">
        <f>SUM(AG28:AG31)</f>
        <v>0</v>
      </c>
      <c r="AH27" s="125">
        <f>SUM(AH28:AH31)</f>
        <v>0</v>
      </c>
      <c r="AI27" s="125">
        <f aca="true" t="shared" si="12" ref="AI27:AP27">SUM(AI28:AI31)</f>
        <v>0</v>
      </c>
      <c r="AJ27" s="125">
        <f t="shared" si="12"/>
        <v>0</v>
      </c>
      <c r="AK27" s="125">
        <f t="shared" si="12"/>
        <v>0</v>
      </c>
      <c r="AL27" s="125">
        <f t="shared" si="12"/>
        <v>0</v>
      </c>
      <c r="AM27" s="125">
        <f t="shared" si="12"/>
        <v>0</v>
      </c>
      <c r="AN27" s="125">
        <f t="shared" si="12"/>
        <v>0</v>
      </c>
      <c r="AO27" s="125">
        <f t="shared" si="12"/>
        <v>2631.6</v>
      </c>
      <c r="AP27" s="125">
        <f t="shared" si="12"/>
        <v>2631.6</v>
      </c>
      <c r="AQ27" s="125">
        <v>100</v>
      </c>
      <c r="AR27" s="254" t="s">
        <v>315</v>
      </c>
      <c r="AS27" s="234" t="s">
        <v>264</v>
      </c>
    </row>
    <row r="28" spans="1:45" ht="34.5" customHeight="1">
      <c r="A28" s="242"/>
      <c r="B28" s="221"/>
      <c r="C28" s="237"/>
      <c r="D28" s="104" t="s">
        <v>37</v>
      </c>
      <c r="E28" s="121">
        <f>H28+K28+N28+Q28+T28+W28+Z28+AC28+AF28+AI28+AL28+AO28</f>
        <v>0</v>
      </c>
      <c r="F28" s="121">
        <f>I28+L28+O28+R28+U28+X28+AA28+AD28+AG28+AJ28+AM28+AP28</f>
        <v>0</v>
      </c>
      <c r="G28" s="121">
        <f>J28+M28+P28+S28+V28+Y28+AB28+AE28+AH28+AK28+AN28+AQ28</f>
        <v>0</v>
      </c>
      <c r="H28" s="109">
        <f>H8+H18+H23+H13</f>
        <v>0</v>
      </c>
      <c r="I28" s="109">
        <f t="shared" si="11"/>
        <v>0</v>
      </c>
      <c r="J28" s="109">
        <f t="shared" si="11"/>
        <v>0</v>
      </c>
      <c r="K28" s="109">
        <f t="shared" si="11"/>
        <v>0</v>
      </c>
      <c r="L28" s="109">
        <f t="shared" si="11"/>
        <v>0</v>
      </c>
      <c r="M28" s="109">
        <f t="shared" si="11"/>
        <v>0</v>
      </c>
      <c r="N28" s="109">
        <f t="shared" si="11"/>
        <v>0</v>
      </c>
      <c r="O28" s="109">
        <f t="shared" si="11"/>
        <v>0</v>
      </c>
      <c r="P28" s="109">
        <f t="shared" si="11"/>
        <v>0</v>
      </c>
      <c r="Q28" s="109">
        <f t="shared" si="11"/>
        <v>0</v>
      </c>
      <c r="R28" s="109">
        <f t="shared" si="11"/>
        <v>0</v>
      </c>
      <c r="S28" s="109">
        <f t="shared" si="11"/>
        <v>0</v>
      </c>
      <c r="T28" s="109">
        <f t="shared" si="11"/>
        <v>0</v>
      </c>
      <c r="U28" s="109">
        <f t="shared" si="11"/>
        <v>0</v>
      </c>
      <c r="V28" s="109">
        <f t="shared" si="11"/>
        <v>0</v>
      </c>
      <c r="W28" s="109">
        <f t="shared" si="11"/>
        <v>0</v>
      </c>
      <c r="X28" s="109">
        <f t="shared" si="11"/>
        <v>0</v>
      </c>
      <c r="Y28" s="109">
        <f t="shared" si="11"/>
        <v>0</v>
      </c>
      <c r="Z28" s="109">
        <f t="shared" si="11"/>
        <v>0</v>
      </c>
      <c r="AA28" s="109">
        <f t="shared" si="11"/>
        <v>0</v>
      </c>
      <c r="AB28" s="109">
        <f t="shared" si="11"/>
        <v>0</v>
      </c>
      <c r="AC28" s="109">
        <f t="shared" si="11"/>
        <v>0</v>
      </c>
      <c r="AD28" s="109">
        <f t="shared" si="11"/>
        <v>0</v>
      </c>
      <c r="AE28" s="109">
        <f t="shared" si="11"/>
        <v>0</v>
      </c>
      <c r="AF28" s="109">
        <f t="shared" si="11"/>
        <v>0</v>
      </c>
      <c r="AG28" s="109">
        <f t="shared" si="11"/>
        <v>0</v>
      </c>
      <c r="AH28" s="109">
        <f t="shared" si="11"/>
        <v>0</v>
      </c>
      <c r="AI28" s="109">
        <f t="shared" si="11"/>
        <v>0</v>
      </c>
      <c r="AJ28" s="109">
        <f t="shared" si="11"/>
        <v>0</v>
      </c>
      <c r="AK28" s="109">
        <f t="shared" si="11"/>
        <v>0</v>
      </c>
      <c r="AL28" s="109">
        <f t="shared" si="11"/>
        <v>0</v>
      </c>
      <c r="AM28" s="109">
        <f t="shared" si="11"/>
        <v>0</v>
      </c>
      <c r="AN28" s="109">
        <f t="shared" si="11"/>
        <v>0</v>
      </c>
      <c r="AO28" s="109">
        <f t="shared" si="11"/>
        <v>0</v>
      </c>
      <c r="AP28" s="109">
        <f aca="true" t="shared" si="13" ref="AP28:AQ31">AP8+AP18</f>
        <v>0</v>
      </c>
      <c r="AQ28" s="109">
        <f t="shared" si="13"/>
        <v>0</v>
      </c>
      <c r="AR28" s="255"/>
      <c r="AS28" s="235"/>
    </row>
    <row r="29" spans="1:45" ht="65.25" customHeight="1">
      <c r="A29" s="242"/>
      <c r="B29" s="221"/>
      <c r="C29" s="237"/>
      <c r="D29" s="105" t="s">
        <v>282</v>
      </c>
      <c r="E29" s="121">
        <f aca="true" t="shared" si="14" ref="E29:F31">H29+K29+N29+Q29+T29+W29+Z29+AC29+AF29+AI29+AL29+AO29</f>
        <v>5150.200000000001</v>
      </c>
      <c r="F29" s="121">
        <f t="shared" si="14"/>
        <v>5150.200000000001</v>
      </c>
      <c r="G29" s="121">
        <f>F29/E29*100</f>
        <v>100</v>
      </c>
      <c r="H29" s="109">
        <f>H9+H19+H24+H14</f>
        <v>0</v>
      </c>
      <c r="I29" s="109">
        <f t="shared" si="11"/>
        <v>0</v>
      </c>
      <c r="J29" s="109">
        <f t="shared" si="11"/>
        <v>0</v>
      </c>
      <c r="K29" s="109">
        <f t="shared" si="11"/>
        <v>0</v>
      </c>
      <c r="L29" s="109">
        <f t="shared" si="11"/>
        <v>0</v>
      </c>
      <c r="M29" s="109">
        <f t="shared" si="11"/>
        <v>0</v>
      </c>
      <c r="N29" s="109">
        <f t="shared" si="11"/>
        <v>0</v>
      </c>
      <c r="O29" s="109">
        <f t="shared" si="11"/>
        <v>0</v>
      </c>
      <c r="P29" s="109">
        <f t="shared" si="11"/>
        <v>0</v>
      </c>
      <c r="Q29" s="109">
        <f t="shared" si="11"/>
        <v>0</v>
      </c>
      <c r="R29" s="109">
        <f t="shared" si="11"/>
        <v>0</v>
      </c>
      <c r="S29" s="109">
        <f t="shared" si="11"/>
        <v>0</v>
      </c>
      <c r="T29" s="109">
        <f t="shared" si="11"/>
        <v>2378.4</v>
      </c>
      <c r="U29" s="109">
        <f t="shared" si="11"/>
        <v>2378.4</v>
      </c>
      <c r="V29" s="109">
        <f t="shared" si="11"/>
        <v>100</v>
      </c>
      <c r="W29" s="109">
        <f t="shared" si="11"/>
        <v>0</v>
      </c>
      <c r="X29" s="109">
        <f t="shared" si="11"/>
        <v>0</v>
      </c>
      <c r="Y29" s="109">
        <f t="shared" si="11"/>
        <v>0</v>
      </c>
      <c r="Z29" s="109">
        <f t="shared" si="11"/>
        <v>271.8</v>
      </c>
      <c r="AA29" s="109">
        <f t="shared" si="11"/>
        <v>271.8</v>
      </c>
      <c r="AB29" s="109">
        <f t="shared" si="11"/>
        <v>100</v>
      </c>
      <c r="AC29" s="109">
        <f t="shared" si="11"/>
        <v>0</v>
      </c>
      <c r="AD29" s="109">
        <f t="shared" si="11"/>
        <v>0</v>
      </c>
      <c r="AE29" s="109">
        <f t="shared" si="11"/>
        <v>0</v>
      </c>
      <c r="AF29" s="109">
        <f t="shared" si="11"/>
        <v>0</v>
      </c>
      <c r="AG29" s="109">
        <f t="shared" si="11"/>
        <v>0</v>
      </c>
      <c r="AH29" s="109">
        <f t="shared" si="11"/>
        <v>0</v>
      </c>
      <c r="AI29" s="109">
        <f t="shared" si="11"/>
        <v>0</v>
      </c>
      <c r="AJ29" s="109">
        <f t="shared" si="11"/>
        <v>0</v>
      </c>
      <c r="AK29" s="109">
        <f t="shared" si="11"/>
        <v>0</v>
      </c>
      <c r="AL29" s="109">
        <f t="shared" si="11"/>
        <v>0</v>
      </c>
      <c r="AM29" s="109">
        <f t="shared" si="11"/>
        <v>0</v>
      </c>
      <c r="AN29" s="109">
        <f t="shared" si="11"/>
        <v>0</v>
      </c>
      <c r="AO29" s="109">
        <f t="shared" si="11"/>
        <v>2500</v>
      </c>
      <c r="AP29" s="109">
        <f t="shared" si="13"/>
        <v>2500</v>
      </c>
      <c r="AQ29" s="109">
        <f t="shared" si="13"/>
        <v>100</v>
      </c>
      <c r="AR29" s="255"/>
      <c r="AS29" s="235"/>
    </row>
    <row r="30" spans="1:45" ht="16.5" customHeight="1">
      <c r="A30" s="242"/>
      <c r="B30" s="221"/>
      <c r="C30" s="237"/>
      <c r="D30" s="105" t="s">
        <v>42</v>
      </c>
      <c r="E30" s="121">
        <f t="shared" si="14"/>
        <v>271.1</v>
      </c>
      <c r="F30" s="121">
        <f t="shared" si="14"/>
        <v>271.1</v>
      </c>
      <c r="G30" s="121">
        <f>F30/E30*100</f>
        <v>100</v>
      </c>
      <c r="H30" s="109">
        <f>H10+H20+H25+H15</f>
        <v>0</v>
      </c>
      <c r="I30" s="109">
        <f t="shared" si="11"/>
        <v>0</v>
      </c>
      <c r="J30" s="109">
        <f t="shared" si="11"/>
        <v>0</v>
      </c>
      <c r="K30" s="109">
        <f t="shared" si="11"/>
        <v>0</v>
      </c>
      <c r="L30" s="109">
        <f t="shared" si="11"/>
        <v>0</v>
      </c>
      <c r="M30" s="109">
        <f t="shared" si="11"/>
        <v>0</v>
      </c>
      <c r="N30" s="109">
        <f t="shared" si="11"/>
        <v>0</v>
      </c>
      <c r="O30" s="109">
        <f t="shared" si="11"/>
        <v>0</v>
      </c>
      <c r="P30" s="109">
        <f t="shared" si="11"/>
        <v>0</v>
      </c>
      <c r="Q30" s="109">
        <f t="shared" si="11"/>
        <v>0</v>
      </c>
      <c r="R30" s="109">
        <f t="shared" si="11"/>
        <v>0</v>
      </c>
      <c r="S30" s="109">
        <f t="shared" si="11"/>
        <v>0</v>
      </c>
      <c r="T30" s="109">
        <f t="shared" si="11"/>
        <v>125.2</v>
      </c>
      <c r="U30" s="109">
        <f t="shared" si="11"/>
        <v>125.2</v>
      </c>
      <c r="V30" s="109">
        <f t="shared" si="11"/>
        <v>100</v>
      </c>
      <c r="W30" s="109">
        <f t="shared" si="11"/>
        <v>0</v>
      </c>
      <c r="X30" s="109">
        <f t="shared" si="11"/>
        <v>0</v>
      </c>
      <c r="Y30" s="109">
        <f t="shared" si="11"/>
        <v>0</v>
      </c>
      <c r="Z30" s="109">
        <f t="shared" si="11"/>
        <v>14.3</v>
      </c>
      <c r="AA30" s="109">
        <f t="shared" si="11"/>
        <v>14.3</v>
      </c>
      <c r="AB30" s="109">
        <f t="shared" si="11"/>
        <v>100</v>
      </c>
      <c r="AC30" s="109">
        <f t="shared" si="11"/>
        <v>0</v>
      </c>
      <c r="AD30" s="109">
        <f t="shared" si="11"/>
        <v>0</v>
      </c>
      <c r="AE30" s="109">
        <f t="shared" si="11"/>
        <v>0</v>
      </c>
      <c r="AF30" s="109">
        <f t="shared" si="11"/>
        <v>0</v>
      </c>
      <c r="AG30" s="109">
        <f t="shared" si="11"/>
        <v>0</v>
      </c>
      <c r="AH30" s="109">
        <f t="shared" si="11"/>
        <v>0</v>
      </c>
      <c r="AI30" s="109">
        <f t="shared" si="11"/>
        <v>0</v>
      </c>
      <c r="AJ30" s="109">
        <f t="shared" si="11"/>
        <v>0</v>
      </c>
      <c r="AK30" s="109">
        <f t="shared" si="11"/>
        <v>0</v>
      </c>
      <c r="AL30" s="109">
        <f t="shared" si="11"/>
        <v>0</v>
      </c>
      <c r="AM30" s="109">
        <f t="shared" si="11"/>
        <v>0</v>
      </c>
      <c r="AN30" s="109">
        <f t="shared" si="11"/>
        <v>0</v>
      </c>
      <c r="AO30" s="109">
        <f t="shared" si="11"/>
        <v>131.6</v>
      </c>
      <c r="AP30" s="109">
        <f t="shared" si="13"/>
        <v>131.6</v>
      </c>
      <c r="AQ30" s="109">
        <f t="shared" si="13"/>
        <v>100</v>
      </c>
      <c r="AR30" s="255"/>
      <c r="AS30" s="235"/>
    </row>
    <row r="31" spans="1:45" ht="67.5" customHeight="1">
      <c r="A31" s="242"/>
      <c r="B31" s="221"/>
      <c r="C31" s="238"/>
      <c r="D31" s="105" t="s">
        <v>283</v>
      </c>
      <c r="E31" s="121">
        <f t="shared" si="14"/>
        <v>0</v>
      </c>
      <c r="F31" s="121">
        <f t="shared" si="14"/>
        <v>0</v>
      </c>
      <c r="G31" s="121">
        <f>J31+M31+P31+S31+V31+Y31+AB31+AE31+AH31+AK31+AN31+AQ31</f>
        <v>0</v>
      </c>
      <c r="H31" s="109">
        <f>H11+H21+H26+H16</f>
        <v>0</v>
      </c>
      <c r="I31" s="109">
        <f t="shared" si="11"/>
        <v>0</v>
      </c>
      <c r="J31" s="109">
        <f t="shared" si="11"/>
        <v>0</v>
      </c>
      <c r="K31" s="109">
        <f t="shared" si="11"/>
        <v>0</v>
      </c>
      <c r="L31" s="109">
        <f t="shared" si="11"/>
        <v>0</v>
      </c>
      <c r="M31" s="109">
        <f t="shared" si="11"/>
        <v>0</v>
      </c>
      <c r="N31" s="109">
        <f t="shared" si="11"/>
        <v>0</v>
      </c>
      <c r="O31" s="109">
        <f t="shared" si="11"/>
        <v>0</v>
      </c>
      <c r="P31" s="109">
        <f t="shared" si="11"/>
        <v>0</v>
      </c>
      <c r="Q31" s="109">
        <f t="shared" si="11"/>
        <v>0</v>
      </c>
      <c r="R31" s="109">
        <f t="shared" si="11"/>
        <v>0</v>
      </c>
      <c r="S31" s="109">
        <f t="shared" si="11"/>
        <v>0</v>
      </c>
      <c r="T31" s="109">
        <f t="shared" si="11"/>
        <v>0</v>
      </c>
      <c r="U31" s="109">
        <f t="shared" si="11"/>
        <v>0</v>
      </c>
      <c r="V31" s="109">
        <f t="shared" si="11"/>
        <v>0</v>
      </c>
      <c r="W31" s="109">
        <f t="shared" si="11"/>
        <v>0</v>
      </c>
      <c r="X31" s="109">
        <f t="shared" si="11"/>
        <v>0</v>
      </c>
      <c r="Y31" s="109">
        <f t="shared" si="11"/>
        <v>0</v>
      </c>
      <c r="Z31" s="109">
        <f t="shared" si="11"/>
        <v>0</v>
      </c>
      <c r="AA31" s="109">
        <f t="shared" si="11"/>
        <v>0</v>
      </c>
      <c r="AB31" s="109">
        <f t="shared" si="11"/>
        <v>0</v>
      </c>
      <c r="AC31" s="109">
        <f t="shared" si="11"/>
        <v>0</v>
      </c>
      <c r="AD31" s="109">
        <f t="shared" si="11"/>
        <v>0</v>
      </c>
      <c r="AE31" s="109">
        <f t="shared" si="11"/>
        <v>0</v>
      </c>
      <c r="AF31" s="109">
        <f t="shared" si="11"/>
        <v>0</v>
      </c>
      <c r="AG31" s="109">
        <f t="shared" si="11"/>
        <v>0</v>
      </c>
      <c r="AH31" s="109">
        <f t="shared" si="11"/>
        <v>0</v>
      </c>
      <c r="AI31" s="109">
        <f t="shared" si="11"/>
        <v>0</v>
      </c>
      <c r="AJ31" s="109">
        <f t="shared" si="11"/>
        <v>0</v>
      </c>
      <c r="AK31" s="109">
        <f t="shared" si="11"/>
        <v>0</v>
      </c>
      <c r="AL31" s="109">
        <f t="shared" si="11"/>
        <v>0</v>
      </c>
      <c r="AM31" s="109">
        <f t="shared" si="11"/>
        <v>0</v>
      </c>
      <c r="AN31" s="109">
        <f t="shared" si="11"/>
        <v>0</v>
      </c>
      <c r="AO31" s="109">
        <f t="shared" si="11"/>
        <v>0</v>
      </c>
      <c r="AP31" s="109">
        <f t="shared" si="13"/>
        <v>0</v>
      </c>
      <c r="AQ31" s="109">
        <f t="shared" si="13"/>
        <v>0</v>
      </c>
      <c r="AR31" s="256"/>
      <c r="AS31" s="236"/>
    </row>
    <row r="32" spans="1:45" ht="23.25" customHeight="1">
      <c r="A32" s="107" t="s">
        <v>261</v>
      </c>
      <c r="B32" s="246" t="s">
        <v>263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115"/>
      <c r="AQ32" s="115"/>
      <c r="AR32" s="115"/>
      <c r="AS32" s="116"/>
    </row>
    <row r="33" spans="1:45" ht="230.25" customHeight="1">
      <c r="A33" s="108" t="s">
        <v>262</v>
      </c>
      <c r="B33" s="137" t="s">
        <v>307</v>
      </c>
      <c r="C33" s="155" t="s">
        <v>337</v>
      </c>
      <c r="D33" s="105" t="s">
        <v>265</v>
      </c>
      <c r="E33" s="110" t="s">
        <v>264</v>
      </c>
      <c r="F33" s="110" t="s">
        <v>264</v>
      </c>
      <c r="G33" s="110" t="s">
        <v>264</v>
      </c>
      <c r="H33" s="110" t="s">
        <v>264</v>
      </c>
      <c r="I33" s="110" t="s">
        <v>264</v>
      </c>
      <c r="J33" s="110" t="s">
        <v>264</v>
      </c>
      <c r="K33" s="110" t="s">
        <v>264</v>
      </c>
      <c r="L33" s="110" t="s">
        <v>264</v>
      </c>
      <c r="M33" s="110" t="s">
        <v>264</v>
      </c>
      <c r="N33" s="110" t="s">
        <v>264</v>
      </c>
      <c r="O33" s="110" t="s">
        <v>264</v>
      </c>
      <c r="P33" s="110" t="s">
        <v>264</v>
      </c>
      <c r="Q33" s="109" t="s">
        <v>264</v>
      </c>
      <c r="R33" s="109" t="s">
        <v>264</v>
      </c>
      <c r="S33" s="109" t="s">
        <v>264</v>
      </c>
      <c r="T33" s="109" t="s">
        <v>264</v>
      </c>
      <c r="U33" s="109" t="s">
        <v>264</v>
      </c>
      <c r="V33" s="109" t="s">
        <v>264</v>
      </c>
      <c r="W33" s="109" t="s">
        <v>264</v>
      </c>
      <c r="X33" s="109" t="s">
        <v>264</v>
      </c>
      <c r="Y33" s="109" t="s">
        <v>264</v>
      </c>
      <c r="Z33" s="109" t="s">
        <v>264</v>
      </c>
      <c r="AA33" s="109" t="s">
        <v>264</v>
      </c>
      <c r="AB33" s="109" t="s">
        <v>264</v>
      </c>
      <c r="AC33" s="109" t="s">
        <v>264</v>
      </c>
      <c r="AD33" s="109" t="s">
        <v>264</v>
      </c>
      <c r="AE33" s="109" t="s">
        <v>264</v>
      </c>
      <c r="AF33" s="109" t="s">
        <v>264</v>
      </c>
      <c r="AG33" s="109" t="s">
        <v>264</v>
      </c>
      <c r="AH33" s="109" t="s">
        <v>264</v>
      </c>
      <c r="AI33" s="109" t="s">
        <v>264</v>
      </c>
      <c r="AJ33" s="109" t="s">
        <v>264</v>
      </c>
      <c r="AK33" s="109" t="s">
        <v>264</v>
      </c>
      <c r="AL33" s="109" t="s">
        <v>264</v>
      </c>
      <c r="AM33" s="109" t="s">
        <v>264</v>
      </c>
      <c r="AN33" s="109" t="s">
        <v>264</v>
      </c>
      <c r="AO33" s="109" t="s">
        <v>264</v>
      </c>
      <c r="AP33" s="110" t="s">
        <v>264</v>
      </c>
      <c r="AQ33" s="110" t="s">
        <v>264</v>
      </c>
      <c r="AR33" s="146" t="s">
        <v>320</v>
      </c>
      <c r="AS33" s="144" t="s">
        <v>264</v>
      </c>
    </row>
    <row r="34" spans="1:45" ht="217.5" customHeight="1">
      <c r="A34" s="108" t="s">
        <v>276</v>
      </c>
      <c r="B34" s="137" t="s">
        <v>285</v>
      </c>
      <c r="C34" s="157" t="s">
        <v>338</v>
      </c>
      <c r="D34" s="105" t="s">
        <v>265</v>
      </c>
      <c r="E34" s="110" t="s">
        <v>264</v>
      </c>
      <c r="F34" s="110" t="s">
        <v>264</v>
      </c>
      <c r="G34" s="110" t="s">
        <v>264</v>
      </c>
      <c r="H34" s="110" t="s">
        <v>264</v>
      </c>
      <c r="I34" s="110" t="s">
        <v>264</v>
      </c>
      <c r="J34" s="110" t="s">
        <v>264</v>
      </c>
      <c r="K34" s="110" t="s">
        <v>264</v>
      </c>
      <c r="L34" s="110" t="s">
        <v>264</v>
      </c>
      <c r="M34" s="110" t="s">
        <v>264</v>
      </c>
      <c r="N34" s="110" t="s">
        <v>264</v>
      </c>
      <c r="O34" s="110" t="s">
        <v>264</v>
      </c>
      <c r="P34" s="110" t="s">
        <v>264</v>
      </c>
      <c r="Q34" s="109" t="s">
        <v>264</v>
      </c>
      <c r="R34" s="109" t="s">
        <v>264</v>
      </c>
      <c r="S34" s="109" t="s">
        <v>264</v>
      </c>
      <c r="T34" s="109" t="s">
        <v>264</v>
      </c>
      <c r="U34" s="109" t="s">
        <v>264</v>
      </c>
      <c r="V34" s="109" t="s">
        <v>264</v>
      </c>
      <c r="W34" s="109" t="s">
        <v>264</v>
      </c>
      <c r="X34" s="109" t="s">
        <v>264</v>
      </c>
      <c r="Y34" s="109" t="s">
        <v>264</v>
      </c>
      <c r="Z34" s="109" t="s">
        <v>264</v>
      </c>
      <c r="AA34" s="109" t="s">
        <v>264</v>
      </c>
      <c r="AB34" s="109" t="s">
        <v>264</v>
      </c>
      <c r="AC34" s="109" t="s">
        <v>264</v>
      </c>
      <c r="AD34" s="109" t="s">
        <v>264</v>
      </c>
      <c r="AE34" s="109" t="s">
        <v>264</v>
      </c>
      <c r="AF34" s="109" t="s">
        <v>264</v>
      </c>
      <c r="AG34" s="109" t="s">
        <v>264</v>
      </c>
      <c r="AH34" s="109" t="s">
        <v>264</v>
      </c>
      <c r="AI34" s="109" t="s">
        <v>264</v>
      </c>
      <c r="AJ34" s="109" t="s">
        <v>264</v>
      </c>
      <c r="AK34" s="109" t="s">
        <v>264</v>
      </c>
      <c r="AL34" s="109" t="s">
        <v>264</v>
      </c>
      <c r="AM34" s="109" t="s">
        <v>264</v>
      </c>
      <c r="AN34" s="109" t="s">
        <v>264</v>
      </c>
      <c r="AO34" s="109" t="s">
        <v>264</v>
      </c>
      <c r="AP34" s="110" t="s">
        <v>264</v>
      </c>
      <c r="AQ34" s="110" t="s">
        <v>264</v>
      </c>
      <c r="AR34" s="146" t="s">
        <v>321</v>
      </c>
      <c r="AS34" s="129" t="s">
        <v>264</v>
      </c>
    </row>
    <row r="35" spans="1:45" ht="23.25" customHeight="1">
      <c r="A35" s="257" t="s">
        <v>277</v>
      </c>
      <c r="B35" s="258" t="s">
        <v>308</v>
      </c>
      <c r="C35" s="262" t="s">
        <v>338</v>
      </c>
      <c r="D35" s="122" t="s">
        <v>284</v>
      </c>
      <c r="E35" s="123">
        <f>SUM(E36:E38)</f>
        <v>828</v>
      </c>
      <c r="F35" s="123">
        <f>SUM(F36:F38)</f>
        <v>828</v>
      </c>
      <c r="G35" s="123">
        <f>F35/E35*100</f>
        <v>100</v>
      </c>
      <c r="H35" s="123">
        <f>SUM(H36:H38)</f>
        <v>0</v>
      </c>
      <c r="I35" s="123">
        <f aca="true" t="shared" si="15" ref="I35:AQ35">SUM(I36:I38)</f>
        <v>0</v>
      </c>
      <c r="J35" s="123">
        <f t="shared" si="15"/>
        <v>0</v>
      </c>
      <c r="K35" s="123">
        <f t="shared" si="15"/>
        <v>0</v>
      </c>
      <c r="L35" s="123">
        <f t="shared" si="15"/>
        <v>0</v>
      </c>
      <c r="M35" s="123">
        <f t="shared" si="15"/>
        <v>0</v>
      </c>
      <c r="N35" s="123">
        <f t="shared" si="15"/>
        <v>0</v>
      </c>
      <c r="O35" s="123">
        <f t="shared" si="15"/>
        <v>0</v>
      </c>
      <c r="P35" s="123">
        <f t="shared" si="15"/>
        <v>0</v>
      </c>
      <c r="Q35" s="123">
        <f t="shared" si="15"/>
        <v>0</v>
      </c>
      <c r="R35" s="123">
        <f t="shared" si="15"/>
        <v>0</v>
      </c>
      <c r="S35" s="123">
        <f t="shared" si="15"/>
        <v>0</v>
      </c>
      <c r="T35" s="140">
        <f t="shared" si="15"/>
        <v>37</v>
      </c>
      <c r="U35" s="140">
        <f t="shared" si="15"/>
        <v>37</v>
      </c>
      <c r="V35" s="140">
        <f t="shared" si="15"/>
        <v>100</v>
      </c>
      <c r="W35" s="140">
        <f t="shared" si="15"/>
        <v>0</v>
      </c>
      <c r="X35" s="123">
        <f t="shared" si="15"/>
        <v>0</v>
      </c>
      <c r="Y35" s="123">
        <f t="shared" si="15"/>
        <v>0</v>
      </c>
      <c r="Z35" s="123">
        <f t="shared" si="15"/>
        <v>0</v>
      </c>
      <c r="AA35" s="123">
        <f t="shared" si="15"/>
        <v>0</v>
      </c>
      <c r="AB35" s="123">
        <f t="shared" si="15"/>
        <v>0</v>
      </c>
      <c r="AC35" s="140">
        <f t="shared" si="15"/>
        <v>0</v>
      </c>
      <c r="AD35" s="140">
        <f t="shared" si="15"/>
        <v>0</v>
      </c>
      <c r="AE35" s="140">
        <f t="shared" si="15"/>
        <v>0</v>
      </c>
      <c r="AF35" s="140">
        <f t="shared" si="15"/>
        <v>74</v>
      </c>
      <c r="AG35" s="123">
        <f t="shared" si="15"/>
        <v>37</v>
      </c>
      <c r="AH35" s="123">
        <f t="shared" si="15"/>
        <v>50</v>
      </c>
      <c r="AI35" s="123">
        <f t="shared" si="15"/>
        <v>447</v>
      </c>
      <c r="AJ35" s="123">
        <f t="shared" si="15"/>
        <v>484</v>
      </c>
      <c r="AK35" s="123">
        <f t="shared" si="15"/>
        <v>108.27740492170021</v>
      </c>
      <c r="AL35" s="123">
        <f t="shared" si="15"/>
        <v>232.9</v>
      </c>
      <c r="AM35" s="123">
        <f t="shared" si="15"/>
        <v>232.9</v>
      </c>
      <c r="AN35" s="123">
        <f t="shared" si="15"/>
        <v>100</v>
      </c>
      <c r="AO35" s="140">
        <f t="shared" si="15"/>
        <v>37.1</v>
      </c>
      <c r="AP35" s="123">
        <f t="shared" si="15"/>
        <v>37.1</v>
      </c>
      <c r="AQ35" s="123">
        <f t="shared" si="15"/>
        <v>100</v>
      </c>
      <c r="AR35" s="259" t="s">
        <v>322</v>
      </c>
      <c r="AS35" s="211" t="s">
        <v>264</v>
      </c>
    </row>
    <row r="36" spans="1:45" ht="61.5" customHeight="1">
      <c r="A36" s="257"/>
      <c r="B36" s="258"/>
      <c r="C36" s="263"/>
      <c r="D36" s="104" t="s">
        <v>37</v>
      </c>
      <c r="E36" s="121">
        <f aca="true" t="shared" si="16" ref="E36:F38">H36+K36+N36+Q36+T36+W36+Z36+AC36+AF36+AI36+AL36+AO36</f>
        <v>0</v>
      </c>
      <c r="F36" s="121">
        <f t="shared" si="16"/>
        <v>0</v>
      </c>
      <c r="G36" s="121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09">
        <v>0</v>
      </c>
      <c r="AQ36" s="109">
        <v>0</v>
      </c>
      <c r="AR36" s="260"/>
      <c r="AS36" s="212"/>
    </row>
    <row r="37" spans="1:45" ht="43.5" customHeight="1">
      <c r="A37" s="257"/>
      <c r="B37" s="258"/>
      <c r="C37" s="263"/>
      <c r="D37" s="105" t="s">
        <v>42</v>
      </c>
      <c r="E37" s="121">
        <f t="shared" si="16"/>
        <v>828</v>
      </c>
      <c r="F37" s="121">
        <f t="shared" si="16"/>
        <v>828</v>
      </c>
      <c r="G37" s="121">
        <f>F37/E37*100</f>
        <v>100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37</v>
      </c>
      <c r="U37" s="109">
        <v>37</v>
      </c>
      <c r="V37" s="109">
        <v>100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74</v>
      </c>
      <c r="AG37" s="109">
        <v>37</v>
      </c>
      <c r="AH37" s="109">
        <f>AG37/AF37*100</f>
        <v>50</v>
      </c>
      <c r="AI37" s="109">
        <v>447</v>
      </c>
      <c r="AJ37" s="109">
        <v>484</v>
      </c>
      <c r="AK37" s="109">
        <f>AJ37/AI37*100</f>
        <v>108.27740492170021</v>
      </c>
      <c r="AL37" s="109">
        <v>232.9</v>
      </c>
      <c r="AM37" s="109">
        <v>232.9</v>
      </c>
      <c r="AN37" s="109">
        <f>AM37/AL37*100</f>
        <v>100</v>
      </c>
      <c r="AO37" s="109">
        <v>37.1</v>
      </c>
      <c r="AP37" s="109">
        <v>37.1</v>
      </c>
      <c r="AQ37" s="109">
        <v>100</v>
      </c>
      <c r="AR37" s="260"/>
      <c r="AS37" s="212"/>
    </row>
    <row r="38" spans="1:45" ht="105.75" customHeight="1">
      <c r="A38" s="257"/>
      <c r="B38" s="258"/>
      <c r="C38" s="264"/>
      <c r="D38" s="105" t="s">
        <v>283</v>
      </c>
      <c r="E38" s="121">
        <f t="shared" si="16"/>
        <v>0</v>
      </c>
      <c r="F38" s="121">
        <f t="shared" si="16"/>
        <v>0</v>
      </c>
      <c r="G38" s="121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109">
        <v>0</v>
      </c>
      <c r="AP38" s="109">
        <v>0</v>
      </c>
      <c r="AQ38" s="109">
        <v>0</v>
      </c>
      <c r="AR38" s="261"/>
      <c r="AS38" s="213"/>
    </row>
    <row r="39" spans="1:45" ht="23.25" customHeight="1">
      <c r="A39" s="242" t="s">
        <v>267</v>
      </c>
      <c r="B39" s="221"/>
      <c r="C39" s="222"/>
      <c r="D39" s="128" t="s">
        <v>284</v>
      </c>
      <c r="E39" s="125">
        <f>E35</f>
        <v>828</v>
      </c>
      <c r="F39" s="125">
        <f>SUM(F40:F43)</f>
        <v>828</v>
      </c>
      <c r="G39" s="125">
        <f>F39/E39*100</f>
        <v>100</v>
      </c>
      <c r="H39" s="139">
        <f aca="true" t="shared" si="17" ref="H39:AO39">H35</f>
        <v>0</v>
      </c>
      <c r="I39" s="139">
        <f t="shared" si="17"/>
        <v>0</v>
      </c>
      <c r="J39" s="139">
        <f t="shared" si="17"/>
        <v>0</v>
      </c>
      <c r="K39" s="139">
        <f t="shared" si="17"/>
        <v>0</v>
      </c>
      <c r="L39" s="139">
        <f t="shared" si="17"/>
        <v>0</v>
      </c>
      <c r="M39" s="139">
        <f t="shared" si="17"/>
        <v>0</v>
      </c>
      <c r="N39" s="139">
        <f t="shared" si="17"/>
        <v>0</v>
      </c>
      <c r="O39" s="139">
        <f t="shared" si="17"/>
        <v>0</v>
      </c>
      <c r="P39" s="139">
        <f t="shared" si="17"/>
        <v>0</v>
      </c>
      <c r="Q39" s="139">
        <f t="shared" si="17"/>
        <v>0</v>
      </c>
      <c r="R39" s="138">
        <f t="shared" si="17"/>
        <v>0</v>
      </c>
      <c r="S39" s="138">
        <f t="shared" si="17"/>
        <v>0</v>
      </c>
      <c r="T39" s="138">
        <f t="shared" si="17"/>
        <v>37</v>
      </c>
      <c r="U39" s="138">
        <f t="shared" si="17"/>
        <v>37</v>
      </c>
      <c r="V39" s="138">
        <f t="shared" si="17"/>
        <v>100</v>
      </c>
      <c r="W39" s="138">
        <f t="shared" si="17"/>
        <v>0</v>
      </c>
      <c r="X39" s="138">
        <f t="shared" si="17"/>
        <v>0</v>
      </c>
      <c r="Y39" s="138">
        <f t="shared" si="17"/>
        <v>0</v>
      </c>
      <c r="Z39" s="139">
        <f t="shared" si="17"/>
        <v>0</v>
      </c>
      <c r="AA39" s="138">
        <f t="shared" si="17"/>
        <v>0</v>
      </c>
      <c r="AB39" s="138">
        <f t="shared" si="17"/>
        <v>0</v>
      </c>
      <c r="AC39" s="138">
        <f t="shared" si="17"/>
        <v>0</v>
      </c>
      <c r="AD39" s="138">
        <f t="shared" si="17"/>
        <v>0</v>
      </c>
      <c r="AE39" s="138">
        <f t="shared" si="17"/>
        <v>0</v>
      </c>
      <c r="AF39" s="138">
        <f t="shared" si="17"/>
        <v>74</v>
      </c>
      <c r="AG39" s="138">
        <f t="shared" si="17"/>
        <v>37</v>
      </c>
      <c r="AH39" s="138">
        <f t="shared" si="17"/>
        <v>50</v>
      </c>
      <c r="AI39" s="138">
        <f t="shared" si="17"/>
        <v>447</v>
      </c>
      <c r="AJ39" s="138">
        <f t="shared" si="17"/>
        <v>484</v>
      </c>
      <c r="AK39" s="138">
        <f t="shared" si="17"/>
        <v>108.27740492170021</v>
      </c>
      <c r="AL39" s="138">
        <f t="shared" si="17"/>
        <v>232.9</v>
      </c>
      <c r="AM39" s="138">
        <f t="shared" si="17"/>
        <v>232.9</v>
      </c>
      <c r="AN39" s="138">
        <f t="shared" si="17"/>
        <v>100</v>
      </c>
      <c r="AO39" s="138">
        <f t="shared" si="17"/>
        <v>37.1</v>
      </c>
      <c r="AP39" s="125">
        <f>SUM(AP40:AP43)</f>
        <v>37.1</v>
      </c>
      <c r="AQ39" s="125">
        <f>SUM(AQ40:AQ43)</f>
        <v>100</v>
      </c>
      <c r="AR39" s="243" t="s">
        <v>323</v>
      </c>
      <c r="AS39" s="211" t="s">
        <v>264</v>
      </c>
    </row>
    <row r="40" spans="1:45" ht="33.75" customHeight="1">
      <c r="A40" s="242"/>
      <c r="B40" s="221"/>
      <c r="C40" s="237"/>
      <c r="D40" s="104" t="s">
        <v>37</v>
      </c>
      <c r="E40" s="121">
        <f aca="true" t="shared" si="18" ref="E40:F43">H40+K40+N40+Q40+T40+W40+Z40+AC40+AF40+AI40+AL40+AO40</f>
        <v>0</v>
      </c>
      <c r="F40" s="121">
        <f t="shared" si="18"/>
        <v>0</v>
      </c>
      <c r="G40" s="121">
        <v>0</v>
      </c>
      <c r="H40" s="109">
        <f aca="true" t="shared" si="19" ref="H40:AQ40">H36</f>
        <v>0</v>
      </c>
      <c r="I40" s="109">
        <f t="shared" si="19"/>
        <v>0</v>
      </c>
      <c r="J40" s="109">
        <f t="shared" si="19"/>
        <v>0</v>
      </c>
      <c r="K40" s="109">
        <f t="shared" si="19"/>
        <v>0</v>
      </c>
      <c r="L40" s="109">
        <f t="shared" si="19"/>
        <v>0</v>
      </c>
      <c r="M40" s="109">
        <f t="shared" si="19"/>
        <v>0</v>
      </c>
      <c r="N40" s="109">
        <f t="shared" si="19"/>
        <v>0</v>
      </c>
      <c r="O40" s="109">
        <f t="shared" si="19"/>
        <v>0</v>
      </c>
      <c r="P40" s="109">
        <f t="shared" si="19"/>
        <v>0</v>
      </c>
      <c r="Q40" s="109">
        <f t="shared" si="19"/>
        <v>0</v>
      </c>
      <c r="R40" s="109">
        <f t="shared" si="19"/>
        <v>0</v>
      </c>
      <c r="S40" s="109">
        <f t="shared" si="19"/>
        <v>0</v>
      </c>
      <c r="T40" s="109">
        <f t="shared" si="19"/>
        <v>0</v>
      </c>
      <c r="U40" s="109">
        <f t="shared" si="19"/>
        <v>0</v>
      </c>
      <c r="V40" s="109">
        <f t="shared" si="19"/>
        <v>0</v>
      </c>
      <c r="W40" s="109">
        <f t="shared" si="19"/>
        <v>0</v>
      </c>
      <c r="X40" s="109">
        <f t="shared" si="19"/>
        <v>0</v>
      </c>
      <c r="Y40" s="109">
        <f t="shared" si="19"/>
        <v>0</v>
      </c>
      <c r="Z40" s="109">
        <f t="shared" si="19"/>
        <v>0</v>
      </c>
      <c r="AA40" s="109">
        <f t="shared" si="19"/>
        <v>0</v>
      </c>
      <c r="AB40" s="109">
        <f t="shared" si="19"/>
        <v>0</v>
      </c>
      <c r="AC40" s="109">
        <f t="shared" si="19"/>
        <v>0</v>
      </c>
      <c r="AD40" s="109">
        <f t="shared" si="19"/>
        <v>0</v>
      </c>
      <c r="AE40" s="109">
        <f t="shared" si="19"/>
        <v>0</v>
      </c>
      <c r="AF40" s="109">
        <f t="shared" si="19"/>
        <v>0</v>
      </c>
      <c r="AG40" s="109">
        <f t="shared" si="19"/>
        <v>0</v>
      </c>
      <c r="AH40" s="109">
        <f t="shared" si="19"/>
        <v>0</v>
      </c>
      <c r="AI40" s="109">
        <f t="shared" si="19"/>
        <v>0</v>
      </c>
      <c r="AJ40" s="109">
        <f t="shared" si="19"/>
        <v>0</v>
      </c>
      <c r="AK40" s="109">
        <f t="shared" si="19"/>
        <v>0</v>
      </c>
      <c r="AL40" s="109">
        <f t="shared" si="19"/>
        <v>0</v>
      </c>
      <c r="AM40" s="109">
        <f t="shared" si="19"/>
        <v>0</v>
      </c>
      <c r="AN40" s="109">
        <f t="shared" si="19"/>
        <v>0</v>
      </c>
      <c r="AO40" s="109">
        <f t="shared" si="19"/>
        <v>0</v>
      </c>
      <c r="AP40" s="109">
        <f t="shared" si="19"/>
        <v>0</v>
      </c>
      <c r="AQ40" s="109">
        <f t="shared" si="19"/>
        <v>0</v>
      </c>
      <c r="AR40" s="244"/>
      <c r="AS40" s="212"/>
    </row>
    <row r="41" spans="1:45" ht="69" customHeight="1">
      <c r="A41" s="242"/>
      <c r="B41" s="221"/>
      <c r="C41" s="237"/>
      <c r="D41" s="105" t="s">
        <v>282</v>
      </c>
      <c r="E41" s="121">
        <v>0</v>
      </c>
      <c r="F41" s="121">
        <f>I41+L41+O41+R41+U41+X41+AD41+AG41+AJ41+AM41+AP41</f>
        <v>0</v>
      </c>
      <c r="G41" s="121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09">
        <v>0</v>
      </c>
      <c r="AO41" s="109">
        <v>0</v>
      </c>
      <c r="AP41" s="109">
        <v>0</v>
      </c>
      <c r="AQ41" s="109">
        <v>0</v>
      </c>
      <c r="AR41" s="244"/>
      <c r="AS41" s="212"/>
    </row>
    <row r="42" spans="1:45" ht="42.75" customHeight="1">
      <c r="A42" s="242"/>
      <c r="B42" s="221"/>
      <c r="C42" s="237"/>
      <c r="D42" s="105" t="s">
        <v>42</v>
      </c>
      <c r="E42" s="121">
        <f>H42+K42+N42+Q42+T42+W42+Z42+AC42+AF42+AI42+AL42+AO42</f>
        <v>828</v>
      </c>
      <c r="F42" s="121">
        <f>I42+L42+O42+R42+U42+X42+AA42+AD42+AG42+AJ42+AM42+AP42</f>
        <v>828</v>
      </c>
      <c r="G42" s="121">
        <f>F42/E42*100</f>
        <v>100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37</v>
      </c>
      <c r="U42" s="109">
        <v>37</v>
      </c>
      <c r="V42" s="109">
        <v>100</v>
      </c>
      <c r="W42" s="109">
        <v>0</v>
      </c>
      <c r="X42" s="109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74</v>
      </c>
      <c r="AG42" s="109">
        <v>37</v>
      </c>
      <c r="AH42" s="109">
        <f>AG42/AF42*100</f>
        <v>50</v>
      </c>
      <c r="AI42" s="109">
        <v>447</v>
      </c>
      <c r="AJ42" s="109">
        <v>484</v>
      </c>
      <c r="AK42" s="109">
        <f>AJ42/AI42*100</f>
        <v>108.27740492170021</v>
      </c>
      <c r="AL42" s="109">
        <v>232.9</v>
      </c>
      <c r="AM42" s="109">
        <v>232.9</v>
      </c>
      <c r="AN42" s="109">
        <f>AM42/AL42*100</f>
        <v>100</v>
      </c>
      <c r="AO42" s="109">
        <v>37.1</v>
      </c>
      <c r="AP42" s="109">
        <v>37.1</v>
      </c>
      <c r="AQ42" s="109">
        <v>100</v>
      </c>
      <c r="AR42" s="244"/>
      <c r="AS42" s="212"/>
    </row>
    <row r="43" spans="1:45" ht="64.5" customHeight="1">
      <c r="A43" s="242"/>
      <c r="B43" s="221"/>
      <c r="C43" s="238"/>
      <c r="D43" s="105" t="s">
        <v>283</v>
      </c>
      <c r="E43" s="121">
        <f t="shared" si="18"/>
        <v>0</v>
      </c>
      <c r="F43" s="121">
        <f t="shared" si="18"/>
        <v>0</v>
      </c>
      <c r="G43" s="121">
        <v>0</v>
      </c>
      <c r="H43" s="109">
        <f>H38</f>
        <v>0</v>
      </c>
      <c r="I43" s="109">
        <f aca="true" t="shared" si="20" ref="I43:AQ43">I38</f>
        <v>0</v>
      </c>
      <c r="J43" s="109">
        <f t="shared" si="20"/>
        <v>0</v>
      </c>
      <c r="K43" s="109">
        <f t="shared" si="20"/>
        <v>0</v>
      </c>
      <c r="L43" s="109">
        <f t="shared" si="20"/>
        <v>0</v>
      </c>
      <c r="M43" s="109">
        <f t="shared" si="20"/>
        <v>0</v>
      </c>
      <c r="N43" s="109">
        <f t="shared" si="20"/>
        <v>0</v>
      </c>
      <c r="O43" s="109">
        <f t="shared" si="20"/>
        <v>0</v>
      </c>
      <c r="P43" s="109">
        <f t="shared" si="20"/>
        <v>0</v>
      </c>
      <c r="Q43" s="109">
        <f t="shared" si="20"/>
        <v>0</v>
      </c>
      <c r="R43" s="109">
        <f t="shared" si="20"/>
        <v>0</v>
      </c>
      <c r="S43" s="109">
        <f t="shared" si="20"/>
        <v>0</v>
      </c>
      <c r="T43" s="109">
        <f t="shared" si="20"/>
        <v>0</v>
      </c>
      <c r="U43" s="109">
        <f t="shared" si="20"/>
        <v>0</v>
      </c>
      <c r="V43" s="109">
        <f t="shared" si="20"/>
        <v>0</v>
      </c>
      <c r="W43" s="109">
        <f t="shared" si="20"/>
        <v>0</v>
      </c>
      <c r="X43" s="109">
        <f t="shared" si="20"/>
        <v>0</v>
      </c>
      <c r="Y43" s="109">
        <f t="shared" si="20"/>
        <v>0</v>
      </c>
      <c r="Z43" s="109">
        <f t="shared" si="20"/>
        <v>0</v>
      </c>
      <c r="AA43" s="109">
        <f t="shared" si="20"/>
        <v>0</v>
      </c>
      <c r="AB43" s="109">
        <f t="shared" si="20"/>
        <v>0</v>
      </c>
      <c r="AC43" s="109">
        <f t="shared" si="20"/>
        <v>0</v>
      </c>
      <c r="AD43" s="109">
        <f t="shared" si="20"/>
        <v>0</v>
      </c>
      <c r="AE43" s="109">
        <f t="shared" si="20"/>
        <v>0</v>
      </c>
      <c r="AF43" s="109">
        <f t="shared" si="20"/>
        <v>0</v>
      </c>
      <c r="AG43" s="109">
        <f t="shared" si="20"/>
        <v>0</v>
      </c>
      <c r="AH43" s="109">
        <f t="shared" si="20"/>
        <v>0</v>
      </c>
      <c r="AI43" s="109">
        <f t="shared" si="20"/>
        <v>0</v>
      </c>
      <c r="AJ43" s="109">
        <f t="shared" si="20"/>
        <v>0</v>
      </c>
      <c r="AK43" s="109">
        <f t="shared" si="20"/>
        <v>0</v>
      </c>
      <c r="AL43" s="109">
        <f t="shared" si="20"/>
        <v>0</v>
      </c>
      <c r="AM43" s="109">
        <f t="shared" si="20"/>
        <v>0</v>
      </c>
      <c r="AN43" s="109">
        <f t="shared" si="20"/>
        <v>0</v>
      </c>
      <c r="AO43" s="109">
        <f t="shared" si="20"/>
        <v>0</v>
      </c>
      <c r="AP43" s="109">
        <f t="shared" si="20"/>
        <v>0</v>
      </c>
      <c r="AQ43" s="109">
        <f t="shared" si="20"/>
        <v>0</v>
      </c>
      <c r="AR43" s="245"/>
      <c r="AS43" s="213"/>
    </row>
    <row r="44" spans="1:45" ht="24" customHeight="1">
      <c r="A44" s="107" t="s">
        <v>268</v>
      </c>
      <c r="B44" s="246" t="s">
        <v>270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115"/>
      <c r="AQ44" s="115"/>
      <c r="AR44" s="115"/>
      <c r="AS44" s="116"/>
    </row>
    <row r="45" spans="1:45" ht="24" customHeight="1">
      <c r="A45" s="248" t="s">
        <v>269</v>
      </c>
      <c r="B45" s="251" t="s">
        <v>295</v>
      </c>
      <c r="C45" s="151"/>
      <c r="D45" s="122" t="s">
        <v>284</v>
      </c>
      <c r="E45" s="123">
        <f>SUM(E46:E49)</f>
        <v>100</v>
      </c>
      <c r="F45" s="123">
        <f aca="true" t="shared" si="21" ref="F45:AQ45">SUM(F46:F49)</f>
        <v>100</v>
      </c>
      <c r="G45" s="123">
        <f t="shared" si="21"/>
        <v>100</v>
      </c>
      <c r="H45" s="123">
        <f t="shared" si="21"/>
        <v>0</v>
      </c>
      <c r="I45" s="123">
        <f t="shared" si="21"/>
        <v>0</v>
      </c>
      <c r="J45" s="123">
        <f t="shared" si="21"/>
        <v>0</v>
      </c>
      <c r="K45" s="123">
        <f t="shared" si="21"/>
        <v>0</v>
      </c>
      <c r="L45" s="123">
        <f t="shared" si="21"/>
        <v>0</v>
      </c>
      <c r="M45" s="123">
        <f t="shared" si="21"/>
        <v>0</v>
      </c>
      <c r="N45" s="123">
        <f t="shared" si="21"/>
        <v>0</v>
      </c>
      <c r="O45" s="123">
        <f t="shared" si="21"/>
        <v>0</v>
      </c>
      <c r="P45" s="123">
        <f t="shared" si="21"/>
        <v>0</v>
      </c>
      <c r="Q45" s="140">
        <f t="shared" si="21"/>
        <v>100</v>
      </c>
      <c r="R45" s="123">
        <f t="shared" si="21"/>
        <v>100</v>
      </c>
      <c r="S45" s="123">
        <f t="shared" si="21"/>
        <v>100</v>
      </c>
      <c r="T45" s="123">
        <f t="shared" si="21"/>
        <v>0</v>
      </c>
      <c r="U45" s="123">
        <f t="shared" si="21"/>
        <v>0</v>
      </c>
      <c r="V45" s="123">
        <f t="shared" si="21"/>
        <v>0</v>
      </c>
      <c r="W45" s="123">
        <f t="shared" si="21"/>
        <v>0</v>
      </c>
      <c r="X45" s="123">
        <f t="shared" si="21"/>
        <v>0</v>
      </c>
      <c r="Y45" s="123">
        <f t="shared" si="21"/>
        <v>0</v>
      </c>
      <c r="Z45" s="123">
        <f t="shared" si="21"/>
        <v>0</v>
      </c>
      <c r="AA45" s="123">
        <f t="shared" si="21"/>
        <v>0</v>
      </c>
      <c r="AB45" s="123">
        <f t="shared" si="21"/>
        <v>0</v>
      </c>
      <c r="AC45" s="123">
        <f t="shared" si="21"/>
        <v>0</v>
      </c>
      <c r="AD45" s="123">
        <f t="shared" si="21"/>
        <v>0</v>
      </c>
      <c r="AE45" s="123">
        <f t="shared" si="21"/>
        <v>0</v>
      </c>
      <c r="AF45" s="123">
        <f>AF48</f>
        <v>0</v>
      </c>
      <c r="AG45" s="123">
        <f t="shared" si="21"/>
        <v>0</v>
      </c>
      <c r="AH45" s="123">
        <f t="shared" si="21"/>
        <v>0</v>
      </c>
      <c r="AI45" s="123">
        <f t="shared" si="21"/>
        <v>0</v>
      </c>
      <c r="AJ45" s="123">
        <f t="shared" si="21"/>
        <v>0</v>
      </c>
      <c r="AK45" s="123">
        <f t="shared" si="21"/>
        <v>0</v>
      </c>
      <c r="AL45" s="123">
        <f t="shared" si="21"/>
        <v>0</v>
      </c>
      <c r="AM45" s="123">
        <f t="shared" si="21"/>
        <v>0</v>
      </c>
      <c r="AN45" s="123">
        <f t="shared" si="21"/>
        <v>0</v>
      </c>
      <c r="AO45" s="123">
        <f t="shared" si="21"/>
        <v>0</v>
      </c>
      <c r="AP45" s="123">
        <f t="shared" si="21"/>
        <v>0</v>
      </c>
      <c r="AQ45" s="123">
        <f t="shared" si="21"/>
        <v>0</v>
      </c>
      <c r="AR45" s="239" t="s">
        <v>312</v>
      </c>
      <c r="AS45" s="234" t="s">
        <v>264</v>
      </c>
    </row>
    <row r="46" spans="1:45" ht="33" customHeight="1">
      <c r="A46" s="249"/>
      <c r="B46" s="252"/>
      <c r="C46" s="152"/>
      <c r="D46" s="104" t="s">
        <v>37</v>
      </c>
      <c r="E46" s="121">
        <f aca="true" t="shared" si="22" ref="E46:G47">H46+K46+N46+Q46+T46+W46+Z46+AC46+AF46+AI46+AL46+AO46</f>
        <v>0</v>
      </c>
      <c r="F46" s="121">
        <f t="shared" si="22"/>
        <v>0</v>
      </c>
      <c r="G46" s="121">
        <f t="shared" si="22"/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0</v>
      </c>
      <c r="AR46" s="240"/>
      <c r="AS46" s="235"/>
    </row>
    <row r="47" spans="1:45" ht="69.75" customHeight="1">
      <c r="A47" s="249"/>
      <c r="B47" s="252"/>
      <c r="C47" s="156" t="s">
        <v>338</v>
      </c>
      <c r="D47" s="105" t="s">
        <v>282</v>
      </c>
      <c r="E47" s="121">
        <f t="shared" si="22"/>
        <v>0</v>
      </c>
      <c r="F47" s="121">
        <f t="shared" si="22"/>
        <v>0</v>
      </c>
      <c r="G47" s="121">
        <f t="shared" si="22"/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09">
        <v>0</v>
      </c>
      <c r="AQ47" s="109">
        <v>0</v>
      </c>
      <c r="AR47" s="240"/>
      <c r="AS47" s="235"/>
    </row>
    <row r="48" spans="1:45" ht="32.25" customHeight="1">
      <c r="A48" s="249"/>
      <c r="B48" s="252"/>
      <c r="C48" s="152"/>
      <c r="D48" s="105" t="s">
        <v>42</v>
      </c>
      <c r="E48" s="121">
        <f>H48+K48+N48+Q48+T48+W48+Z48+AC48+AF48+AI48+AL48+AO48</f>
        <v>100</v>
      </c>
      <c r="F48" s="121">
        <f>I48+L48+O48+R48+U48+X48+AA48+AD48+AG48+AJ48+AM48+AP48</f>
        <v>100</v>
      </c>
      <c r="G48" s="121">
        <f>F48/E48*100</f>
        <v>100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100</v>
      </c>
      <c r="R48" s="109">
        <v>100</v>
      </c>
      <c r="S48" s="109">
        <f>R48/Q48*100</f>
        <v>100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240"/>
      <c r="AS48" s="235"/>
    </row>
    <row r="49" spans="1:45" ht="64.5" customHeight="1">
      <c r="A49" s="250"/>
      <c r="B49" s="253"/>
      <c r="C49" s="153"/>
      <c r="D49" s="105" t="s">
        <v>283</v>
      </c>
      <c r="E49" s="121">
        <f>H49+K49+N49+Q49+T49+W49+Z49+AC49+AF49+AI49+AL49+AO49</f>
        <v>0</v>
      </c>
      <c r="F49" s="121">
        <f>I49+L49+O49+R49+U49+X49+AA49+AD49+AG49+AJ49+AM49+AP49</f>
        <v>0</v>
      </c>
      <c r="G49" s="121">
        <f>J49+M49+P49+S49+V49+Y49+AB49+AE49+AH49+AK49+AN49+AQ49</f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241"/>
      <c r="AS49" s="236"/>
    </row>
    <row r="50" spans="1:45" ht="188.25" customHeight="1">
      <c r="A50" s="130" t="s">
        <v>278</v>
      </c>
      <c r="B50" s="137" t="s">
        <v>294</v>
      </c>
      <c r="C50" s="157" t="s">
        <v>347</v>
      </c>
      <c r="D50" s="105" t="s">
        <v>265</v>
      </c>
      <c r="E50" s="110" t="s">
        <v>264</v>
      </c>
      <c r="F50" s="110" t="s">
        <v>264</v>
      </c>
      <c r="G50" s="110" t="s">
        <v>264</v>
      </c>
      <c r="H50" s="110" t="s">
        <v>264</v>
      </c>
      <c r="I50" s="110" t="s">
        <v>264</v>
      </c>
      <c r="J50" s="110" t="s">
        <v>264</v>
      </c>
      <c r="K50" s="110" t="s">
        <v>264</v>
      </c>
      <c r="L50" s="110" t="s">
        <v>264</v>
      </c>
      <c r="M50" s="110" t="s">
        <v>264</v>
      </c>
      <c r="N50" s="110" t="s">
        <v>264</v>
      </c>
      <c r="O50" s="110" t="s">
        <v>264</v>
      </c>
      <c r="P50" s="110" t="s">
        <v>264</v>
      </c>
      <c r="Q50" s="109" t="s">
        <v>264</v>
      </c>
      <c r="R50" s="109" t="s">
        <v>264</v>
      </c>
      <c r="S50" s="109" t="s">
        <v>264</v>
      </c>
      <c r="T50" s="109" t="s">
        <v>264</v>
      </c>
      <c r="U50" s="109" t="s">
        <v>264</v>
      </c>
      <c r="V50" s="109" t="s">
        <v>264</v>
      </c>
      <c r="W50" s="109" t="s">
        <v>264</v>
      </c>
      <c r="X50" s="109" t="s">
        <v>264</v>
      </c>
      <c r="Y50" s="109" t="s">
        <v>264</v>
      </c>
      <c r="Z50" s="109" t="s">
        <v>264</v>
      </c>
      <c r="AA50" s="109" t="s">
        <v>264</v>
      </c>
      <c r="AB50" s="109" t="s">
        <v>264</v>
      </c>
      <c r="AC50" s="109" t="s">
        <v>264</v>
      </c>
      <c r="AD50" s="109" t="s">
        <v>264</v>
      </c>
      <c r="AE50" s="109" t="s">
        <v>264</v>
      </c>
      <c r="AF50" s="109" t="s">
        <v>264</v>
      </c>
      <c r="AG50" s="109" t="s">
        <v>264</v>
      </c>
      <c r="AH50" s="109" t="s">
        <v>264</v>
      </c>
      <c r="AI50" s="109" t="s">
        <v>264</v>
      </c>
      <c r="AJ50" s="109" t="s">
        <v>264</v>
      </c>
      <c r="AK50" s="109" t="s">
        <v>264</v>
      </c>
      <c r="AL50" s="109" t="s">
        <v>264</v>
      </c>
      <c r="AM50" s="109" t="s">
        <v>264</v>
      </c>
      <c r="AN50" s="109" t="s">
        <v>264</v>
      </c>
      <c r="AO50" s="109" t="s">
        <v>264</v>
      </c>
      <c r="AP50" s="110" t="s">
        <v>264</v>
      </c>
      <c r="AQ50" s="110" t="s">
        <v>264</v>
      </c>
      <c r="AR50" s="143" t="s">
        <v>309</v>
      </c>
      <c r="AS50" s="129" t="s">
        <v>264</v>
      </c>
    </row>
    <row r="51" spans="1:45" ht="363" customHeight="1">
      <c r="A51" s="130" t="s">
        <v>279</v>
      </c>
      <c r="B51" s="137" t="s">
        <v>292</v>
      </c>
      <c r="C51" s="157" t="s">
        <v>348</v>
      </c>
      <c r="D51" s="105" t="s">
        <v>265</v>
      </c>
      <c r="E51" s="110" t="s">
        <v>264</v>
      </c>
      <c r="F51" s="110" t="s">
        <v>264</v>
      </c>
      <c r="G51" s="110" t="s">
        <v>264</v>
      </c>
      <c r="H51" s="110" t="s">
        <v>264</v>
      </c>
      <c r="I51" s="110" t="s">
        <v>264</v>
      </c>
      <c r="J51" s="110" t="s">
        <v>264</v>
      </c>
      <c r="K51" s="110" t="s">
        <v>264</v>
      </c>
      <c r="L51" s="110" t="s">
        <v>264</v>
      </c>
      <c r="M51" s="110" t="s">
        <v>264</v>
      </c>
      <c r="N51" s="110" t="s">
        <v>264</v>
      </c>
      <c r="O51" s="110" t="s">
        <v>264</v>
      </c>
      <c r="P51" s="110" t="s">
        <v>264</v>
      </c>
      <c r="Q51" s="109" t="s">
        <v>264</v>
      </c>
      <c r="R51" s="109" t="s">
        <v>264</v>
      </c>
      <c r="S51" s="109" t="s">
        <v>264</v>
      </c>
      <c r="T51" s="109" t="s">
        <v>264</v>
      </c>
      <c r="U51" s="109" t="s">
        <v>264</v>
      </c>
      <c r="V51" s="109" t="s">
        <v>264</v>
      </c>
      <c r="W51" s="109" t="s">
        <v>264</v>
      </c>
      <c r="X51" s="109" t="s">
        <v>264</v>
      </c>
      <c r="Y51" s="109" t="s">
        <v>264</v>
      </c>
      <c r="Z51" s="109" t="s">
        <v>264</v>
      </c>
      <c r="AA51" s="109" t="s">
        <v>264</v>
      </c>
      <c r="AB51" s="109" t="s">
        <v>264</v>
      </c>
      <c r="AC51" s="109" t="s">
        <v>264</v>
      </c>
      <c r="AD51" s="109" t="s">
        <v>264</v>
      </c>
      <c r="AE51" s="109" t="s">
        <v>264</v>
      </c>
      <c r="AF51" s="109" t="s">
        <v>264</v>
      </c>
      <c r="AG51" s="109" t="s">
        <v>264</v>
      </c>
      <c r="AH51" s="109" t="s">
        <v>264</v>
      </c>
      <c r="AI51" s="109" t="s">
        <v>264</v>
      </c>
      <c r="AJ51" s="109" t="s">
        <v>264</v>
      </c>
      <c r="AK51" s="109" t="s">
        <v>264</v>
      </c>
      <c r="AL51" s="109" t="s">
        <v>264</v>
      </c>
      <c r="AM51" s="109" t="s">
        <v>264</v>
      </c>
      <c r="AN51" s="109" t="s">
        <v>264</v>
      </c>
      <c r="AO51" s="109" t="s">
        <v>264</v>
      </c>
      <c r="AP51" s="110" t="s">
        <v>264</v>
      </c>
      <c r="AQ51" s="110" t="s">
        <v>264</v>
      </c>
      <c r="AR51" s="136" t="s">
        <v>349</v>
      </c>
      <c r="AS51" s="129" t="s">
        <v>264</v>
      </c>
    </row>
    <row r="52" spans="1:45" ht="23.25" customHeight="1">
      <c r="A52" s="225" t="s">
        <v>280</v>
      </c>
      <c r="B52" s="228" t="s">
        <v>293</v>
      </c>
      <c r="C52" s="228" t="s">
        <v>338</v>
      </c>
      <c r="D52" s="124" t="s">
        <v>284</v>
      </c>
      <c r="E52" s="138">
        <f>SUM(E53:E56)</f>
        <v>30066.700019999997</v>
      </c>
      <c r="F52" s="125">
        <f>SUM(F53:F56)</f>
        <v>30066.65748</v>
      </c>
      <c r="G52" s="125">
        <f>F52/E52*100</f>
        <v>99.99985851456938</v>
      </c>
      <c r="H52" s="126">
        <f>SUM(H53:H56)</f>
        <v>0</v>
      </c>
      <c r="I52" s="126">
        <f aca="true" t="shared" si="23" ref="I52:AQ52">SUM(I53:I56)</f>
        <v>0</v>
      </c>
      <c r="J52" s="126">
        <f t="shared" si="23"/>
        <v>0</v>
      </c>
      <c r="K52" s="138">
        <f t="shared" si="23"/>
        <v>2082.49732</v>
      </c>
      <c r="L52" s="138">
        <f t="shared" si="23"/>
        <v>2082.49732</v>
      </c>
      <c r="M52" s="138">
        <f t="shared" si="23"/>
        <v>100</v>
      </c>
      <c r="N52" s="138">
        <f t="shared" si="23"/>
        <v>4043.4027</v>
      </c>
      <c r="O52" s="138">
        <f t="shared" si="23"/>
        <v>4043.4004000000004</v>
      </c>
      <c r="P52" s="138">
        <f t="shared" si="23"/>
        <v>99.9999431172166</v>
      </c>
      <c r="Q52" s="138">
        <f t="shared" si="23"/>
        <v>1994.7</v>
      </c>
      <c r="R52" s="138">
        <f t="shared" si="23"/>
        <v>1994.72792</v>
      </c>
      <c r="S52" s="138">
        <f t="shared" si="23"/>
        <v>100.00139970922946</v>
      </c>
      <c r="T52" s="138">
        <f t="shared" si="23"/>
        <v>1893</v>
      </c>
      <c r="U52" s="138">
        <f t="shared" si="23"/>
        <v>1893.02896</v>
      </c>
      <c r="V52" s="138">
        <f t="shared" si="23"/>
        <v>100.00152984680402</v>
      </c>
      <c r="W52" s="138">
        <f t="shared" si="23"/>
        <v>1959.8</v>
      </c>
      <c r="X52" s="138">
        <f t="shared" si="23"/>
        <v>1959.76216</v>
      </c>
      <c r="Y52" s="138">
        <f t="shared" si="23"/>
        <v>99.99806919073376</v>
      </c>
      <c r="Z52" s="138">
        <f t="shared" si="23"/>
        <v>1874.52344</v>
      </c>
      <c r="AA52" s="138">
        <f t="shared" si="23"/>
        <v>1874.52344</v>
      </c>
      <c r="AB52" s="138">
        <f t="shared" si="23"/>
        <v>100</v>
      </c>
      <c r="AC52" s="138">
        <f t="shared" si="23"/>
        <v>5701.41828</v>
      </c>
      <c r="AD52" s="138">
        <f t="shared" si="23"/>
        <v>5701.40994</v>
      </c>
      <c r="AE52" s="138">
        <f t="shared" si="23"/>
        <v>99.99985372060792</v>
      </c>
      <c r="AF52" s="138">
        <f t="shared" si="23"/>
        <v>1834.25828</v>
      </c>
      <c r="AG52" s="138">
        <f t="shared" si="23"/>
        <v>1834.199</v>
      </c>
      <c r="AH52" s="138">
        <f t="shared" si="23"/>
        <v>99.99676817596266</v>
      </c>
      <c r="AI52" s="138">
        <f t="shared" si="23"/>
        <v>1914.3</v>
      </c>
      <c r="AJ52" s="138">
        <f t="shared" si="23"/>
        <v>1914.3</v>
      </c>
      <c r="AK52" s="138">
        <f t="shared" si="23"/>
        <v>100</v>
      </c>
      <c r="AL52" s="138">
        <f t="shared" si="23"/>
        <v>1974.6</v>
      </c>
      <c r="AM52" s="138">
        <f t="shared" si="23"/>
        <v>1974.6</v>
      </c>
      <c r="AN52" s="138">
        <f t="shared" si="23"/>
        <v>100</v>
      </c>
      <c r="AO52" s="138">
        <f t="shared" si="23"/>
        <v>4794.2</v>
      </c>
      <c r="AP52" s="138">
        <f t="shared" si="23"/>
        <v>4794.208339999999</v>
      </c>
      <c r="AQ52" s="138">
        <f t="shared" si="23"/>
        <v>100.00017396020189</v>
      </c>
      <c r="AR52" s="239" t="s">
        <v>328</v>
      </c>
      <c r="AS52" s="234" t="s">
        <v>264</v>
      </c>
    </row>
    <row r="53" spans="1:45" ht="44.25" customHeight="1">
      <c r="A53" s="226"/>
      <c r="B53" s="229"/>
      <c r="C53" s="223"/>
      <c r="D53" s="104" t="s">
        <v>37</v>
      </c>
      <c r="E53" s="121">
        <f>H53+K53+N53+Q53+T53+W53+Z53+AC53+AF53+AI53+AL53+AO53</f>
        <v>0</v>
      </c>
      <c r="F53" s="121">
        <f>I53+L53+O53+R53+U53+X53+AA53+AD53+AG53+AJ53+AM53+AP53</f>
        <v>0</v>
      </c>
      <c r="G53" s="121">
        <f>J53+M53+P53+S53+V53+Y53+AB53+AE53+AH53+AK53+AN53+AQ53</f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10">
        <v>0</v>
      </c>
      <c r="AQ53" s="110">
        <v>0</v>
      </c>
      <c r="AR53" s="240"/>
      <c r="AS53" s="235"/>
    </row>
    <row r="54" spans="1:45" s="102" customFormat="1" ht="67.5" customHeight="1">
      <c r="A54" s="226"/>
      <c r="B54" s="229"/>
      <c r="C54" s="223"/>
      <c r="D54" s="120" t="s">
        <v>282</v>
      </c>
      <c r="E54" s="141">
        <f aca="true" t="shared" si="24" ref="E54:F56">H54+K54+N54+Q54+T54+W54+Z54+AC54+AF54+AI54+AL54+AO54</f>
        <v>30066.700019999997</v>
      </c>
      <c r="F54" s="121">
        <f t="shared" si="24"/>
        <v>30066.65748</v>
      </c>
      <c r="G54" s="121">
        <f>F54/E54*100</f>
        <v>99.99985851456938</v>
      </c>
      <c r="H54" s="109">
        <f>H59+H64</f>
        <v>0</v>
      </c>
      <c r="I54" s="109">
        <f>I59+I64</f>
        <v>0</v>
      </c>
      <c r="J54" s="109">
        <v>0</v>
      </c>
      <c r="K54" s="109">
        <f>K59+K64</f>
        <v>2082.49732</v>
      </c>
      <c r="L54" s="109">
        <f>L59+L64</f>
        <v>2082.49732</v>
      </c>
      <c r="M54" s="109">
        <f>L54/K54*100</f>
        <v>100</v>
      </c>
      <c r="N54" s="109">
        <f>N59+N64</f>
        <v>4043.4027</v>
      </c>
      <c r="O54" s="109">
        <f>O59+O64</f>
        <v>4043.4004000000004</v>
      </c>
      <c r="P54" s="109">
        <f>O54/N54*100</f>
        <v>99.9999431172166</v>
      </c>
      <c r="Q54" s="109">
        <f>Q59+Q64</f>
        <v>1994.7</v>
      </c>
      <c r="R54" s="109">
        <f>R59+R64</f>
        <v>1994.72792</v>
      </c>
      <c r="S54" s="109">
        <f>R54/Q54*100</f>
        <v>100.00139970922946</v>
      </c>
      <c r="T54" s="109">
        <f>T59+T64</f>
        <v>1893</v>
      </c>
      <c r="U54" s="113">
        <f>U59+U64</f>
        <v>1893.02896</v>
      </c>
      <c r="V54" s="109">
        <f>U54/T54*100</f>
        <v>100.00152984680402</v>
      </c>
      <c r="W54" s="113">
        <f>W59+W64</f>
        <v>1959.8</v>
      </c>
      <c r="X54" s="113">
        <f>X59+X64</f>
        <v>1959.76216</v>
      </c>
      <c r="Y54" s="109">
        <f>X54/W54*100</f>
        <v>99.99806919073376</v>
      </c>
      <c r="Z54" s="113">
        <f>Z59+Z64</f>
        <v>1874.52344</v>
      </c>
      <c r="AA54" s="113">
        <f>AA59+AA64</f>
        <v>1874.52344</v>
      </c>
      <c r="AB54" s="109">
        <f>AA54/Z54*100</f>
        <v>100</v>
      </c>
      <c r="AC54" s="113">
        <f>AC59+AC64</f>
        <v>5701.41828</v>
      </c>
      <c r="AD54" s="113">
        <f>AD59+AD64</f>
        <v>5701.40994</v>
      </c>
      <c r="AE54" s="109">
        <f>AD54/AC54*100</f>
        <v>99.99985372060792</v>
      </c>
      <c r="AF54" s="113">
        <f>AF59+AF64</f>
        <v>1834.25828</v>
      </c>
      <c r="AG54" s="113">
        <f>AG59+AG64</f>
        <v>1834.199</v>
      </c>
      <c r="AH54" s="109">
        <f>AG54/AF54*100</f>
        <v>99.99676817596266</v>
      </c>
      <c r="AI54" s="113">
        <f>AI59+AI64</f>
        <v>1914.3</v>
      </c>
      <c r="AJ54" s="113">
        <f>AJ59+AJ64</f>
        <v>1914.3</v>
      </c>
      <c r="AK54" s="109">
        <f>AJ54/AI54*100</f>
        <v>100</v>
      </c>
      <c r="AL54" s="113">
        <f>AL59+AL64</f>
        <v>1974.6</v>
      </c>
      <c r="AM54" s="113">
        <f>AM59+AM64</f>
        <v>1974.6</v>
      </c>
      <c r="AN54" s="109">
        <f>AM54/AL54*100</f>
        <v>100</v>
      </c>
      <c r="AO54" s="113">
        <f>AO59+AO64</f>
        <v>4794.2</v>
      </c>
      <c r="AP54" s="113">
        <f>AP59+AP64</f>
        <v>4794.208339999999</v>
      </c>
      <c r="AQ54" s="109">
        <f>AP54/AO54*100</f>
        <v>100.00017396020189</v>
      </c>
      <c r="AR54" s="240"/>
      <c r="AS54" s="235"/>
    </row>
    <row r="55" spans="1:45" ht="45.75" customHeight="1">
      <c r="A55" s="226"/>
      <c r="B55" s="229"/>
      <c r="C55" s="223"/>
      <c r="D55" s="105" t="s">
        <v>42</v>
      </c>
      <c r="E55" s="121">
        <f t="shared" si="24"/>
        <v>0</v>
      </c>
      <c r="F55" s="121">
        <f t="shared" si="24"/>
        <v>0</v>
      </c>
      <c r="G55" s="121">
        <v>0</v>
      </c>
      <c r="H55" s="110">
        <f>I55</f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09">
        <v>0</v>
      </c>
      <c r="R55" s="109">
        <v>0</v>
      </c>
      <c r="S55" s="109">
        <v>0</v>
      </c>
      <c r="T55" s="109">
        <v>0</v>
      </c>
      <c r="U55" s="113">
        <v>0</v>
      </c>
      <c r="V55" s="109">
        <v>0</v>
      </c>
      <c r="W55" s="113">
        <v>0</v>
      </c>
      <c r="X55" s="113">
        <v>0</v>
      </c>
      <c r="Y55" s="109">
        <v>0</v>
      </c>
      <c r="Z55" s="113">
        <v>0</v>
      </c>
      <c r="AA55" s="113">
        <v>0</v>
      </c>
      <c r="AB55" s="109">
        <v>0</v>
      </c>
      <c r="AC55" s="113">
        <v>0</v>
      </c>
      <c r="AD55" s="113">
        <v>0</v>
      </c>
      <c r="AE55" s="109">
        <v>0</v>
      </c>
      <c r="AF55" s="113">
        <v>0</v>
      </c>
      <c r="AG55" s="113">
        <v>0</v>
      </c>
      <c r="AH55" s="109">
        <v>0</v>
      </c>
      <c r="AI55" s="113">
        <v>0</v>
      </c>
      <c r="AJ55" s="113">
        <v>0</v>
      </c>
      <c r="AK55" s="109">
        <v>0</v>
      </c>
      <c r="AL55" s="113">
        <v>0</v>
      </c>
      <c r="AM55" s="113">
        <v>0</v>
      </c>
      <c r="AN55" s="109">
        <v>0</v>
      </c>
      <c r="AO55" s="113">
        <v>0</v>
      </c>
      <c r="AP55" s="114">
        <v>0</v>
      </c>
      <c r="AQ55" s="110">
        <v>0</v>
      </c>
      <c r="AR55" s="240"/>
      <c r="AS55" s="235"/>
    </row>
    <row r="56" spans="1:45" ht="90" customHeight="1">
      <c r="A56" s="227"/>
      <c r="B56" s="230"/>
      <c r="C56" s="224"/>
      <c r="D56" s="105" t="s">
        <v>283</v>
      </c>
      <c r="E56" s="121">
        <f t="shared" si="24"/>
        <v>0</v>
      </c>
      <c r="F56" s="121">
        <f t="shared" si="24"/>
        <v>0</v>
      </c>
      <c r="G56" s="121">
        <f>J56+M56+P56+S56+V56+Y56+AB56+AE56+AH56+AK56+AN56+AQ56</f>
        <v>0</v>
      </c>
      <c r="H56" s="110">
        <f>I56</f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09">
        <v>0</v>
      </c>
      <c r="R56" s="109">
        <v>0</v>
      </c>
      <c r="S56" s="109">
        <v>0</v>
      </c>
      <c r="T56" s="109">
        <v>0</v>
      </c>
      <c r="U56" s="113">
        <v>0</v>
      </c>
      <c r="V56" s="109">
        <v>0</v>
      </c>
      <c r="W56" s="113">
        <v>0</v>
      </c>
      <c r="X56" s="113">
        <v>0</v>
      </c>
      <c r="Y56" s="109">
        <v>0</v>
      </c>
      <c r="Z56" s="113">
        <v>0</v>
      </c>
      <c r="AA56" s="113">
        <v>0</v>
      </c>
      <c r="AB56" s="109">
        <v>0</v>
      </c>
      <c r="AC56" s="113">
        <v>0</v>
      </c>
      <c r="AD56" s="113">
        <v>0</v>
      </c>
      <c r="AE56" s="109">
        <v>0</v>
      </c>
      <c r="AF56" s="113">
        <v>0</v>
      </c>
      <c r="AG56" s="113">
        <v>0</v>
      </c>
      <c r="AH56" s="109">
        <v>0</v>
      </c>
      <c r="AI56" s="113">
        <v>0</v>
      </c>
      <c r="AJ56" s="113">
        <v>0</v>
      </c>
      <c r="AK56" s="109">
        <v>0</v>
      </c>
      <c r="AL56" s="113">
        <v>0</v>
      </c>
      <c r="AM56" s="113">
        <v>0</v>
      </c>
      <c r="AN56" s="109">
        <v>0</v>
      </c>
      <c r="AO56" s="113">
        <v>0</v>
      </c>
      <c r="AP56" s="114">
        <v>0</v>
      </c>
      <c r="AQ56" s="110">
        <v>0</v>
      </c>
      <c r="AR56" s="241"/>
      <c r="AS56" s="236"/>
    </row>
    <row r="57" spans="1:45" ht="26.25" customHeight="1">
      <c r="A57" s="225" t="s">
        <v>296</v>
      </c>
      <c r="B57" s="228" t="s">
        <v>297</v>
      </c>
      <c r="C57" s="228" t="s">
        <v>338</v>
      </c>
      <c r="D57" s="124" t="s">
        <v>284</v>
      </c>
      <c r="E57" s="125">
        <f>SUM(E58:E61)</f>
        <v>23682.400019999997</v>
      </c>
      <c r="F57" s="125">
        <f>SUM(F58:F61)</f>
        <v>23682.35748</v>
      </c>
      <c r="G57" s="125">
        <f>F57/E57*100</f>
        <v>99.99982037293533</v>
      </c>
      <c r="H57" s="126">
        <f>SUM(H58:H61)</f>
        <v>0</v>
      </c>
      <c r="I57" s="126">
        <f aca="true" t="shared" si="25" ref="I57:AQ57">SUM(I58:I61)</f>
        <v>0</v>
      </c>
      <c r="J57" s="126">
        <f t="shared" si="25"/>
        <v>0</v>
      </c>
      <c r="K57" s="138">
        <f t="shared" si="25"/>
        <v>2082.49732</v>
      </c>
      <c r="L57" s="138">
        <f t="shared" si="25"/>
        <v>2082.49732</v>
      </c>
      <c r="M57" s="138">
        <f t="shared" si="25"/>
        <v>100</v>
      </c>
      <c r="N57" s="138">
        <f t="shared" si="25"/>
        <v>4043.4027</v>
      </c>
      <c r="O57" s="138">
        <f t="shared" si="25"/>
        <v>4043.4004000000004</v>
      </c>
      <c r="P57" s="138">
        <f t="shared" si="25"/>
        <v>99.9999431172166</v>
      </c>
      <c r="Q57" s="138">
        <f t="shared" si="25"/>
        <v>1994.7</v>
      </c>
      <c r="R57" s="138">
        <f t="shared" si="25"/>
        <v>1994.72792</v>
      </c>
      <c r="S57" s="138">
        <f t="shared" si="25"/>
        <v>100.00139970922946</v>
      </c>
      <c r="T57" s="138">
        <f t="shared" si="25"/>
        <v>1893</v>
      </c>
      <c r="U57" s="138">
        <f t="shared" si="25"/>
        <v>1893.02896</v>
      </c>
      <c r="V57" s="138">
        <f t="shared" si="25"/>
        <v>100.00152984680402</v>
      </c>
      <c r="W57" s="138">
        <f t="shared" si="25"/>
        <v>1959.8</v>
      </c>
      <c r="X57" s="138">
        <f t="shared" si="25"/>
        <v>1959.76216</v>
      </c>
      <c r="Y57" s="138">
        <f t="shared" si="25"/>
        <v>99.99806919073376</v>
      </c>
      <c r="Z57" s="138">
        <f t="shared" si="25"/>
        <v>1874.52344</v>
      </c>
      <c r="AA57" s="138">
        <f t="shared" si="25"/>
        <v>1874.52344</v>
      </c>
      <c r="AB57" s="138">
        <f t="shared" si="25"/>
        <v>100</v>
      </c>
      <c r="AC57" s="138">
        <f t="shared" si="25"/>
        <v>2011.61828</v>
      </c>
      <c r="AD57" s="138">
        <f t="shared" si="25"/>
        <v>2011.61828</v>
      </c>
      <c r="AE57" s="138">
        <f t="shared" si="25"/>
        <v>100</v>
      </c>
      <c r="AF57" s="138">
        <f t="shared" si="25"/>
        <v>1834.25828</v>
      </c>
      <c r="AG57" s="138">
        <f t="shared" si="25"/>
        <v>1834.199</v>
      </c>
      <c r="AH57" s="138">
        <f t="shared" si="25"/>
        <v>99.99676817596266</v>
      </c>
      <c r="AI57" s="138">
        <f t="shared" si="25"/>
        <v>1914.3</v>
      </c>
      <c r="AJ57" s="138">
        <f t="shared" si="25"/>
        <v>1914.3</v>
      </c>
      <c r="AK57" s="138">
        <f t="shared" si="25"/>
        <v>100</v>
      </c>
      <c r="AL57" s="138">
        <f t="shared" si="25"/>
        <v>1974.6</v>
      </c>
      <c r="AM57" s="138">
        <f t="shared" si="25"/>
        <v>1974.6</v>
      </c>
      <c r="AN57" s="138">
        <f t="shared" si="25"/>
        <v>100</v>
      </c>
      <c r="AO57" s="138">
        <f t="shared" si="25"/>
        <v>2099.7</v>
      </c>
      <c r="AP57" s="138">
        <f t="shared" si="25"/>
        <v>2099.7</v>
      </c>
      <c r="AQ57" s="138">
        <f t="shared" si="25"/>
        <v>100</v>
      </c>
      <c r="AR57" s="231" t="s">
        <v>310</v>
      </c>
      <c r="AS57" s="234" t="s">
        <v>264</v>
      </c>
    </row>
    <row r="58" spans="1:45" ht="65.25" customHeight="1">
      <c r="A58" s="226"/>
      <c r="B58" s="229"/>
      <c r="C58" s="223"/>
      <c r="D58" s="104" t="s">
        <v>37</v>
      </c>
      <c r="E58" s="121">
        <f>H58+K58+N58+Q58+T58+W58+Z58+AC58+AF58+AI58+AL58+AO58</f>
        <v>0</v>
      </c>
      <c r="F58" s="121">
        <f>I58+L58+O58+R58+U58+X58+AA58+AD58+AG58+AJ58+AM58+AP58</f>
        <v>0</v>
      </c>
      <c r="G58" s="121">
        <f>J58+M58+P58+S58+V58+Y58+AB58+AE58+AH58+AK58+AN58+AQ58</f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09">
        <v>0</v>
      </c>
      <c r="R58" s="109">
        <v>0</v>
      </c>
      <c r="S58" s="109">
        <v>0</v>
      </c>
      <c r="T58" s="109">
        <v>0</v>
      </c>
      <c r="U58" s="113">
        <v>0</v>
      </c>
      <c r="V58" s="109">
        <v>0</v>
      </c>
      <c r="W58" s="113">
        <v>0</v>
      </c>
      <c r="X58" s="113">
        <v>0</v>
      </c>
      <c r="Y58" s="109">
        <v>0</v>
      </c>
      <c r="Z58" s="113">
        <v>0</v>
      </c>
      <c r="AA58" s="113">
        <v>0</v>
      </c>
      <c r="AB58" s="109">
        <v>0</v>
      </c>
      <c r="AC58" s="113">
        <v>0</v>
      </c>
      <c r="AD58" s="113">
        <v>0</v>
      </c>
      <c r="AE58" s="109">
        <v>0</v>
      </c>
      <c r="AF58" s="113">
        <v>0</v>
      </c>
      <c r="AG58" s="113">
        <v>0</v>
      </c>
      <c r="AH58" s="109">
        <v>0</v>
      </c>
      <c r="AI58" s="113">
        <v>0</v>
      </c>
      <c r="AJ58" s="113">
        <v>0</v>
      </c>
      <c r="AK58" s="109">
        <v>0</v>
      </c>
      <c r="AL58" s="113">
        <v>0</v>
      </c>
      <c r="AM58" s="113">
        <v>0</v>
      </c>
      <c r="AN58" s="109">
        <v>0</v>
      </c>
      <c r="AO58" s="113">
        <v>0</v>
      </c>
      <c r="AP58" s="114">
        <v>0</v>
      </c>
      <c r="AQ58" s="110">
        <v>0</v>
      </c>
      <c r="AR58" s="232"/>
      <c r="AS58" s="235"/>
    </row>
    <row r="59" spans="1:45" ht="74.25" customHeight="1">
      <c r="A59" s="226"/>
      <c r="B59" s="229"/>
      <c r="C59" s="223"/>
      <c r="D59" s="120" t="s">
        <v>282</v>
      </c>
      <c r="E59" s="121">
        <f aca="true" t="shared" si="26" ref="E59:F61">H59+K59+N59+Q59+T59+W59+Z59+AC59+AF59+AI59+AL59+AO59</f>
        <v>23682.400019999997</v>
      </c>
      <c r="F59" s="121">
        <f t="shared" si="26"/>
        <v>23682.35748</v>
      </c>
      <c r="G59" s="121">
        <f>F59/E59*100</f>
        <v>99.99982037293533</v>
      </c>
      <c r="H59" s="110">
        <v>0</v>
      </c>
      <c r="I59" s="110">
        <v>0</v>
      </c>
      <c r="J59" s="110">
        <v>0</v>
      </c>
      <c r="K59" s="110">
        <f>L59</f>
        <v>2082.49732</v>
      </c>
      <c r="L59" s="110">
        <v>2082.49732</v>
      </c>
      <c r="M59" s="110">
        <f>L59/K59*100</f>
        <v>100</v>
      </c>
      <c r="N59" s="110">
        <f>2000+1217.5027+825.9</f>
        <v>4043.4027</v>
      </c>
      <c r="O59" s="110">
        <f>2115.00532+1928.39508</f>
        <v>4043.4004000000004</v>
      </c>
      <c r="P59" s="110">
        <f>O59/N59*100</f>
        <v>99.9999431172166</v>
      </c>
      <c r="Q59" s="109">
        <v>1994.7</v>
      </c>
      <c r="R59" s="109">
        <v>1994.72792</v>
      </c>
      <c r="S59" s="109">
        <f>R59/Q59*100</f>
        <v>100.00139970922946</v>
      </c>
      <c r="T59" s="109">
        <v>1893</v>
      </c>
      <c r="U59" s="113">
        <v>1893.02896</v>
      </c>
      <c r="V59" s="109">
        <f>U59/T59*100</f>
        <v>100.00152984680402</v>
      </c>
      <c r="W59" s="113">
        <v>1959.8</v>
      </c>
      <c r="X59" s="114">
        <v>1959.76216</v>
      </c>
      <c r="Y59" s="110">
        <f>X59/W59*100</f>
        <v>99.99806919073376</v>
      </c>
      <c r="Z59" s="113">
        <v>1874.52344</v>
      </c>
      <c r="AA59" s="113">
        <v>1874.52344</v>
      </c>
      <c r="AB59" s="109">
        <f>AA59/Z59*100</f>
        <v>100</v>
      </c>
      <c r="AC59" s="113">
        <v>2011.61828</v>
      </c>
      <c r="AD59" s="113">
        <v>2011.61828</v>
      </c>
      <c r="AE59" s="109">
        <f>AD59/AC59*100</f>
        <v>100</v>
      </c>
      <c r="AF59" s="113">
        <f>1834.199+0.05928</f>
        <v>1834.25828</v>
      </c>
      <c r="AG59" s="113">
        <v>1834.199</v>
      </c>
      <c r="AH59" s="109">
        <f>AG59/AF59*100</f>
        <v>99.99676817596266</v>
      </c>
      <c r="AI59" s="113">
        <v>1914.3</v>
      </c>
      <c r="AJ59" s="113">
        <v>1914.3</v>
      </c>
      <c r="AK59" s="109">
        <f>AJ59/AI59*100</f>
        <v>100</v>
      </c>
      <c r="AL59" s="113">
        <v>1974.6</v>
      </c>
      <c r="AM59" s="113">
        <v>1974.6</v>
      </c>
      <c r="AN59" s="109">
        <f>AM59/AL59*100</f>
        <v>100</v>
      </c>
      <c r="AO59" s="113">
        <f>2015.8+83.9</f>
        <v>2099.7</v>
      </c>
      <c r="AP59" s="114">
        <v>2099.7</v>
      </c>
      <c r="AQ59" s="110">
        <f>AP59/AO59*100</f>
        <v>100</v>
      </c>
      <c r="AR59" s="232"/>
      <c r="AS59" s="235"/>
    </row>
    <row r="60" spans="1:45" ht="33.75" customHeight="1">
      <c r="A60" s="226"/>
      <c r="B60" s="229"/>
      <c r="C60" s="223"/>
      <c r="D60" s="105" t="s">
        <v>42</v>
      </c>
      <c r="E60" s="121">
        <f t="shared" si="26"/>
        <v>0</v>
      </c>
      <c r="F60" s="121">
        <f t="shared" si="26"/>
        <v>0</v>
      </c>
      <c r="G60" s="121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09">
        <v>0</v>
      </c>
      <c r="R60" s="109">
        <v>0</v>
      </c>
      <c r="S60" s="109">
        <v>0</v>
      </c>
      <c r="T60" s="109">
        <v>0</v>
      </c>
      <c r="U60" s="113">
        <v>0</v>
      </c>
      <c r="V60" s="109">
        <v>0</v>
      </c>
      <c r="W60" s="113">
        <v>0</v>
      </c>
      <c r="X60" s="113">
        <v>0</v>
      </c>
      <c r="Y60" s="109">
        <v>0</v>
      </c>
      <c r="Z60" s="113">
        <v>0</v>
      </c>
      <c r="AA60" s="113">
        <v>0</v>
      </c>
      <c r="AB60" s="109">
        <v>0</v>
      </c>
      <c r="AC60" s="113">
        <v>0</v>
      </c>
      <c r="AD60" s="113">
        <v>0</v>
      </c>
      <c r="AE60" s="109">
        <v>0</v>
      </c>
      <c r="AF60" s="113">
        <v>0</v>
      </c>
      <c r="AG60" s="113">
        <v>0</v>
      </c>
      <c r="AH60" s="109">
        <v>0</v>
      </c>
      <c r="AI60" s="113">
        <v>0</v>
      </c>
      <c r="AJ60" s="113">
        <v>0</v>
      </c>
      <c r="AK60" s="109">
        <v>0</v>
      </c>
      <c r="AL60" s="113">
        <v>0</v>
      </c>
      <c r="AM60" s="113">
        <v>0</v>
      </c>
      <c r="AN60" s="109">
        <v>0</v>
      </c>
      <c r="AO60" s="113">
        <v>0</v>
      </c>
      <c r="AP60" s="114">
        <v>0</v>
      </c>
      <c r="AQ60" s="110">
        <v>0</v>
      </c>
      <c r="AR60" s="232"/>
      <c r="AS60" s="235"/>
    </row>
    <row r="61" spans="1:45" ht="76.5" customHeight="1">
      <c r="A61" s="227"/>
      <c r="B61" s="230"/>
      <c r="C61" s="224"/>
      <c r="D61" s="105" t="s">
        <v>283</v>
      </c>
      <c r="E61" s="121">
        <f t="shared" si="26"/>
        <v>0</v>
      </c>
      <c r="F61" s="121">
        <f t="shared" si="26"/>
        <v>0</v>
      </c>
      <c r="G61" s="121">
        <f>J61+M61+P61+S61+V61+Y61+AB61+AE61+AH61+AK61+AN61+AQ61</f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09">
        <v>0</v>
      </c>
      <c r="R61" s="109">
        <v>0</v>
      </c>
      <c r="S61" s="109">
        <v>0</v>
      </c>
      <c r="T61" s="109">
        <v>0</v>
      </c>
      <c r="U61" s="113">
        <v>0</v>
      </c>
      <c r="V61" s="109">
        <v>0</v>
      </c>
      <c r="W61" s="113">
        <v>0</v>
      </c>
      <c r="X61" s="113">
        <v>0</v>
      </c>
      <c r="Y61" s="109">
        <v>0</v>
      </c>
      <c r="Z61" s="113">
        <v>0</v>
      </c>
      <c r="AA61" s="113">
        <v>0</v>
      </c>
      <c r="AB61" s="109">
        <v>0</v>
      </c>
      <c r="AC61" s="113">
        <v>0</v>
      </c>
      <c r="AD61" s="113">
        <v>0</v>
      </c>
      <c r="AE61" s="109">
        <v>0</v>
      </c>
      <c r="AF61" s="113">
        <v>0</v>
      </c>
      <c r="AG61" s="113">
        <v>0</v>
      </c>
      <c r="AH61" s="109">
        <v>0</v>
      </c>
      <c r="AI61" s="113">
        <v>0</v>
      </c>
      <c r="AJ61" s="113">
        <v>0</v>
      </c>
      <c r="AK61" s="109">
        <v>0</v>
      </c>
      <c r="AL61" s="113">
        <v>0</v>
      </c>
      <c r="AM61" s="113">
        <v>0</v>
      </c>
      <c r="AN61" s="109">
        <v>0</v>
      </c>
      <c r="AO61" s="113">
        <v>0</v>
      </c>
      <c r="AP61" s="114">
        <v>0</v>
      </c>
      <c r="AQ61" s="110">
        <v>0</v>
      </c>
      <c r="AR61" s="233"/>
      <c r="AS61" s="236"/>
    </row>
    <row r="62" spans="1:45" ht="30.75" customHeight="1">
      <c r="A62" s="225" t="s">
        <v>298</v>
      </c>
      <c r="B62" s="228" t="s">
        <v>299</v>
      </c>
      <c r="C62" s="228" t="s">
        <v>338</v>
      </c>
      <c r="D62" s="122" t="s">
        <v>284</v>
      </c>
      <c r="E62" s="123">
        <f>SUM(E63:E66)</f>
        <v>6384.3</v>
      </c>
      <c r="F62" s="123">
        <f>SUM(F63:F66)</f>
        <v>6384.299999999999</v>
      </c>
      <c r="G62" s="123">
        <f>F62/E62*100</f>
        <v>99.99999999999999</v>
      </c>
      <c r="H62" s="123">
        <f>H63+H64+H65+H66</f>
        <v>0</v>
      </c>
      <c r="I62" s="123">
        <f aca="true" t="shared" si="27" ref="I62:AQ62">I63+I64+I65+I66</f>
        <v>0</v>
      </c>
      <c r="J62" s="123">
        <f t="shared" si="27"/>
        <v>0</v>
      </c>
      <c r="K62" s="140">
        <f t="shared" si="27"/>
        <v>0</v>
      </c>
      <c r="L62" s="123">
        <f t="shared" si="27"/>
        <v>0</v>
      </c>
      <c r="M62" s="123">
        <f t="shared" si="27"/>
        <v>0</v>
      </c>
      <c r="N62" s="123">
        <f t="shared" si="27"/>
        <v>0</v>
      </c>
      <c r="O62" s="123">
        <f t="shared" si="27"/>
        <v>0</v>
      </c>
      <c r="P62" s="123">
        <f t="shared" si="27"/>
        <v>0</v>
      </c>
      <c r="Q62" s="123">
        <f t="shared" si="27"/>
        <v>0</v>
      </c>
      <c r="R62" s="123">
        <f t="shared" si="27"/>
        <v>0</v>
      </c>
      <c r="S62" s="123">
        <f t="shared" si="27"/>
        <v>0</v>
      </c>
      <c r="T62" s="123">
        <f t="shared" si="27"/>
        <v>0</v>
      </c>
      <c r="U62" s="123">
        <f t="shared" si="27"/>
        <v>0</v>
      </c>
      <c r="V62" s="123">
        <f t="shared" si="27"/>
        <v>0</v>
      </c>
      <c r="W62" s="140">
        <f t="shared" si="27"/>
        <v>0</v>
      </c>
      <c r="X62" s="123">
        <f t="shared" si="27"/>
        <v>0</v>
      </c>
      <c r="Y62" s="123">
        <f t="shared" si="27"/>
        <v>0</v>
      </c>
      <c r="Z62" s="123">
        <f t="shared" si="27"/>
        <v>0</v>
      </c>
      <c r="AA62" s="123">
        <f t="shared" si="27"/>
        <v>0</v>
      </c>
      <c r="AB62" s="123">
        <f t="shared" si="27"/>
        <v>0</v>
      </c>
      <c r="AC62" s="140">
        <f t="shared" si="27"/>
        <v>3689.8</v>
      </c>
      <c r="AD62" s="123">
        <f t="shared" si="27"/>
        <v>3689.79166</v>
      </c>
      <c r="AE62" s="123">
        <f t="shared" si="27"/>
        <v>99.99977397148896</v>
      </c>
      <c r="AF62" s="123">
        <f t="shared" si="27"/>
        <v>0</v>
      </c>
      <c r="AG62" s="123">
        <f t="shared" si="27"/>
        <v>0</v>
      </c>
      <c r="AH62" s="123">
        <f t="shared" si="27"/>
        <v>0</v>
      </c>
      <c r="AI62" s="123">
        <f t="shared" si="27"/>
        <v>0</v>
      </c>
      <c r="AJ62" s="123">
        <f t="shared" si="27"/>
        <v>0</v>
      </c>
      <c r="AK62" s="123">
        <f t="shared" si="27"/>
        <v>0</v>
      </c>
      <c r="AL62" s="123">
        <f t="shared" si="27"/>
        <v>0</v>
      </c>
      <c r="AM62" s="123">
        <f t="shared" si="27"/>
        <v>0</v>
      </c>
      <c r="AN62" s="123">
        <f t="shared" si="27"/>
        <v>0</v>
      </c>
      <c r="AO62" s="123">
        <f t="shared" si="27"/>
        <v>2694.5</v>
      </c>
      <c r="AP62" s="140">
        <f t="shared" si="27"/>
        <v>2694.50834</v>
      </c>
      <c r="AQ62" s="140">
        <f t="shared" si="27"/>
        <v>100.00030951939134</v>
      </c>
      <c r="AR62" s="231" t="s">
        <v>329</v>
      </c>
      <c r="AS62" s="234" t="s">
        <v>264</v>
      </c>
    </row>
    <row r="63" spans="1:45" ht="46.5" customHeight="1">
      <c r="A63" s="226"/>
      <c r="B63" s="229"/>
      <c r="C63" s="223"/>
      <c r="D63" s="104" t="s">
        <v>37</v>
      </c>
      <c r="E63" s="121">
        <f>H63+K63+N63+Q63+T63+W63+Z63+AC63+AF63+AI63+AL63+AO63</f>
        <v>0</v>
      </c>
      <c r="F63" s="121">
        <f>I63+L63+O63+R63+U63+X63+AA63+AD63+AG63+AJ63+AM63+AP63</f>
        <v>0</v>
      </c>
      <c r="G63" s="121">
        <f>J63+M63+P63+S63+V63+Y63+AB63+AE63+AH63+AK63+AN63+AQ63</f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09">
        <v>0</v>
      </c>
      <c r="R63" s="109">
        <v>0</v>
      </c>
      <c r="S63" s="109">
        <v>0</v>
      </c>
      <c r="T63" s="109">
        <v>0</v>
      </c>
      <c r="U63" s="113">
        <v>0</v>
      </c>
      <c r="V63" s="109">
        <v>0</v>
      </c>
      <c r="W63" s="113">
        <v>0</v>
      </c>
      <c r="X63" s="113">
        <v>0</v>
      </c>
      <c r="Y63" s="109">
        <v>0</v>
      </c>
      <c r="Z63" s="113">
        <v>0</v>
      </c>
      <c r="AA63" s="113">
        <v>0</v>
      </c>
      <c r="AB63" s="109">
        <v>0</v>
      </c>
      <c r="AC63" s="113">
        <v>0</v>
      </c>
      <c r="AD63" s="113">
        <v>0</v>
      </c>
      <c r="AE63" s="109">
        <v>0</v>
      </c>
      <c r="AF63" s="113">
        <v>0</v>
      </c>
      <c r="AG63" s="113">
        <v>0</v>
      </c>
      <c r="AH63" s="109">
        <v>0</v>
      </c>
      <c r="AI63" s="113">
        <v>0</v>
      </c>
      <c r="AJ63" s="113">
        <v>0</v>
      </c>
      <c r="AK63" s="109">
        <v>0</v>
      </c>
      <c r="AL63" s="113">
        <v>0</v>
      </c>
      <c r="AM63" s="113">
        <v>0</v>
      </c>
      <c r="AN63" s="109">
        <v>0</v>
      </c>
      <c r="AO63" s="113">
        <v>0</v>
      </c>
      <c r="AP63" s="114">
        <v>0</v>
      </c>
      <c r="AQ63" s="110">
        <v>0</v>
      </c>
      <c r="AR63" s="232"/>
      <c r="AS63" s="235"/>
    </row>
    <row r="64" spans="1:45" ht="66" customHeight="1">
      <c r="A64" s="226"/>
      <c r="B64" s="229"/>
      <c r="C64" s="223"/>
      <c r="D64" s="120" t="s">
        <v>282</v>
      </c>
      <c r="E64" s="121">
        <f aca="true" t="shared" si="28" ref="E64:F66">H64+K64+N64+Q64+T64+W64+Z64+AC64+AF64+AI64+AL64+AO64</f>
        <v>6384.3</v>
      </c>
      <c r="F64" s="121">
        <f t="shared" si="28"/>
        <v>6384.299999999999</v>
      </c>
      <c r="G64" s="121">
        <f>F64/E64*100</f>
        <v>99.99999999999999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09">
        <v>0</v>
      </c>
      <c r="R64" s="109">
        <v>0</v>
      </c>
      <c r="S64" s="109">
        <v>0</v>
      </c>
      <c r="T64" s="109">
        <v>0</v>
      </c>
      <c r="U64" s="113">
        <v>0</v>
      </c>
      <c r="V64" s="109">
        <v>0</v>
      </c>
      <c r="W64" s="113">
        <v>0</v>
      </c>
      <c r="X64" s="113">
        <v>0</v>
      </c>
      <c r="Y64" s="109">
        <v>0</v>
      </c>
      <c r="Z64" s="113">
        <v>0</v>
      </c>
      <c r="AA64" s="113">
        <v>0</v>
      </c>
      <c r="AB64" s="109">
        <v>0</v>
      </c>
      <c r="AC64" s="113">
        <f>3456.6+293.4-60.2</f>
        <v>3689.8</v>
      </c>
      <c r="AD64" s="113">
        <v>3689.79166</v>
      </c>
      <c r="AE64" s="109">
        <f>AD64/AC64*100</f>
        <v>99.99977397148896</v>
      </c>
      <c r="AF64" s="113">
        <v>0</v>
      </c>
      <c r="AG64" s="113">
        <v>0</v>
      </c>
      <c r="AH64" s="109">
        <v>0</v>
      </c>
      <c r="AI64" s="113">
        <v>0</v>
      </c>
      <c r="AJ64" s="113">
        <v>0</v>
      </c>
      <c r="AK64" s="109">
        <v>0</v>
      </c>
      <c r="AL64" s="113">
        <v>0</v>
      </c>
      <c r="AM64" s="113">
        <v>0</v>
      </c>
      <c r="AN64" s="109">
        <v>0</v>
      </c>
      <c r="AO64" s="113">
        <v>2694.5</v>
      </c>
      <c r="AP64" s="113">
        <v>2694.50834</v>
      </c>
      <c r="AQ64" s="110">
        <f>AP64/AO64*100</f>
        <v>100.00030951939134</v>
      </c>
      <c r="AR64" s="232"/>
      <c r="AS64" s="235"/>
    </row>
    <row r="65" spans="1:45" ht="30.75" customHeight="1">
      <c r="A65" s="226"/>
      <c r="B65" s="229"/>
      <c r="C65" s="223"/>
      <c r="D65" s="105" t="s">
        <v>42</v>
      </c>
      <c r="E65" s="121">
        <f t="shared" si="28"/>
        <v>0</v>
      </c>
      <c r="F65" s="121">
        <f t="shared" si="28"/>
        <v>0</v>
      </c>
      <c r="G65" s="121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Q65" s="109">
        <v>0</v>
      </c>
      <c r="R65" s="109">
        <v>0</v>
      </c>
      <c r="S65" s="109">
        <v>0</v>
      </c>
      <c r="T65" s="109">
        <v>0</v>
      </c>
      <c r="U65" s="113">
        <v>0</v>
      </c>
      <c r="V65" s="109">
        <v>0</v>
      </c>
      <c r="W65" s="113">
        <v>0</v>
      </c>
      <c r="X65" s="113">
        <v>0</v>
      </c>
      <c r="Y65" s="109">
        <v>0</v>
      </c>
      <c r="Z65" s="113">
        <v>0</v>
      </c>
      <c r="AA65" s="113">
        <v>0</v>
      </c>
      <c r="AB65" s="109">
        <v>0</v>
      </c>
      <c r="AC65" s="113">
        <v>0</v>
      </c>
      <c r="AD65" s="113">
        <v>0</v>
      </c>
      <c r="AE65" s="109">
        <v>0</v>
      </c>
      <c r="AF65" s="113">
        <v>0</v>
      </c>
      <c r="AG65" s="113">
        <v>0</v>
      </c>
      <c r="AH65" s="109">
        <v>0</v>
      </c>
      <c r="AI65" s="113">
        <v>0</v>
      </c>
      <c r="AJ65" s="113">
        <v>0</v>
      </c>
      <c r="AK65" s="109">
        <v>0</v>
      </c>
      <c r="AL65" s="113">
        <v>0</v>
      </c>
      <c r="AM65" s="113">
        <v>0</v>
      </c>
      <c r="AN65" s="109">
        <v>0</v>
      </c>
      <c r="AO65" s="113">
        <v>0</v>
      </c>
      <c r="AP65" s="114">
        <v>0</v>
      </c>
      <c r="AQ65" s="110">
        <v>0</v>
      </c>
      <c r="AR65" s="232"/>
      <c r="AS65" s="235"/>
    </row>
    <row r="66" spans="1:45" ht="76.5" customHeight="1">
      <c r="A66" s="227"/>
      <c r="B66" s="230"/>
      <c r="C66" s="224"/>
      <c r="D66" s="105" t="s">
        <v>283</v>
      </c>
      <c r="E66" s="121">
        <f t="shared" si="28"/>
        <v>0</v>
      </c>
      <c r="F66" s="121">
        <f t="shared" si="28"/>
        <v>0</v>
      </c>
      <c r="G66" s="121">
        <f>J66+M66+P66+S66+V66+Y66+AB66+AE66+AH66+AK66+AN66+AQ66</f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09">
        <v>0</v>
      </c>
      <c r="R66" s="109">
        <v>0</v>
      </c>
      <c r="S66" s="109">
        <v>0</v>
      </c>
      <c r="T66" s="109">
        <v>0</v>
      </c>
      <c r="U66" s="113">
        <v>0</v>
      </c>
      <c r="V66" s="109">
        <v>0</v>
      </c>
      <c r="W66" s="113">
        <v>0</v>
      </c>
      <c r="X66" s="113">
        <v>0</v>
      </c>
      <c r="Y66" s="109">
        <v>0</v>
      </c>
      <c r="Z66" s="113">
        <v>0</v>
      </c>
      <c r="AA66" s="113">
        <v>0</v>
      </c>
      <c r="AB66" s="109">
        <v>0</v>
      </c>
      <c r="AC66" s="113">
        <v>0</v>
      </c>
      <c r="AD66" s="113">
        <v>0</v>
      </c>
      <c r="AE66" s="109">
        <v>0</v>
      </c>
      <c r="AF66" s="113">
        <v>0</v>
      </c>
      <c r="AG66" s="113">
        <v>0</v>
      </c>
      <c r="AH66" s="109">
        <v>0</v>
      </c>
      <c r="AI66" s="113">
        <v>0</v>
      </c>
      <c r="AJ66" s="113">
        <v>0</v>
      </c>
      <c r="AK66" s="109">
        <v>0</v>
      </c>
      <c r="AL66" s="113">
        <v>0</v>
      </c>
      <c r="AM66" s="113">
        <v>0</v>
      </c>
      <c r="AN66" s="109">
        <v>0</v>
      </c>
      <c r="AO66" s="113">
        <v>0</v>
      </c>
      <c r="AP66" s="114">
        <v>0</v>
      </c>
      <c r="AQ66" s="110">
        <v>0</v>
      </c>
      <c r="AR66" s="233"/>
      <c r="AS66" s="236"/>
    </row>
    <row r="67" spans="1:45" ht="24" customHeight="1">
      <c r="A67" s="221" t="s">
        <v>271</v>
      </c>
      <c r="B67" s="221"/>
      <c r="C67" s="222"/>
      <c r="D67" s="128" t="s">
        <v>284</v>
      </c>
      <c r="E67" s="125">
        <f>SUM(E68:E71)</f>
        <v>30166.700019999997</v>
      </c>
      <c r="F67" s="125">
        <f>SUM(F68:F71)</f>
        <v>30166.65748</v>
      </c>
      <c r="G67" s="125">
        <f>F67/E67*100</f>
        <v>99.99985898358135</v>
      </c>
      <c r="H67" s="126">
        <f>H69+H70</f>
        <v>0</v>
      </c>
      <c r="I67" s="126">
        <f aca="true" t="shared" si="29" ref="I67:AO67">I69+I70</f>
        <v>0</v>
      </c>
      <c r="J67" s="126">
        <f t="shared" si="29"/>
        <v>0</v>
      </c>
      <c r="K67" s="138">
        <f t="shared" si="29"/>
        <v>2082.49732</v>
      </c>
      <c r="L67" s="138">
        <f t="shared" si="29"/>
        <v>2082.49732</v>
      </c>
      <c r="M67" s="138">
        <f t="shared" si="29"/>
        <v>100</v>
      </c>
      <c r="N67" s="138">
        <f t="shared" si="29"/>
        <v>4043.4027</v>
      </c>
      <c r="O67" s="138">
        <f t="shared" si="29"/>
        <v>4043.4004000000004</v>
      </c>
      <c r="P67" s="138">
        <f>O67/N67*100</f>
        <v>99.9999431172166</v>
      </c>
      <c r="Q67" s="138">
        <f t="shared" si="29"/>
        <v>2094.7</v>
      </c>
      <c r="R67" s="138">
        <f t="shared" si="29"/>
        <v>2094.7279200000003</v>
      </c>
      <c r="S67" s="138">
        <f>R67/Q67*100</f>
        <v>100.00133288776438</v>
      </c>
      <c r="T67" s="138">
        <f t="shared" si="29"/>
        <v>1893</v>
      </c>
      <c r="U67" s="138">
        <f t="shared" si="29"/>
        <v>1893.02896</v>
      </c>
      <c r="V67" s="138">
        <f>V69+V70</f>
        <v>100.00152984680402</v>
      </c>
      <c r="W67" s="138">
        <f t="shared" si="29"/>
        <v>1959.8</v>
      </c>
      <c r="X67" s="138">
        <f t="shared" si="29"/>
        <v>1959.76216</v>
      </c>
      <c r="Y67" s="138">
        <f>X67/W67*100</f>
        <v>99.99806919073376</v>
      </c>
      <c r="Z67" s="138">
        <f t="shared" si="29"/>
        <v>1874.52344</v>
      </c>
      <c r="AA67" s="138">
        <f t="shared" si="29"/>
        <v>1874.52344</v>
      </c>
      <c r="AB67" s="138">
        <f t="shared" si="29"/>
        <v>100</v>
      </c>
      <c r="AC67" s="138">
        <f t="shared" si="29"/>
        <v>5701.41828</v>
      </c>
      <c r="AD67" s="138">
        <f t="shared" si="29"/>
        <v>5701.40994</v>
      </c>
      <c r="AE67" s="138">
        <f t="shared" si="29"/>
        <v>99.99985372060792</v>
      </c>
      <c r="AF67" s="138">
        <f t="shared" si="29"/>
        <v>1834.25828</v>
      </c>
      <c r="AG67" s="138">
        <f>AG69+AG70</f>
        <v>1834.199</v>
      </c>
      <c r="AH67" s="138">
        <f>AG67/AF67*100</f>
        <v>99.99676817596266</v>
      </c>
      <c r="AI67" s="138">
        <f t="shared" si="29"/>
        <v>1914.3</v>
      </c>
      <c r="AJ67" s="138">
        <f t="shared" si="29"/>
        <v>1914.3</v>
      </c>
      <c r="AK67" s="138">
        <f t="shared" si="29"/>
        <v>100</v>
      </c>
      <c r="AL67" s="138">
        <f t="shared" si="29"/>
        <v>1974.6</v>
      </c>
      <c r="AM67" s="138">
        <f t="shared" si="29"/>
        <v>1974.6</v>
      </c>
      <c r="AN67" s="138">
        <f t="shared" si="29"/>
        <v>100</v>
      </c>
      <c r="AO67" s="138">
        <f t="shared" si="29"/>
        <v>4794.2</v>
      </c>
      <c r="AP67" s="138">
        <f>AP69</f>
        <v>4794.208339999999</v>
      </c>
      <c r="AQ67" s="138">
        <f>AP67/AO67*100</f>
        <v>100.00017396020189</v>
      </c>
      <c r="AR67" s="208" t="s">
        <v>311</v>
      </c>
      <c r="AS67" s="234" t="s">
        <v>264</v>
      </c>
    </row>
    <row r="68" spans="1:45" ht="37.5" customHeight="1">
      <c r="A68" s="221"/>
      <c r="B68" s="221"/>
      <c r="C68" s="237"/>
      <c r="D68" s="104" t="s">
        <v>37</v>
      </c>
      <c r="E68" s="121">
        <f>H68+K68+N68+Q68+T68+W68+Z68+AC68+AF68+AI68+AL68+AO68</f>
        <v>0</v>
      </c>
      <c r="F68" s="121">
        <f>I68+L68+O68+R68+U68+X68+AA68+AD68+AG68+AJ68+AM68+AP68</f>
        <v>0</v>
      </c>
      <c r="G68" s="121">
        <f>J68+M68+P68+S68+V68+Y68+AB68+AE68+AH68+AK68+AN68+AQ68</f>
        <v>0</v>
      </c>
      <c r="H68" s="109">
        <f aca="true" t="shared" si="30" ref="H68:AQ71">H46+H53</f>
        <v>0</v>
      </c>
      <c r="I68" s="109">
        <f t="shared" si="30"/>
        <v>0</v>
      </c>
      <c r="J68" s="109">
        <f t="shared" si="30"/>
        <v>0</v>
      </c>
      <c r="K68" s="109">
        <f t="shared" si="30"/>
        <v>0</v>
      </c>
      <c r="L68" s="109">
        <f t="shared" si="30"/>
        <v>0</v>
      </c>
      <c r="M68" s="109">
        <f t="shared" si="30"/>
        <v>0</v>
      </c>
      <c r="N68" s="109">
        <f t="shared" si="30"/>
        <v>0</v>
      </c>
      <c r="O68" s="109">
        <f t="shared" si="30"/>
        <v>0</v>
      </c>
      <c r="P68" s="109">
        <f t="shared" si="30"/>
        <v>0</v>
      </c>
      <c r="Q68" s="109">
        <f t="shared" si="30"/>
        <v>0</v>
      </c>
      <c r="R68" s="109">
        <f t="shared" si="30"/>
        <v>0</v>
      </c>
      <c r="S68" s="109">
        <f t="shared" si="30"/>
        <v>0</v>
      </c>
      <c r="T68" s="109">
        <f t="shared" si="30"/>
        <v>0</v>
      </c>
      <c r="U68" s="109">
        <f t="shared" si="30"/>
        <v>0</v>
      </c>
      <c r="V68" s="109">
        <f t="shared" si="30"/>
        <v>0</v>
      </c>
      <c r="W68" s="109">
        <f t="shared" si="30"/>
        <v>0</v>
      </c>
      <c r="X68" s="109">
        <f t="shared" si="30"/>
        <v>0</v>
      </c>
      <c r="Y68" s="109">
        <f t="shared" si="30"/>
        <v>0</v>
      </c>
      <c r="Z68" s="109">
        <f t="shared" si="30"/>
        <v>0</v>
      </c>
      <c r="AA68" s="109">
        <f t="shared" si="30"/>
        <v>0</v>
      </c>
      <c r="AB68" s="109">
        <f t="shared" si="30"/>
        <v>0</v>
      </c>
      <c r="AC68" s="109">
        <f t="shared" si="30"/>
        <v>0</v>
      </c>
      <c r="AD68" s="109">
        <f t="shared" si="30"/>
        <v>0</v>
      </c>
      <c r="AE68" s="109">
        <f t="shared" si="30"/>
        <v>0</v>
      </c>
      <c r="AF68" s="109">
        <f t="shared" si="30"/>
        <v>0</v>
      </c>
      <c r="AG68" s="109">
        <f t="shared" si="30"/>
        <v>0</v>
      </c>
      <c r="AH68" s="109">
        <f t="shared" si="30"/>
        <v>0</v>
      </c>
      <c r="AI68" s="109">
        <f t="shared" si="30"/>
        <v>0</v>
      </c>
      <c r="AJ68" s="109">
        <f t="shared" si="30"/>
        <v>0</v>
      </c>
      <c r="AK68" s="109">
        <f t="shared" si="30"/>
        <v>0</v>
      </c>
      <c r="AL68" s="109">
        <f t="shared" si="30"/>
        <v>0</v>
      </c>
      <c r="AM68" s="109">
        <f t="shared" si="30"/>
        <v>0</v>
      </c>
      <c r="AN68" s="109">
        <f t="shared" si="30"/>
        <v>0</v>
      </c>
      <c r="AO68" s="109">
        <f t="shared" si="30"/>
        <v>0</v>
      </c>
      <c r="AP68" s="109">
        <f t="shared" si="30"/>
        <v>0</v>
      </c>
      <c r="AQ68" s="109">
        <f t="shared" si="30"/>
        <v>0</v>
      </c>
      <c r="AR68" s="209"/>
      <c r="AS68" s="235"/>
    </row>
    <row r="69" spans="1:45" ht="65.25" customHeight="1">
      <c r="A69" s="221"/>
      <c r="B69" s="221"/>
      <c r="C69" s="237"/>
      <c r="D69" s="105" t="s">
        <v>282</v>
      </c>
      <c r="E69" s="121">
        <f>H69+K69+N69+Q69+T69+W69+Z69+AC69+AF69+AI69+AL69+AO69</f>
        <v>30066.700019999997</v>
      </c>
      <c r="F69" s="121">
        <f>I69+L69+O69+R69+U69+X69+AA69+AD69+AG69++AJ69+AM69+AP69</f>
        <v>30066.65748</v>
      </c>
      <c r="G69" s="121">
        <f>F69/E69*100</f>
        <v>99.99985851456938</v>
      </c>
      <c r="H69" s="109">
        <f t="shared" si="30"/>
        <v>0</v>
      </c>
      <c r="I69" s="109">
        <f t="shared" si="30"/>
        <v>0</v>
      </c>
      <c r="J69" s="109">
        <f t="shared" si="30"/>
        <v>0</v>
      </c>
      <c r="K69" s="109">
        <f t="shared" si="30"/>
        <v>2082.49732</v>
      </c>
      <c r="L69" s="109">
        <f t="shared" si="30"/>
        <v>2082.49732</v>
      </c>
      <c r="M69" s="109">
        <f t="shared" si="30"/>
        <v>100</v>
      </c>
      <c r="N69" s="109">
        <f t="shared" si="30"/>
        <v>4043.4027</v>
      </c>
      <c r="O69" s="109">
        <f t="shared" si="30"/>
        <v>4043.4004000000004</v>
      </c>
      <c r="P69" s="109">
        <f>O69/N69*100</f>
        <v>99.9999431172166</v>
      </c>
      <c r="Q69" s="109">
        <f t="shared" si="30"/>
        <v>1994.7</v>
      </c>
      <c r="R69" s="109">
        <f t="shared" si="30"/>
        <v>1994.72792</v>
      </c>
      <c r="S69" s="109">
        <f>R69/Q69*100</f>
        <v>100.00139970922946</v>
      </c>
      <c r="T69" s="109">
        <f t="shared" si="30"/>
        <v>1893</v>
      </c>
      <c r="U69" s="109">
        <f t="shared" si="30"/>
        <v>1893.02896</v>
      </c>
      <c r="V69" s="109">
        <f>U69/T69*100</f>
        <v>100.00152984680402</v>
      </c>
      <c r="W69" s="109">
        <f t="shared" si="30"/>
        <v>1959.8</v>
      </c>
      <c r="X69" s="109">
        <f t="shared" si="30"/>
        <v>1959.76216</v>
      </c>
      <c r="Y69" s="109">
        <f>X69/W69*100</f>
        <v>99.99806919073376</v>
      </c>
      <c r="Z69" s="109">
        <f t="shared" si="30"/>
        <v>1874.52344</v>
      </c>
      <c r="AA69" s="109">
        <f t="shared" si="30"/>
        <v>1874.52344</v>
      </c>
      <c r="AB69" s="109">
        <f t="shared" si="30"/>
        <v>100</v>
      </c>
      <c r="AC69" s="109">
        <f t="shared" si="30"/>
        <v>5701.41828</v>
      </c>
      <c r="AD69" s="109">
        <f t="shared" si="30"/>
        <v>5701.40994</v>
      </c>
      <c r="AE69" s="109">
        <f t="shared" si="30"/>
        <v>99.99985372060792</v>
      </c>
      <c r="AF69" s="109">
        <f t="shared" si="30"/>
        <v>1834.25828</v>
      </c>
      <c r="AG69" s="109">
        <f>AG47+AG54</f>
        <v>1834.199</v>
      </c>
      <c r="AH69" s="109">
        <f>AG69/AF69*100</f>
        <v>99.99676817596266</v>
      </c>
      <c r="AI69" s="109">
        <f t="shared" si="30"/>
        <v>1914.3</v>
      </c>
      <c r="AJ69" s="109">
        <f t="shared" si="30"/>
        <v>1914.3</v>
      </c>
      <c r="AK69" s="109">
        <f>AJ69/AI69*100</f>
        <v>100</v>
      </c>
      <c r="AL69" s="109">
        <f t="shared" si="30"/>
        <v>1974.6</v>
      </c>
      <c r="AM69" s="109">
        <f t="shared" si="30"/>
        <v>1974.6</v>
      </c>
      <c r="AN69" s="109">
        <f>AM69/AL69*100</f>
        <v>100</v>
      </c>
      <c r="AO69" s="109">
        <f t="shared" si="30"/>
        <v>4794.2</v>
      </c>
      <c r="AP69" s="109">
        <f t="shared" si="30"/>
        <v>4794.208339999999</v>
      </c>
      <c r="AQ69" s="109">
        <f>AP69/AO69*100</f>
        <v>100.00017396020189</v>
      </c>
      <c r="AR69" s="209"/>
      <c r="AS69" s="235"/>
    </row>
    <row r="70" spans="1:45" ht="34.5" customHeight="1">
      <c r="A70" s="221"/>
      <c r="B70" s="221"/>
      <c r="C70" s="237"/>
      <c r="D70" s="105" t="s">
        <v>42</v>
      </c>
      <c r="E70" s="121">
        <f>H70+K70+N70+Q70+T70+W70+Z70+AC70+AF70+AI70+AL70+AO70</f>
        <v>100</v>
      </c>
      <c r="F70" s="121">
        <f>I70+L70+O70+R70</f>
        <v>100</v>
      </c>
      <c r="G70" s="121">
        <f>F70/E70*100</f>
        <v>100</v>
      </c>
      <c r="H70" s="109">
        <f t="shared" si="30"/>
        <v>0</v>
      </c>
      <c r="I70" s="109">
        <f t="shared" si="30"/>
        <v>0</v>
      </c>
      <c r="J70" s="109">
        <f t="shared" si="30"/>
        <v>0</v>
      </c>
      <c r="K70" s="109">
        <f t="shared" si="30"/>
        <v>0</v>
      </c>
      <c r="L70" s="109">
        <f t="shared" si="30"/>
        <v>0</v>
      </c>
      <c r="M70" s="109">
        <f t="shared" si="30"/>
        <v>0</v>
      </c>
      <c r="N70" s="109">
        <f>N48+N55</f>
        <v>0</v>
      </c>
      <c r="O70" s="109">
        <f t="shared" si="30"/>
        <v>0</v>
      </c>
      <c r="P70" s="109">
        <f t="shared" si="30"/>
        <v>0</v>
      </c>
      <c r="Q70" s="109">
        <f t="shared" si="30"/>
        <v>100</v>
      </c>
      <c r="R70" s="109">
        <f t="shared" si="30"/>
        <v>100</v>
      </c>
      <c r="S70" s="109">
        <f t="shared" si="30"/>
        <v>100</v>
      </c>
      <c r="T70" s="109">
        <f t="shared" si="30"/>
        <v>0</v>
      </c>
      <c r="U70" s="109">
        <f t="shared" si="30"/>
        <v>0</v>
      </c>
      <c r="V70" s="109">
        <f t="shared" si="30"/>
        <v>0</v>
      </c>
      <c r="W70" s="109">
        <f t="shared" si="30"/>
        <v>0</v>
      </c>
      <c r="X70" s="109">
        <f t="shared" si="30"/>
        <v>0</v>
      </c>
      <c r="Y70" s="109">
        <f t="shared" si="30"/>
        <v>0</v>
      </c>
      <c r="Z70" s="109">
        <f t="shared" si="30"/>
        <v>0</v>
      </c>
      <c r="AA70" s="109">
        <f t="shared" si="30"/>
        <v>0</v>
      </c>
      <c r="AB70" s="109">
        <f t="shared" si="30"/>
        <v>0</v>
      </c>
      <c r="AC70" s="109">
        <f t="shared" si="30"/>
        <v>0</v>
      </c>
      <c r="AD70" s="109">
        <f t="shared" si="30"/>
        <v>0</v>
      </c>
      <c r="AE70" s="109">
        <f t="shared" si="30"/>
        <v>0</v>
      </c>
      <c r="AF70" s="109">
        <f t="shared" si="30"/>
        <v>0</v>
      </c>
      <c r="AG70" s="109">
        <f t="shared" si="30"/>
        <v>0</v>
      </c>
      <c r="AH70" s="109">
        <f>AH48+AH55</f>
        <v>0</v>
      </c>
      <c r="AI70" s="109">
        <f t="shared" si="30"/>
        <v>0</v>
      </c>
      <c r="AJ70" s="109">
        <f t="shared" si="30"/>
        <v>0</v>
      </c>
      <c r="AK70" s="109">
        <f t="shared" si="30"/>
        <v>0</v>
      </c>
      <c r="AL70" s="109">
        <f t="shared" si="30"/>
        <v>0</v>
      </c>
      <c r="AM70" s="109">
        <f t="shared" si="30"/>
        <v>0</v>
      </c>
      <c r="AN70" s="109">
        <f t="shared" si="30"/>
        <v>0</v>
      </c>
      <c r="AO70" s="109">
        <f t="shared" si="30"/>
        <v>0</v>
      </c>
      <c r="AP70" s="109">
        <f t="shared" si="30"/>
        <v>0</v>
      </c>
      <c r="AQ70" s="109">
        <f t="shared" si="30"/>
        <v>0</v>
      </c>
      <c r="AR70" s="209"/>
      <c r="AS70" s="235"/>
    </row>
    <row r="71" spans="1:45" ht="67.5" customHeight="1">
      <c r="A71" s="221"/>
      <c r="B71" s="221"/>
      <c r="C71" s="238"/>
      <c r="D71" s="105" t="s">
        <v>283</v>
      </c>
      <c r="E71" s="121">
        <f>H71+K71+N71+Q71+T71+W71+Z71+AC71+AF71+AI71+AL71+AO71</f>
        <v>0</v>
      </c>
      <c r="F71" s="121">
        <f>I71+L71+O71+R71+U71+X71+AA71+AD71+AG71+AJ71+AM71+AP71</f>
        <v>0</v>
      </c>
      <c r="G71" s="121">
        <f>J71+M71+P71+S71+V71+Y71+AB71+AE71+AH71+AK71+AN71+AQ71</f>
        <v>0</v>
      </c>
      <c r="H71" s="109">
        <f t="shared" si="30"/>
        <v>0</v>
      </c>
      <c r="I71" s="109">
        <f t="shared" si="30"/>
        <v>0</v>
      </c>
      <c r="J71" s="109">
        <f t="shared" si="30"/>
        <v>0</v>
      </c>
      <c r="K71" s="109">
        <f t="shared" si="30"/>
        <v>0</v>
      </c>
      <c r="L71" s="109">
        <f t="shared" si="30"/>
        <v>0</v>
      </c>
      <c r="M71" s="109">
        <f t="shared" si="30"/>
        <v>0</v>
      </c>
      <c r="N71" s="109">
        <f t="shared" si="30"/>
        <v>0</v>
      </c>
      <c r="O71" s="109">
        <f t="shared" si="30"/>
        <v>0</v>
      </c>
      <c r="P71" s="109">
        <f t="shared" si="30"/>
        <v>0</v>
      </c>
      <c r="Q71" s="109">
        <f t="shared" si="30"/>
        <v>0</v>
      </c>
      <c r="R71" s="109">
        <f t="shared" si="30"/>
        <v>0</v>
      </c>
      <c r="S71" s="109">
        <f t="shared" si="30"/>
        <v>0</v>
      </c>
      <c r="T71" s="109">
        <f t="shared" si="30"/>
        <v>0</v>
      </c>
      <c r="U71" s="109">
        <f t="shared" si="30"/>
        <v>0</v>
      </c>
      <c r="V71" s="109">
        <f t="shared" si="30"/>
        <v>0</v>
      </c>
      <c r="W71" s="109">
        <f t="shared" si="30"/>
        <v>0</v>
      </c>
      <c r="X71" s="109">
        <f t="shared" si="30"/>
        <v>0</v>
      </c>
      <c r="Y71" s="109">
        <f t="shared" si="30"/>
        <v>0</v>
      </c>
      <c r="Z71" s="109">
        <f t="shared" si="30"/>
        <v>0</v>
      </c>
      <c r="AA71" s="109">
        <f t="shared" si="30"/>
        <v>0</v>
      </c>
      <c r="AB71" s="109">
        <f t="shared" si="30"/>
        <v>0</v>
      </c>
      <c r="AC71" s="109">
        <f t="shared" si="30"/>
        <v>0</v>
      </c>
      <c r="AD71" s="109">
        <f t="shared" si="30"/>
        <v>0</v>
      </c>
      <c r="AE71" s="109">
        <f t="shared" si="30"/>
        <v>0</v>
      </c>
      <c r="AF71" s="109">
        <f t="shared" si="30"/>
        <v>0</v>
      </c>
      <c r="AG71" s="109">
        <f t="shared" si="30"/>
        <v>0</v>
      </c>
      <c r="AH71" s="109">
        <f>AH49+AH56</f>
        <v>0</v>
      </c>
      <c r="AI71" s="109">
        <f t="shared" si="30"/>
        <v>0</v>
      </c>
      <c r="AJ71" s="109">
        <f t="shared" si="30"/>
        <v>0</v>
      </c>
      <c r="AK71" s="109">
        <f t="shared" si="30"/>
        <v>0</v>
      </c>
      <c r="AL71" s="109">
        <f t="shared" si="30"/>
        <v>0</v>
      </c>
      <c r="AM71" s="109">
        <f t="shared" si="30"/>
        <v>0</v>
      </c>
      <c r="AN71" s="109">
        <f t="shared" si="30"/>
        <v>0</v>
      </c>
      <c r="AO71" s="109">
        <f t="shared" si="30"/>
        <v>0</v>
      </c>
      <c r="AP71" s="109">
        <f t="shared" si="30"/>
        <v>0</v>
      </c>
      <c r="AQ71" s="109">
        <f t="shared" si="30"/>
        <v>0</v>
      </c>
      <c r="AR71" s="210"/>
      <c r="AS71" s="236"/>
    </row>
    <row r="72" spans="1:45" ht="24" customHeight="1">
      <c r="A72" s="221" t="s">
        <v>281</v>
      </c>
      <c r="B72" s="221"/>
      <c r="C72" s="222"/>
      <c r="D72" s="131" t="s">
        <v>284</v>
      </c>
      <c r="E72" s="132">
        <f>SUM(E73:E76)</f>
        <v>36416.00002</v>
      </c>
      <c r="F72" s="132">
        <f>SUM(F73:F76)</f>
        <v>36415.95748</v>
      </c>
      <c r="G72" s="132">
        <f>F72/E72*100</f>
        <v>99.99988318321623</v>
      </c>
      <c r="H72" s="132">
        <f>SUM(H73:H76)</f>
        <v>0</v>
      </c>
      <c r="I72" s="132">
        <f>SUM(I73:I76)</f>
        <v>0</v>
      </c>
      <c r="J72" s="132">
        <f>SUM(J73:J76)</f>
        <v>0</v>
      </c>
      <c r="K72" s="142">
        <f aca="true" t="shared" si="31" ref="K72:AO72">SUM(K73:K76)</f>
        <v>2082.49732</v>
      </c>
      <c r="L72" s="142">
        <f t="shared" si="31"/>
        <v>2082.49732</v>
      </c>
      <c r="M72" s="142">
        <f>SUM(M73:M76)</f>
        <v>100</v>
      </c>
      <c r="N72" s="142">
        <f>SUM(N73:N76)</f>
        <v>4043.4027</v>
      </c>
      <c r="O72" s="142">
        <f>SUM(O73:O76)</f>
        <v>4043.4004000000004</v>
      </c>
      <c r="P72" s="142">
        <f>O72/N72*100</f>
        <v>99.9999431172166</v>
      </c>
      <c r="Q72" s="142">
        <f t="shared" si="31"/>
        <v>2094.7</v>
      </c>
      <c r="R72" s="142">
        <f t="shared" si="31"/>
        <v>2094.7279200000003</v>
      </c>
      <c r="S72" s="142">
        <f>R72/Q72*100</f>
        <v>100.00133288776438</v>
      </c>
      <c r="T72" s="142">
        <f>SUM(T73:T76)</f>
        <v>4433.599999999999</v>
      </c>
      <c r="U72" s="142">
        <f t="shared" si="31"/>
        <v>4433.62896</v>
      </c>
      <c r="V72" s="142">
        <f>U72/T72*100</f>
        <v>100.00065319379287</v>
      </c>
      <c r="W72" s="142">
        <f t="shared" si="31"/>
        <v>1959.8</v>
      </c>
      <c r="X72" s="142">
        <f t="shared" si="31"/>
        <v>1959.76216</v>
      </c>
      <c r="Y72" s="142">
        <f>X72/W72*100</f>
        <v>99.99806919073376</v>
      </c>
      <c r="Z72" s="142">
        <f t="shared" si="31"/>
        <v>2160.6234400000003</v>
      </c>
      <c r="AA72" s="142">
        <f t="shared" si="31"/>
        <v>2160.6234400000003</v>
      </c>
      <c r="AB72" s="142">
        <f t="shared" si="31"/>
        <v>200</v>
      </c>
      <c r="AC72" s="142">
        <f t="shared" si="31"/>
        <v>5701.41828</v>
      </c>
      <c r="AD72" s="142">
        <f t="shared" si="31"/>
        <v>5701.40994</v>
      </c>
      <c r="AE72" s="142">
        <f>AD72/AC72*100</f>
        <v>99.99985372060792</v>
      </c>
      <c r="AF72" s="142">
        <f t="shared" si="31"/>
        <v>1908.25828</v>
      </c>
      <c r="AG72" s="142">
        <f t="shared" si="31"/>
        <v>1871.199</v>
      </c>
      <c r="AH72" s="142">
        <f>AG72/AF72*100</f>
        <v>98.05795261635129</v>
      </c>
      <c r="AI72" s="142">
        <f>SUM(AI73:AI76)</f>
        <v>2361.3</v>
      </c>
      <c r="AJ72" s="142">
        <f t="shared" si="31"/>
        <v>2398.3</v>
      </c>
      <c r="AK72" s="142">
        <f>AJ72/AI72*100</f>
        <v>101.5669334688519</v>
      </c>
      <c r="AL72" s="142">
        <f t="shared" si="31"/>
        <v>2207.5</v>
      </c>
      <c r="AM72" s="142">
        <f t="shared" si="31"/>
        <v>2207.5</v>
      </c>
      <c r="AN72" s="142">
        <f>AM72/AL72*100</f>
        <v>100</v>
      </c>
      <c r="AO72" s="142">
        <f t="shared" si="31"/>
        <v>7462.9</v>
      </c>
      <c r="AP72" s="132">
        <f>SUM(AP73:AP76)</f>
        <v>7462.908339999999</v>
      </c>
      <c r="AQ72" s="132">
        <f>AP72/AO72*100</f>
        <v>100.00011175280386</v>
      </c>
      <c r="AR72" s="208" t="s">
        <v>311</v>
      </c>
      <c r="AS72" s="211"/>
    </row>
    <row r="73" spans="1:45" ht="39" customHeight="1">
      <c r="A73" s="221"/>
      <c r="B73" s="221"/>
      <c r="C73" s="223"/>
      <c r="D73" s="104" t="s">
        <v>37</v>
      </c>
      <c r="E73" s="121">
        <f>H73+K73+N73+Q73+T73+W73+Z73+AC73+AF73+AI73+AL73+AO73</f>
        <v>0</v>
      </c>
      <c r="F73" s="121">
        <f>I73+L73+O73+R73+U73+X73+AA73+AD73+AG73+AJ73+AM73+AP73</f>
        <v>0</v>
      </c>
      <c r="G73" s="121">
        <f>J73+M73+P73+S73+V73+Y73+AB73+AE73+AH73+AK73+AN73+AQ73</f>
        <v>0</v>
      </c>
      <c r="H73" s="109">
        <f aca="true" t="shared" si="32" ref="H73:AQ73">H28+H40+H68</f>
        <v>0</v>
      </c>
      <c r="I73" s="109">
        <f t="shared" si="32"/>
        <v>0</v>
      </c>
      <c r="J73" s="109">
        <f t="shared" si="32"/>
        <v>0</v>
      </c>
      <c r="K73" s="109">
        <f t="shared" si="32"/>
        <v>0</v>
      </c>
      <c r="L73" s="109">
        <f t="shared" si="32"/>
        <v>0</v>
      </c>
      <c r="M73" s="109">
        <f t="shared" si="32"/>
        <v>0</v>
      </c>
      <c r="N73" s="109">
        <f t="shared" si="32"/>
        <v>0</v>
      </c>
      <c r="O73" s="109">
        <f t="shared" si="32"/>
        <v>0</v>
      </c>
      <c r="P73" s="109">
        <f t="shared" si="32"/>
        <v>0</v>
      </c>
      <c r="Q73" s="109">
        <f t="shared" si="32"/>
        <v>0</v>
      </c>
      <c r="R73" s="109">
        <f t="shared" si="32"/>
        <v>0</v>
      </c>
      <c r="S73" s="109">
        <f t="shared" si="32"/>
        <v>0</v>
      </c>
      <c r="T73" s="109">
        <f t="shared" si="32"/>
        <v>0</v>
      </c>
      <c r="U73" s="109">
        <f t="shared" si="32"/>
        <v>0</v>
      </c>
      <c r="V73" s="109">
        <f t="shared" si="32"/>
        <v>0</v>
      </c>
      <c r="W73" s="109">
        <f t="shared" si="32"/>
        <v>0</v>
      </c>
      <c r="X73" s="109">
        <f t="shared" si="32"/>
        <v>0</v>
      </c>
      <c r="Y73" s="109">
        <f t="shared" si="32"/>
        <v>0</v>
      </c>
      <c r="Z73" s="109">
        <f t="shared" si="32"/>
        <v>0</v>
      </c>
      <c r="AA73" s="109">
        <f t="shared" si="32"/>
        <v>0</v>
      </c>
      <c r="AB73" s="109">
        <f t="shared" si="32"/>
        <v>0</v>
      </c>
      <c r="AC73" s="109">
        <f t="shared" si="32"/>
        <v>0</v>
      </c>
      <c r="AD73" s="109">
        <f t="shared" si="32"/>
        <v>0</v>
      </c>
      <c r="AE73" s="109">
        <f t="shared" si="32"/>
        <v>0</v>
      </c>
      <c r="AF73" s="109">
        <f t="shared" si="32"/>
        <v>0</v>
      </c>
      <c r="AG73" s="109">
        <f t="shared" si="32"/>
        <v>0</v>
      </c>
      <c r="AH73" s="109">
        <f t="shared" si="32"/>
        <v>0</v>
      </c>
      <c r="AI73" s="109">
        <f t="shared" si="32"/>
        <v>0</v>
      </c>
      <c r="AJ73" s="109">
        <f t="shared" si="32"/>
        <v>0</v>
      </c>
      <c r="AK73" s="109">
        <f t="shared" si="32"/>
        <v>0</v>
      </c>
      <c r="AL73" s="109">
        <f t="shared" si="32"/>
        <v>0</v>
      </c>
      <c r="AM73" s="109">
        <f t="shared" si="32"/>
        <v>0</v>
      </c>
      <c r="AN73" s="109">
        <f t="shared" si="32"/>
        <v>0</v>
      </c>
      <c r="AO73" s="109">
        <f t="shared" si="32"/>
        <v>0</v>
      </c>
      <c r="AP73" s="109">
        <f t="shared" si="32"/>
        <v>0</v>
      </c>
      <c r="AQ73" s="109">
        <f t="shared" si="32"/>
        <v>0</v>
      </c>
      <c r="AR73" s="209"/>
      <c r="AS73" s="212"/>
    </row>
    <row r="74" spans="1:45" ht="72" customHeight="1">
      <c r="A74" s="221"/>
      <c r="B74" s="221"/>
      <c r="C74" s="223"/>
      <c r="D74" s="105" t="s">
        <v>282</v>
      </c>
      <c r="E74" s="121">
        <f aca="true" t="shared" si="33" ref="E74:F76">H74+K74+N74+Q74+T74+W74+Z74+AC74+AF74+AI74+AL74+AO74</f>
        <v>35216.90002</v>
      </c>
      <c r="F74" s="121">
        <f t="shared" si="33"/>
        <v>35216.85748</v>
      </c>
      <c r="G74" s="121">
        <f>F74/E74*100</f>
        <v>99.99987920572232</v>
      </c>
      <c r="H74" s="109">
        <f aca="true" t="shared" si="34" ref="H74:I76">H29+H41+H69</f>
        <v>0</v>
      </c>
      <c r="I74" s="109">
        <f t="shared" si="34"/>
        <v>0</v>
      </c>
      <c r="J74" s="109">
        <v>0</v>
      </c>
      <c r="K74" s="109">
        <f aca="true" t="shared" si="35" ref="K74:L76">K29+K41+K69</f>
        <v>2082.49732</v>
      </c>
      <c r="L74" s="109">
        <f t="shared" si="35"/>
        <v>2082.49732</v>
      </c>
      <c r="M74" s="109">
        <f>L74/K74*100</f>
        <v>100</v>
      </c>
      <c r="N74" s="109">
        <f aca="true" t="shared" si="36" ref="N74:O76">N29+N41+N69</f>
        <v>4043.4027</v>
      </c>
      <c r="O74" s="109">
        <f t="shared" si="36"/>
        <v>4043.4004000000004</v>
      </c>
      <c r="P74" s="109">
        <f>O74/N74*100</f>
        <v>99.9999431172166</v>
      </c>
      <c r="Q74" s="109">
        <f aca="true" t="shared" si="37" ref="Q74:U76">Q29+Q41+Q69</f>
        <v>1994.7</v>
      </c>
      <c r="R74" s="109">
        <f t="shared" si="37"/>
        <v>1994.72792</v>
      </c>
      <c r="S74" s="109">
        <f t="shared" si="37"/>
        <v>100.00139970922946</v>
      </c>
      <c r="T74" s="109">
        <f t="shared" si="37"/>
        <v>4271.4</v>
      </c>
      <c r="U74" s="109">
        <f t="shared" si="37"/>
        <v>4271.42896</v>
      </c>
      <c r="V74" s="109">
        <f>U74/T74*100</f>
        <v>100.00067799784615</v>
      </c>
      <c r="W74" s="109">
        <f aca="true" t="shared" si="38" ref="W74:X76">W29+W41+W69</f>
        <v>1959.8</v>
      </c>
      <c r="X74" s="109">
        <f t="shared" si="38"/>
        <v>1959.76216</v>
      </c>
      <c r="Y74" s="109">
        <f>X74/W74*100</f>
        <v>99.99806919073376</v>
      </c>
      <c r="Z74" s="109">
        <f aca="true" t="shared" si="39" ref="Z74:AA76">Z29+Z41+Z69</f>
        <v>2146.32344</v>
      </c>
      <c r="AA74" s="109">
        <f t="shared" si="39"/>
        <v>2146.32344</v>
      </c>
      <c r="AB74" s="109">
        <f>AA74/Z74*100</f>
        <v>100</v>
      </c>
      <c r="AC74" s="109">
        <f aca="true" t="shared" si="40" ref="AC74:AD76">AC29+AC41+AC69</f>
        <v>5701.41828</v>
      </c>
      <c r="AD74" s="109">
        <f t="shared" si="40"/>
        <v>5701.40994</v>
      </c>
      <c r="AE74" s="109">
        <f>AD74/AC74*100</f>
        <v>99.99985372060792</v>
      </c>
      <c r="AF74" s="109">
        <f aca="true" t="shared" si="41" ref="AF74:AG76">AF29+AF41+AF69</f>
        <v>1834.25828</v>
      </c>
      <c r="AG74" s="109">
        <f t="shared" si="41"/>
        <v>1834.199</v>
      </c>
      <c r="AH74" s="109">
        <f>AG74/AF74*100</f>
        <v>99.99676817596266</v>
      </c>
      <c r="AI74" s="109">
        <f aca="true" t="shared" si="42" ref="AI74:AJ76">AI29+AI41+AI69</f>
        <v>1914.3</v>
      </c>
      <c r="AJ74" s="109">
        <f t="shared" si="42"/>
        <v>1914.3</v>
      </c>
      <c r="AK74" s="109">
        <f>AJ74/AI74*100</f>
        <v>100</v>
      </c>
      <c r="AL74" s="109">
        <f aca="true" t="shared" si="43" ref="AL74:AM76">AL29+AL41+AL69</f>
        <v>1974.6</v>
      </c>
      <c r="AM74" s="109">
        <f t="shared" si="43"/>
        <v>1974.6</v>
      </c>
      <c r="AN74" s="109">
        <f>AM74/AL74*100</f>
        <v>100</v>
      </c>
      <c r="AO74" s="109">
        <f aca="true" t="shared" si="44" ref="AO74:AQ76">AO29+AO41+AO69</f>
        <v>7294.2</v>
      </c>
      <c r="AP74" s="109">
        <f t="shared" si="44"/>
        <v>7294.208339999999</v>
      </c>
      <c r="AQ74" s="109">
        <f>AP74/AO74*100</f>
        <v>100.00011433741875</v>
      </c>
      <c r="AR74" s="209"/>
      <c r="AS74" s="212"/>
    </row>
    <row r="75" spans="1:45" ht="33" customHeight="1">
      <c r="A75" s="221"/>
      <c r="B75" s="221"/>
      <c r="C75" s="223"/>
      <c r="D75" s="105" t="s">
        <v>42</v>
      </c>
      <c r="E75" s="121">
        <f t="shared" si="33"/>
        <v>1199.1000000000001</v>
      </c>
      <c r="F75" s="121">
        <f t="shared" si="33"/>
        <v>1199.1000000000001</v>
      </c>
      <c r="G75" s="121">
        <f>F75/E75*100</f>
        <v>100</v>
      </c>
      <c r="H75" s="109">
        <f t="shared" si="34"/>
        <v>0</v>
      </c>
      <c r="I75" s="109">
        <f t="shared" si="34"/>
        <v>0</v>
      </c>
      <c r="J75" s="109">
        <f>J30+J42+J70</f>
        <v>0</v>
      </c>
      <c r="K75" s="109">
        <f t="shared" si="35"/>
        <v>0</v>
      </c>
      <c r="L75" s="109">
        <f t="shared" si="35"/>
        <v>0</v>
      </c>
      <c r="M75" s="109">
        <f>M30+M42+M70</f>
        <v>0</v>
      </c>
      <c r="N75" s="109">
        <f t="shared" si="36"/>
        <v>0</v>
      </c>
      <c r="O75" s="109">
        <f t="shared" si="36"/>
        <v>0</v>
      </c>
      <c r="P75" s="109">
        <f>P30+P42+P70</f>
        <v>0</v>
      </c>
      <c r="Q75" s="109">
        <f>Q30+Q42+Q70</f>
        <v>100</v>
      </c>
      <c r="R75" s="109">
        <f t="shared" si="37"/>
        <v>100</v>
      </c>
      <c r="S75" s="109">
        <f t="shared" si="37"/>
        <v>100</v>
      </c>
      <c r="T75" s="109">
        <f t="shared" si="37"/>
        <v>162.2</v>
      </c>
      <c r="U75" s="109">
        <f t="shared" si="37"/>
        <v>162.2</v>
      </c>
      <c r="V75" s="109">
        <f>U75/T75*100</f>
        <v>100</v>
      </c>
      <c r="W75" s="109">
        <f t="shared" si="38"/>
        <v>0</v>
      </c>
      <c r="X75" s="109">
        <f t="shared" si="38"/>
        <v>0</v>
      </c>
      <c r="Y75" s="109">
        <v>0</v>
      </c>
      <c r="Z75" s="109">
        <f t="shared" si="39"/>
        <v>14.3</v>
      </c>
      <c r="AA75" s="109">
        <f t="shared" si="39"/>
        <v>14.3</v>
      </c>
      <c r="AB75" s="109">
        <f>AB30+AB42+AB70</f>
        <v>100</v>
      </c>
      <c r="AC75" s="109">
        <f t="shared" si="40"/>
        <v>0</v>
      </c>
      <c r="AD75" s="109">
        <f t="shared" si="40"/>
        <v>0</v>
      </c>
      <c r="AE75" s="109">
        <f>AE30+AE42+AE70</f>
        <v>0</v>
      </c>
      <c r="AF75" s="109">
        <f t="shared" si="41"/>
        <v>74</v>
      </c>
      <c r="AG75" s="109">
        <f t="shared" si="41"/>
        <v>37</v>
      </c>
      <c r="AH75" s="109">
        <f>AG75/AF75*100</f>
        <v>50</v>
      </c>
      <c r="AI75" s="109">
        <f t="shared" si="42"/>
        <v>447</v>
      </c>
      <c r="AJ75" s="109">
        <f t="shared" si="42"/>
        <v>484</v>
      </c>
      <c r="AK75" s="109">
        <f>AK30+AK42+AK70</f>
        <v>108.27740492170021</v>
      </c>
      <c r="AL75" s="109">
        <f t="shared" si="43"/>
        <v>232.9</v>
      </c>
      <c r="AM75" s="109">
        <f t="shared" si="43"/>
        <v>232.9</v>
      </c>
      <c r="AN75" s="109">
        <f>AN30+AN42+AN70</f>
        <v>100</v>
      </c>
      <c r="AO75" s="109">
        <f t="shared" si="44"/>
        <v>168.7</v>
      </c>
      <c r="AP75" s="109">
        <f t="shared" si="44"/>
        <v>168.7</v>
      </c>
      <c r="AQ75" s="109">
        <f>AP75/AO75*100</f>
        <v>100</v>
      </c>
      <c r="AR75" s="209"/>
      <c r="AS75" s="212"/>
    </row>
    <row r="76" spans="1:45" ht="69.75" customHeight="1" thickBot="1">
      <c r="A76" s="221"/>
      <c r="B76" s="221"/>
      <c r="C76" s="223"/>
      <c r="D76" s="118" t="s">
        <v>283</v>
      </c>
      <c r="E76" s="133">
        <f t="shared" si="33"/>
        <v>0</v>
      </c>
      <c r="F76" s="133">
        <f t="shared" si="33"/>
        <v>0</v>
      </c>
      <c r="G76" s="133">
        <f>J76+M76+P76+S76+V76+Y76+AB76+AE76+AH76+AK76+AN76+AQ76</f>
        <v>0</v>
      </c>
      <c r="H76" s="119">
        <f t="shared" si="34"/>
        <v>0</v>
      </c>
      <c r="I76" s="119">
        <f t="shared" si="34"/>
        <v>0</v>
      </c>
      <c r="J76" s="119">
        <f>J31+J43+J71</f>
        <v>0</v>
      </c>
      <c r="K76" s="119">
        <f t="shared" si="35"/>
        <v>0</v>
      </c>
      <c r="L76" s="119">
        <f t="shared" si="35"/>
        <v>0</v>
      </c>
      <c r="M76" s="119">
        <f>M31+M43+M71</f>
        <v>0</v>
      </c>
      <c r="N76" s="119">
        <f t="shared" si="36"/>
        <v>0</v>
      </c>
      <c r="O76" s="119">
        <f t="shared" si="36"/>
        <v>0</v>
      </c>
      <c r="P76" s="119">
        <f>P31+P43+P71</f>
        <v>0</v>
      </c>
      <c r="Q76" s="119">
        <f t="shared" si="37"/>
        <v>0</v>
      </c>
      <c r="R76" s="119">
        <f t="shared" si="37"/>
        <v>0</v>
      </c>
      <c r="S76" s="119">
        <f t="shared" si="37"/>
        <v>0</v>
      </c>
      <c r="T76" s="119">
        <f t="shared" si="37"/>
        <v>0</v>
      </c>
      <c r="U76" s="119">
        <f t="shared" si="37"/>
        <v>0</v>
      </c>
      <c r="V76" s="119">
        <f>V31+V43+V71</f>
        <v>0</v>
      </c>
      <c r="W76" s="119">
        <f t="shared" si="38"/>
        <v>0</v>
      </c>
      <c r="X76" s="119">
        <f t="shared" si="38"/>
        <v>0</v>
      </c>
      <c r="Y76" s="119">
        <f>Y31+Y43+Y71</f>
        <v>0</v>
      </c>
      <c r="Z76" s="119">
        <f t="shared" si="39"/>
        <v>0</v>
      </c>
      <c r="AA76" s="119">
        <f t="shared" si="39"/>
        <v>0</v>
      </c>
      <c r="AB76" s="119">
        <f>AB31+AB43+AB71</f>
        <v>0</v>
      </c>
      <c r="AC76" s="119">
        <f t="shared" si="40"/>
        <v>0</v>
      </c>
      <c r="AD76" s="119">
        <f t="shared" si="40"/>
        <v>0</v>
      </c>
      <c r="AE76" s="119">
        <f>AE31+AE43+AE71</f>
        <v>0</v>
      </c>
      <c r="AF76" s="119">
        <f t="shared" si="41"/>
        <v>0</v>
      </c>
      <c r="AG76" s="119">
        <f t="shared" si="41"/>
        <v>0</v>
      </c>
      <c r="AH76" s="119">
        <f>AH31+AH43+AH71</f>
        <v>0</v>
      </c>
      <c r="AI76" s="119">
        <f t="shared" si="42"/>
        <v>0</v>
      </c>
      <c r="AJ76" s="119">
        <f t="shared" si="42"/>
        <v>0</v>
      </c>
      <c r="AK76" s="119">
        <f>AK31+AK43+AK71</f>
        <v>0</v>
      </c>
      <c r="AL76" s="119">
        <f t="shared" si="43"/>
        <v>0</v>
      </c>
      <c r="AM76" s="119">
        <f t="shared" si="43"/>
        <v>0</v>
      </c>
      <c r="AN76" s="119">
        <f>AN31+AN43+AN71</f>
        <v>0</v>
      </c>
      <c r="AO76" s="119">
        <f t="shared" si="44"/>
        <v>0</v>
      </c>
      <c r="AP76" s="119">
        <f t="shared" si="44"/>
        <v>0</v>
      </c>
      <c r="AQ76" s="119">
        <f t="shared" si="44"/>
        <v>0</v>
      </c>
      <c r="AR76" s="210"/>
      <c r="AS76" s="213"/>
    </row>
    <row r="77" spans="1:45" ht="27.75" customHeight="1">
      <c r="A77" s="199" t="s">
        <v>286</v>
      </c>
      <c r="B77" s="199"/>
      <c r="C77" s="198"/>
      <c r="D77" s="134" t="s">
        <v>284</v>
      </c>
      <c r="E77" s="135">
        <f>SUM(E78:E81)</f>
        <v>0</v>
      </c>
      <c r="F77" s="135">
        <f aca="true" t="shared" si="45" ref="F77:AQ77">SUM(F78:F81)</f>
        <v>0</v>
      </c>
      <c r="G77" s="135">
        <v>0</v>
      </c>
      <c r="H77" s="135">
        <f t="shared" si="45"/>
        <v>0</v>
      </c>
      <c r="I77" s="135">
        <f t="shared" si="45"/>
        <v>0</v>
      </c>
      <c r="J77" s="135">
        <f t="shared" si="45"/>
        <v>0</v>
      </c>
      <c r="K77" s="135">
        <f t="shared" si="45"/>
        <v>0</v>
      </c>
      <c r="L77" s="135">
        <f t="shared" si="45"/>
        <v>0</v>
      </c>
      <c r="M77" s="135">
        <f t="shared" si="45"/>
        <v>0</v>
      </c>
      <c r="N77" s="135">
        <f t="shared" si="45"/>
        <v>0</v>
      </c>
      <c r="O77" s="135">
        <f t="shared" si="45"/>
        <v>0</v>
      </c>
      <c r="P77" s="135">
        <f t="shared" si="45"/>
        <v>0</v>
      </c>
      <c r="Q77" s="135">
        <f t="shared" si="45"/>
        <v>0</v>
      </c>
      <c r="R77" s="135">
        <f t="shared" si="45"/>
        <v>0</v>
      </c>
      <c r="S77" s="135">
        <f t="shared" si="45"/>
        <v>0</v>
      </c>
      <c r="T77" s="135">
        <f t="shared" si="45"/>
        <v>0</v>
      </c>
      <c r="U77" s="135">
        <f t="shared" si="45"/>
        <v>0</v>
      </c>
      <c r="V77" s="135">
        <f t="shared" si="45"/>
        <v>0</v>
      </c>
      <c r="W77" s="135">
        <f t="shared" si="45"/>
        <v>0</v>
      </c>
      <c r="X77" s="135">
        <f t="shared" si="45"/>
        <v>0</v>
      </c>
      <c r="Y77" s="135">
        <f t="shared" si="45"/>
        <v>0</v>
      </c>
      <c r="Z77" s="135">
        <f t="shared" si="45"/>
        <v>0</v>
      </c>
      <c r="AA77" s="135">
        <f t="shared" si="45"/>
        <v>0</v>
      </c>
      <c r="AB77" s="135">
        <f t="shared" si="45"/>
        <v>0</v>
      </c>
      <c r="AC77" s="135">
        <f t="shared" si="45"/>
        <v>0</v>
      </c>
      <c r="AD77" s="135">
        <f t="shared" si="45"/>
        <v>0</v>
      </c>
      <c r="AE77" s="135">
        <f t="shared" si="45"/>
        <v>0</v>
      </c>
      <c r="AF77" s="135">
        <f t="shared" si="45"/>
        <v>0</v>
      </c>
      <c r="AG77" s="135">
        <f t="shared" si="45"/>
        <v>0</v>
      </c>
      <c r="AH77" s="135">
        <f t="shared" si="45"/>
        <v>0</v>
      </c>
      <c r="AI77" s="135">
        <f t="shared" si="45"/>
        <v>0</v>
      </c>
      <c r="AJ77" s="135">
        <f t="shared" si="45"/>
        <v>0</v>
      </c>
      <c r="AK77" s="135">
        <f t="shared" si="45"/>
        <v>0</v>
      </c>
      <c r="AL77" s="135">
        <f t="shared" si="45"/>
        <v>0</v>
      </c>
      <c r="AM77" s="135">
        <f t="shared" si="45"/>
        <v>0</v>
      </c>
      <c r="AN77" s="135">
        <f t="shared" si="45"/>
        <v>0</v>
      </c>
      <c r="AO77" s="135">
        <f t="shared" si="45"/>
        <v>0</v>
      </c>
      <c r="AP77" s="135">
        <f t="shared" si="45"/>
        <v>0</v>
      </c>
      <c r="AQ77" s="135">
        <f t="shared" si="45"/>
        <v>0</v>
      </c>
      <c r="AR77" s="205"/>
      <c r="AS77" s="205"/>
    </row>
    <row r="78" spans="1:45" ht="39.75" customHeight="1">
      <c r="A78" s="203"/>
      <c r="B78" s="203"/>
      <c r="C78" s="223"/>
      <c r="D78" s="104" t="s">
        <v>37</v>
      </c>
      <c r="E78" s="121">
        <f>H78+K78+N78+Q78+T78+W78+Z78+AC78+AF78+AI78+AL78+AO78</f>
        <v>0</v>
      </c>
      <c r="F78" s="121">
        <f>I78+L78+O78+R78+U78+X78+AA78+AD78+AG78+AJ78+AM78+AP78</f>
        <v>0</v>
      </c>
      <c r="G78" s="121">
        <f>J78+M78+P78+S78+V78+Y78+AB78+AE78+AH78+AK78+AN78+AQ78</f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09">
        <v>0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109">
        <v>0</v>
      </c>
      <c r="AB78" s="109">
        <v>0</v>
      </c>
      <c r="AC78" s="109">
        <v>0</v>
      </c>
      <c r="AD78" s="109">
        <v>0</v>
      </c>
      <c r="AE78" s="109">
        <v>0</v>
      </c>
      <c r="AF78" s="109">
        <v>0</v>
      </c>
      <c r="AG78" s="109">
        <v>0</v>
      </c>
      <c r="AH78" s="109">
        <v>0</v>
      </c>
      <c r="AI78" s="109">
        <v>0</v>
      </c>
      <c r="AJ78" s="109">
        <v>0</v>
      </c>
      <c r="AK78" s="109">
        <v>0</v>
      </c>
      <c r="AL78" s="109">
        <v>0</v>
      </c>
      <c r="AM78" s="109">
        <v>0</v>
      </c>
      <c r="AN78" s="109">
        <v>0</v>
      </c>
      <c r="AO78" s="109">
        <v>0</v>
      </c>
      <c r="AP78" s="109">
        <v>0</v>
      </c>
      <c r="AQ78" s="109">
        <v>0</v>
      </c>
      <c r="AR78" s="205"/>
      <c r="AS78" s="205"/>
    </row>
    <row r="79" spans="1:45" ht="103.5" customHeight="1">
      <c r="A79" s="203"/>
      <c r="B79" s="203"/>
      <c r="C79" s="223"/>
      <c r="D79" s="105" t="s">
        <v>282</v>
      </c>
      <c r="E79" s="121">
        <f aca="true" t="shared" si="46" ref="E79:F81">H79+K79+N79+Q79+T79+W79+Z79+AC79+AF79+AI79+AL79+AO79</f>
        <v>0</v>
      </c>
      <c r="F79" s="121">
        <f t="shared" si="46"/>
        <v>0</v>
      </c>
      <c r="G79" s="121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0</v>
      </c>
      <c r="AH79" s="109">
        <v>0</v>
      </c>
      <c r="AI79" s="109">
        <v>0</v>
      </c>
      <c r="AJ79" s="109">
        <v>0</v>
      </c>
      <c r="AK79" s="109">
        <v>0</v>
      </c>
      <c r="AL79" s="109">
        <v>0</v>
      </c>
      <c r="AM79" s="109">
        <v>0</v>
      </c>
      <c r="AN79" s="109">
        <v>0</v>
      </c>
      <c r="AO79" s="109">
        <v>0</v>
      </c>
      <c r="AP79" s="109">
        <v>0</v>
      </c>
      <c r="AQ79" s="109">
        <v>0</v>
      </c>
      <c r="AR79" s="205"/>
      <c r="AS79" s="205"/>
    </row>
    <row r="80" spans="1:45" ht="48.75" customHeight="1">
      <c r="A80" s="203"/>
      <c r="B80" s="203"/>
      <c r="C80" s="223"/>
      <c r="D80" s="105" t="s">
        <v>42</v>
      </c>
      <c r="E80" s="121">
        <f t="shared" si="46"/>
        <v>0</v>
      </c>
      <c r="F80" s="121">
        <f t="shared" si="46"/>
        <v>0</v>
      </c>
      <c r="G80" s="121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  <c r="AM80" s="109">
        <v>0</v>
      </c>
      <c r="AN80" s="109">
        <v>0</v>
      </c>
      <c r="AO80" s="109">
        <v>0</v>
      </c>
      <c r="AP80" s="109">
        <v>0</v>
      </c>
      <c r="AQ80" s="109">
        <v>0</v>
      </c>
      <c r="AR80" s="205"/>
      <c r="AS80" s="205"/>
    </row>
    <row r="81" spans="1:45" ht="69.75" customHeight="1">
      <c r="A81" s="203"/>
      <c r="B81" s="203"/>
      <c r="C81" s="224"/>
      <c r="D81" s="105" t="s">
        <v>283</v>
      </c>
      <c r="E81" s="121">
        <f t="shared" si="46"/>
        <v>0</v>
      </c>
      <c r="F81" s="121">
        <f t="shared" si="46"/>
        <v>0</v>
      </c>
      <c r="G81" s="121">
        <f>J81+M81+P81+S81+V81+Y81+AB81+AE81+AH81+AK81+AN81+AQ81</f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  <c r="AI81" s="109">
        <v>0</v>
      </c>
      <c r="AJ81" s="109">
        <v>0</v>
      </c>
      <c r="AK81" s="109">
        <v>0</v>
      </c>
      <c r="AL81" s="109">
        <v>0</v>
      </c>
      <c r="AM81" s="109">
        <v>0</v>
      </c>
      <c r="AN81" s="109">
        <v>0</v>
      </c>
      <c r="AO81" s="109">
        <v>0</v>
      </c>
      <c r="AP81" s="109">
        <v>0</v>
      </c>
      <c r="AQ81" s="109">
        <v>0</v>
      </c>
      <c r="AR81" s="206"/>
      <c r="AS81" s="206"/>
    </row>
    <row r="82" spans="1:45" ht="24.75" customHeight="1">
      <c r="A82" s="207" t="s">
        <v>287</v>
      </c>
      <c r="B82" s="207"/>
      <c r="C82" s="148"/>
      <c r="D82" s="128" t="s">
        <v>284</v>
      </c>
      <c r="E82" s="125">
        <f>SUM(E83:E86)</f>
        <v>36416.00002</v>
      </c>
      <c r="F82" s="125">
        <f>SUM(F83:F86)</f>
        <v>36415.95748</v>
      </c>
      <c r="G82" s="125">
        <f>F82/E82*100</f>
        <v>99.99988318321623</v>
      </c>
      <c r="H82" s="125">
        <f>SUM(H83:H86)</f>
        <v>0</v>
      </c>
      <c r="I82" s="125">
        <f>SUM(I83:I86)</f>
        <v>0</v>
      </c>
      <c r="J82" s="125">
        <v>0</v>
      </c>
      <c r="K82" s="125">
        <f>SUM(K83:K86)</f>
        <v>2082.49732</v>
      </c>
      <c r="L82" s="125">
        <f>SUM(L83:L86)</f>
        <v>2082.49732</v>
      </c>
      <c r="M82" s="125">
        <f>L82/K82*100</f>
        <v>100</v>
      </c>
      <c r="N82" s="125">
        <f>SUM(N83:N86)</f>
        <v>4043.4027</v>
      </c>
      <c r="O82" s="125">
        <f>SUM(O83:O86)</f>
        <v>4043.4004000000004</v>
      </c>
      <c r="P82" s="125">
        <f>O82/N82*100</f>
        <v>99.9999431172166</v>
      </c>
      <c r="Q82" s="125">
        <f>SUM(Q83:Q86)</f>
        <v>2094.7</v>
      </c>
      <c r="R82" s="125">
        <f>SUM(R83:R86)</f>
        <v>2094.7279200000003</v>
      </c>
      <c r="S82" s="125">
        <f>R82/Q82*100</f>
        <v>100.00133288776438</v>
      </c>
      <c r="T82" s="125">
        <f>SUM(T83:T86)</f>
        <v>4433.599999999999</v>
      </c>
      <c r="U82" s="125">
        <f>SUM(U83:U86)</f>
        <v>4433.62896</v>
      </c>
      <c r="V82" s="125">
        <f>U82/T82*100</f>
        <v>100.00065319379287</v>
      </c>
      <c r="W82" s="125">
        <f>SUM(W83:W86)</f>
        <v>1959.8</v>
      </c>
      <c r="X82" s="125">
        <f>SUM(X83:X86)</f>
        <v>1959.76216</v>
      </c>
      <c r="Y82" s="125">
        <f>X82/W82*100</f>
        <v>99.99806919073376</v>
      </c>
      <c r="Z82" s="125">
        <f>SUM(Z83:Z86)</f>
        <v>2160.6234400000003</v>
      </c>
      <c r="AA82" s="125">
        <f>SUM(AA83:AA86)</f>
        <v>2160.6234400000003</v>
      </c>
      <c r="AB82" s="125">
        <f>AA82/Z82*100</f>
        <v>100</v>
      </c>
      <c r="AC82" s="125">
        <f>SUM(AC83:AC86)</f>
        <v>5701.41828</v>
      </c>
      <c r="AD82" s="125">
        <f>SUM(AD83:AD86)</f>
        <v>5701.40994</v>
      </c>
      <c r="AE82" s="125">
        <f>AD82/AC82*100</f>
        <v>99.99985372060792</v>
      </c>
      <c r="AF82" s="125">
        <f>SUM(AF83:AF86)</f>
        <v>1908.25828</v>
      </c>
      <c r="AG82" s="125">
        <f>SUM(AG83:AG86)</f>
        <v>1871.199</v>
      </c>
      <c r="AH82" s="125">
        <f>AG82/AF82*100</f>
        <v>98.05795261635129</v>
      </c>
      <c r="AI82" s="125">
        <f aca="true" t="shared" si="47" ref="AI82:AP82">SUM(AI83:AI86)</f>
        <v>2361.3</v>
      </c>
      <c r="AJ82" s="125">
        <f t="shared" si="47"/>
        <v>2398.3</v>
      </c>
      <c r="AK82" s="125">
        <f>AJ82/AI82*100</f>
        <v>101.5669334688519</v>
      </c>
      <c r="AL82" s="125">
        <f t="shared" si="47"/>
        <v>2207.5</v>
      </c>
      <c r="AM82" s="125">
        <f t="shared" si="47"/>
        <v>2207.5</v>
      </c>
      <c r="AN82" s="125">
        <f>AM82/AL82*100</f>
        <v>100</v>
      </c>
      <c r="AO82" s="125">
        <f t="shared" si="47"/>
        <v>7462.9</v>
      </c>
      <c r="AP82" s="125">
        <f t="shared" si="47"/>
        <v>7462.908339999999</v>
      </c>
      <c r="AQ82" s="125">
        <f>AP82/AO82*100</f>
        <v>100.00011175280386</v>
      </c>
      <c r="AR82" s="208" t="s">
        <v>311</v>
      </c>
      <c r="AS82" s="211"/>
    </row>
    <row r="83" spans="1:45" ht="39.75" customHeight="1">
      <c r="A83" s="207"/>
      <c r="B83" s="207"/>
      <c r="C83" s="149"/>
      <c r="D83" s="104" t="s">
        <v>37</v>
      </c>
      <c r="E83" s="121">
        <v>0</v>
      </c>
      <c r="F83" s="121">
        <v>0</v>
      </c>
      <c r="G83" s="121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0</v>
      </c>
      <c r="AJ83" s="109">
        <v>0</v>
      </c>
      <c r="AK83" s="109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209"/>
      <c r="AS83" s="212"/>
    </row>
    <row r="84" spans="1:45" ht="103.5" customHeight="1">
      <c r="A84" s="207"/>
      <c r="B84" s="207"/>
      <c r="C84" s="149"/>
      <c r="D84" s="105" t="s">
        <v>282</v>
      </c>
      <c r="E84" s="121">
        <f>H84+K84+N84+Q84+T84+W84+Z84+AC84+AF84+AI84+AL84+AO84</f>
        <v>35216.90002</v>
      </c>
      <c r="F84" s="121">
        <f>I84+L84+O84+R84+U84+X84+AA84+AD84+AG84+AJ84+AM84+AP84</f>
        <v>35216.85748</v>
      </c>
      <c r="G84" s="121">
        <f>F84/E84*100</f>
        <v>99.99987920572232</v>
      </c>
      <c r="H84" s="109">
        <f>H74</f>
        <v>0</v>
      </c>
      <c r="I84" s="109">
        <f aca="true" t="shared" si="48" ref="I84:AQ85">I74</f>
        <v>0</v>
      </c>
      <c r="J84" s="109">
        <f t="shared" si="48"/>
        <v>0</v>
      </c>
      <c r="K84" s="109">
        <f t="shared" si="48"/>
        <v>2082.49732</v>
      </c>
      <c r="L84" s="109">
        <f t="shared" si="48"/>
        <v>2082.49732</v>
      </c>
      <c r="M84" s="109">
        <f>L84/K84*100</f>
        <v>100</v>
      </c>
      <c r="N84" s="109">
        <f t="shared" si="48"/>
        <v>4043.4027</v>
      </c>
      <c r="O84" s="109">
        <f>O74</f>
        <v>4043.4004000000004</v>
      </c>
      <c r="P84" s="109">
        <f>O84/N84*100</f>
        <v>99.9999431172166</v>
      </c>
      <c r="Q84" s="109">
        <f t="shared" si="48"/>
        <v>1994.7</v>
      </c>
      <c r="R84" s="109">
        <f t="shared" si="48"/>
        <v>1994.72792</v>
      </c>
      <c r="S84" s="109">
        <f>R84/Q84*100</f>
        <v>100.00139970922946</v>
      </c>
      <c r="T84" s="109">
        <f t="shared" si="48"/>
        <v>4271.4</v>
      </c>
      <c r="U84" s="109">
        <f t="shared" si="48"/>
        <v>4271.42896</v>
      </c>
      <c r="V84" s="109">
        <f>U84/T84*100</f>
        <v>100.00067799784615</v>
      </c>
      <c r="W84" s="109">
        <f t="shared" si="48"/>
        <v>1959.8</v>
      </c>
      <c r="X84" s="109">
        <f t="shared" si="48"/>
        <v>1959.76216</v>
      </c>
      <c r="Y84" s="109">
        <f t="shared" si="48"/>
        <v>99.99806919073376</v>
      </c>
      <c r="Z84" s="109">
        <f t="shared" si="48"/>
        <v>2146.32344</v>
      </c>
      <c r="AA84" s="109">
        <f t="shared" si="48"/>
        <v>2146.32344</v>
      </c>
      <c r="AB84" s="109">
        <f t="shared" si="48"/>
        <v>100</v>
      </c>
      <c r="AC84" s="109">
        <f t="shared" si="48"/>
        <v>5701.41828</v>
      </c>
      <c r="AD84" s="109">
        <f t="shared" si="48"/>
        <v>5701.40994</v>
      </c>
      <c r="AE84" s="109">
        <f t="shared" si="48"/>
        <v>99.99985372060792</v>
      </c>
      <c r="AF84" s="109">
        <f t="shared" si="48"/>
        <v>1834.25828</v>
      </c>
      <c r="AG84" s="109">
        <f t="shared" si="48"/>
        <v>1834.199</v>
      </c>
      <c r="AH84" s="109">
        <f t="shared" si="48"/>
        <v>99.99676817596266</v>
      </c>
      <c r="AI84" s="109">
        <f t="shared" si="48"/>
        <v>1914.3</v>
      </c>
      <c r="AJ84" s="109">
        <f t="shared" si="48"/>
        <v>1914.3</v>
      </c>
      <c r="AK84" s="109">
        <f t="shared" si="48"/>
        <v>100</v>
      </c>
      <c r="AL84" s="109">
        <f t="shared" si="48"/>
        <v>1974.6</v>
      </c>
      <c r="AM84" s="109">
        <f t="shared" si="48"/>
        <v>1974.6</v>
      </c>
      <c r="AN84" s="109">
        <f t="shared" si="48"/>
        <v>100</v>
      </c>
      <c r="AO84" s="109">
        <f t="shared" si="48"/>
        <v>7294.2</v>
      </c>
      <c r="AP84" s="109">
        <f t="shared" si="48"/>
        <v>7294.208339999999</v>
      </c>
      <c r="AQ84" s="109">
        <f t="shared" si="48"/>
        <v>100.00011433741875</v>
      </c>
      <c r="AR84" s="209"/>
      <c r="AS84" s="212"/>
    </row>
    <row r="85" spans="1:45" ht="48.75" customHeight="1">
      <c r="A85" s="207"/>
      <c r="B85" s="207"/>
      <c r="C85" s="149"/>
      <c r="D85" s="105" t="s">
        <v>42</v>
      </c>
      <c r="E85" s="121">
        <f>H85+K85+N85+Q85+T85+W85+Z85+AC85+AF85+AI85+AL85+AO85</f>
        <v>1199.1000000000001</v>
      </c>
      <c r="F85" s="121">
        <f>I85+L85+O85+R85+U85+X85+AA85+AD85+AG85+AJ85+AM85+AP85</f>
        <v>1199.1000000000001</v>
      </c>
      <c r="G85" s="121">
        <f>F85/E85*100</f>
        <v>100</v>
      </c>
      <c r="H85" s="109">
        <f>H75</f>
        <v>0</v>
      </c>
      <c r="I85" s="109">
        <f t="shared" si="48"/>
        <v>0</v>
      </c>
      <c r="J85" s="109">
        <f t="shared" si="48"/>
        <v>0</v>
      </c>
      <c r="K85" s="109">
        <f t="shared" si="48"/>
        <v>0</v>
      </c>
      <c r="L85" s="109">
        <f t="shared" si="48"/>
        <v>0</v>
      </c>
      <c r="M85" s="109">
        <f t="shared" si="48"/>
        <v>0</v>
      </c>
      <c r="N85" s="109">
        <f t="shared" si="48"/>
        <v>0</v>
      </c>
      <c r="O85" s="109">
        <f t="shared" si="48"/>
        <v>0</v>
      </c>
      <c r="P85" s="109">
        <f t="shared" si="48"/>
        <v>0</v>
      </c>
      <c r="Q85" s="109">
        <f t="shared" si="48"/>
        <v>100</v>
      </c>
      <c r="R85" s="109">
        <f t="shared" si="48"/>
        <v>100</v>
      </c>
      <c r="S85" s="109">
        <f>R85/Q85*100</f>
        <v>100</v>
      </c>
      <c r="T85" s="109">
        <f t="shared" si="48"/>
        <v>162.2</v>
      </c>
      <c r="U85" s="109">
        <f t="shared" si="48"/>
        <v>162.2</v>
      </c>
      <c r="V85" s="109">
        <f>U85/T85*100</f>
        <v>100</v>
      </c>
      <c r="W85" s="109">
        <f t="shared" si="48"/>
        <v>0</v>
      </c>
      <c r="X85" s="109">
        <f t="shared" si="48"/>
        <v>0</v>
      </c>
      <c r="Y85" s="109">
        <f t="shared" si="48"/>
        <v>0</v>
      </c>
      <c r="Z85" s="109">
        <f t="shared" si="48"/>
        <v>14.3</v>
      </c>
      <c r="AA85" s="109">
        <f t="shared" si="48"/>
        <v>14.3</v>
      </c>
      <c r="AB85" s="109">
        <f t="shared" si="48"/>
        <v>100</v>
      </c>
      <c r="AC85" s="109">
        <f t="shared" si="48"/>
        <v>0</v>
      </c>
      <c r="AD85" s="109">
        <f t="shared" si="48"/>
        <v>0</v>
      </c>
      <c r="AE85" s="109">
        <f t="shared" si="48"/>
        <v>0</v>
      </c>
      <c r="AF85" s="109">
        <f t="shared" si="48"/>
        <v>74</v>
      </c>
      <c r="AG85" s="109">
        <f t="shared" si="48"/>
        <v>37</v>
      </c>
      <c r="AH85" s="109">
        <f t="shared" si="48"/>
        <v>50</v>
      </c>
      <c r="AI85" s="109">
        <f t="shared" si="48"/>
        <v>447</v>
      </c>
      <c r="AJ85" s="109">
        <f t="shared" si="48"/>
        <v>484</v>
      </c>
      <c r="AK85" s="109">
        <f t="shared" si="48"/>
        <v>108.27740492170021</v>
      </c>
      <c r="AL85" s="109">
        <f t="shared" si="48"/>
        <v>232.9</v>
      </c>
      <c r="AM85" s="109">
        <f t="shared" si="48"/>
        <v>232.9</v>
      </c>
      <c r="AN85" s="109">
        <f t="shared" si="48"/>
        <v>100</v>
      </c>
      <c r="AO85" s="109">
        <f t="shared" si="48"/>
        <v>168.7</v>
      </c>
      <c r="AP85" s="109">
        <f t="shared" si="48"/>
        <v>168.7</v>
      </c>
      <c r="AQ85" s="109">
        <f t="shared" si="48"/>
        <v>100</v>
      </c>
      <c r="AR85" s="209"/>
      <c r="AS85" s="212"/>
    </row>
    <row r="86" spans="1:45" ht="69.75" customHeight="1">
      <c r="A86" s="207"/>
      <c r="B86" s="207"/>
      <c r="C86" s="150"/>
      <c r="D86" s="105" t="s">
        <v>283</v>
      </c>
      <c r="E86" s="121">
        <v>0</v>
      </c>
      <c r="F86" s="121">
        <v>0</v>
      </c>
      <c r="G86" s="121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  <c r="AI86" s="109">
        <v>0</v>
      </c>
      <c r="AJ86" s="109">
        <v>0</v>
      </c>
      <c r="AK86" s="109">
        <v>0</v>
      </c>
      <c r="AL86" s="109">
        <v>0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210"/>
      <c r="AS86" s="213"/>
    </row>
    <row r="87" spans="1:45" ht="21" customHeight="1">
      <c r="A87" s="203" t="s">
        <v>288</v>
      </c>
      <c r="B87" s="203"/>
      <c r="C87" s="154"/>
      <c r="D87" s="214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6"/>
      <c r="AR87" s="112"/>
      <c r="AS87" s="111"/>
    </row>
    <row r="88" spans="1:45" ht="24.75" customHeight="1">
      <c r="A88" s="207" t="s">
        <v>341</v>
      </c>
      <c r="B88" s="207"/>
      <c r="C88" s="218" t="s">
        <v>338</v>
      </c>
      <c r="D88" s="128" t="s">
        <v>284</v>
      </c>
      <c r="E88" s="125">
        <f>SUM(E89:E92)</f>
        <v>36416.00002</v>
      </c>
      <c r="F88" s="125">
        <f>SUM(F89:F92)</f>
        <v>36415.95748</v>
      </c>
      <c r="G88" s="125">
        <f>F88/E88*100</f>
        <v>99.99988318321623</v>
      </c>
      <c r="H88" s="125">
        <f>SUM(H89:H92)</f>
        <v>0</v>
      </c>
      <c r="I88" s="125">
        <f aca="true" t="shared" si="49" ref="I88:AP88">SUM(I89:I92)</f>
        <v>0</v>
      </c>
      <c r="J88" s="125">
        <f t="shared" si="49"/>
        <v>0</v>
      </c>
      <c r="K88" s="125">
        <f t="shared" si="49"/>
        <v>2082.49732</v>
      </c>
      <c r="L88" s="125">
        <f t="shared" si="49"/>
        <v>2082.49732</v>
      </c>
      <c r="M88" s="125">
        <f>L88/K88*100</f>
        <v>100</v>
      </c>
      <c r="N88" s="125">
        <f t="shared" si="49"/>
        <v>4043.4027</v>
      </c>
      <c r="O88" s="125">
        <f t="shared" si="49"/>
        <v>4043.4004000000004</v>
      </c>
      <c r="P88" s="125">
        <f>O88/N88*100</f>
        <v>99.9999431172166</v>
      </c>
      <c r="Q88" s="125">
        <f t="shared" si="49"/>
        <v>2094.7</v>
      </c>
      <c r="R88" s="125">
        <f t="shared" si="49"/>
        <v>2094.7279200000003</v>
      </c>
      <c r="S88" s="125">
        <f>R88/Q88*100</f>
        <v>100.00133288776438</v>
      </c>
      <c r="T88" s="125">
        <f t="shared" si="49"/>
        <v>4433.599999999999</v>
      </c>
      <c r="U88" s="125">
        <f t="shared" si="49"/>
        <v>4433.62896</v>
      </c>
      <c r="V88" s="125">
        <f>U88/T88*100</f>
        <v>100.00065319379287</v>
      </c>
      <c r="W88" s="125">
        <f t="shared" si="49"/>
        <v>1959.8</v>
      </c>
      <c r="X88" s="125">
        <f t="shared" si="49"/>
        <v>1959.76216</v>
      </c>
      <c r="Y88" s="125">
        <f>X88/W88*100</f>
        <v>99.99806919073376</v>
      </c>
      <c r="Z88" s="125">
        <f t="shared" si="49"/>
        <v>2160.6234400000003</v>
      </c>
      <c r="AA88" s="125">
        <f t="shared" si="49"/>
        <v>2160.6234400000003</v>
      </c>
      <c r="AB88" s="125">
        <f t="shared" si="49"/>
        <v>200</v>
      </c>
      <c r="AC88" s="125">
        <f t="shared" si="49"/>
        <v>5701.41828</v>
      </c>
      <c r="AD88" s="125">
        <f t="shared" si="49"/>
        <v>5701.40994</v>
      </c>
      <c r="AE88" s="125">
        <f>AD88/AC88*100</f>
        <v>99.99985372060792</v>
      </c>
      <c r="AF88" s="125">
        <f t="shared" si="49"/>
        <v>1908.25828</v>
      </c>
      <c r="AG88" s="125">
        <f t="shared" si="49"/>
        <v>1871.199</v>
      </c>
      <c r="AH88" s="125">
        <f>AG88/AF88*100</f>
        <v>98.05795261635129</v>
      </c>
      <c r="AI88" s="125">
        <f t="shared" si="49"/>
        <v>2361.3</v>
      </c>
      <c r="AJ88" s="125">
        <f t="shared" si="49"/>
        <v>2398.3</v>
      </c>
      <c r="AK88" s="125">
        <f>AJ88/AI88*100</f>
        <v>101.5669334688519</v>
      </c>
      <c r="AL88" s="125">
        <f t="shared" si="49"/>
        <v>2207.5</v>
      </c>
      <c r="AM88" s="125">
        <f t="shared" si="49"/>
        <v>2207.5</v>
      </c>
      <c r="AN88" s="125">
        <f>AM88/AL88*100</f>
        <v>100</v>
      </c>
      <c r="AO88" s="125">
        <f t="shared" si="49"/>
        <v>7462.9</v>
      </c>
      <c r="AP88" s="125">
        <f t="shared" si="49"/>
        <v>7462.908339999999</v>
      </c>
      <c r="AQ88" s="125">
        <f>AP88/AO88*100</f>
        <v>100.00011175280386</v>
      </c>
      <c r="AR88" s="208" t="s">
        <v>330</v>
      </c>
      <c r="AS88" s="211"/>
    </row>
    <row r="89" spans="1:45" ht="49.5" customHeight="1">
      <c r="A89" s="207"/>
      <c r="B89" s="207"/>
      <c r="C89" s="219"/>
      <c r="D89" s="104" t="s">
        <v>37</v>
      </c>
      <c r="E89" s="121">
        <v>0</v>
      </c>
      <c r="F89" s="121">
        <v>0</v>
      </c>
      <c r="G89" s="121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  <c r="AI89" s="109">
        <v>0</v>
      </c>
      <c r="AJ89" s="109">
        <v>0</v>
      </c>
      <c r="AK89" s="109">
        <v>0</v>
      </c>
      <c r="AL89" s="109">
        <v>0</v>
      </c>
      <c r="AM89" s="109">
        <v>0</v>
      </c>
      <c r="AN89" s="109">
        <v>0</v>
      </c>
      <c r="AO89" s="109">
        <v>0</v>
      </c>
      <c r="AP89" s="109">
        <v>0</v>
      </c>
      <c r="AQ89" s="109">
        <v>0</v>
      </c>
      <c r="AR89" s="209"/>
      <c r="AS89" s="212"/>
    </row>
    <row r="90" spans="1:45" ht="103.5" customHeight="1">
      <c r="A90" s="207"/>
      <c r="B90" s="207"/>
      <c r="C90" s="219"/>
      <c r="D90" s="105" t="s">
        <v>282</v>
      </c>
      <c r="E90" s="121">
        <f>H90+K90+N90+Q90+T90+W90+Z90+AC90+AF90+AI90+AL90+AO90</f>
        <v>35216.90002</v>
      </c>
      <c r="F90" s="121">
        <f>I90+L90+O90+R90+U90+X90+AA90+AD90+AG90+AJ90+AM90+AP90</f>
        <v>35216.85748</v>
      </c>
      <c r="G90" s="121">
        <f>F90/E90*100</f>
        <v>99.99987920572232</v>
      </c>
      <c r="H90" s="109">
        <f>H74</f>
        <v>0</v>
      </c>
      <c r="I90" s="109">
        <f aca="true" t="shared" si="50" ref="I90:AQ91">I74</f>
        <v>0</v>
      </c>
      <c r="J90" s="109">
        <f t="shared" si="50"/>
        <v>0</v>
      </c>
      <c r="K90" s="109">
        <f t="shared" si="50"/>
        <v>2082.49732</v>
      </c>
      <c r="L90" s="109">
        <f t="shared" si="50"/>
        <v>2082.49732</v>
      </c>
      <c r="M90" s="109">
        <f>L90/K90*100</f>
        <v>100</v>
      </c>
      <c r="N90" s="109">
        <f t="shared" si="50"/>
        <v>4043.4027</v>
      </c>
      <c r="O90" s="109">
        <f t="shared" si="50"/>
        <v>4043.4004000000004</v>
      </c>
      <c r="P90" s="109">
        <f>O90/N90*100</f>
        <v>99.9999431172166</v>
      </c>
      <c r="Q90" s="109">
        <f t="shared" si="50"/>
        <v>1994.7</v>
      </c>
      <c r="R90" s="109">
        <f t="shared" si="50"/>
        <v>1994.72792</v>
      </c>
      <c r="S90" s="109">
        <f>R90/Q90*100</f>
        <v>100.00139970922946</v>
      </c>
      <c r="T90" s="109">
        <f t="shared" si="50"/>
        <v>4271.4</v>
      </c>
      <c r="U90" s="109">
        <f t="shared" si="50"/>
        <v>4271.42896</v>
      </c>
      <c r="V90" s="109">
        <f>U90/T90*100</f>
        <v>100.00067799784615</v>
      </c>
      <c r="W90" s="109">
        <f t="shared" si="50"/>
        <v>1959.8</v>
      </c>
      <c r="X90" s="109">
        <f t="shared" si="50"/>
        <v>1959.76216</v>
      </c>
      <c r="Y90" s="109">
        <f>X90/W90*100</f>
        <v>99.99806919073376</v>
      </c>
      <c r="Z90" s="109">
        <f t="shared" si="50"/>
        <v>2146.32344</v>
      </c>
      <c r="AA90" s="109">
        <f t="shared" si="50"/>
        <v>2146.32344</v>
      </c>
      <c r="AB90" s="109">
        <f t="shared" si="50"/>
        <v>100</v>
      </c>
      <c r="AC90" s="109">
        <f t="shared" si="50"/>
        <v>5701.41828</v>
      </c>
      <c r="AD90" s="109">
        <f t="shared" si="50"/>
        <v>5701.40994</v>
      </c>
      <c r="AE90" s="109">
        <f t="shared" si="50"/>
        <v>99.99985372060792</v>
      </c>
      <c r="AF90" s="109">
        <f t="shared" si="50"/>
        <v>1834.25828</v>
      </c>
      <c r="AG90" s="109">
        <f t="shared" si="50"/>
        <v>1834.199</v>
      </c>
      <c r="AH90" s="109">
        <f t="shared" si="50"/>
        <v>99.99676817596266</v>
      </c>
      <c r="AI90" s="109">
        <f t="shared" si="50"/>
        <v>1914.3</v>
      </c>
      <c r="AJ90" s="109">
        <f t="shared" si="50"/>
        <v>1914.3</v>
      </c>
      <c r="AK90" s="109">
        <f t="shared" si="50"/>
        <v>100</v>
      </c>
      <c r="AL90" s="109">
        <f t="shared" si="50"/>
        <v>1974.6</v>
      </c>
      <c r="AM90" s="109">
        <f t="shared" si="50"/>
        <v>1974.6</v>
      </c>
      <c r="AN90" s="109">
        <f t="shared" si="50"/>
        <v>100</v>
      </c>
      <c r="AO90" s="109">
        <f t="shared" si="50"/>
        <v>7294.2</v>
      </c>
      <c r="AP90" s="109">
        <f t="shared" si="50"/>
        <v>7294.208339999999</v>
      </c>
      <c r="AQ90" s="109">
        <f t="shared" si="50"/>
        <v>100.00011433741875</v>
      </c>
      <c r="AR90" s="209"/>
      <c r="AS90" s="212"/>
    </row>
    <row r="91" spans="1:45" ht="48.75" customHeight="1">
      <c r="A91" s="207"/>
      <c r="B91" s="207"/>
      <c r="C91" s="219"/>
      <c r="D91" s="105" t="s">
        <v>42</v>
      </c>
      <c r="E91" s="121">
        <f>H91+K91+N91+Q91+T91+W91+Z91+AC91+AF91+AI91+AL91+AO91</f>
        <v>1199.1000000000001</v>
      </c>
      <c r="F91" s="121">
        <f>I91+L91+O91+R91+U91+X91+AA91+AD91+AG91+AJ91+AM91+AP91</f>
        <v>1199.1000000000001</v>
      </c>
      <c r="G91" s="121">
        <f>F91/E91*100</f>
        <v>100</v>
      </c>
      <c r="H91" s="109">
        <f>H75</f>
        <v>0</v>
      </c>
      <c r="I91" s="109">
        <f t="shared" si="50"/>
        <v>0</v>
      </c>
      <c r="J91" s="109">
        <f t="shared" si="50"/>
        <v>0</v>
      </c>
      <c r="K91" s="109">
        <f t="shared" si="50"/>
        <v>0</v>
      </c>
      <c r="L91" s="109">
        <f t="shared" si="50"/>
        <v>0</v>
      </c>
      <c r="M91" s="109">
        <f t="shared" si="50"/>
        <v>0</v>
      </c>
      <c r="N91" s="109">
        <f t="shared" si="50"/>
        <v>0</v>
      </c>
      <c r="O91" s="109">
        <f t="shared" si="50"/>
        <v>0</v>
      </c>
      <c r="P91" s="109">
        <f t="shared" si="50"/>
        <v>0</v>
      </c>
      <c r="Q91" s="109">
        <f t="shared" si="50"/>
        <v>100</v>
      </c>
      <c r="R91" s="109">
        <f t="shared" si="50"/>
        <v>100</v>
      </c>
      <c r="S91" s="109">
        <f>R91/Q91*100</f>
        <v>100</v>
      </c>
      <c r="T91" s="109">
        <f t="shared" si="50"/>
        <v>162.2</v>
      </c>
      <c r="U91" s="109">
        <f t="shared" si="50"/>
        <v>162.2</v>
      </c>
      <c r="V91" s="109">
        <f>U91/T91*100</f>
        <v>100</v>
      </c>
      <c r="W91" s="109">
        <f t="shared" si="50"/>
        <v>0</v>
      </c>
      <c r="X91" s="109">
        <f t="shared" si="50"/>
        <v>0</v>
      </c>
      <c r="Y91" s="109">
        <f t="shared" si="50"/>
        <v>0</v>
      </c>
      <c r="Z91" s="109">
        <f t="shared" si="50"/>
        <v>14.3</v>
      </c>
      <c r="AA91" s="109">
        <f t="shared" si="50"/>
        <v>14.3</v>
      </c>
      <c r="AB91" s="109">
        <f t="shared" si="50"/>
        <v>100</v>
      </c>
      <c r="AC91" s="109">
        <f t="shared" si="50"/>
        <v>0</v>
      </c>
      <c r="AD91" s="109">
        <f t="shared" si="50"/>
        <v>0</v>
      </c>
      <c r="AE91" s="109">
        <f t="shared" si="50"/>
        <v>0</v>
      </c>
      <c r="AF91" s="109">
        <f t="shared" si="50"/>
        <v>74</v>
      </c>
      <c r="AG91" s="109">
        <f t="shared" si="50"/>
        <v>37</v>
      </c>
      <c r="AH91" s="109">
        <f t="shared" si="50"/>
        <v>50</v>
      </c>
      <c r="AI91" s="109">
        <f t="shared" si="50"/>
        <v>447</v>
      </c>
      <c r="AJ91" s="109">
        <f t="shared" si="50"/>
        <v>484</v>
      </c>
      <c r="AK91" s="109">
        <f t="shared" si="50"/>
        <v>108.27740492170021</v>
      </c>
      <c r="AL91" s="109">
        <f t="shared" si="50"/>
        <v>232.9</v>
      </c>
      <c r="AM91" s="109">
        <f t="shared" si="50"/>
        <v>232.9</v>
      </c>
      <c r="AN91" s="109">
        <f t="shared" si="50"/>
        <v>100</v>
      </c>
      <c r="AO91" s="109">
        <f t="shared" si="50"/>
        <v>168.7</v>
      </c>
      <c r="AP91" s="109">
        <f t="shared" si="50"/>
        <v>168.7</v>
      </c>
      <c r="AQ91" s="109">
        <f t="shared" si="50"/>
        <v>100</v>
      </c>
      <c r="AR91" s="209"/>
      <c r="AS91" s="212"/>
    </row>
    <row r="92" spans="1:45" ht="86.25" customHeight="1">
      <c r="A92" s="207"/>
      <c r="B92" s="207"/>
      <c r="C92" s="220"/>
      <c r="D92" s="105" t="s">
        <v>283</v>
      </c>
      <c r="E92" s="121">
        <v>0</v>
      </c>
      <c r="F92" s="121">
        <v>0</v>
      </c>
      <c r="G92" s="121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0</v>
      </c>
      <c r="S92" s="109">
        <v>0</v>
      </c>
      <c r="T92" s="109">
        <v>0</v>
      </c>
      <c r="U92" s="109">
        <v>0</v>
      </c>
      <c r="V92" s="109">
        <v>0</v>
      </c>
      <c r="W92" s="109">
        <v>0</v>
      </c>
      <c r="X92" s="109">
        <v>0</v>
      </c>
      <c r="Y92" s="109">
        <v>0</v>
      </c>
      <c r="Z92" s="109">
        <v>0</v>
      </c>
      <c r="AA92" s="109">
        <v>0</v>
      </c>
      <c r="AB92" s="109">
        <v>0</v>
      </c>
      <c r="AC92" s="109">
        <v>0</v>
      </c>
      <c r="AD92" s="109">
        <v>0</v>
      </c>
      <c r="AE92" s="109">
        <v>0</v>
      </c>
      <c r="AF92" s="109">
        <v>0</v>
      </c>
      <c r="AG92" s="109">
        <v>0</v>
      </c>
      <c r="AH92" s="109">
        <v>0</v>
      </c>
      <c r="AI92" s="109">
        <v>0</v>
      </c>
      <c r="AJ92" s="109">
        <v>0</v>
      </c>
      <c r="AK92" s="109">
        <v>0</v>
      </c>
      <c r="AL92" s="109">
        <v>0</v>
      </c>
      <c r="AM92" s="109">
        <v>0</v>
      </c>
      <c r="AN92" s="109">
        <v>0</v>
      </c>
      <c r="AO92" s="109">
        <v>0</v>
      </c>
      <c r="AP92" s="109">
        <v>0</v>
      </c>
      <c r="AQ92" s="109">
        <v>0</v>
      </c>
      <c r="AR92" s="210"/>
      <c r="AS92" s="213"/>
    </row>
    <row r="93" spans="1:45" ht="26.25" customHeight="1">
      <c r="A93" s="203" t="s">
        <v>343</v>
      </c>
      <c r="B93" s="203"/>
      <c r="C93" s="197" t="s">
        <v>342</v>
      </c>
      <c r="D93" s="128" t="s">
        <v>284</v>
      </c>
      <c r="E93" s="125">
        <f>SUM(E94:E97)</f>
        <v>0</v>
      </c>
      <c r="F93" s="125">
        <f>SUM(F94:F97)</f>
        <v>0</v>
      </c>
      <c r="G93" s="125">
        <v>0</v>
      </c>
      <c r="H93" s="125">
        <f aca="true" t="shared" si="51" ref="H93:AO93">SUM(H94:H97)</f>
        <v>0</v>
      </c>
      <c r="I93" s="125">
        <f t="shared" si="51"/>
        <v>0</v>
      </c>
      <c r="J93" s="125">
        <f t="shared" si="51"/>
        <v>0</v>
      </c>
      <c r="K93" s="125">
        <f t="shared" si="51"/>
        <v>0</v>
      </c>
      <c r="L93" s="125">
        <f t="shared" si="51"/>
        <v>0</v>
      </c>
      <c r="M93" s="125">
        <f t="shared" si="51"/>
        <v>0</v>
      </c>
      <c r="N93" s="125">
        <f t="shared" si="51"/>
        <v>0</v>
      </c>
      <c r="O93" s="125">
        <f t="shared" si="51"/>
        <v>0</v>
      </c>
      <c r="P93" s="125">
        <f t="shared" si="51"/>
        <v>0</v>
      </c>
      <c r="Q93" s="125">
        <f t="shared" si="51"/>
        <v>0</v>
      </c>
      <c r="R93" s="125">
        <f t="shared" si="51"/>
        <v>0</v>
      </c>
      <c r="S93" s="125">
        <f t="shared" si="51"/>
        <v>0</v>
      </c>
      <c r="T93" s="125">
        <f t="shared" si="51"/>
        <v>0</v>
      </c>
      <c r="U93" s="125">
        <f t="shared" si="51"/>
        <v>0</v>
      </c>
      <c r="V93" s="125">
        <f t="shared" si="51"/>
        <v>0</v>
      </c>
      <c r="W93" s="125">
        <f t="shared" si="51"/>
        <v>0</v>
      </c>
      <c r="X93" s="125">
        <f t="shared" si="51"/>
        <v>0</v>
      </c>
      <c r="Y93" s="125">
        <f t="shared" si="51"/>
        <v>0</v>
      </c>
      <c r="Z93" s="125">
        <f t="shared" si="51"/>
        <v>0</v>
      </c>
      <c r="AA93" s="125">
        <f t="shared" si="51"/>
        <v>0</v>
      </c>
      <c r="AB93" s="125">
        <f t="shared" si="51"/>
        <v>0</v>
      </c>
      <c r="AC93" s="125">
        <f t="shared" si="51"/>
        <v>0</v>
      </c>
      <c r="AD93" s="125">
        <f t="shared" si="51"/>
        <v>0</v>
      </c>
      <c r="AE93" s="125">
        <f t="shared" si="51"/>
        <v>0</v>
      </c>
      <c r="AF93" s="125">
        <f t="shared" si="51"/>
        <v>0</v>
      </c>
      <c r="AG93" s="125">
        <f t="shared" si="51"/>
        <v>0</v>
      </c>
      <c r="AH93" s="125">
        <f t="shared" si="51"/>
        <v>0</v>
      </c>
      <c r="AI93" s="125">
        <f t="shared" si="51"/>
        <v>0</v>
      </c>
      <c r="AJ93" s="125">
        <f t="shared" si="51"/>
        <v>0</v>
      </c>
      <c r="AK93" s="125">
        <f t="shared" si="51"/>
        <v>0</v>
      </c>
      <c r="AL93" s="125">
        <f t="shared" si="51"/>
        <v>0</v>
      </c>
      <c r="AM93" s="125">
        <f t="shared" si="51"/>
        <v>0</v>
      </c>
      <c r="AN93" s="125">
        <f t="shared" si="51"/>
        <v>0</v>
      </c>
      <c r="AO93" s="125">
        <f t="shared" si="51"/>
        <v>0</v>
      </c>
      <c r="AP93" s="126">
        <v>0</v>
      </c>
      <c r="AQ93" s="126">
        <v>0</v>
      </c>
      <c r="AR93" s="204"/>
      <c r="AS93" s="204"/>
    </row>
    <row r="94" spans="1:45" ht="39.75" customHeight="1">
      <c r="A94" s="203"/>
      <c r="B94" s="203"/>
      <c r="C94" s="198"/>
      <c r="D94" s="104" t="s">
        <v>37</v>
      </c>
      <c r="E94" s="121">
        <f>H94+K94+N94+Q94+T94+W94+Z94+AC94+AF94+AI94+AL94+AO94</f>
        <v>0</v>
      </c>
      <c r="F94" s="121">
        <f>I94+L94+O94+R94+U94+X94+AA94+AD94+AG94+AJ94+AM94+AP94</f>
        <v>0</v>
      </c>
      <c r="G94" s="121">
        <f>J94+M94+P94+S94+V94+Y94+AB94+AE94+AH94+AK94+AN94+AQ94</f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109">
        <v>0</v>
      </c>
      <c r="T94" s="109">
        <v>0</v>
      </c>
      <c r="U94" s="109">
        <v>0</v>
      </c>
      <c r="V94" s="109">
        <v>0</v>
      </c>
      <c r="W94" s="109">
        <v>0</v>
      </c>
      <c r="X94" s="109">
        <v>0</v>
      </c>
      <c r="Y94" s="109">
        <v>0</v>
      </c>
      <c r="Z94" s="109">
        <v>0</v>
      </c>
      <c r="AA94" s="109">
        <v>0</v>
      </c>
      <c r="AB94" s="109">
        <v>0</v>
      </c>
      <c r="AC94" s="109">
        <v>0</v>
      </c>
      <c r="AD94" s="109">
        <v>0</v>
      </c>
      <c r="AE94" s="109">
        <v>0</v>
      </c>
      <c r="AF94" s="109">
        <v>0</v>
      </c>
      <c r="AG94" s="109">
        <v>0</v>
      </c>
      <c r="AH94" s="109">
        <v>0</v>
      </c>
      <c r="AI94" s="109">
        <v>0</v>
      </c>
      <c r="AJ94" s="109">
        <v>0</v>
      </c>
      <c r="AK94" s="109">
        <v>0</v>
      </c>
      <c r="AL94" s="109">
        <v>0</v>
      </c>
      <c r="AM94" s="109">
        <v>0</v>
      </c>
      <c r="AN94" s="109">
        <v>0</v>
      </c>
      <c r="AO94" s="109">
        <v>0</v>
      </c>
      <c r="AP94" s="109">
        <v>0</v>
      </c>
      <c r="AQ94" s="109">
        <v>0</v>
      </c>
      <c r="AR94" s="205"/>
      <c r="AS94" s="205"/>
    </row>
    <row r="95" spans="1:45" ht="116.25" customHeight="1">
      <c r="A95" s="203"/>
      <c r="B95" s="203"/>
      <c r="C95" s="198"/>
      <c r="D95" s="105" t="s">
        <v>282</v>
      </c>
      <c r="E95" s="121">
        <f aca="true" t="shared" si="52" ref="E95:F97">H95+K95+N95+Q95+T95+W95+Z95+AC95+AF95+AI95+AL95+AO95</f>
        <v>0</v>
      </c>
      <c r="F95" s="121">
        <f t="shared" si="52"/>
        <v>0</v>
      </c>
      <c r="G95" s="121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  <c r="Z95" s="109">
        <v>0</v>
      </c>
      <c r="AA95" s="109">
        <v>0</v>
      </c>
      <c r="AB95" s="109">
        <v>0</v>
      </c>
      <c r="AC95" s="109">
        <v>0</v>
      </c>
      <c r="AD95" s="109">
        <v>0</v>
      </c>
      <c r="AE95" s="109">
        <v>0</v>
      </c>
      <c r="AF95" s="109">
        <v>0</v>
      </c>
      <c r="AG95" s="109">
        <v>0</v>
      </c>
      <c r="AH95" s="109">
        <v>0</v>
      </c>
      <c r="AI95" s="109">
        <v>0</v>
      </c>
      <c r="AJ95" s="109">
        <v>0</v>
      </c>
      <c r="AK95" s="109">
        <v>0</v>
      </c>
      <c r="AL95" s="109">
        <v>0</v>
      </c>
      <c r="AM95" s="109">
        <v>0</v>
      </c>
      <c r="AN95" s="109">
        <v>0</v>
      </c>
      <c r="AO95" s="109">
        <v>0</v>
      </c>
      <c r="AP95" s="109">
        <v>0</v>
      </c>
      <c r="AQ95" s="109">
        <v>0</v>
      </c>
      <c r="AR95" s="205"/>
      <c r="AS95" s="205"/>
    </row>
    <row r="96" spans="1:45" ht="48.75" customHeight="1">
      <c r="A96" s="203"/>
      <c r="B96" s="203"/>
      <c r="C96" s="198"/>
      <c r="D96" s="105" t="s">
        <v>42</v>
      </c>
      <c r="E96" s="121">
        <f t="shared" si="52"/>
        <v>0</v>
      </c>
      <c r="F96" s="121">
        <f t="shared" si="52"/>
        <v>0</v>
      </c>
      <c r="G96" s="121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0</v>
      </c>
      <c r="Y96" s="109">
        <v>0</v>
      </c>
      <c r="Z96" s="109">
        <v>0</v>
      </c>
      <c r="AA96" s="109">
        <v>0</v>
      </c>
      <c r="AB96" s="109">
        <v>0</v>
      </c>
      <c r="AC96" s="109">
        <v>0</v>
      </c>
      <c r="AD96" s="109">
        <v>0</v>
      </c>
      <c r="AE96" s="109">
        <v>0</v>
      </c>
      <c r="AF96" s="109">
        <v>0</v>
      </c>
      <c r="AG96" s="109">
        <v>0</v>
      </c>
      <c r="AH96" s="109">
        <v>0</v>
      </c>
      <c r="AI96" s="109">
        <v>0</v>
      </c>
      <c r="AJ96" s="109">
        <v>0</v>
      </c>
      <c r="AK96" s="109">
        <v>0</v>
      </c>
      <c r="AL96" s="109">
        <v>0</v>
      </c>
      <c r="AM96" s="109">
        <v>0</v>
      </c>
      <c r="AN96" s="109">
        <v>0</v>
      </c>
      <c r="AO96" s="109">
        <v>0</v>
      </c>
      <c r="AP96" s="109">
        <v>0</v>
      </c>
      <c r="AQ96" s="109">
        <v>0</v>
      </c>
      <c r="AR96" s="205"/>
      <c r="AS96" s="205"/>
    </row>
    <row r="97" spans="1:45" ht="88.5" customHeight="1">
      <c r="A97" s="203"/>
      <c r="B97" s="203"/>
      <c r="C97" s="199"/>
      <c r="D97" s="105" t="s">
        <v>283</v>
      </c>
      <c r="E97" s="121">
        <f t="shared" si="52"/>
        <v>0</v>
      </c>
      <c r="F97" s="121">
        <f t="shared" si="52"/>
        <v>0</v>
      </c>
      <c r="G97" s="121">
        <f>J97+M97+P97+S97+V97+Y97+AB97+AE97+AH97+AK97+AN97+AQ97</f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109">
        <v>0</v>
      </c>
      <c r="AB97" s="109">
        <v>0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109">
        <v>0</v>
      </c>
      <c r="AI97" s="109">
        <v>0</v>
      </c>
      <c r="AJ97" s="109">
        <v>0</v>
      </c>
      <c r="AK97" s="109">
        <v>0</v>
      </c>
      <c r="AL97" s="109">
        <v>0</v>
      </c>
      <c r="AM97" s="109">
        <v>0</v>
      </c>
      <c r="AN97" s="109">
        <v>0</v>
      </c>
      <c r="AO97" s="109">
        <v>0</v>
      </c>
      <c r="AP97" s="109">
        <v>0</v>
      </c>
      <c r="AQ97" s="109">
        <v>0</v>
      </c>
      <c r="AR97" s="206"/>
      <c r="AS97" s="206"/>
    </row>
    <row r="98" spans="1:45" ht="26.25" customHeight="1">
      <c r="A98" s="203" t="s">
        <v>344</v>
      </c>
      <c r="B98" s="203"/>
      <c r="C98" s="197" t="s">
        <v>345</v>
      </c>
      <c r="D98" s="128" t="s">
        <v>284</v>
      </c>
      <c r="E98" s="125">
        <f>SUM(E99:E102)</f>
        <v>0</v>
      </c>
      <c r="F98" s="125">
        <f>SUM(F99:F102)</f>
        <v>0</v>
      </c>
      <c r="G98" s="125">
        <v>0</v>
      </c>
      <c r="H98" s="125">
        <f aca="true" t="shared" si="53" ref="H98:AO98">SUM(H99:H102)</f>
        <v>0</v>
      </c>
      <c r="I98" s="125">
        <f t="shared" si="53"/>
        <v>0</v>
      </c>
      <c r="J98" s="125">
        <f t="shared" si="53"/>
        <v>0</v>
      </c>
      <c r="K98" s="125">
        <f t="shared" si="53"/>
        <v>0</v>
      </c>
      <c r="L98" s="125">
        <f t="shared" si="53"/>
        <v>0</v>
      </c>
      <c r="M98" s="125">
        <f t="shared" si="53"/>
        <v>0</v>
      </c>
      <c r="N98" s="125">
        <f t="shared" si="53"/>
        <v>0</v>
      </c>
      <c r="O98" s="125">
        <f t="shared" si="53"/>
        <v>0</v>
      </c>
      <c r="P98" s="125">
        <f t="shared" si="53"/>
        <v>0</v>
      </c>
      <c r="Q98" s="125">
        <f t="shared" si="53"/>
        <v>0</v>
      </c>
      <c r="R98" s="125">
        <f t="shared" si="53"/>
        <v>0</v>
      </c>
      <c r="S98" s="125">
        <f t="shared" si="53"/>
        <v>0</v>
      </c>
      <c r="T98" s="125">
        <f t="shared" si="53"/>
        <v>0</v>
      </c>
      <c r="U98" s="125">
        <f t="shared" si="53"/>
        <v>0</v>
      </c>
      <c r="V98" s="125">
        <f t="shared" si="53"/>
        <v>0</v>
      </c>
      <c r="W98" s="125">
        <f t="shared" si="53"/>
        <v>0</v>
      </c>
      <c r="X98" s="125">
        <f t="shared" si="53"/>
        <v>0</v>
      </c>
      <c r="Y98" s="125">
        <f t="shared" si="53"/>
        <v>0</v>
      </c>
      <c r="Z98" s="125">
        <f t="shared" si="53"/>
        <v>0</v>
      </c>
      <c r="AA98" s="125">
        <f t="shared" si="53"/>
        <v>0</v>
      </c>
      <c r="AB98" s="125">
        <f t="shared" si="53"/>
        <v>0</v>
      </c>
      <c r="AC98" s="125">
        <f t="shared" si="53"/>
        <v>0</v>
      </c>
      <c r="AD98" s="125">
        <f t="shared" si="53"/>
        <v>0</v>
      </c>
      <c r="AE98" s="125">
        <f t="shared" si="53"/>
        <v>0</v>
      </c>
      <c r="AF98" s="125">
        <f t="shared" si="53"/>
        <v>0</v>
      </c>
      <c r="AG98" s="125">
        <f t="shared" si="53"/>
        <v>0</v>
      </c>
      <c r="AH98" s="125">
        <f t="shared" si="53"/>
        <v>0</v>
      </c>
      <c r="AI98" s="125">
        <f t="shared" si="53"/>
        <v>0</v>
      </c>
      <c r="AJ98" s="125">
        <f t="shared" si="53"/>
        <v>0</v>
      </c>
      <c r="AK98" s="125">
        <f t="shared" si="53"/>
        <v>0</v>
      </c>
      <c r="AL98" s="125">
        <f t="shared" si="53"/>
        <v>0</v>
      </c>
      <c r="AM98" s="125">
        <f t="shared" si="53"/>
        <v>0</v>
      </c>
      <c r="AN98" s="125">
        <f t="shared" si="53"/>
        <v>0</v>
      </c>
      <c r="AO98" s="125">
        <f t="shared" si="53"/>
        <v>0</v>
      </c>
      <c r="AP98" s="126">
        <v>0</v>
      </c>
      <c r="AQ98" s="126">
        <v>0</v>
      </c>
      <c r="AR98" s="204"/>
      <c r="AS98" s="204"/>
    </row>
    <row r="99" spans="1:45" ht="39.75" customHeight="1">
      <c r="A99" s="203"/>
      <c r="B99" s="203"/>
      <c r="C99" s="198"/>
      <c r="D99" s="104" t="s">
        <v>37</v>
      </c>
      <c r="E99" s="121">
        <f>H99+K99+N99+Q99+T99+W99+Z99+AC99+AF99+AI99+AL99+AO99</f>
        <v>0</v>
      </c>
      <c r="F99" s="121">
        <f>I99+L99+O99+R99+U99+X99+AA99+AD99+AG99+AJ99+AM99+AP99</f>
        <v>0</v>
      </c>
      <c r="G99" s="121">
        <f>J99+M99+P99+S99+V99+Y99+AB99+AE99+AH99+AK99+AN99+AQ99</f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  <c r="Z99" s="109">
        <v>0</v>
      </c>
      <c r="AA99" s="109">
        <v>0</v>
      </c>
      <c r="AB99" s="109">
        <v>0</v>
      </c>
      <c r="AC99" s="109">
        <v>0</v>
      </c>
      <c r="AD99" s="109">
        <v>0</v>
      </c>
      <c r="AE99" s="109">
        <v>0</v>
      </c>
      <c r="AF99" s="109">
        <v>0</v>
      </c>
      <c r="AG99" s="109">
        <v>0</v>
      </c>
      <c r="AH99" s="109">
        <v>0</v>
      </c>
      <c r="AI99" s="109">
        <v>0</v>
      </c>
      <c r="AJ99" s="109">
        <v>0</v>
      </c>
      <c r="AK99" s="109">
        <v>0</v>
      </c>
      <c r="AL99" s="109">
        <v>0</v>
      </c>
      <c r="AM99" s="109">
        <v>0</v>
      </c>
      <c r="AN99" s="109">
        <v>0</v>
      </c>
      <c r="AO99" s="109">
        <v>0</v>
      </c>
      <c r="AP99" s="109">
        <v>0</v>
      </c>
      <c r="AQ99" s="109">
        <v>0</v>
      </c>
      <c r="AR99" s="205"/>
      <c r="AS99" s="205"/>
    </row>
    <row r="100" spans="1:45" ht="114.75" customHeight="1">
      <c r="A100" s="203"/>
      <c r="B100" s="203"/>
      <c r="C100" s="198"/>
      <c r="D100" s="105" t="s">
        <v>282</v>
      </c>
      <c r="E100" s="121">
        <f aca="true" t="shared" si="54" ref="E100:F102">H100+K100+N100+Q100+T100+W100+Z100+AC100+AF100+AI100+AL100+AO100</f>
        <v>0</v>
      </c>
      <c r="F100" s="121">
        <f t="shared" si="54"/>
        <v>0</v>
      </c>
      <c r="G100" s="121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09">
        <v>0</v>
      </c>
      <c r="Q100" s="109">
        <v>0</v>
      </c>
      <c r="R100" s="109">
        <v>0</v>
      </c>
      <c r="S100" s="109">
        <v>0</v>
      </c>
      <c r="T100" s="109">
        <v>0</v>
      </c>
      <c r="U100" s="109">
        <v>0</v>
      </c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  <c r="AA100" s="109">
        <v>0</v>
      </c>
      <c r="AB100" s="109">
        <v>0</v>
      </c>
      <c r="AC100" s="109">
        <v>0</v>
      </c>
      <c r="AD100" s="109">
        <v>0</v>
      </c>
      <c r="AE100" s="109">
        <v>0</v>
      </c>
      <c r="AF100" s="109">
        <v>0</v>
      </c>
      <c r="AG100" s="109">
        <v>0</v>
      </c>
      <c r="AH100" s="109">
        <v>0</v>
      </c>
      <c r="AI100" s="109">
        <v>0</v>
      </c>
      <c r="AJ100" s="109">
        <v>0</v>
      </c>
      <c r="AK100" s="109">
        <v>0</v>
      </c>
      <c r="AL100" s="109">
        <v>0</v>
      </c>
      <c r="AM100" s="109">
        <v>0</v>
      </c>
      <c r="AN100" s="109">
        <v>0</v>
      </c>
      <c r="AO100" s="109">
        <v>0</v>
      </c>
      <c r="AP100" s="109">
        <v>0</v>
      </c>
      <c r="AQ100" s="109">
        <v>0</v>
      </c>
      <c r="AR100" s="205"/>
      <c r="AS100" s="205"/>
    </row>
    <row r="101" spans="1:45" ht="48.75" customHeight="1">
      <c r="A101" s="203"/>
      <c r="B101" s="203"/>
      <c r="C101" s="198"/>
      <c r="D101" s="105" t="s">
        <v>42</v>
      </c>
      <c r="E101" s="121">
        <f t="shared" si="54"/>
        <v>0</v>
      </c>
      <c r="F101" s="121">
        <f t="shared" si="54"/>
        <v>0</v>
      </c>
      <c r="G101" s="121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0</v>
      </c>
      <c r="AI101" s="109">
        <v>0</v>
      </c>
      <c r="AJ101" s="109">
        <v>0</v>
      </c>
      <c r="AK101" s="109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109">
        <v>0</v>
      </c>
      <c r="AR101" s="205"/>
      <c r="AS101" s="205"/>
    </row>
    <row r="102" spans="1:45" ht="86.25" customHeight="1">
      <c r="A102" s="203"/>
      <c r="B102" s="203"/>
      <c r="C102" s="199"/>
      <c r="D102" s="105" t="s">
        <v>283</v>
      </c>
      <c r="E102" s="121">
        <f t="shared" si="54"/>
        <v>0</v>
      </c>
      <c r="F102" s="121">
        <f t="shared" si="54"/>
        <v>0</v>
      </c>
      <c r="G102" s="121">
        <f>J102+M102+P102+S102+V102+Y102+AB102+AE102+AH102+AK102+AN102+AQ102</f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9">
        <v>0</v>
      </c>
      <c r="Z102" s="109">
        <v>0</v>
      </c>
      <c r="AA102" s="109">
        <v>0</v>
      </c>
      <c r="AB102" s="109">
        <v>0</v>
      </c>
      <c r="AC102" s="109">
        <v>0</v>
      </c>
      <c r="AD102" s="109">
        <v>0</v>
      </c>
      <c r="AE102" s="109">
        <v>0</v>
      </c>
      <c r="AF102" s="109">
        <v>0</v>
      </c>
      <c r="AG102" s="109">
        <v>0</v>
      </c>
      <c r="AH102" s="109">
        <v>0</v>
      </c>
      <c r="AI102" s="109">
        <v>0</v>
      </c>
      <c r="AJ102" s="109">
        <v>0</v>
      </c>
      <c r="AK102" s="109">
        <v>0</v>
      </c>
      <c r="AL102" s="109">
        <v>0</v>
      </c>
      <c r="AM102" s="109">
        <v>0</v>
      </c>
      <c r="AN102" s="109">
        <v>0</v>
      </c>
      <c r="AO102" s="109">
        <v>0</v>
      </c>
      <c r="AP102" s="109">
        <v>0</v>
      </c>
      <c r="AQ102" s="109">
        <v>0</v>
      </c>
      <c r="AR102" s="206"/>
      <c r="AS102" s="206"/>
    </row>
    <row r="103" spans="1:45" ht="26.25" customHeight="1">
      <c r="A103" s="203" t="s">
        <v>340</v>
      </c>
      <c r="B103" s="203"/>
      <c r="C103" s="197" t="s">
        <v>346</v>
      </c>
      <c r="D103" s="128" t="s">
        <v>284</v>
      </c>
      <c r="E103" s="125">
        <f>SUM(E104:E107)</f>
        <v>0</v>
      </c>
      <c r="F103" s="125">
        <f>SUM(F104:F107)</f>
        <v>0</v>
      </c>
      <c r="G103" s="125">
        <v>0</v>
      </c>
      <c r="H103" s="125">
        <f aca="true" t="shared" si="55" ref="H103:AO103">SUM(H104:H107)</f>
        <v>0</v>
      </c>
      <c r="I103" s="125">
        <f t="shared" si="55"/>
        <v>0</v>
      </c>
      <c r="J103" s="125">
        <f t="shared" si="55"/>
        <v>0</v>
      </c>
      <c r="K103" s="125">
        <f t="shared" si="55"/>
        <v>0</v>
      </c>
      <c r="L103" s="125">
        <f t="shared" si="55"/>
        <v>0</v>
      </c>
      <c r="M103" s="125">
        <f t="shared" si="55"/>
        <v>0</v>
      </c>
      <c r="N103" s="125">
        <f t="shared" si="55"/>
        <v>0</v>
      </c>
      <c r="O103" s="125">
        <f t="shared" si="55"/>
        <v>0</v>
      </c>
      <c r="P103" s="125">
        <f t="shared" si="55"/>
        <v>0</v>
      </c>
      <c r="Q103" s="125">
        <f t="shared" si="55"/>
        <v>0</v>
      </c>
      <c r="R103" s="125">
        <f t="shared" si="55"/>
        <v>0</v>
      </c>
      <c r="S103" s="125">
        <f t="shared" si="55"/>
        <v>0</v>
      </c>
      <c r="T103" s="125">
        <f t="shared" si="55"/>
        <v>0</v>
      </c>
      <c r="U103" s="125">
        <f t="shared" si="55"/>
        <v>0</v>
      </c>
      <c r="V103" s="125">
        <f t="shared" si="55"/>
        <v>0</v>
      </c>
      <c r="W103" s="125">
        <f t="shared" si="55"/>
        <v>0</v>
      </c>
      <c r="X103" s="125">
        <f t="shared" si="55"/>
        <v>0</v>
      </c>
      <c r="Y103" s="125">
        <f t="shared" si="55"/>
        <v>0</v>
      </c>
      <c r="Z103" s="125">
        <f t="shared" si="55"/>
        <v>0</v>
      </c>
      <c r="AA103" s="125">
        <f t="shared" si="55"/>
        <v>0</v>
      </c>
      <c r="AB103" s="125">
        <f t="shared" si="55"/>
        <v>0</v>
      </c>
      <c r="AC103" s="125">
        <f t="shared" si="55"/>
        <v>0</v>
      </c>
      <c r="AD103" s="125">
        <f t="shared" si="55"/>
        <v>0</v>
      </c>
      <c r="AE103" s="125">
        <f t="shared" si="55"/>
        <v>0</v>
      </c>
      <c r="AF103" s="125">
        <f t="shared" si="55"/>
        <v>0</v>
      </c>
      <c r="AG103" s="125">
        <f t="shared" si="55"/>
        <v>0</v>
      </c>
      <c r="AH103" s="125">
        <f t="shared" si="55"/>
        <v>0</v>
      </c>
      <c r="AI103" s="125">
        <f t="shared" si="55"/>
        <v>0</v>
      </c>
      <c r="AJ103" s="125">
        <f t="shared" si="55"/>
        <v>0</v>
      </c>
      <c r="AK103" s="125">
        <f t="shared" si="55"/>
        <v>0</v>
      </c>
      <c r="AL103" s="125">
        <f t="shared" si="55"/>
        <v>0</v>
      </c>
      <c r="AM103" s="125">
        <f t="shared" si="55"/>
        <v>0</v>
      </c>
      <c r="AN103" s="125">
        <f t="shared" si="55"/>
        <v>0</v>
      </c>
      <c r="AO103" s="125">
        <f t="shared" si="55"/>
        <v>0</v>
      </c>
      <c r="AP103" s="126">
        <v>0</v>
      </c>
      <c r="AQ103" s="126">
        <v>0</v>
      </c>
      <c r="AR103" s="204"/>
      <c r="AS103" s="204"/>
    </row>
    <row r="104" spans="1:45" ht="39.75" customHeight="1">
      <c r="A104" s="203"/>
      <c r="B104" s="203"/>
      <c r="C104" s="198"/>
      <c r="D104" s="104" t="s">
        <v>37</v>
      </c>
      <c r="E104" s="121">
        <f>H104+K104+N104+Q104+T104+W104+Z104+AC104+AF104+AI104+AL104+AO104</f>
        <v>0</v>
      </c>
      <c r="F104" s="121">
        <f>I104+L104+O104+R104+U104+X104+AA104+AD104+AG104+AJ104+AM104+AP104</f>
        <v>0</v>
      </c>
      <c r="G104" s="121">
        <f>J104+M104+P104+S104+V104+Y104+AB104+AE104+AH104+AK104+AN104+AQ104</f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0</v>
      </c>
      <c r="T104" s="109">
        <v>0</v>
      </c>
      <c r="U104" s="109">
        <v>0</v>
      </c>
      <c r="V104" s="109">
        <v>0</v>
      </c>
      <c r="W104" s="109">
        <v>0</v>
      </c>
      <c r="X104" s="109">
        <v>0</v>
      </c>
      <c r="Y104" s="109">
        <v>0</v>
      </c>
      <c r="Z104" s="109">
        <v>0</v>
      </c>
      <c r="AA104" s="109">
        <v>0</v>
      </c>
      <c r="AB104" s="109">
        <v>0</v>
      </c>
      <c r="AC104" s="109">
        <v>0</v>
      </c>
      <c r="AD104" s="109">
        <v>0</v>
      </c>
      <c r="AE104" s="109">
        <v>0</v>
      </c>
      <c r="AF104" s="109">
        <v>0</v>
      </c>
      <c r="AG104" s="109">
        <v>0</v>
      </c>
      <c r="AH104" s="109">
        <v>0</v>
      </c>
      <c r="AI104" s="109">
        <v>0</v>
      </c>
      <c r="AJ104" s="109">
        <v>0</v>
      </c>
      <c r="AK104" s="109">
        <v>0</v>
      </c>
      <c r="AL104" s="109">
        <v>0</v>
      </c>
      <c r="AM104" s="109">
        <v>0</v>
      </c>
      <c r="AN104" s="109">
        <v>0</v>
      </c>
      <c r="AO104" s="109">
        <v>0</v>
      </c>
      <c r="AP104" s="109">
        <v>0</v>
      </c>
      <c r="AQ104" s="109">
        <v>0</v>
      </c>
      <c r="AR104" s="205"/>
      <c r="AS104" s="205"/>
    </row>
    <row r="105" spans="1:45" ht="103.5" customHeight="1">
      <c r="A105" s="203"/>
      <c r="B105" s="203"/>
      <c r="C105" s="198"/>
      <c r="D105" s="105" t="s">
        <v>282</v>
      </c>
      <c r="E105" s="121">
        <f aca="true" t="shared" si="56" ref="E105:F107">H105+K105+N105+Q105+T105+W105+Z105+AC105+AF105+AI105+AL105+AO105</f>
        <v>0</v>
      </c>
      <c r="F105" s="121">
        <f t="shared" si="56"/>
        <v>0</v>
      </c>
      <c r="G105" s="121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0</v>
      </c>
      <c r="Z105" s="109">
        <v>0</v>
      </c>
      <c r="AA105" s="109">
        <v>0</v>
      </c>
      <c r="AB105" s="109">
        <v>0</v>
      </c>
      <c r="AC105" s="109">
        <v>0</v>
      </c>
      <c r="AD105" s="109">
        <v>0</v>
      </c>
      <c r="AE105" s="109">
        <v>0</v>
      </c>
      <c r="AF105" s="109">
        <v>0</v>
      </c>
      <c r="AG105" s="109">
        <v>0</v>
      </c>
      <c r="AH105" s="109">
        <v>0</v>
      </c>
      <c r="AI105" s="109">
        <v>0</v>
      </c>
      <c r="AJ105" s="109">
        <v>0</v>
      </c>
      <c r="AK105" s="109">
        <v>0</v>
      </c>
      <c r="AL105" s="109">
        <v>0</v>
      </c>
      <c r="AM105" s="109">
        <v>0</v>
      </c>
      <c r="AN105" s="109">
        <v>0</v>
      </c>
      <c r="AO105" s="109">
        <v>0</v>
      </c>
      <c r="AP105" s="109">
        <v>0</v>
      </c>
      <c r="AQ105" s="109">
        <v>0</v>
      </c>
      <c r="AR105" s="205"/>
      <c r="AS105" s="205"/>
    </row>
    <row r="106" spans="1:45" ht="48.75" customHeight="1">
      <c r="A106" s="203"/>
      <c r="B106" s="203"/>
      <c r="C106" s="198"/>
      <c r="D106" s="105" t="s">
        <v>42</v>
      </c>
      <c r="E106" s="121">
        <f t="shared" si="56"/>
        <v>0</v>
      </c>
      <c r="F106" s="121">
        <f t="shared" si="56"/>
        <v>0</v>
      </c>
      <c r="G106" s="121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0</v>
      </c>
      <c r="M106" s="109">
        <v>0</v>
      </c>
      <c r="N106" s="109">
        <v>0</v>
      </c>
      <c r="O106" s="109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0</v>
      </c>
      <c r="U106" s="109">
        <v>0</v>
      </c>
      <c r="V106" s="109">
        <v>0</v>
      </c>
      <c r="W106" s="109">
        <v>0</v>
      </c>
      <c r="X106" s="109">
        <v>0</v>
      </c>
      <c r="Y106" s="109">
        <v>0</v>
      </c>
      <c r="Z106" s="109">
        <v>0</v>
      </c>
      <c r="AA106" s="109">
        <v>0</v>
      </c>
      <c r="AB106" s="109">
        <v>0</v>
      </c>
      <c r="AC106" s="109">
        <v>0</v>
      </c>
      <c r="AD106" s="109">
        <v>0</v>
      </c>
      <c r="AE106" s="109">
        <v>0</v>
      </c>
      <c r="AF106" s="109">
        <v>0</v>
      </c>
      <c r="AG106" s="109">
        <v>0</v>
      </c>
      <c r="AH106" s="109">
        <v>0</v>
      </c>
      <c r="AI106" s="109">
        <v>0</v>
      </c>
      <c r="AJ106" s="109">
        <v>0</v>
      </c>
      <c r="AK106" s="109">
        <v>0</v>
      </c>
      <c r="AL106" s="109">
        <v>0</v>
      </c>
      <c r="AM106" s="109">
        <v>0</v>
      </c>
      <c r="AN106" s="109">
        <v>0</v>
      </c>
      <c r="AO106" s="109">
        <v>0</v>
      </c>
      <c r="AP106" s="109">
        <v>0</v>
      </c>
      <c r="AQ106" s="109">
        <v>0</v>
      </c>
      <c r="AR106" s="205"/>
      <c r="AS106" s="205"/>
    </row>
    <row r="107" spans="1:45" ht="69.75" customHeight="1">
      <c r="A107" s="203"/>
      <c r="B107" s="203"/>
      <c r="C107" s="199"/>
      <c r="D107" s="105" t="s">
        <v>283</v>
      </c>
      <c r="E107" s="121">
        <f t="shared" si="56"/>
        <v>0</v>
      </c>
      <c r="F107" s="121">
        <f t="shared" si="56"/>
        <v>0</v>
      </c>
      <c r="G107" s="121">
        <f>J107+M107+P107+S107+V107+Y107+AB107+AE107+AH107+AK107+AN107+AQ107</f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v>0</v>
      </c>
      <c r="U107" s="109">
        <v>0</v>
      </c>
      <c r="V107" s="109">
        <v>0</v>
      </c>
      <c r="W107" s="109">
        <v>0</v>
      </c>
      <c r="X107" s="109">
        <v>0</v>
      </c>
      <c r="Y107" s="109">
        <v>0</v>
      </c>
      <c r="Z107" s="109">
        <v>0</v>
      </c>
      <c r="AA107" s="109">
        <v>0</v>
      </c>
      <c r="AB107" s="109">
        <v>0</v>
      </c>
      <c r="AC107" s="109">
        <v>0</v>
      </c>
      <c r="AD107" s="109">
        <v>0</v>
      </c>
      <c r="AE107" s="109">
        <v>0</v>
      </c>
      <c r="AF107" s="109">
        <v>0</v>
      </c>
      <c r="AG107" s="109">
        <v>0</v>
      </c>
      <c r="AH107" s="109">
        <v>0</v>
      </c>
      <c r="AI107" s="109">
        <v>0</v>
      </c>
      <c r="AJ107" s="109">
        <v>0</v>
      </c>
      <c r="AK107" s="109">
        <v>0</v>
      </c>
      <c r="AL107" s="109">
        <v>0</v>
      </c>
      <c r="AM107" s="109">
        <v>0</v>
      </c>
      <c r="AN107" s="109">
        <v>0</v>
      </c>
      <c r="AO107" s="109">
        <v>0</v>
      </c>
      <c r="AP107" s="109">
        <v>0</v>
      </c>
      <c r="AQ107" s="109">
        <v>0</v>
      </c>
      <c r="AR107" s="206"/>
      <c r="AS107" s="206"/>
    </row>
    <row r="108" spans="1:43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32"/>
      <c r="AQ108" s="32"/>
    </row>
    <row r="111" spans="1:39" ht="15.75">
      <c r="A111" s="217" t="s">
        <v>290</v>
      </c>
      <c r="B111" s="217"/>
      <c r="C111" s="147"/>
      <c r="F111" s="99"/>
      <c r="G111" s="98" t="s">
        <v>259</v>
      </c>
      <c r="H111" s="98"/>
      <c r="I111" s="98"/>
      <c r="J111" s="98"/>
      <c r="Q111" s="98" t="s">
        <v>259</v>
      </c>
      <c r="AM111" s="103"/>
    </row>
    <row r="112" spans="1:17" ht="15.75">
      <c r="A112" s="217" t="s">
        <v>258</v>
      </c>
      <c r="B112" s="217"/>
      <c r="C112" s="147"/>
      <c r="F112" s="99"/>
      <c r="G112" s="98" t="s">
        <v>260</v>
      </c>
      <c r="H112" s="98"/>
      <c r="I112" s="98"/>
      <c r="J112" s="98"/>
      <c r="Q112" s="98" t="s">
        <v>306</v>
      </c>
    </row>
    <row r="113" spans="1:16" ht="15.75">
      <c r="A113" s="98"/>
      <c r="B113" s="98"/>
      <c r="C113" s="98"/>
      <c r="F113" s="100"/>
      <c r="G113" s="98"/>
      <c r="H113" s="98"/>
      <c r="I113" s="98"/>
      <c r="J113" s="98"/>
      <c r="P113" s="98"/>
    </row>
    <row r="114" spans="1:20" ht="15.75">
      <c r="A114" s="98" t="s">
        <v>325</v>
      </c>
      <c r="B114" s="98"/>
      <c r="C114" s="98"/>
      <c r="F114" s="99"/>
      <c r="G114" s="98" t="s">
        <v>326</v>
      </c>
      <c r="H114" s="98"/>
      <c r="I114" s="98"/>
      <c r="J114" s="98"/>
      <c r="P114" s="32"/>
      <c r="Q114" s="12" t="s">
        <v>274</v>
      </c>
      <c r="T114" s="98" t="s">
        <v>324</v>
      </c>
    </row>
    <row r="115" spans="7:10" ht="15.75">
      <c r="G115" s="98"/>
      <c r="H115" s="98"/>
      <c r="I115" s="98"/>
      <c r="J115" s="98"/>
    </row>
    <row r="116" spans="7:10" ht="15.75">
      <c r="G116" s="98"/>
      <c r="H116" s="98"/>
      <c r="I116" s="98"/>
      <c r="J116" s="98"/>
    </row>
    <row r="117" spans="8:10" ht="38.25" customHeight="1">
      <c r="H117" s="98"/>
      <c r="I117" s="98"/>
      <c r="J117" s="98"/>
    </row>
    <row r="118" spans="1:17" ht="15.75">
      <c r="A118" s="98" t="s">
        <v>272</v>
      </c>
      <c r="B118" s="98"/>
      <c r="C118" s="98"/>
      <c r="D118" s="98" t="s">
        <v>272</v>
      </c>
      <c r="E118" s="98"/>
      <c r="G118" s="98" t="s">
        <v>272</v>
      </c>
      <c r="H118" s="98"/>
      <c r="I118" s="98"/>
      <c r="J118" s="98"/>
      <c r="Q118" s="98"/>
    </row>
    <row r="119" spans="1:17" ht="15.75">
      <c r="A119" s="98" t="s">
        <v>301</v>
      </c>
      <c r="B119" s="98"/>
      <c r="C119" s="98"/>
      <c r="D119" s="98" t="s">
        <v>327</v>
      </c>
      <c r="E119" s="98"/>
      <c r="G119" s="98" t="s">
        <v>313</v>
      </c>
      <c r="H119" s="98"/>
      <c r="I119" s="98"/>
      <c r="J119" s="98"/>
      <c r="Q119" s="98"/>
    </row>
    <row r="120" spans="1:45" s="12" customFormat="1" ht="15.75">
      <c r="A120" s="98" t="s">
        <v>300</v>
      </c>
      <c r="B120" s="98"/>
      <c r="C120" s="98"/>
      <c r="D120" s="98" t="s">
        <v>300</v>
      </c>
      <c r="E120" s="98"/>
      <c r="F120" s="31"/>
      <c r="G120" s="98" t="s">
        <v>300</v>
      </c>
      <c r="H120" s="98"/>
      <c r="I120" s="98"/>
      <c r="J120" s="98"/>
      <c r="Q120" s="98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R120" s="32"/>
      <c r="AS120" s="32"/>
    </row>
    <row r="121" spans="1:45" s="12" customFormat="1" ht="15.75">
      <c r="A121" s="98" t="s">
        <v>273</v>
      </c>
      <c r="B121" s="98"/>
      <c r="C121" s="98"/>
      <c r="D121" s="98" t="s">
        <v>273</v>
      </c>
      <c r="E121" s="98"/>
      <c r="F121" s="31"/>
      <c r="G121" s="98" t="s">
        <v>273</v>
      </c>
      <c r="H121" s="98"/>
      <c r="I121" s="98"/>
      <c r="J121" s="98"/>
      <c r="Q121" s="98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R121" s="32"/>
      <c r="AS121" s="32"/>
    </row>
    <row r="122" spans="1:45" s="12" customFormat="1" ht="15.75">
      <c r="A122" s="98" t="s">
        <v>274</v>
      </c>
      <c r="B122" s="98"/>
      <c r="C122" s="98"/>
      <c r="D122" s="98" t="s">
        <v>331</v>
      </c>
      <c r="E122" s="98"/>
      <c r="F122" s="31"/>
      <c r="G122" s="98" t="s">
        <v>314</v>
      </c>
      <c r="H122" s="98"/>
      <c r="I122" s="98"/>
      <c r="J122" s="98"/>
      <c r="Q122" s="98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R122" s="32"/>
      <c r="AS122" s="32"/>
    </row>
  </sheetData>
  <sheetProtection/>
  <mergeCells count="112">
    <mergeCell ref="AS3:AS5"/>
    <mergeCell ref="H4:J4"/>
    <mergeCell ref="W4:Y4"/>
    <mergeCell ref="Z4:AB4"/>
    <mergeCell ref="A2:AS2"/>
    <mergeCell ref="A3:A5"/>
    <mergeCell ref="B3:B5"/>
    <mergeCell ref="D3:D5"/>
    <mergeCell ref="E3:G4"/>
    <mergeCell ref="H3:AQ3"/>
    <mergeCell ref="AR3:AR5"/>
    <mergeCell ref="AC4:AE4"/>
    <mergeCell ref="AF4:AH4"/>
    <mergeCell ref="AI4:AK4"/>
    <mergeCell ref="AL4:AN4"/>
    <mergeCell ref="AO4:AQ4"/>
    <mergeCell ref="B6:AO6"/>
    <mergeCell ref="K4:M4"/>
    <mergeCell ref="N4:P4"/>
    <mergeCell ref="Q4:S4"/>
    <mergeCell ref="T4:V4"/>
    <mergeCell ref="A7:A11"/>
    <mergeCell ref="B7:B11"/>
    <mergeCell ref="C3:C5"/>
    <mergeCell ref="AR7:AR11"/>
    <mergeCell ref="AS7:AS11"/>
    <mergeCell ref="A12:A16"/>
    <mergeCell ref="B12:B16"/>
    <mergeCell ref="AR12:AR16"/>
    <mergeCell ref="AS12:AS16"/>
    <mergeCell ref="C7:C11"/>
    <mergeCell ref="C12:C16"/>
    <mergeCell ref="A17:A21"/>
    <mergeCell ref="B17:B21"/>
    <mergeCell ref="AR17:AR21"/>
    <mergeCell ref="AS17:AS21"/>
    <mergeCell ref="A22:A26"/>
    <mergeCell ref="B22:B26"/>
    <mergeCell ref="AR22:AR26"/>
    <mergeCell ref="AS22:AS26"/>
    <mergeCell ref="C17:C21"/>
    <mergeCell ref="C22:C26"/>
    <mergeCell ref="A27:B31"/>
    <mergeCell ref="AR27:AR31"/>
    <mergeCell ref="AS27:AS31"/>
    <mergeCell ref="B32:AO32"/>
    <mergeCell ref="A35:A38"/>
    <mergeCell ref="B35:B38"/>
    <mergeCell ref="AR35:AR38"/>
    <mergeCell ref="AS35:AS38"/>
    <mergeCell ref="C27:C31"/>
    <mergeCell ref="C35:C38"/>
    <mergeCell ref="C57:C61"/>
    <mergeCell ref="A39:B43"/>
    <mergeCell ref="AR39:AR43"/>
    <mergeCell ref="AS39:AS43"/>
    <mergeCell ref="B44:AO44"/>
    <mergeCell ref="A45:A49"/>
    <mergeCell ref="B45:B49"/>
    <mergeCell ref="AR45:AR49"/>
    <mergeCell ref="AS45:AS49"/>
    <mergeCell ref="C39:C43"/>
    <mergeCell ref="C67:C71"/>
    <mergeCell ref="A52:A56"/>
    <mergeCell ref="B52:B56"/>
    <mergeCell ref="AR52:AR56"/>
    <mergeCell ref="AS52:AS56"/>
    <mergeCell ref="A57:A61"/>
    <mergeCell ref="B57:B61"/>
    <mergeCell ref="AR57:AR61"/>
    <mergeCell ref="AS57:AS61"/>
    <mergeCell ref="C52:C56"/>
    <mergeCell ref="C72:C76"/>
    <mergeCell ref="C77:C81"/>
    <mergeCell ref="A62:A66"/>
    <mergeCell ref="B62:B66"/>
    <mergeCell ref="AR62:AR66"/>
    <mergeCell ref="AS62:AS66"/>
    <mergeCell ref="A67:B71"/>
    <mergeCell ref="AR67:AR71"/>
    <mergeCell ref="AS67:AS71"/>
    <mergeCell ref="C62:C66"/>
    <mergeCell ref="A88:B92"/>
    <mergeCell ref="AR88:AR92"/>
    <mergeCell ref="AS88:AS92"/>
    <mergeCell ref="C88:C92"/>
    <mergeCell ref="A72:B76"/>
    <mergeCell ref="AR72:AR76"/>
    <mergeCell ref="AS72:AS76"/>
    <mergeCell ref="A77:B81"/>
    <mergeCell ref="AR77:AR81"/>
    <mergeCell ref="AS77:AS81"/>
    <mergeCell ref="A111:B111"/>
    <mergeCell ref="A112:B112"/>
    <mergeCell ref="A93:B97"/>
    <mergeCell ref="AR93:AR97"/>
    <mergeCell ref="AS93:AS97"/>
    <mergeCell ref="A98:B102"/>
    <mergeCell ref="AR98:AR102"/>
    <mergeCell ref="AS98:AS102"/>
    <mergeCell ref="C93:C97"/>
    <mergeCell ref="C98:C102"/>
    <mergeCell ref="C103:C107"/>
    <mergeCell ref="A1:AS1"/>
    <mergeCell ref="A103:B107"/>
    <mergeCell ref="AR103:AR107"/>
    <mergeCell ref="AS103:AS107"/>
    <mergeCell ref="A82:B86"/>
    <mergeCell ref="AR82:AR86"/>
    <mergeCell ref="AS82:AS86"/>
    <mergeCell ref="A87:B87"/>
    <mergeCell ref="D87:AQ87"/>
  </mergeCells>
  <conditionalFormatting sqref="AN75:AN76 AN73 AL73:AM76 AK73 AK75:AK76 AO73:AQ76 H67:AQ71 H73:AJ76 H78:AQ81 H46:AQ49 H52:AQ52 W53:X56 W58:X66 Q53:U56 Q58:U66 K53:L56 K58:L66 H57:AQ57 H53:I56 H58:I66 N53:O56 N58:O66 H83:AQ86 H89:AQ107 J62 M62 P62 V62 Y62:AQ62 H28:AQ31 H36:AQ38 H40:AQ43">
    <cfRule type="cellIs" priority="2" dxfId="2" operator="notEqual" stopIfTrue="1">
      <formula>#REF!</formula>
    </cfRule>
  </conditionalFormatting>
  <printOptions/>
  <pageMargins left="0.11811023622047245" right="0.1968503937007874" top="0.15748031496062992" bottom="0.15748031496062992" header="0.15748031496062992" footer="0.1968503937007874"/>
  <pageSetup horizontalDpi="600" verticalDpi="600" orientation="portrait" pageOrder="overThenDown" paperSize="8" r:id="rId2"/>
  <ignoredErrors>
    <ignoredError sqref="E12:G12 G7:G8 E17:F17 E22:F22 E27:G27 G28 G48 M54:AA54 G52:G53 E57:G62 E67:Y69 E73:Y73 G71 V27 G63 V7:V8 E39:F39 F41 E75:X75 E74:Y74 G88 E72 N72:P72 Q72:Y72 M82:P84 E77:I77 S84:S85 S82 V82 V84:V85 G82 Y82 K77:AQ77 M88 M90 P88:S91 V88:V92 Y88:Y90 E98:F98 E103:F103 G35 AF54:AH54 AC54:AD54 F9:G11 G13 G72:L72" formula="1"/>
    <ignoredError sqref="A44" numberStoredAsText="1"/>
    <ignoredError sqref="A57:A66" twoDigitTextYear="1"/>
    <ignoredError sqref="V12:AA12 AK12:AP17 AE22 AC12:AD12" formulaRange="1"/>
    <ignoredError sqref="J77" formula="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4">
      <selection activeCell="R9" sqref="R9"/>
    </sheetView>
  </sheetViews>
  <sheetFormatPr defaultColWidth="9.140625" defaultRowHeight="15"/>
  <cols>
    <col min="1" max="1" width="4.8515625" style="0" customWidth="1"/>
    <col min="2" max="2" width="32.28125" style="0" customWidth="1"/>
    <col min="3" max="3" width="7.7109375" style="0" customWidth="1"/>
    <col min="4" max="4" width="24.00390625" style="0" customWidth="1"/>
    <col min="7" max="7" width="53.421875" style="0" customWidth="1"/>
  </cols>
  <sheetData>
    <row r="1" spans="1:7" ht="15">
      <c r="A1" s="307" t="s">
        <v>335</v>
      </c>
      <c r="B1" s="308"/>
      <c r="C1" s="308"/>
      <c r="D1" s="308"/>
      <c r="E1" s="308"/>
      <c r="F1" s="308"/>
      <c r="G1" s="308"/>
    </row>
    <row r="2" spans="1:7" ht="15">
      <c r="A2" s="307" t="s">
        <v>362</v>
      </c>
      <c r="B2" s="308"/>
      <c r="C2" s="308"/>
      <c r="D2" s="308"/>
      <c r="E2" s="308"/>
      <c r="F2" s="308"/>
      <c r="G2" s="308"/>
    </row>
    <row r="3" spans="1:7" ht="15">
      <c r="A3" s="307" t="s">
        <v>363</v>
      </c>
      <c r="B3" s="308"/>
      <c r="C3" s="308"/>
      <c r="D3" s="308"/>
      <c r="E3" s="308"/>
      <c r="F3" s="308"/>
      <c r="G3" s="308"/>
    </row>
    <row r="4" ht="15.75">
      <c r="A4" s="284"/>
    </row>
    <row r="5" ht="16.5" thickBot="1">
      <c r="A5" s="287"/>
    </row>
    <row r="6" spans="1:7" ht="93" customHeight="1" thickBot="1">
      <c r="A6" s="299" t="s">
        <v>364</v>
      </c>
      <c r="B6" s="302" t="s">
        <v>365</v>
      </c>
      <c r="C6" s="302" t="s">
        <v>350</v>
      </c>
      <c r="D6" s="305" t="s">
        <v>366</v>
      </c>
      <c r="E6" s="306"/>
      <c r="F6" s="302" t="s">
        <v>367</v>
      </c>
      <c r="G6" s="302" t="s">
        <v>368</v>
      </c>
    </row>
    <row r="7" spans="1:7" ht="30">
      <c r="A7" s="300"/>
      <c r="B7" s="303"/>
      <c r="C7" s="303"/>
      <c r="D7" s="289" t="s">
        <v>369</v>
      </c>
      <c r="E7" s="288" t="s">
        <v>371</v>
      </c>
      <c r="F7" s="303"/>
      <c r="G7" s="303"/>
    </row>
    <row r="8" spans="1:7" ht="15.75" thickBot="1">
      <c r="A8" s="301"/>
      <c r="B8" s="304"/>
      <c r="C8" s="304"/>
      <c r="D8" s="290" t="s">
        <v>370</v>
      </c>
      <c r="E8" s="290" t="s">
        <v>372</v>
      </c>
      <c r="F8" s="304"/>
      <c r="G8" s="304"/>
    </row>
    <row r="9" spans="1:7" ht="15.75" thickBot="1">
      <c r="A9" s="291">
        <v>1</v>
      </c>
      <c r="B9" s="290">
        <v>2</v>
      </c>
      <c r="C9" s="290">
        <v>3</v>
      </c>
      <c r="D9" s="290">
        <v>4</v>
      </c>
      <c r="E9" s="290">
        <v>5</v>
      </c>
      <c r="F9" s="290">
        <v>6</v>
      </c>
      <c r="G9" s="290">
        <v>7</v>
      </c>
    </row>
    <row r="10" spans="1:7" ht="73.5" customHeight="1" thickBot="1">
      <c r="A10" s="285">
        <v>1</v>
      </c>
      <c r="B10" s="286" t="s">
        <v>351</v>
      </c>
      <c r="C10" s="292" t="s">
        <v>352</v>
      </c>
      <c r="D10" s="293">
        <v>303.3</v>
      </c>
      <c r="E10" s="293">
        <v>298.9</v>
      </c>
      <c r="F10" s="293">
        <v>98.5</v>
      </c>
      <c r="G10" s="294" t="s">
        <v>373</v>
      </c>
    </row>
    <row r="11" spans="1:7" ht="129.75" customHeight="1" thickBot="1">
      <c r="A11" s="285">
        <v>2</v>
      </c>
      <c r="B11" s="286" t="s">
        <v>353</v>
      </c>
      <c r="C11" s="292" t="s">
        <v>352</v>
      </c>
      <c r="D11" s="293">
        <v>16.5</v>
      </c>
      <c r="E11" s="293">
        <v>16.7</v>
      </c>
      <c r="F11" s="293">
        <v>101.2</v>
      </c>
      <c r="G11" s="293" t="s">
        <v>374</v>
      </c>
    </row>
    <row r="12" spans="1:7" ht="99" customHeight="1" thickBot="1">
      <c r="A12" s="285">
        <v>3</v>
      </c>
      <c r="B12" s="286" t="s">
        <v>354</v>
      </c>
      <c r="C12" s="292" t="s">
        <v>375</v>
      </c>
      <c r="D12" s="293">
        <v>4.4</v>
      </c>
      <c r="E12" s="293">
        <v>4.8</v>
      </c>
      <c r="F12" s="293">
        <v>109.1</v>
      </c>
      <c r="G12" s="293" t="s">
        <v>374</v>
      </c>
    </row>
    <row r="13" spans="1:7" ht="38.25" customHeight="1" thickBot="1">
      <c r="A13" s="285">
        <v>4</v>
      </c>
      <c r="B13" s="286" t="s">
        <v>355</v>
      </c>
      <c r="C13" s="295" t="s">
        <v>356</v>
      </c>
      <c r="D13" s="293">
        <v>731</v>
      </c>
      <c r="E13" s="293">
        <v>792.8</v>
      </c>
      <c r="F13" s="293">
        <v>108.5</v>
      </c>
      <c r="G13" s="296" t="s">
        <v>376</v>
      </c>
    </row>
    <row r="14" spans="1:7" ht="129.75" customHeight="1" thickBot="1">
      <c r="A14" s="285">
        <v>5</v>
      </c>
      <c r="B14" s="286" t="s">
        <v>357</v>
      </c>
      <c r="C14" s="292" t="s">
        <v>19</v>
      </c>
      <c r="D14" s="293" t="s">
        <v>377</v>
      </c>
      <c r="E14" s="293">
        <v>-8.7</v>
      </c>
      <c r="F14" s="293">
        <v>90.2</v>
      </c>
      <c r="G14" s="297" t="s">
        <v>378</v>
      </c>
    </row>
    <row r="15" spans="1:7" ht="51.75" customHeight="1" thickBot="1">
      <c r="A15" s="285">
        <v>6</v>
      </c>
      <c r="B15" s="286" t="s">
        <v>358</v>
      </c>
      <c r="C15" s="292" t="s">
        <v>19</v>
      </c>
      <c r="D15" s="290" t="s">
        <v>377</v>
      </c>
      <c r="E15" s="293">
        <v>5.6</v>
      </c>
      <c r="F15" s="293">
        <v>100</v>
      </c>
      <c r="G15" s="298"/>
    </row>
    <row r="16" spans="1:7" ht="32.25" thickBot="1">
      <c r="A16" s="285">
        <v>7</v>
      </c>
      <c r="B16" s="286" t="s">
        <v>359</v>
      </c>
      <c r="C16" s="295"/>
      <c r="D16" s="293"/>
      <c r="E16" s="293"/>
      <c r="F16" s="293"/>
      <c r="G16" s="293" t="s">
        <v>374</v>
      </c>
    </row>
    <row r="17" spans="1:7" ht="317.25" customHeight="1" thickBot="1">
      <c r="A17" s="285" t="s">
        <v>379</v>
      </c>
      <c r="B17" s="286" t="s">
        <v>360</v>
      </c>
      <c r="C17" s="292" t="s">
        <v>19</v>
      </c>
      <c r="D17" s="293" t="s">
        <v>380</v>
      </c>
      <c r="E17" s="293">
        <v>87.5</v>
      </c>
      <c r="F17" s="293">
        <v>100</v>
      </c>
      <c r="G17" s="293" t="s">
        <v>374</v>
      </c>
    </row>
    <row r="18" spans="1:7" ht="113.25" customHeight="1" thickBot="1">
      <c r="A18" s="285" t="s">
        <v>381</v>
      </c>
      <c r="B18" s="286" t="s">
        <v>361</v>
      </c>
      <c r="C18" s="292" t="s">
        <v>19</v>
      </c>
      <c r="D18" s="293" t="s">
        <v>382</v>
      </c>
      <c r="E18" s="293">
        <v>11.6</v>
      </c>
      <c r="F18" s="293">
        <v>100</v>
      </c>
      <c r="G18" s="293" t="s">
        <v>264</v>
      </c>
    </row>
  </sheetData>
  <sheetProtection/>
  <mergeCells count="9">
    <mergeCell ref="F6:F8"/>
    <mergeCell ref="G6:G8"/>
    <mergeCell ref="A1:G1"/>
    <mergeCell ref="A2:G2"/>
    <mergeCell ref="A3:G3"/>
    <mergeCell ref="A6:A8"/>
    <mergeCell ref="B6:B8"/>
    <mergeCell ref="C6:C8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Базанкова</cp:lastModifiedBy>
  <cp:lastPrinted>2024-01-09T05:26:02Z</cp:lastPrinted>
  <dcterms:created xsi:type="dcterms:W3CDTF">2011-05-17T05:04:33Z</dcterms:created>
  <dcterms:modified xsi:type="dcterms:W3CDTF">2024-02-01T04:45:39Z</dcterms:modified>
  <cp:category/>
  <cp:version/>
  <cp:contentType/>
  <cp:contentStatus/>
</cp:coreProperties>
</file>