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activeTab="1"/>
  </bookViews>
  <sheets>
    <sheet name="3 месяца 2023 года" sheetId="1" r:id="rId1"/>
    <sheet name="6 месяцев 2023 года" sheetId="2" r:id="rId2"/>
  </sheets>
  <definedNames>
    <definedName name="_xlnm.Print_Titles" localSheetId="0">'3 месяца 2023 года'!$7:$8</definedName>
    <definedName name="_xlnm.Print_Titles" localSheetId="1">'6 месяцев 2023 года'!$7:$8</definedName>
  </definedNames>
  <calcPr calcId="125725"/>
</workbook>
</file>

<file path=xl/calcChain.xml><?xml version="1.0" encoding="utf-8"?>
<calcChain xmlns="http://schemas.openxmlformats.org/spreadsheetml/2006/main">
  <c r="F36" i="2"/>
  <c r="E36"/>
  <c r="F35"/>
  <c r="E35"/>
  <c r="F34"/>
  <c r="E34"/>
  <c r="F33"/>
  <c r="E33"/>
  <c r="E32" s="1"/>
  <c r="AO32"/>
  <c r="AN32"/>
  <c r="AM32"/>
  <c r="AL32"/>
  <c r="AK32"/>
  <c r="AJ32"/>
  <c r="AI32"/>
  <c r="AH32"/>
  <c r="AG32"/>
  <c r="AF32"/>
  <c r="AE32"/>
  <c r="AD32"/>
  <c r="AC32"/>
  <c r="AB32"/>
  <c r="AA32"/>
  <c r="Z32"/>
  <c r="X32"/>
  <c r="W32"/>
  <c r="U32"/>
  <c r="T32"/>
  <c r="R32"/>
  <c r="Q32"/>
  <c r="O32"/>
  <c r="N32"/>
  <c r="L32"/>
  <c r="K32"/>
  <c r="I32"/>
  <c r="H32"/>
  <c r="F32"/>
  <c r="AO70" l="1"/>
  <c r="AN70"/>
  <c r="AM70"/>
  <c r="AL70"/>
  <c r="AK70"/>
  <c r="AJ70"/>
  <c r="AI70"/>
  <c r="AH70"/>
  <c r="AG70"/>
  <c r="AF70"/>
  <c r="AE70"/>
  <c r="AD70"/>
  <c r="AC70"/>
  <c r="AB70"/>
  <c r="AA70"/>
  <c r="Z70"/>
  <c r="AO69"/>
  <c r="AN69"/>
  <c r="AM69"/>
  <c r="AL69"/>
  <c r="AK69"/>
  <c r="AJ69"/>
  <c r="AI69"/>
  <c r="AH69"/>
  <c r="AG69"/>
  <c r="AF69"/>
  <c r="AE69"/>
  <c r="AD69"/>
  <c r="AC69"/>
  <c r="AB69"/>
  <c r="AA69"/>
  <c r="Z69"/>
  <c r="AO68"/>
  <c r="AO67" s="1"/>
  <c r="AN68"/>
  <c r="AN67" s="1"/>
  <c r="AM68"/>
  <c r="AM67" s="1"/>
  <c r="AL68"/>
  <c r="AL67" s="1"/>
  <c r="AK68"/>
  <c r="AJ68"/>
  <c r="AJ67" s="1"/>
  <c r="AI68"/>
  <c r="AI67" s="1"/>
  <c r="AH68"/>
  <c r="AH67" s="1"/>
  <c r="AG68"/>
  <c r="AG67" s="1"/>
  <c r="AF68"/>
  <c r="AF67" s="1"/>
  <c r="AE68"/>
  <c r="AE67" s="1"/>
  <c r="AD68"/>
  <c r="AD67" s="1"/>
  <c r="AC68"/>
  <c r="AC67" s="1"/>
  <c r="AB68"/>
  <c r="AB67" s="1"/>
  <c r="AA68"/>
  <c r="AA67" s="1"/>
  <c r="Z68"/>
  <c r="Z67" s="1"/>
  <c r="X70"/>
  <c r="Y70" s="1"/>
  <c r="W70"/>
  <c r="X69"/>
  <c r="W69"/>
  <c r="X68"/>
  <c r="W68"/>
  <c r="U70"/>
  <c r="T70"/>
  <c r="U69"/>
  <c r="T69"/>
  <c r="U68"/>
  <c r="T68"/>
  <c r="R70"/>
  <c r="S70" s="1"/>
  <c r="Q70"/>
  <c r="R69"/>
  <c r="Q69"/>
  <c r="R68"/>
  <c r="S68" s="1"/>
  <c r="Q68"/>
  <c r="O70"/>
  <c r="O69"/>
  <c r="O68"/>
  <c r="N70"/>
  <c r="N69"/>
  <c r="N68"/>
  <c r="L70"/>
  <c r="M70" s="1"/>
  <c r="K70"/>
  <c r="L69"/>
  <c r="K69"/>
  <c r="L68"/>
  <c r="K68"/>
  <c r="H69"/>
  <c r="AO66"/>
  <c r="AN66"/>
  <c r="AM66"/>
  <c r="AL66"/>
  <c r="AK66"/>
  <c r="AJ66"/>
  <c r="AI66"/>
  <c r="AH66"/>
  <c r="AG66"/>
  <c r="AF66"/>
  <c r="AE66"/>
  <c r="AD66"/>
  <c r="AC66"/>
  <c r="AB66"/>
  <c r="AA66"/>
  <c r="Z66"/>
  <c r="AO65"/>
  <c r="AN65"/>
  <c r="AM65"/>
  <c r="AL65"/>
  <c r="AK65"/>
  <c r="AJ65"/>
  <c r="AI65"/>
  <c r="AH65"/>
  <c r="AG65"/>
  <c r="AF65"/>
  <c r="AE65"/>
  <c r="AD65"/>
  <c r="AC65"/>
  <c r="AB65"/>
  <c r="AA65"/>
  <c r="Z65"/>
  <c r="AO64"/>
  <c r="AO63" s="1"/>
  <c r="AN64"/>
  <c r="AM64"/>
  <c r="AL64"/>
  <c r="AL63" s="1"/>
  <c r="AK64"/>
  <c r="AJ64"/>
  <c r="AI64"/>
  <c r="AI63" s="1"/>
  <c r="AH64"/>
  <c r="AG64"/>
  <c r="AF64"/>
  <c r="AF63" s="1"/>
  <c r="AE64"/>
  <c r="AD64"/>
  <c r="AC64"/>
  <c r="AB64"/>
  <c r="AA64"/>
  <c r="Z64"/>
  <c r="Z63" s="1"/>
  <c r="X66"/>
  <c r="W66"/>
  <c r="X65"/>
  <c r="W65"/>
  <c r="X64"/>
  <c r="W64"/>
  <c r="U66"/>
  <c r="T66"/>
  <c r="U65"/>
  <c r="T65"/>
  <c r="U64"/>
  <c r="T64"/>
  <c r="R66"/>
  <c r="Q66"/>
  <c r="R65"/>
  <c r="Q65"/>
  <c r="R64"/>
  <c r="Q64"/>
  <c r="O66"/>
  <c r="N66"/>
  <c r="O65"/>
  <c r="N65"/>
  <c r="O64"/>
  <c r="N64"/>
  <c r="L66"/>
  <c r="K66"/>
  <c r="L65"/>
  <c r="K65"/>
  <c r="L64"/>
  <c r="K64"/>
  <c r="V13"/>
  <c r="Y40"/>
  <c r="Y39"/>
  <c r="Y38"/>
  <c r="Y23"/>
  <c r="Y22"/>
  <c r="Y13"/>
  <c r="Y12"/>
  <c r="V40"/>
  <c r="V39"/>
  <c r="V38"/>
  <c r="S40"/>
  <c r="S39"/>
  <c r="S38"/>
  <c r="P40"/>
  <c r="P39"/>
  <c r="P38"/>
  <c r="P23"/>
  <c r="P22"/>
  <c r="M23"/>
  <c r="M22"/>
  <c r="F13"/>
  <c r="F12"/>
  <c r="F11"/>
  <c r="F23"/>
  <c r="F22"/>
  <c r="F21"/>
  <c r="F45"/>
  <c r="F44"/>
  <c r="F43"/>
  <c r="F38"/>
  <c r="F37" s="1"/>
  <c r="F39"/>
  <c r="F40"/>
  <c r="E23"/>
  <c r="X42"/>
  <c r="W42"/>
  <c r="U42"/>
  <c r="T42"/>
  <c r="R42"/>
  <c r="Q42"/>
  <c r="X37"/>
  <c r="W37"/>
  <c r="U37"/>
  <c r="T37"/>
  <c r="R37"/>
  <c r="Q37"/>
  <c r="X27"/>
  <c r="W27"/>
  <c r="U27"/>
  <c r="T27"/>
  <c r="R27"/>
  <c r="Q27"/>
  <c r="X20"/>
  <c r="W20"/>
  <c r="U20"/>
  <c r="T20"/>
  <c r="R20"/>
  <c r="Q20"/>
  <c r="X15"/>
  <c r="W15"/>
  <c r="U15"/>
  <c r="T15"/>
  <c r="R15"/>
  <c r="Q15"/>
  <c r="X10"/>
  <c r="W10"/>
  <c r="U10"/>
  <c r="T10"/>
  <c r="R10"/>
  <c r="Q10"/>
  <c r="AQ70"/>
  <c r="AP70"/>
  <c r="I70"/>
  <c r="H70"/>
  <c r="AQ69"/>
  <c r="AP69"/>
  <c r="I69"/>
  <c r="AQ68"/>
  <c r="AP68"/>
  <c r="I68"/>
  <c r="H68"/>
  <c r="P66"/>
  <c r="I66"/>
  <c r="H66"/>
  <c r="AP65"/>
  <c r="V65"/>
  <c r="P65"/>
  <c r="I65"/>
  <c r="H65"/>
  <c r="P64"/>
  <c r="I64"/>
  <c r="H64"/>
  <c r="AC63"/>
  <c r="J63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O62"/>
  <c r="N62"/>
  <c r="L62"/>
  <c r="K62"/>
  <c r="I62"/>
  <c r="H62"/>
  <c r="AQ61"/>
  <c r="AQ74" s="1"/>
  <c r="AP61"/>
  <c r="AP74" s="1"/>
  <c r="AO61"/>
  <c r="AO74" s="1"/>
  <c r="AN61"/>
  <c r="AN74" s="1"/>
  <c r="AM61"/>
  <c r="AM74" s="1"/>
  <c r="AL61"/>
  <c r="AL74" s="1"/>
  <c r="AK61"/>
  <c r="AK74" s="1"/>
  <c r="AJ61"/>
  <c r="AJ74" s="1"/>
  <c r="AI61"/>
  <c r="AI74" s="1"/>
  <c r="AH61"/>
  <c r="AH74" s="1"/>
  <c r="AG61"/>
  <c r="AG74" s="1"/>
  <c r="AF61"/>
  <c r="AF74" s="1"/>
  <c r="AE61"/>
  <c r="AE74" s="1"/>
  <c r="AD61"/>
  <c r="AD74" s="1"/>
  <c r="AC61"/>
  <c r="AC74" s="1"/>
  <c r="AB61"/>
  <c r="AB74" s="1"/>
  <c r="AA61"/>
  <c r="AA74" s="1"/>
  <c r="Z61"/>
  <c r="Z74" s="1"/>
  <c r="X61"/>
  <c r="X74" s="1"/>
  <c r="W61"/>
  <c r="W74" s="1"/>
  <c r="U61"/>
  <c r="U74" s="1"/>
  <c r="T61"/>
  <c r="T74" s="1"/>
  <c r="R61"/>
  <c r="R74" s="1"/>
  <c r="Q61"/>
  <c r="Q74" s="1"/>
  <c r="O61"/>
  <c r="O74" s="1"/>
  <c r="N61"/>
  <c r="N74" s="1"/>
  <c r="L61"/>
  <c r="K61"/>
  <c r="K74" s="1"/>
  <c r="I61"/>
  <c r="I74" s="1"/>
  <c r="H61"/>
  <c r="H74" s="1"/>
  <c r="AQ60"/>
  <c r="AQ73" s="1"/>
  <c r="AP60"/>
  <c r="AP73" s="1"/>
  <c r="AO60"/>
  <c r="AO73" s="1"/>
  <c r="AN60"/>
  <c r="AN73" s="1"/>
  <c r="AM60"/>
  <c r="AM73" s="1"/>
  <c r="AL60"/>
  <c r="AL73" s="1"/>
  <c r="AK60"/>
  <c r="AK73" s="1"/>
  <c r="AJ60"/>
  <c r="AJ73" s="1"/>
  <c r="AI60"/>
  <c r="AI73" s="1"/>
  <c r="AH60"/>
  <c r="AH73" s="1"/>
  <c r="AG60"/>
  <c r="AG73" s="1"/>
  <c r="AF60"/>
  <c r="AF73" s="1"/>
  <c r="AE60"/>
  <c r="AE73" s="1"/>
  <c r="AD60"/>
  <c r="AD73" s="1"/>
  <c r="AC60"/>
  <c r="AC73" s="1"/>
  <c r="AB60"/>
  <c r="AB73" s="1"/>
  <c r="AA60"/>
  <c r="AA73" s="1"/>
  <c r="Z60"/>
  <c r="Z73" s="1"/>
  <c r="X60"/>
  <c r="X73" s="1"/>
  <c r="W60"/>
  <c r="W73" s="1"/>
  <c r="U60"/>
  <c r="U73" s="1"/>
  <c r="T60"/>
  <c r="T73" s="1"/>
  <c r="R60"/>
  <c r="R73" s="1"/>
  <c r="Q60"/>
  <c r="Q73" s="1"/>
  <c r="O60"/>
  <c r="O73" s="1"/>
  <c r="N60"/>
  <c r="L60"/>
  <c r="L73" s="1"/>
  <c r="K60"/>
  <c r="K73" s="1"/>
  <c r="I60"/>
  <c r="I73" s="1"/>
  <c r="H60"/>
  <c r="H73" s="1"/>
  <c r="AQ59"/>
  <c r="AQ72" s="1"/>
  <c r="AP59"/>
  <c r="AP72" s="1"/>
  <c r="AO59"/>
  <c r="AO72" s="1"/>
  <c r="AN59"/>
  <c r="AN72" s="1"/>
  <c r="AM59"/>
  <c r="AM72" s="1"/>
  <c r="AL59"/>
  <c r="AL72" s="1"/>
  <c r="AK59"/>
  <c r="AK72" s="1"/>
  <c r="AJ59"/>
  <c r="AJ72" s="1"/>
  <c r="AI59"/>
  <c r="AI72" s="1"/>
  <c r="AH59"/>
  <c r="AH72" s="1"/>
  <c r="AG59"/>
  <c r="AG72" s="1"/>
  <c r="AF59"/>
  <c r="AF72" s="1"/>
  <c r="AE59"/>
  <c r="AE72" s="1"/>
  <c r="AD59"/>
  <c r="AD72" s="1"/>
  <c r="AC59"/>
  <c r="AC72" s="1"/>
  <c r="AB59"/>
  <c r="AB72" s="1"/>
  <c r="AA59"/>
  <c r="AA72" s="1"/>
  <c r="Z59"/>
  <c r="Z72" s="1"/>
  <c r="X59"/>
  <c r="X72" s="1"/>
  <c r="W59"/>
  <c r="W72" s="1"/>
  <c r="U59"/>
  <c r="U72" s="1"/>
  <c r="T59"/>
  <c r="T72" s="1"/>
  <c r="R59"/>
  <c r="R72" s="1"/>
  <c r="Q59"/>
  <c r="Q72" s="1"/>
  <c r="O59"/>
  <c r="O72" s="1"/>
  <c r="N59"/>
  <c r="N72" s="1"/>
  <c r="L59"/>
  <c r="L72" s="1"/>
  <c r="K59"/>
  <c r="K72" s="1"/>
  <c r="I59"/>
  <c r="I72" s="1"/>
  <c r="H59"/>
  <c r="H72" s="1"/>
  <c r="F46"/>
  <c r="E46"/>
  <c r="E45"/>
  <c r="E44"/>
  <c r="E43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O42"/>
  <c r="N42"/>
  <c r="L42"/>
  <c r="K42"/>
  <c r="I42"/>
  <c r="H42"/>
  <c r="F41"/>
  <c r="E41"/>
  <c r="E40"/>
  <c r="E39"/>
  <c r="E38"/>
  <c r="AO37"/>
  <c r="AN37"/>
  <c r="AM37"/>
  <c r="AL37"/>
  <c r="AK37"/>
  <c r="AJ37"/>
  <c r="AI37"/>
  <c r="AH37"/>
  <c r="AG37"/>
  <c r="AF37"/>
  <c r="AE37"/>
  <c r="AD37"/>
  <c r="AC37"/>
  <c r="AB37"/>
  <c r="AA37"/>
  <c r="Z37"/>
  <c r="O37"/>
  <c r="N37"/>
  <c r="L37"/>
  <c r="K37"/>
  <c r="I37"/>
  <c r="H37"/>
  <c r="F31"/>
  <c r="E31"/>
  <c r="F30"/>
  <c r="E30"/>
  <c r="F29"/>
  <c r="E29"/>
  <c r="F28"/>
  <c r="E28"/>
  <c r="AO27"/>
  <c r="AN27"/>
  <c r="AM27"/>
  <c r="AL27"/>
  <c r="AK27"/>
  <c r="AJ27"/>
  <c r="AI27"/>
  <c r="AH27"/>
  <c r="AG27"/>
  <c r="AF27"/>
  <c r="AE27"/>
  <c r="AD27"/>
  <c r="AC27"/>
  <c r="AB27"/>
  <c r="AA27"/>
  <c r="Z27"/>
  <c r="O27"/>
  <c r="N27"/>
  <c r="L27"/>
  <c r="K27"/>
  <c r="I27"/>
  <c r="H27"/>
  <c r="F25"/>
  <c r="E25"/>
  <c r="F24"/>
  <c r="E24"/>
  <c r="E22"/>
  <c r="E21"/>
  <c r="AO20"/>
  <c r="AN20"/>
  <c r="AM20"/>
  <c r="AL20"/>
  <c r="AK20"/>
  <c r="AJ20"/>
  <c r="AI20"/>
  <c r="AH20"/>
  <c r="AG20"/>
  <c r="AF20"/>
  <c r="AE20"/>
  <c r="AD20"/>
  <c r="AC20"/>
  <c r="AB20"/>
  <c r="AA20"/>
  <c r="Z20"/>
  <c r="O20"/>
  <c r="N20"/>
  <c r="L20"/>
  <c r="K20"/>
  <c r="I20"/>
  <c r="H20"/>
  <c r="F19"/>
  <c r="E19"/>
  <c r="F18"/>
  <c r="E18"/>
  <c r="F17"/>
  <c r="E17"/>
  <c r="F16"/>
  <c r="E16"/>
  <c r="F14"/>
  <c r="E14"/>
  <c r="E13"/>
  <c r="E12"/>
  <c r="E11"/>
  <c r="AO10"/>
  <c r="AN10"/>
  <c r="AM10"/>
  <c r="AL10"/>
  <c r="AK10"/>
  <c r="AJ10"/>
  <c r="AI10"/>
  <c r="AH10"/>
  <c r="AG10"/>
  <c r="AF10"/>
  <c r="AE10"/>
  <c r="AD10"/>
  <c r="AC10"/>
  <c r="AB10"/>
  <c r="AA10"/>
  <c r="Z10"/>
  <c r="O10"/>
  <c r="N10"/>
  <c r="L10"/>
  <c r="K10"/>
  <c r="I10"/>
  <c r="H10"/>
  <c r="AO58" i="1"/>
  <c r="AL58"/>
  <c r="AI58"/>
  <c r="AF58"/>
  <c r="AC58"/>
  <c r="Z58"/>
  <c r="W58"/>
  <c r="T58"/>
  <c r="Q58"/>
  <c r="N58"/>
  <c r="AO62"/>
  <c r="AL62"/>
  <c r="AI62"/>
  <c r="AF62"/>
  <c r="AC62"/>
  <c r="Z62"/>
  <c r="W62"/>
  <c r="T62"/>
  <c r="Q62"/>
  <c r="O62"/>
  <c r="AO61"/>
  <c r="AL61"/>
  <c r="AI61"/>
  <c r="AF61"/>
  <c r="AC61"/>
  <c r="Z61"/>
  <c r="W61"/>
  <c r="T61"/>
  <c r="Q61"/>
  <c r="AN61"/>
  <c r="AM61"/>
  <c r="AK61"/>
  <c r="AJ61"/>
  <c r="AH61"/>
  <c r="AG61"/>
  <c r="AE61"/>
  <c r="AD61"/>
  <c r="AB61"/>
  <c r="AA61"/>
  <c r="Y61"/>
  <c r="X61"/>
  <c r="V61"/>
  <c r="U61"/>
  <c r="S61"/>
  <c r="R61"/>
  <c r="E61"/>
  <c r="E54"/>
  <c r="E39"/>
  <c r="E40"/>
  <c r="E41"/>
  <c r="E38"/>
  <c r="E34"/>
  <c r="E35"/>
  <c r="E36"/>
  <c r="E33"/>
  <c r="E29"/>
  <c r="E30"/>
  <c r="E27" s="1"/>
  <c r="E31"/>
  <c r="E28"/>
  <c r="E22"/>
  <c r="E55" s="1"/>
  <c r="E23"/>
  <c r="E24"/>
  <c r="E25"/>
  <c r="E21"/>
  <c r="E17"/>
  <c r="E18"/>
  <c r="E19"/>
  <c r="E16"/>
  <c r="E12"/>
  <c r="E13"/>
  <c r="E14"/>
  <c r="E11"/>
  <c r="J37"/>
  <c r="F23"/>
  <c r="P34"/>
  <c r="P35"/>
  <c r="P33"/>
  <c r="F29"/>
  <c r="P22"/>
  <c r="M23"/>
  <c r="M22"/>
  <c r="P23"/>
  <c r="E63"/>
  <c r="E15"/>
  <c r="E27" i="2" l="1"/>
  <c r="F27"/>
  <c r="AK67"/>
  <c r="P37"/>
  <c r="M69"/>
  <c r="P70"/>
  <c r="S69"/>
  <c r="V70"/>
  <c r="H63"/>
  <c r="M20"/>
  <c r="F65"/>
  <c r="R63"/>
  <c r="T67"/>
  <c r="K63"/>
  <c r="Q63"/>
  <c r="W63"/>
  <c r="E15"/>
  <c r="G40"/>
  <c r="AQ58"/>
  <c r="AQ71" s="1"/>
  <c r="M61"/>
  <c r="F70"/>
  <c r="L63"/>
  <c r="U63"/>
  <c r="X63"/>
  <c r="Y63" s="1"/>
  <c r="G38"/>
  <c r="S37"/>
  <c r="G23"/>
  <c r="F66"/>
  <c r="N67"/>
  <c r="E68"/>
  <c r="K58"/>
  <c r="K71" s="1"/>
  <c r="P68"/>
  <c r="V37"/>
  <c r="G39"/>
  <c r="N63"/>
  <c r="T63"/>
  <c r="V66"/>
  <c r="Y65"/>
  <c r="L67"/>
  <c r="O67"/>
  <c r="E10"/>
  <c r="F64"/>
  <c r="P20"/>
  <c r="H58"/>
  <c r="H71" s="1"/>
  <c r="Y20"/>
  <c r="Y66"/>
  <c r="K67"/>
  <c r="M67" s="1"/>
  <c r="Q67"/>
  <c r="W67"/>
  <c r="E66"/>
  <c r="AE58"/>
  <c r="AE71" s="1"/>
  <c r="V10"/>
  <c r="F15"/>
  <c r="Y69"/>
  <c r="R67"/>
  <c r="M73"/>
  <c r="S73"/>
  <c r="V73"/>
  <c r="Y73"/>
  <c r="P74"/>
  <c r="S74"/>
  <c r="V74"/>
  <c r="Y74"/>
  <c r="I63"/>
  <c r="V68"/>
  <c r="V69"/>
  <c r="Y68"/>
  <c r="P63"/>
  <c r="X67"/>
  <c r="U67"/>
  <c r="P69"/>
  <c r="O63"/>
  <c r="G13"/>
  <c r="AM58"/>
  <c r="AM71" s="1"/>
  <c r="AA58"/>
  <c r="AA71" s="1"/>
  <c r="AI58"/>
  <c r="AI71" s="1"/>
  <c r="E60"/>
  <c r="E73" s="1"/>
  <c r="G12"/>
  <c r="E65"/>
  <c r="E64"/>
  <c r="E62"/>
  <c r="O58"/>
  <c r="O71" s="1"/>
  <c r="P60"/>
  <c r="AO58"/>
  <c r="AO71" s="1"/>
  <c r="AC58"/>
  <c r="AC71" s="1"/>
  <c r="AG58"/>
  <c r="AG71" s="1"/>
  <c r="AK58"/>
  <c r="AK71" s="1"/>
  <c r="E42"/>
  <c r="F42"/>
  <c r="G43"/>
  <c r="F62"/>
  <c r="F68"/>
  <c r="S59"/>
  <c r="G22"/>
  <c r="Y37"/>
  <c r="Y10"/>
  <c r="V61"/>
  <c r="V60"/>
  <c r="V59"/>
  <c r="Y59"/>
  <c r="S61"/>
  <c r="Y61"/>
  <c r="Y60"/>
  <c r="S60"/>
  <c r="F20"/>
  <c r="E20"/>
  <c r="Q58"/>
  <c r="G68"/>
  <c r="E37"/>
  <c r="G37" s="1"/>
  <c r="E69"/>
  <c r="U58"/>
  <c r="W58"/>
  <c r="F69"/>
  <c r="E70"/>
  <c r="N73"/>
  <c r="P73" s="1"/>
  <c r="L74"/>
  <c r="M74" s="1"/>
  <c r="F59"/>
  <c r="P59"/>
  <c r="E61"/>
  <c r="P61"/>
  <c r="F10"/>
  <c r="G10" s="1"/>
  <c r="I58"/>
  <c r="I71" s="1"/>
  <c r="L58"/>
  <c r="N58"/>
  <c r="N71" s="1"/>
  <c r="R58"/>
  <c r="R71" s="1"/>
  <c r="T58"/>
  <c r="T71" s="1"/>
  <c r="X58"/>
  <c r="X71" s="1"/>
  <c r="Z58"/>
  <c r="Z71" s="1"/>
  <c r="AB58"/>
  <c r="AB71" s="1"/>
  <c r="AD58"/>
  <c r="AD71" s="1"/>
  <c r="AF58"/>
  <c r="AF71" s="1"/>
  <c r="AH58"/>
  <c r="AH71" s="1"/>
  <c r="AJ58"/>
  <c r="AJ71" s="1"/>
  <c r="AL58"/>
  <c r="AL71" s="1"/>
  <c r="AN58"/>
  <c r="AN71" s="1"/>
  <c r="AP58"/>
  <c r="AP71" s="1"/>
  <c r="E59"/>
  <c r="E72" s="1"/>
  <c r="F60"/>
  <c r="M60"/>
  <c r="F61"/>
  <c r="E65" i="1"/>
  <c r="E56"/>
  <c r="P58" i="2" l="1"/>
  <c r="P67"/>
  <c r="V63"/>
  <c r="G66"/>
  <c r="G70"/>
  <c r="V67"/>
  <c r="F63"/>
  <c r="Y67"/>
  <c r="G60"/>
  <c r="G20"/>
  <c r="S67"/>
  <c r="G42"/>
  <c r="E63"/>
  <c r="G63" s="1"/>
  <c r="P71"/>
  <c r="G59"/>
  <c r="E74"/>
  <c r="E71" s="1"/>
  <c r="G61"/>
  <c r="U71"/>
  <c r="V71" s="1"/>
  <c r="V58"/>
  <c r="F58"/>
  <c r="W71"/>
  <c r="Y71" s="1"/>
  <c r="Y58"/>
  <c r="Q71"/>
  <c r="S71" s="1"/>
  <c r="S58"/>
  <c r="E58"/>
  <c r="E67"/>
  <c r="G69"/>
  <c r="L71"/>
  <c r="M71" s="1"/>
  <c r="M58"/>
  <c r="F74"/>
  <c r="F73"/>
  <c r="G73" s="1"/>
  <c r="F72"/>
  <c r="F67"/>
  <c r="AP60" i="1"/>
  <c r="AO60"/>
  <c r="AM60"/>
  <c r="AL60"/>
  <c r="AJ60"/>
  <c r="AI60"/>
  <c r="AG60"/>
  <c r="AF60"/>
  <c r="AD60"/>
  <c r="AC60"/>
  <c r="AA60"/>
  <c r="Z60"/>
  <c r="X60"/>
  <c r="W60"/>
  <c r="U60"/>
  <c r="V60"/>
  <c r="T60"/>
  <c r="R60"/>
  <c r="Q60"/>
  <c r="P48"/>
  <c r="M48"/>
  <c r="J48"/>
  <c r="P43"/>
  <c r="M43"/>
  <c r="J43"/>
  <c r="O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O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I63"/>
  <c r="K63"/>
  <c r="L63"/>
  <c r="N63"/>
  <c r="O63"/>
  <c r="I64"/>
  <c r="K64"/>
  <c r="L64"/>
  <c r="N64"/>
  <c r="I65"/>
  <c r="K65"/>
  <c r="L65"/>
  <c r="N65"/>
  <c r="H64"/>
  <c r="H65"/>
  <c r="H63"/>
  <c r="I59"/>
  <c r="K59"/>
  <c r="L59"/>
  <c r="N59"/>
  <c r="O59"/>
  <c r="P59"/>
  <c r="I60"/>
  <c r="J58"/>
  <c r="K60"/>
  <c r="L60"/>
  <c r="N60"/>
  <c r="O60"/>
  <c r="P60"/>
  <c r="I61"/>
  <c r="K61"/>
  <c r="L61"/>
  <c r="N61"/>
  <c r="O61"/>
  <c r="P61"/>
  <c r="H60"/>
  <c r="H61"/>
  <c r="H59"/>
  <c r="H58" s="1"/>
  <c r="K58"/>
  <c r="E59"/>
  <c r="AP57"/>
  <c r="AQ57"/>
  <c r="AP56"/>
  <c r="AP69" s="1"/>
  <c r="AQ56"/>
  <c r="AQ69" s="1"/>
  <c r="AP55"/>
  <c r="AP68" s="1"/>
  <c r="AQ55"/>
  <c r="AQ68" s="1"/>
  <c r="AP54"/>
  <c r="AP67" s="1"/>
  <c r="AQ54"/>
  <c r="AQ53" s="1"/>
  <c r="AQ66" s="1"/>
  <c r="AP53"/>
  <c r="AP66" s="1"/>
  <c r="AP37"/>
  <c r="AQ37"/>
  <c r="F16"/>
  <c r="F17"/>
  <c r="F18"/>
  <c r="F19"/>
  <c r="F15"/>
  <c r="G74" i="2" l="1"/>
  <c r="G58"/>
  <c r="G67"/>
  <c r="G72"/>
  <c r="F71"/>
  <c r="G71" s="1"/>
  <c r="O58" i="1"/>
  <c r="P58"/>
  <c r="N62"/>
  <c r="P65"/>
  <c r="P64"/>
  <c r="P63"/>
  <c r="AQ67"/>
  <c r="L58"/>
  <c r="I58"/>
  <c r="F38"/>
  <c r="F35"/>
  <c r="F34"/>
  <c r="E64"/>
  <c r="F33"/>
  <c r="E60"/>
  <c r="F24"/>
  <c r="F13"/>
  <c r="P62" l="1"/>
  <c r="E58"/>
  <c r="E32"/>
  <c r="E62"/>
  <c r="E68"/>
  <c r="G38" l="1"/>
  <c r="G34"/>
  <c r="G35"/>
  <c r="G33"/>
  <c r="G23"/>
  <c r="G13"/>
  <c r="G10" s="1"/>
  <c r="F12"/>
  <c r="F14"/>
  <c r="F11"/>
  <c r="F22"/>
  <c r="G22" s="1"/>
  <c r="F25"/>
  <c r="F28"/>
  <c r="F30"/>
  <c r="F31"/>
  <c r="F36"/>
  <c r="F32" s="1"/>
  <c r="F39"/>
  <c r="F40"/>
  <c r="F41"/>
  <c r="F21"/>
  <c r="F63" s="1"/>
  <c r="G63" s="1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O57"/>
  <c r="N57"/>
  <c r="L57"/>
  <c r="K57"/>
  <c r="I57"/>
  <c r="H57"/>
  <c r="E57"/>
  <c r="AO56"/>
  <c r="AO69" s="1"/>
  <c r="AN56"/>
  <c r="AN69" s="1"/>
  <c r="AM56"/>
  <c r="AM69" s="1"/>
  <c r="AL56"/>
  <c r="AL69" s="1"/>
  <c r="AK56"/>
  <c r="AK69" s="1"/>
  <c r="AJ56"/>
  <c r="AJ69" s="1"/>
  <c r="AI56"/>
  <c r="AI69" s="1"/>
  <c r="AH56"/>
  <c r="AH69" s="1"/>
  <c r="AG56"/>
  <c r="AG69" s="1"/>
  <c r="AF56"/>
  <c r="AF69" s="1"/>
  <c r="AE56"/>
  <c r="AE69" s="1"/>
  <c r="AD56"/>
  <c r="AD69" s="1"/>
  <c r="AC56"/>
  <c r="AC69" s="1"/>
  <c r="AB56"/>
  <c r="AB69" s="1"/>
  <c r="AA56"/>
  <c r="AA69" s="1"/>
  <c r="Z56"/>
  <c r="Z69" s="1"/>
  <c r="Y56"/>
  <c r="Y69" s="1"/>
  <c r="X56"/>
  <c r="X69" s="1"/>
  <c r="W56"/>
  <c r="V56"/>
  <c r="V69" s="1"/>
  <c r="U56"/>
  <c r="U69" s="1"/>
  <c r="T56"/>
  <c r="T69" s="1"/>
  <c r="S56"/>
  <c r="S69" s="1"/>
  <c r="R56"/>
  <c r="R69" s="1"/>
  <c r="Q56"/>
  <c r="Q69" s="1"/>
  <c r="O56"/>
  <c r="N56"/>
  <c r="N69" s="1"/>
  <c r="L56"/>
  <c r="K56"/>
  <c r="K69" s="1"/>
  <c r="I56"/>
  <c r="I69" s="1"/>
  <c r="H56"/>
  <c r="H69" s="1"/>
  <c r="E69"/>
  <c r="AO55"/>
  <c r="AO68" s="1"/>
  <c r="AN55"/>
  <c r="AN68" s="1"/>
  <c r="AM55"/>
  <c r="AM68" s="1"/>
  <c r="AL55"/>
  <c r="AL68" s="1"/>
  <c r="AK55"/>
  <c r="AK68" s="1"/>
  <c r="AJ55"/>
  <c r="AJ68" s="1"/>
  <c r="AI55"/>
  <c r="AI68" s="1"/>
  <c r="AH55"/>
  <c r="AH68" s="1"/>
  <c r="AG55"/>
  <c r="AG68" s="1"/>
  <c r="AF55"/>
  <c r="AE55"/>
  <c r="AE68" s="1"/>
  <c r="AD55"/>
  <c r="AD68" s="1"/>
  <c r="AC55"/>
  <c r="AC68" s="1"/>
  <c r="AB55"/>
  <c r="AB68" s="1"/>
  <c r="AA55"/>
  <c r="AA68" s="1"/>
  <c r="Z55"/>
  <c r="Z68" s="1"/>
  <c r="Y55"/>
  <c r="X55"/>
  <c r="X68" s="1"/>
  <c r="W55"/>
  <c r="W68" s="1"/>
  <c r="V55"/>
  <c r="V68" s="1"/>
  <c r="U55"/>
  <c r="U68" s="1"/>
  <c r="T55"/>
  <c r="T68" s="1"/>
  <c r="S55"/>
  <c r="S68" s="1"/>
  <c r="R55"/>
  <c r="R68" s="1"/>
  <c r="Q55"/>
  <c r="Q68" s="1"/>
  <c r="O55"/>
  <c r="N55"/>
  <c r="N68" s="1"/>
  <c r="L55"/>
  <c r="K55"/>
  <c r="K68" s="1"/>
  <c r="I55"/>
  <c r="I68" s="1"/>
  <c r="H55"/>
  <c r="H68" s="1"/>
  <c r="AO54"/>
  <c r="AO67" s="1"/>
  <c r="AN54"/>
  <c r="AN67" s="1"/>
  <c r="AM54"/>
  <c r="AL54"/>
  <c r="AL67" s="1"/>
  <c r="AK54"/>
  <c r="AK67" s="1"/>
  <c r="AJ54"/>
  <c r="AJ67" s="1"/>
  <c r="AI54"/>
  <c r="AH54"/>
  <c r="AH67" s="1"/>
  <c r="AG54"/>
  <c r="AG67" s="1"/>
  <c r="AF54"/>
  <c r="AE54"/>
  <c r="AE67" s="1"/>
  <c r="AD54"/>
  <c r="AD67" s="1"/>
  <c r="AC54"/>
  <c r="AC67" s="1"/>
  <c r="AB54"/>
  <c r="AB67" s="1"/>
  <c r="AA54"/>
  <c r="AA67" s="1"/>
  <c r="Z54"/>
  <c r="Z67" s="1"/>
  <c r="Y54"/>
  <c r="Y67" s="1"/>
  <c r="X54"/>
  <c r="X67" s="1"/>
  <c r="W54"/>
  <c r="W67" s="1"/>
  <c r="V54"/>
  <c r="V67" s="1"/>
  <c r="U54"/>
  <c r="U67" s="1"/>
  <c r="T54"/>
  <c r="T67" s="1"/>
  <c r="S54"/>
  <c r="S67" s="1"/>
  <c r="R54"/>
  <c r="R67" s="1"/>
  <c r="Q54"/>
  <c r="Q67" s="1"/>
  <c r="O54"/>
  <c r="N54"/>
  <c r="N67" s="1"/>
  <c r="L54"/>
  <c r="L67" s="1"/>
  <c r="K54"/>
  <c r="K67" s="1"/>
  <c r="I54"/>
  <c r="I67" s="1"/>
  <c r="H54"/>
  <c r="H67" s="1"/>
  <c r="E67"/>
  <c r="AC53"/>
  <c r="AC66" s="1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I37"/>
  <c r="H37"/>
  <c r="E37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O32"/>
  <c r="N32"/>
  <c r="M32"/>
  <c r="L32"/>
  <c r="K32"/>
  <c r="I32"/>
  <c r="H32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O27"/>
  <c r="N27"/>
  <c r="M27"/>
  <c r="L27"/>
  <c r="K27"/>
  <c r="I27"/>
  <c r="H27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O20"/>
  <c r="N20"/>
  <c r="L20"/>
  <c r="K20"/>
  <c r="I20"/>
  <c r="H20"/>
  <c r="E2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I10"/>
  <c r="H10"/>
  <c r="E10"/>
  <c r="P20" l="1"/>
  <c r="M20"/>
  <c r="F65"/>
  <c r="G65" s="1"/>
  <c r="F56"/>
  <c r="G56" s="1"/>
  <c r="F60"/>
  <c r="F55"/>
  <c r="G55" s="1"/>
  <c r="E53"/>
  <c r="P32"/>
  <c r="F54"/>
  <c r="G54" s="1"/>
  <c r="W69"/>
  <c r="AF68"/>
  <c r="AF67"/>
  <c r="O67"/>
  <c r="P54"/>
  <c r="P67" s="1"/>
  <c r="G32"/>
  <c r="O68"/>
  <c r="P55"/>
  <c r="P68" s="1"/>
  <c r="O69"/>
  <c r="P56"/>
  <c r="P69" s="1"/>
  <c r="L68"/>
  <c r="M55"/>
  <c r="L69"/>
  <c r="M56"/>
  <c r="F61"/>
  <c r="G61" s="1"/>
  <c r="F27"/>
  <c r="E66"/>
  <c r="AK53"/>
  <c r="AK66" s="1"/>
  <c r="S53"/>
  <c r="S66" s="1"/>
  <c r="AG53"/>
  <c r="AG66" s="1"/>
  <c r="AO53"/>
  <c r="AO66" s="1"/>
  <c r="F64"/>
  <c r="AI53"/>
  <c r="AI66" s="1"/>
  <c r="AI67"/>
  <c r="AM53"/>
  <c r="AM66" s="1"/>
  <c r="AM67"/>
  <c r="Y53"/>
  <c r="Y66" s="1"/>
  <c r="Y68"/>
  <c r="F10"/>
  <c r="F59"/>
  <c r="L53"/>
  <c r="Q53"/>
  <c r="Q66" s="1"/>
  <c r="U53"/>
  <c r="U66" s="1"/>
  <c r="AA53"/>
  <c r="AA66" s="1"/>
  <c r="AE53"/>
  <c r="AE66" s="1"/>
  <c r="R53"/>
  <c r="R66" s="1"/>
  <c r="T53"/>
  <c r="T66" s="1"/>
  <c r="V53"/>
  <c r="V66" s="1"/>
  <c r="X53"/>
  <c r="X66" s="1"/>
  <c r="Z53"/>
  <c r="Z66" s="1"/>
  <c r="AB53"/>
  <c r="AB66" s="1"/>
  <c r="AD53"/>
  <c r="AD66" s="1"/>
  <c r="AF53"/>
  <c r="AH53"/>
  <c r="AH66" s="1"/>
  <c r="AJ53"/>
  <c r="AJ66" s="1"/>
  <c r="AL53"/>
  <c r="AL66" s="1"/>
  <c r="AN53"/>
  <c r="AN66" s="1"/>
  <c r="F20"/>
  <c r="G20" s="1"/>
  <c r="F37"/>
  <c r="G37" s="1"/>
  <c r="K53"/>
  <c r="K66" s="1"/>
  <c r="F57"/>
  <c r="W53"/>
  <c r="W66" s="1"/>
  <c r="N53"/>
  <c r="N66" s="1"/>
  <c r="F67"/>
  <c r="G67" s="1"/>
  <c r="H53"/>
  <c r="H66" s="1"/>
  <c r="O53"/>
  <c r="I53"/>
  <c r="I66" s="1"/>
  <c r="F69" l="1"/>
  <c r="G69" s="1"/>
  <c r="F58"/>
  <c r="G58" s="1"/>
  <c r="F62"/>
  <c r="G62" s="1"/>
  <c r="G64"/>
  <c r="F68"/>
  <c r="G68" s="1"/>
  <c r="F53"/>
  <c r="G53" s="1"/>
  <c r="AF66"/>
  <c r="O66"/>
  <c r="P53"/>
  <c r="P66" s="1"/>
  <c r="L66"/>
  <c r="M53"/>
  <c r="F66"/>
  <c r="G66" s="1"/>
</calcChain>
</file>

<file path=xl/sharedStrings.xml><?xml version="1.0" encoding="utf-8"?>
<sst xmlns="http://schemas.openxmlformats.org/spreadsheetml/2006/main" count="954" uniqueCount="125">
  <si>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</si>
  <si>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</si>
  <si>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</si>
  <si>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</si>
  <si>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</si>
  <si>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</si>
  <si>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</si>
  <si>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</si>
  <si>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</si>
  <si>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</si>
  <si>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</si>
  <si>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</si>
  <si>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</si>
  <si>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</si>
  <si>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</si>
  <si>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</si>
  <si>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</si>
  <si>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</si>
  <si>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</si>
  <si>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</si>
  <si>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</si>
  <si>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</si>
  <si>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</si>
  <si>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</si>
  <si>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</si>
  <si>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</si>
  <si>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</si>
  <si>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</si>
  <si>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</si>
  <si>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</si>
  <si>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</si>
  <si>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</si>
  <si>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</si>
  <si>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</si>
  <si>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</si>
  <si>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</si>
  <si>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</si>
  <si>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</si>
  <si>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</si>
  <si>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</si>
  <si>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</si>
  <si>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</si>
  <si>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</si>
  <si>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</si>
  <si>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</si>
  <si>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</si>
  <si>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</si>
  <si>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</si>
  <si>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</si>
  <si>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</si>
  <si>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</si>
  <si>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</si>
  <si>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</si>
  <si>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</si>
  <si>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</si>
  <si>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</si>
  <si>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</si>
  <si>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</si>
  <si>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 xml:space="preserve">Муниципальные контракты на приобретение квартир в муниципальную собственность не заключались. </t>
  </si>
  <si>
    <t>К специализированному фонду жилые помещения не относились.</t>
  </si>
  <si>
    <t>Льготники, заявившиеся на замену помещений, отсутствуют. Приобретение квартир не производилось.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</si>
  <si>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</si>
  <si>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за 1 квартал 2023 года</t>
  </si>
  <si>
    <t>Льготники, заявившиеся на получение субсидии в 2023 году, отсутствуют. Выплаты не производились.</t>
  </si>
  <si>
    <t>Выданы 11 свидетельств молодым семьям, из них оплачены 4 свидетельства.</t>
  </si>
  <si>
    <t>Выплачены 7 возмещений за изымаемые жилые помещения.</t>
  </si>
  <si>
    <t>2 семьям предоставлены квартиры на условиях договора социального найма в порядке очередности.</t>
  </si>
  <si>
    <t>за 1 полугодие 2023 года</t>
  </si>
  <si>
    <t xml:space="preserve">Заключены 13 муниципальных контракта на приобретение 54 квартир в муниципальную собственность </t>
  </si>
  <si>
    <t>Произведена выплата возмещений за жилые помещения в рамках соглашений 11 семьям</t>
  </si>
  <si>
    <t>6 семьям предоставлены квартиры на условиях договора социального найма в порядке очередности.</t>
  </si>
  <si>
    <t>Выданы 11 свидетельств молодым семьям, из них оплачены 9 свидетельств</t>
  </si>
  <si>
    <t>Льготники, заявившиеся на получение субсидии в 2023 году, отсутствуют, выплаты не производились</t>
  </si>
  <si>
    <t>К специализированному фонду жилые помещения не относились</t>
  </si>
  <si>
    <t>Льготники, заявившиеся на замену помещений, отсутствуют. Приобретение квартир не производилось</t>
  </si>
  <si>
    <t>ОТЧЕТ</t>
  </si>
  <si>
    <t>о ходе исполнения комплексного плана (сетевого графика)</t>
  </si>
  <si>
    <t>№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</si>
  <si>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</si>
  <si>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</si>
  <si>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в том числе:</t>
  </si>
  <si>
    <t>7=6/5*100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</si>
  <si>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</si>
  <si>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</si>
  <si>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</si>
  <si>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</si>
  <si>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</si>
  <si>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</si>
  <si>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</si>
  <si>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</si>
  <si>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</si>
  <si>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</si>
  <si>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</si>
  <si>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</si>
  <si>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</si>
  <si>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</si>
  <si>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</si>
  <si>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</si>
  <si>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</si>
  <si>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</si>
  <si>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</si>
  <si>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</si>
  <si>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</si>
  <si>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</si>
  <si>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</si>
  <si>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</si>
  <si>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</si>
  <si>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</si>
  <si>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</si>
  <si>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</si>
  <si>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</si>
  <si>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</si>
  <si>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</si>
  <si>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</si>
  <si>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</si>
  <si>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</si>
  <si>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</si>
  <si>
    <t>_________________Е.В.Аристархова</t>
  </si>
  <si>
    <t>12..107.2023</t>
  </si>
  <si>
    <t>исп.Макарова Л.В. 2-33-51</t>
  </si>
  <si>
    <t>исп. Макарова Л.В.2-33-51</t>
  </si>
  <si>
    <t xml:space="preserve"> </t>
  </si>
  <si>
    <t>5.1</t>
  </si>
  <si>
    <t>Обеспечение 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
(3)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</si>
  <si>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
(3)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</si>
</sst>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right" vertical="center"/>
      <protection locked="0"/>
    </xf>
    <xf numFmtId="165" fontId="6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5" fillId="4" borderId="4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right" vertical="center"/>
    </xf>
    <xf numFmtId="9" fontId="5" fillId="3" borderId="1" xfId="2" applyFont="1" applyFill="1" applyBorder="1" applyAlignment="1" applyProtection="1">
      <alignment horizontal="right" vertical="center"/>
      <protection locked="0"/>
    </xf>
    <xf numFmtId="164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9" fontId="5" fillId="4" borderId="4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5" fillId="3" borderId="1" xfId="1" applyNumberFormat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 applyProtection="1">
      <alignment horizontal="right" vertical="center"/>
      <protection locked="0"/>
    </xf>
    <xf numFmtId="166" fontId="5" fillId="3" borderId="1" xfId="1" applyNumberFormat="1" applyFont="1" applyFill="1" applyBorder="1" applyAlignment="1" applyProtection="1">
      <alignment horizontal="right" vertical="center"/>
      <protection locked="0"/>
    </xf>
    <xf numFmtId="166" fontId="5" fillId="4" borderId="4" xfId="1" applyNumberFormat="1" applyFont="1" applyFill="1" applyBorder="1" applyAlignment="1">
      <alignment horizontal="right" vertical="center"/>
    </xf>
    <xf numFmtId="166" fontId="5" fillId="4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2" borderId="1" xfId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/>
    </xf>
    <xf numFmtId="164" fontId="4" fillId="2" borderId="1" xfId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49" fontId="5" fillId="6" borderId="1" xfId="0" applyNumberFormat="1" applyFont="1" applyFill="1" applyBorder="1" applyAlignment="1">
      <alignment horizontal="left" vertical="center" wrapText="1"/>
    </xf>
    <xf numFmtId="166" fontId="5" fillId="6" borderId="1" xfId="1" applyNumberFormat="1" applyFont="1" applyFill="1" applyBorder="1" applyAlignment="1">
      <alignment horizontal="right" vertical="center"/>
    </xf>
    <xf numFmtId="9" fontId="5" fillId="6" borderId="1" xfId="2" applyFont="1" applyFill="1" applyBorder="1" applyAlignment="1">
      <alignment horizontal="right" vertical="center"/>
    </xf>
    <xf numFmtId="164" fontId="2" fillId="6" borderId="1" xfId="1" applyFont="1" applyFill="1" applyBorder="1" applyAlignment="1">
      <alignment horizontal="right" vertical="center"/>
    </xf>
    <xf numFmtId="166" fontId="2" fillId="6" borderId="1" xfId="1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wrapText="1"/>
    </xf>
    <xf numFmtId="165" fontId="5" fillId="6" borderId="1" xfId="0" applyNumberFormat="1" applyFont="1" applyFill="1" applyBorder="1" applyAlignment="1">
      <alignment horizontal="left" vertical="center" wrapText="1"/>
    </xf>
    <xf numFmtId="167" fontId="5" fillId="6" borderId="1" xfId="1" applyNumberFormat="1" applyFont="1" applyFill="1" applyBorder="1" applyAlignment="1">
      <alignment horizontal="center" vertical="center"/>
    </xf>
    <xf numFmtId="166" fontId="5" fillId="6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zoomScale="64" zoomScaleNormal="64" workbookViewId="0">
      <pane xSplit="7" ySplit="9" topLeftCell="Z70" activePane="bottomRight" state="frozen"/>
      <selection pane="topRight" activeCell="I1" sqref="I1"/>
      <selection pane="bottomLeft" activeCell="A10" sqref="A10"/>
      <selection pane="bottomRight" activeCell="AC85" sqref="AC85"/>
    </sheetView>
  </sheetViews>
  <sheetFormatPr defaultRowHeight="18.75"/>
  <cols>
    <col min="1" max="1" width="7.85546875" style="24" customWidth="1"/>
    <col min="2" max="2" width="44.85546875" style="24" customWidth="1"/>
    <col min="3" max="3" width="23.28515625" style="24" customWidth="1"/>
    <col min="4" max="4" width="24.7109375" style="26" customWidth="1"/>
    <col min="5" max="5" width="21.5703125" style="25" customWidth="1"/>
    <col min="6" max="6" width="20.7109375" style="25" customWidth="1"/>
    <col min="7" max="7" width="18.85546875" style="54" customWidth="1"/>
    <col min="8" max="8" width="17.5703125" style="24" customWidth="1"/>
    <col min="9" max="9" width="16" style="24" customWidth="1"/>
    <col min="10" max="10" width="19.7109375" style="54" customWidth="1"/>
    <col min="11" max="11" width="16.85546875" style="24" customWidth="1"/>
    <col min="12" max="12" width="15.28515625" style="24" customWidth="1"/>
    <col min="13" max="13" width="22" style="54" customWidth="1"/>
    <col min="14" max="14" width="17.7109375" style="24" customWidth="1"/>
    <col min="15" max="15" width="17.5703125" style="24" customWidth="1"/>
    <col min="16" max="16" width="18.7109375" style="62" customWidth="1"/>
    <col min="17" max="17" width="20.140625" style="24" customWidth="1"/>
    <col min="18" max="19" width="22" style="24" hidden="1" customWidth="1"/>
    <col min="20" max="20" width="19.28515625" style="24" customWidth="1"/>
    <col min="21" max="22" width="22" style="24" hidden="1" customWidth="1"/>
    <col min="23" max="23" width="18" style="24" customWidth="1"/>
    <col min="24" max="25" width="22" style="24" hidden="1" customWidth="1"/>
    <col min="26" max="26" width="15.42578125" style="24" customWidth="1"/>
    <col min="27" max="28" width="17.85546875" style="24" hidden="1" customWidth="1"/>
    <col min="29" max="29" width="17.85546875" style="24" customWidth="1"/>
    <col min="30" max="31" width="17.85546875" style="24" hidden="1" customWidth="1"/>
    <col min="32" max="32" width="17.85546875" style="24" customWidth="1"/>
    <col min="33" max="34" width="17.85546875" style="24" hidden="1" customWidth="1"/>
    <col min="35" max="35" width="17.85546875" style="24" customWidth="1"/>
    <col min="36" max="37" width="17.85546875" style="24" hidden="1" customWidth="1"/>
    <col min="38" max="38" width="17.85546875" style="24" customWidth="1"/>
    <col min="39" max="40" width="17.85546875" style="24" hidden="1" customWidth="1"/>
    <col min="41" max="43" width="17.85546875" style="24" customWidth="1"/>
    <col min="44" max="44" width="39.7109375" style="4" customWidth="1"/>
    <col min="45" max="45" width="40.28515625" style="4" customWidth="1"/>
    <col min="46" max="16384" width="9.140625" style="4"/>
  </cols>
  <sheetData>
    <row r="1" spans="1:46">
      <c r="A1" s="1"/>
      <c r="B1" s="1"/>
      <c r="C1" s="1"/>
      <c r="D1" s="2"/>
      <c r="E1" s="2"/>
      <c r="F1" s="1"/>
      <c r="G1" s="68"/>
      <c r="H1" s="3"/>
      <c r="I1" s="3"/>
      <c r="J1" s="50"/>
      <c r="K1" s="1"/>
      <c r="L1" s="1"/>
      <c r="M1" s="50"/>
      <c r="N1" s="1"/>
      <c r="O1" s="1"/>
      <c r="P1" s="5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5"/>
      <c r="P2" s="57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</row>
    <row r="3" spans="1:46" ht="20.25" customHeight="1">
      <c r="A3" s="168" t="s">
        <v>76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5"/>
      <c r="P3" s="57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</row>
    <row r="4" spans="1:46" ht="20.25" customHeight="1">
      <c r="A4" s="170" t="s">
        <v>62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5"/>
      <c r="P4" s="57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1:46" ht="2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6"/>
      <c r="P5" s="5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</row>
    <row r="6" spans="1:46">
      <c r="A6" s="128" t="s">
        <v>77</v>
      </c>
      <c r="B6" s="128" t="s">
        <v>78</v>
      </c>
      <c r="C6" s="128" t="s">
        <v>37</v>
      </c>
      <c r="D6" s="128" t="s">
        <v>0</v>
      </c>
      <c r="E6" s="129" t="s">
        <v>79</v>
      </c>
      <c r="F6" s="130"/>
      <c r="G6" s="131"/>
      <c r="H6" s="119" t="s">
        <v>80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1"/>
      <c r="AR6" s="122" t="s">
        <v>13</v>
      </c>
      <c r="AS6" s="125" t="s">
        <v>14</v>
      </c>
    </row>
    <row r="7" spans="1:46" ht="45.75" customHeight="1">
      <c r="A7" s="123"/>
      <c r="B7" s="123"/>
      <c r="C7" s="123"/>
      <c r="D7" s="123"/>
      <c r="E7" s="132"/>
      <c r="F7" s="133"/>
      <c r="G7" s="134"/>
      <c r="H7" s="162" t="s">
        <v>1</v>
      </c>
      <c r="I7" s="162"/>
      <c r="J7" s="162"/>
      <c r="K7" s="162" t="s">
        <v>2</v>
      </c>
      <c r="L7" s="162"/>
      <c r="M7" s="162"/>
      <c r="N7" s="162" t="s">
        <v>3</v>
      </c>
      <c r="O7" s="162"/>
      <c r="P7" s="162"/>
      <c r="Q7" s="162" t="s">
        <v>4</v>
      </c>
      <c r="R7" s="162"/>
      <c r="S7" s="162"/>
      <c r="T7" s="162" t="s">
        <v>5</v>
      </c>
      <c r="U7" s="162"/>
      <c r="V7" s="162"/>
      <c r="W7" s="162" t="s">
        <v>6</v>
      </c>
      <c r="X7" s="162"/>
      <c r="Y7" s="162"/>
      <c r="Z7" s="162" t="s">
        <v>7</v>
      </c>
      <c r="AA7" s="162"/>
      <c r="AB7" s="162"/>
      <c r="AC7" s="162" t="s">
        <v>8</v>
      </c>
      <c r="AD7" s="162"/>
      <c r="AE7" s="162"/>
      <c r="AF7" s="162" t="s">
        <v>9</v>
      </c>
      <c r="AG7" s="162"/>
      <c r="AH7" s="162"/>
      <c r="AI7" s="162" t="s">
        <v>10</v>
      </c>
      <c r="AJ7" s="162"/>
      <c r="AK7" s="162"/>
      <c r="AL7" s="162" t="s">
        <v>11</v>
      </c>
      <c r="AM7" s="162"/>
      <c r="AN7" s="162"/>
      <c r="AO7" s="162" t="s">
        <v>12</v>
      </c>
      <c r="AP7" s="162"/>
      <c r="AQ7" s="162"/>
      <c r="AR7" s="123"/>
      <c r="AS7" s="123"/>
    </row>
    <row r="8" spans="1:46" s="9" customFormat="1" ht="56.25" customHeight="1">
      <c r="A8" s="124"/>
      <c r="B8" s="124"/>
      <c r="C8" s="124"/>
      <c r="D8" s="124"/>
      <c r="E8" s="7" t="s">
        <v>15</v>
      </c>
      <c r="F8" s="7" t="s">
        <v>16</v>
      </c>
      <c r="G8" s="29" t="s">
        <v>17</v>
      </c>
      <c r="H8" s="8" t="s">
        <v>15</v>
      </c>
      <c r="I8" s="8" t="s">
        <v>16</v>
      </c>
      <c r="J8" s="51" t="s">
        <v>17</v>
      </c>
      <c r="K8" s="8" t="s">
        <v>15</v>
      </c>
      <c r="L8" s="8" t="s">
        <v>16</v>
      </c>
      <c r="M8" s="51" t="s">
        <v>17</v>
      </c>
      <c r="N8" s="8" t="s">
        <v>15</v>
      </c>
      <c r="O8" s="8" t="s">
        <v>16</v>
      </c>
      <c r="P8" s="59" t="s">
        <v>17</v>
      </c>
      <c r="Q8" s="8" t="s">
        <v>15</v>
      </c>
      <c r="R8" s="8" t="s">
        <v>16</v>
      </c>
      <c r="S8" s="8" t="s">
        <v>17</v>
      </c>
      <c r="T8" s="8" t="s">
        <v>15</v>
      </c>
      <c r="U8" s="8" t="s">
        <v>16</v>
      </c>
      <c r="V8" s="8" t="s">
        <v>17</v>
      </c>
      <c r="W8" s="8" t="s">
        <v>15</v>
      </c>
      <c r="X8" s="8" t="s">
        <v>16</v>
      </c>
      <c r="Y8" s="8" t="s">
        <v>17</v>
      </c>
      <c r="Z8" s="8" t="s">
        <v>15</v>
      </c>
      <c r="AA8" s="8" t="s">
        <v>16</v>
      </c>
      <c r="AB8" s="8" t="s">
        <v>17</v>
      </c>
      <c r="AC8" s="8" t="s">
        <v>15</v>
      </c>
      <c r="AD8" s="8" t="s">
        <v>16</v>
      </c>
      <c r="AE8" s="8" t="s">
        <v>17</v>
      </c>
      <c r="AF8" s="8" t="s">
        <v>15</v>
      </c>
      <c r="AG8" s="8" t="s">
        <v>16</v>
      </c>
      <c r="AH8" s="8" t="s">
        <v>17</v>
      </c>
      <c r="AI8" s="8" t="s">
        <v>15</v>
      </c>
      <c r="AJ8" s="8" t="s">
        <v>16</v>
      </c>
      <c r="AK8" s="8" t="s">
        <v>17</v>
      </c>
      <c r="AL8" s="8" t="s">
        <v>15</v>
      </c>
      <c r="AM8" s="8" t="s">
        <v>16</v>
      </c>
      <c r="AN8" s="8" t="s">
        <v>17</v>
      </c>
      <c r="AO8" s="8" t="s">
        <v>15</v>
      </c>
      <c r="AP8" s="8" t="s">
        <v>16</v>
      </c>
      <c r="AQ8" s="8" t="s">
        <v>17</v>
      </c>
      <c r="AR8" s="124"/>
      <c r="AS8" s="124"/>
    </row>
    <row r="9" spans="1:46" s="13" customFormat="1">
      <c r="A9" s="107">
        <v>1</v>
      </c>
      <c r="B9" s="107">
        <v>2</v>
      </c>
      <c r="C9" s="107">
        <v>3</v>
      </c>
      <c r="D9" s="107" t="s">
        <v>32</v>
      </c>
      <c r="E9" s="10" t="s">
        <v>33</v>
      </c>
      <c r="F9" s="10" t="s">
        <v>44</v>
      </c>
      <c r="G9" s="69" t="s">
        <v>81</v>
      </c>
      <c r="H9" s="11" t="s">
        <v>48</v>
      </c>
      <c r="I9" s="11" t="s">
        <v>18</v>
      </c>
      <c r="J9" s="55">
        <v>10</v>
      </c>
      <c r="K9" s="11" t="s">
        <v>82</v>
      </c>
      <c r="L9" s="11" t="s">
        <v>83</v>
      </c>
      <c r="M9" s="55">
        <v>13</v>
      </c>
      <c r="N9" s="11" t="s">
        <v>84</v>
      </c>
      <c r="O9" s="11" t="s">
        <v>85</v>
      </c>
      <c r="P9" s="49">
        <v>16</v>
      </c>
      <c r="Q9" s="11" t="s">
        <v>86</v>
      </c>
      <c r="R9" s="11" t="s">
        <v>87</v>
      </c>
      <c r="S9" s="11" t="s">
        <v>88</v>
      </c>
      <c r="T9" s="11" t="s">
        <v>89</v>
      </c>
      <c r="U9" s="11" t="s">
        <v>90</v>
      </c>
      <c r="V9" s="11" t="s">
        <v>91</v>
      </c>
      <c r="W9" s="11" t="s">
        <v>92</v>
      </c>
      <c r="X9" s="11" t="s">
        <v>93</v>
      </c>
      <c r="Y9" s="11" t="s">
        <v>94</v>
      </c>
      <c r="Z9" s="11" t="s">
        <v>95</v>
      </c>
      <c r="AA9" s="11" t="s">
        <v>96</v>
      </c>
      <c r="AB9" s="11" t="s">
        <v>97</v>
      </c>
      <c r="AC9" s="11" t="s">
        <v>98</v>
      </c>
      <c r="AD9" s="11" t="s">
        <v>99</v>
      </c>
      <c r="AE9" s="11" t="s">
        <v>100</v>
      </c>
      <c r="AF9" s="11" t="s">
        <v>101</v>
      </c>
      <c r="AG9" s="11" t="s">
        <v>102</v>
      </c>
      <c r="AH9" s="11" t="s">
        <v>103</v>
      </c>
      <c r="AI9" s="11" t="s">
        <v>104</v>
      </c>
      <c r="AJ9" s="11" t="s">
        <v>105</v>
      </c>
      <c r="AK9" s="11" t="s">
        <v>106</v>
      </c>
      <c r="AL9" s="11" t="s">
        <v>19</v>
      </c>
      <c r="AM9" s="11" t="s">
        <v>20</v>
      </c>
      <c r="AN9" s="11" t="s">
        <v>21</v>
      </c>
      <c r="AO9" s="11" t="s">
        <v>107</v>
      </c>
      <c r="AP9" s="11" t="s">
        <v>108</v>
      </c>
      <c r="AQ9" s="11" t="s">
        <v>109</v>
      </c>
      <c r="AR9" s="11" t="s">
        <v>110</v>
      </c>
      <c r="AS9" s="12" t="s">
        <v>111</v>
      </c>
      <c r="AT9" s="108"/>
    </row>
    <row r="10" spans="1:46" s="13" customFormat="1">
      <c r="A10" s="155" t="s">
        <v>22</v>
      </c>
      <c r="B10" s="164" t="s">
        <v>56</v>
      </c>
      <c r="C10" s="157" t="s">
        <v>23</v>
      </c>
      <c r="D10" s="14" t="s">
        <v>24</v>
      </c>
      <c r="E10" s="84">
        <f>E11+E12+E13+E14</f>
        <v>30082.399999999998</v>
      </c>
      <c r="F10" s="30">
        <f>F11+F12+F13+F14</f>
        <v>0</v>
      </c>
      <c r="G10" s="76">
        <f t="shared" ref="G10:AO10" si="0">G11+G12+G13+G14</f>
        <v>0</v>
      </c>
      <c r="H10" s="77">
        <f t="shared" si="0"/>
        <v>0</v>
      </c>
      <c r="I10" s="77">
        <f t="shared" si="0"/>
        <v>0</v>
      </c>
      <c r="J10" s="78">
        <v>0</v>
      </c>
      <c r="K10" s="77">
        <f t="shared" si="0"/>
        <v>0</v>
      </c>
      <c r="L10" s="77">
        <f t="shared" si="0"/>
        <v>0</v>
      </c>
      <c r="M10" s="78">
        <f t="shared" si="0"/>
        <v>0</v>
      </c>
      <c r="N10" s="77">
        <f t="shared" si="0"/>
        <v>0</v>
      </c>
      <c r="O10" s="77">
        <f t="shared" si="0"/>
        <v>0</v>
      </c>
      <c r="P10" s="73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7">
        <f t="shared" si="0"/>
        <v>0</v>
      </c>
      <c r="V10" s="77">
        <f t="shared" si="0"/>
        <v>0</v>
      </c>
      <c r="W10" s="85">
        <f t="shared" si="0"/>
        <v>9394.6</v>
      </c>
      <c r="X10" s="77">
        <f t="shared" si="0"/>
        <v>0</v>
      </c>
      <c r="Y10" s="77">
        <f t="shared" si="0"/>
        <v>0</v>
      </c>
      <c r="Z10" s="77">
        <f t="shared" si="0"/>
        <v>0</v>
      </c>
      <c r="AA10" s="77">
        <f t="shared" si="0"/>
        <v>0</v>
      </c>
      <c r="AB10" s="77">
        <f t="shared" si="0"/>
        <v>0</v>
      </c>
      <c r="AC10" s="77">
        <f t="shared" si="0"/>
        <v>0</v>
      </c>
      <c r="AD10" s="77">
        <f t="shared" si="0"/>
        <v>0</v>
      </c>
      <c r="AE10" s="77">
        <f t="shared" si="0"/>
        <v>0</v>
      </c>
      <c r="AF10" s="85">
        <f t="shared" si="0"/>
        <v>9394.5</v>
      </c>
      <c r="AG10" s="77">
        <f t="shared" si="0"/>
        <v>0</v>
      </c>
      <c r="AH10" s="77">
        <f t="shared" si="0"/>
        <v>0</v>
      </c>
      <c r="AI10" s="77">
        <f t="shared" si="0"/>
        <v>0</v>
      </c>
      <c r="AJ10" s="77">
        <f t="shared" si="0"/>
        <v>0</v>
      </c>
      <c r="AK10" s="77">
        <f t="shared" si="0"/>
        <v>0</v>
      </c>
      <c r="AL10" s="85">
        <f t="shared" si="0"/>
        <v>11293.3</v>
      </c>
      <c r="AM10" s="77">
        <f t="shared" si="0"/>
        <v>0</v>
      </c>
      <c r="AN10" s="77">
        <f t="shared" si="0"/>
        <v>0</v>
      </c>
      <c r="AO10" s="77">
        <f t="shared" si="0"/>
        <v>0</v>
      </c>
      <c r="AP10" s="77"/>
      <c r="AQ10" s="77"/>
      <c r="AR10" s="125" t="s">
        <v>58</v>
      </c>
      <c r="AS10" s="143"/>
    </row>
    <row r="11" spans="1:46" s="9" customFormat="1" ht="37.5" customHeight="1">
      <c r="A11" s="156"/>
      <c r="B11" s="165"/>
      <c r="C11" s="158"/>
      <c r="D11" s="15" t="s">
        <v>25</v>
      </c>
      <c r="E11" s="63">
        <f>H11+K11+N11+Q11+T11+W11+Z11+AC11+AF11+AI11+AL11+AO11</f>
        <v>0</v>
      </c>
      <c r="F11" s="63">
        <f>I11+L11+O11+R11+U11+X11+AA11+AD11+AG11+AJ11+AM11</f>
        <v>0</v>
      </c>
      <c r="G11" s="66">
        <v>0</v>
      </c>
      <c r="H11" s="45">
        <v>0</v>
      </c>
      <c r="I11" s="45">
        <v>0</v>
      </c>
      <c r="J11" s="52" t="s">
        <v>57</v>
      </c>
      <c r="K11" s="45">
        <v>0</v>
      </c>
      <c r="L11" s="45">
        <v>0</v>
      </c>
      <c r="M11" s="52">
        <v>0</v>
      </c>
      <c r="N11" s="45">
        <v>0</v>
      </c>
      <c r="O11" s="45">
        <v>0</v>
      </c>
      <c r="P11" s="60">
        <v>0</v>
      </c>
      <c r="Q11" s="45">
        <v>0</v>
      </c>
      <c r="R11" s="45"/>
      <c r="S11" s="45"/>
      <c r="T11" s="45">
        <v>0</v>
      </c>
      <c r="U11" s="45"/>
      <c r="V11" s="45"/>
      <c r="W11" s="45">
        <v>0</v>
      </c>
      <c r="X11" s="45"/>
      <c r="Y11" s="45"/>
      <c r="Z11" s="45">
        <v>0</v>
      </c>
      <c r="AA11" s="45"/>
      <c r="AB11" s="45"/>
      <c r="AC11" s="45">
        <v>0</v>
      </c>
      <c r="AD11" s="45"/>
      <c r="AE11" s="45"/>
      <c r="AF11" s="45">
        <v>0</v>
      </c>
      <c r="AG11" s="45"/>
      <c r="AH11" s="45"/>
      <c r="AI11" s="45">
        <v>0</v>
      </c>
      <c r="AJ11" s="45"/>
      <c r="AK11" s="45"/>
      <c r="AL11" s="45">
        <v>0</v>
      </c>
      <c r="AM11" s="45"/>
      <c r="AN11" s="45"/>
      <c r="AO11" s="45">
        <v>0</v>
      </c>
      <c r="AP11" s="45">
        <v>0</v>
      </c>
      <c r="AQ11" s="45">
        <v>0</v>
      </c>
      <c r="AR11" s="141"/>
      <c r="AS11" s="144"/>
    </row>
    <row r="12" spans="1:46" s="9" customFormat="1" ht="75">
      <c r="A12" s="156"/>
      <c r="B12" s="165"/>
      <c r="C12" s="158"/>
      <c r="D12" s="16" t="s">
        <v>26</v>
      </c>
      <c r="E12" s="63">
        <f t="shared" ref="E12:E14" si="1">H12+K12+N12+Q12+T12+W12+Z12+AC12+AF12+AI12+AL12+AO12</f>
        <v>0</v>
      </c>
      <c r="F12" s="63">
        <f t="shared" ref="F12:F14" si="2">I12+L12+O12+R12+U12+X12+AA12+AD12+AG12+AJ12+AM12</f>
        <v>0</v>
      </c>
      <c r="G12" s="66">
        <v>0</v>
      </c>
      <c r="H12" s="45">
        <v>0</v>
      </c>
      <c r="I12" s="45">
        <v>0</v>
      </c>
      <c r="J12" s="52" t="s">
        <v>57</v>
      </c>
      <c r="K12" s="45">
        <v>0</v>
      </c>
      <c r="L12" s="45">
        <v>0</v>
      </c>
      <c r="M12" s="52">
        <v>0</v>
      </c>
      <c r="N12" s="45">
        <v>0</v>
      </c>
      <c r="O12" s="45">
        <v>0</v>
      </c>
      <c r="P12" s="60">
        <v>0</v>
      </c>
      <c r="Q12" s="45">
        <v>0</v>
      </c>
      <c r="R12" s="45"/>
      <c r="S12" s="45"/>
      <c r="T12" s="45">
        <v>0</v>
      </c>
      <c r="U12" s="45"/>
      <c r="V12" s="45"/>
      <c r="W12" s="45">
        <v>0</v>
      </c>
      <c r="X12" s="45"/>
      <c r="Y12" s="45"/>
      <c r="Z12" s="45">
        <v>0</v>
      </c>
      <c r="AA12" s="45"/>
      <c r="AB12" s="45"/>
      <c r="AC12" s="45">
        <v>0</v>
      </c>
      <c r="AD12" s="45"/>
      <c r="AE12" s="45"/>
      <c r="AF12" s="45">
        <v>0</v>
      </c>
      <c r="AG12" s="45"/>
      <c r="AH12" s="45"/>
      <c r="AI12" s="45">
        <v>0</v>
      </c>
      <c r="AJ12" s="45"/>
      <c r="AK12" s="45"/>
      <c r="AL12" s="45">
        <v>0</v>
      </c>
      <c r="AM12" s="45"/>
      <c r="AN12" s="45"/>
      <c r="AO12" s="45">
        <v>0</v>
      </c>
      <c r="AP12" s="45"/>
      <c r="AQ12" s="45"/>
      <c r="AR12" s="141"/>
      <c r="AS12" s="144"/>
    </row>
    <row r="13" spans="1:46" s="9" customFormat="1" ht="56.25">
      <c r="A13" s="156"/>
      <c r="B13" s="165"/>
      <c r="C13" s="158"/>
      <c r="D13" s="16" t="s">
        <v>27</v>
      </c>
      <c r="E13" s="84">
        <f t="shared" si="1"/>
        <v>30082.399999999998</v>
      </c>
      <c r="F13" s="84">
        <f>I13+L13+O13</f>
        <v>0</v>
      </c>
      <c r="G13" s="66">
        <f t="shared" ref="G13" si="3">F13/E13</f>
        <v>0</v>
      </c>
      <c r="H13" s="45">
        <v>0</v>
      </c>
      <c r="I13" s="45">
        <v>0</v>
      </c>
      <c r="J13" s="52" t="s">
        <v>57</v>
      </c>
      <c r="K13" s="45">
        <v>0</v>
      </c>
      <c r="L13" s="45">
        <v>0</v>
      </c>
      <c r="M13" s="52">
        <v>0</v>
      </c>
      <c r="N13" s="45">
        <v>0</v>
      </c>
      <c r="O13" s="45">
        <v>0</v>
      </c>
      <c r="P13" s="60">
        <v>0</v>
      </c>
      <c r="Q13" s="45">
        <v>0</v>
      </c>
      <c r="R13" s="45"/>
      <c r="S13" s="45"/>
      <c r="T13" s="45">
        <v>0</v>
      </c>
      <c r="U13" s="45"/>
      <c r="V13" s="45"/>
      <c r="W13" s="83">
        <v>9394.6</v>
      </c>
      <c r="X13" s="45"/>
      <c r="Y13" s="45"/>
      <c r="Z13" s="45">
        <v>0</v>
      </c>
      <c r="AA13" s="45"/>
      <c r="AB13" s="45"/>
      <c r="AC13" s="45">
        <v>0</v>
      </c>
      <c r="AD13" s="45"/>
      <c r="AE13" s="45"/>
      <c r="AF13" s="83">
        <v>9394.5</v>
      </c>
      <c r="AG13" s="45"/>
      <c r="AH13" s="45"/>
      <c r="AI13" s="45">
        <v>0</v>
      </c>
      <c r="AJ13" s="45"/>
      <c r="AK13" s="45"/>
      <c r="AL13" s="83">
        <v>11293.3</v>
      </c>
      <c r="AM13" s="45"/>
      <c r="AN13" s="45"/>
      <c r="AO13" s="45">
        <v>0</v>
      </c>
      <c r="AP13" s="45"/>
      <c r="AQ13" s="45"/>
      <c r="AR13" s="141"/>
      <c r="AS13" s="144"/>
    </row>
    <row r="14" spans="1:46" s="9" customFormat="1" ht="61.5" customHeight="1">
      <c r="A14" s="163"/>
      <c r="B14" s="166"/>
      <c r="C14" s="159"/>
      <c r="D14" s="15" t="s">
        <v>28</v>
      </c>
      <c r="E14" s="63">
        <f t="shared" si="1"/>
        <v>0</v>
      </c>
      <c r="F14" s="63">
        <f t="shared" si="2"/>
        <v>0</v>
      </c>
      <c r="G14" s="66">
        <v>0</v>
      </c>
      <c r="H14" s="45">
        <v>0</v>
      </c>
      <c r="I14" s="45">
        <v>0</v>
      </c>
      <c r="J14" s="52" t="s">
        <v>57</v>
      </c>
      <c r="K14" s="45">
        <v>0</v>
      </c>
      <c r="L14" s="45">
        <v>0</v>
      </c>
      <c r="M14" s="52">
        <v>0</v>
      </c>
      <c r="N14" s="45">
        <v>0</v>
      </c>
      <c r="O14" s="45">
        <v>0</v>
      </c>
      <c r="P14" s="60">
        <v>0</v>
      </c>
      <c r="Q14" s="45">
        <v>0</v>
      </c>
      <c r="R14" s="45"/>
      <c r="S14" s="45"/>
      <c r="T14" s="45">
        <v>0</v>
      </c>
      <c r="U14" s="45"/>
      <c r="V14" s="45"/>
      <c r="W14" s="45">
        <v>0</v>
      </c>
      <c r="X14" s="45"/>
      <c r="Y14" s="45"/>
      <c r="Z14" s="45">
        <v>0</v>
      </c>
      <c r="AA14" s="45"/>
      <c r="AB14" s="45"/>
      <c r="AC14" s="45">
        <v>0</v>
      </c>
      <c r="AD14" s="45"/>
      <c r="AE14" s="45"/>
      <c r="AF14" s="45">
        <v>0</v>
      </c>
      <c r="AG14" s="45"/>
      <c r="AH14" s="45"/>
      <c r="AI14" s="45">
        <v>0</v>
      </c>
      <c r="AJ14" s="45"/>
      <c r="AK14" s="45"/>
      <c r="AL14" s="45">
        <v>0</v>
      </c>
      <c r="AM14" s="45"/>
      <c r="AN14" s="45"/>
      <c r="AO14" s="45">
        <v>0</v>
      </c>
      <c r="AP14" s="45">
        <v>0</v>
      </c>
      <c r="AQ14" s="45">
        <v>0</v>
      </c>
      <c r="AR14" s="142"/>
      <c r="AS14" s="145"/>
    </row>
    <row r="15" spans="1:46" s="9" customFormat="1">
      <c r="A15" s="160" t="s">
        <v>29</v>
      </c>
      <c r="B15" s="109" t="s">
        <v>39</v>
      </c>
      <c r="C15" s="111" t="s">
        <v>23</v>
      </c>
      <c r="D15" s="17" t="s">
        <v>24</v>
      </c>
      <c r="E15" s="63">
        <f>SUM(E16:E19)</f>
        <v>0</v>
      </c>
      <c r="F15" s="63">
        <f t="shared" ref="F15" si="4">I15+L15+O15+R15+U15+X15+AA15+AD15+AG15+AJ15+AM15</f>
        <v>0</v>
      </c>
      <c r="G15" s="66">
        <v>0</v>
      </c>
      <c r="H15" s="46">
        <v>0</v>
      </c>
      <c r="I15" s="46">
        <v>0</v>
      </c>
      <c r="J15" s="53">
        <v>0</v>
      </c>
      <c r="K15" s="46">
        <v>0</v>
      </c>
      <c r="L15" s="46">
        <v>0</v>
      </c>
      <c r="M15" s="53">
        <v>0</v>
      </c>
      <c r="N15" s="46">
        <v>0</v>
      </c>
      <c r="O15" s="46">
        <v>0</v>
      </c>
      <c r="P15" s="61">
        <v>0</v>
      </c>
      <c r="Q15" s="46">
        <v>0</v>
      </c>
      <c r="R15" s="46"/>
      <c r="S15" s="46"/>
      <c r="T15" s="46">
        <v>0</v>
      </c>
      <c r="U15" s="46"/>
      <c r="V15" s="46"/>
      <c r="W15" s="46">
        <v>0</v>
      </c>
      <c r="X15" s="46"/>
      <c r="Y15" s="46"/>
      <c r="Z15" s="46">
        <v>0</v>
      </c>
      <c r="AA15" s="46"/>
      <c r="AB15" s="46"/>
      <c r="AC15" s="46">
        <v>0</v>
      </c>
      <c r="AD15" s="46"/>
      <c r="AE15" s="46"/>
      <c r="AF15" s="46">
        <v>0</v>
      </c>
      <c r="AG15" s="46"/>
      <c r="AH15" s="46"/>
      <c r="AI15" s="46">
        <v>0</v>
      </c>
      <c r="AJ15" s="46"/>
      <c r="AK15" s="46"/>
      <c r="AL15" s="46">
        <v>0</v>
      </c>
      <c r="AM15" s="46"/>
      <c r="AN15" s="46"/>
      <c r="AO15" s="46">
        <v>0</v>
      </c>
      <c r="AP15" s="46"/>
      <c r="AQ15" s="46"/>
      <c r="AR15" s="125"/>
      <c r="AS15" s="125"/>
    </row>
    <row r="16" spans="1:46" s="9" customFormat="1" ht="37.5">
      <c r="A16" s="160"/>
      <c r="B16" s="109"/>
      <c r="C16" s="111"/>
      <c r="D16" s="15" t="s">
        <v>25</v>
      </c>
      <c r="E16" s="63">
        <f>H16+K16+N16+Q16+T16+W16+Z16+AC16+AF16+AI16+AL16+AO16</f>
        <v>0</v>
      </c>
      <c r="F16" s="63">
        <f t="shared" ref="F16:F19" si="5">I16+L16+O16+R16+U16+X16+AA16+AD16+AG16+AJ16+AM16</f>
        <v>0</v>
      </c>
      <c r="G16" s="66">
        <v>0</v>
      </c>
      <c r="H16" s="45">
        <v>0</v>
      </c>
      <c r="I16" s="45">
        <v>0</v>
      </c>
      <c r="J16" s="52" t="s">
        <v>57</v>
      </c>
      <c r="K16" s="45">
        <v>0</v>
      </c>
      <c r="L16" s="45">
        <v>0</v>
      </c>
      <c r="M16" s="52">
        <v>0</v>
      </c>
      <c r="N16" s="45">
        <v>0</v>
      </c>
      <c r="O16" s="45">
        <v>0</v>
      </c>
      <c r="P16" s="60">
        <v>0</v>
      </c>
      <c r="Q16" s="45">
        <v>0</v>
      </c>
      <c r="R16" s="45"/>
      <c r="S16" s="45"/>
      <c r="T16" s="45">
        <v>0</v>
      </c>
      <c r="U16" s="45"/>
      <c r="V16" s="45"/>
      <c r="W16" s="45">
        <v>0</v>
      </c>
      <c r="X16" s="45"/>
      <c r="Y16" s="45"/>
      <c r="Z16" s="45">
        <v>0</v>
      </c>
      <c r="AA16" s="45"/>
      <c r="AB16" s="45"/>
      <c r="AC16" s="45">
        <v>0</v>
      </c>
      <c r="AD16" s="45"/>
      <c r="AE16" s="45"/>
      <c r="AF16" s="45">
        <v>0</v>
      </c>
      <c r="AG16" s="45"/>
      <c r="AH16" s="45"/>
      <c r="AI16" s="45">
        <v>0</v>
      </c>
      <c r="AJ16" s="45"/>
      <c r="AK16" s="45"/>
      <c r="AL16" s="45">
        <v>0</v>
      </c>
      <c r="AM16" s="45"/>
      <c r="AN16" s="45"/>
      <c r="AO16" s="45">
        <v>0</v>
      </c>
      <c r="AP16" s="45"/>
      <c r="AQ16" s="45"/>
      <c r="AR16" s="141"/>
      <c r="AS16" s="141"/>
    </row>
    <row r="17" spans="1:45" s="9" customFormat="1" ht="75">
      <c r="A17" s="160"/>
      <c r="B17" s="109"/>
      <c r="C17" s="111"/>
      <c r="D17" s="16" t="s">
        <v>26</v>
      </c>
      <c r="E17" s="63">
        <f t="shared" ref="E17:E19" si="6">H17+K17+N17+Q17+T17+W17+Z17+AC17+AF17+AI17+AL17+AO17</f>
        <v>0</v>
      </c>
      <c r="F17" s="63">
        <f t="shared" si="5"/>
        <v>0</v>
      </c>
      <c r="G17" s="66">
        <v>0</v>
      </c>
      <c r="H17" s="45">
        <v>0</v>
      </c>
      <c r="I17" s="45">
        <v>0</v>
      </c>
      <c r="J17" s="52" t="s">
        <v>57</v>
      </c>
      <c r="K17" s="45">
        <v>0</v>
      </c>
      <c r="L17" s="45">
        <v>0</v>
      </c>
      <c r="M17" s="52">
        <v>0</v>
      </c>
      <c r="N17" s="45">
        <v>0</v>
      </c>
      <c r="O17" s="45">
        <v>0</v>
      </c>
      <c r="P17" s="60">
        <v>0</v>
      </c>
      <c r="Q17" s="45">
        <v>0</v>
      </c>
      <c r="R17" s="45"/>
      <c r="S17" s="45"/>
      <c r="T17" s="45">
        <v>0</v>
      </c>
      <c r="U17" s="45"/>
      <c r="V17" s="45"/>
      <c r="W17" s="45">
        <v>0</v>
      </c>
      <c r="X17" s="45"/>
      <c r="Y17" s="45"/>
      <c r="Z17" s="45">
        <v>0</v>
      </c>
      <c r="AA17" s="45"/>
      <c r="AB17" s="45"/>
      <c r="AC17" s="45">
        <v>0</v>
      </c>
      <c r="AD17" s="45"/>
      <c r="AE17" s="45"/>
      <c r="AF17" s="45">
        <v>0</v>
      </c>
      <c r="AG17" s="45"/>
      <c r="AH17" s="45"/>
      <c r="AI17" s="45">
        <v>0</v>
      </c>
      <c r="AJ17" s="45"/>
      <c r="AK17" s="45"/>
      <c r="AL17" s="45">
        <v>0</v>
      </c>
      <c r="AM17" s="45"/>
      <c r="AN17" s="45"/>
      <c r="AO17" s="45">
        <v>0</v>
      </c>
      <c r="AP17" s="45"/>
      <c r="AQ17" s="45"/>
      <c r="AR17" s="141"/>
      <c r="AS17" s="141"/>
    </row>
    <row r="18" spans="1:45" s="9" customFormat="1" ht="56.25">
      <c r="A18" s="160"/>
      <c r="B18" s="109"/>
      <c r="C18" s="111"/>
      <c r="D18" s="16" t="s">
        <v>27</v>
      </c>
      <c r="E18" s="63">
        <f t="shared" si="6"/>
        <v>0</v>
      </c>
      <c r="F18" s="63">
        <f t="shared" si="5"/>
        <v>0</v>
      </c>
      <c r="G18" s="66">
        <v>0</v>
      </c>
      <c r="H18" s="45">
        <v>0</v>
      </c>
      <c r="I18" s="45">
        <v>0</v>
      </c>
      <c r="J18" s="52" t="s">
        <v>57</v>
      </c>
      <c r="K18" s="45">
        <v>0</v>
      </c>
      <c r="L18" s="45">
        <v>0</v>
      </c>
      <c r="M18" s="52">
        <v>0</v>
      </c>
      <c r="N18" s="45">
        <v>0</v>
      </c>
      <c r="O18" s="45">
        <v>0</v>
      </c>
      <c r="P18" s="60">
        <v>0</v>
      </c>
      <c r="Q18" s="45">
        <v>0</v>
      </c>
      <c r="R18" s="45"/>
      <c r="S18" s="45"/>
      <c r="T18" s="45">
        <v>0</v>
      </c>
      <c r="U18" s="45"/>
      <c r="V18" s="45"/>
      <c r="W18" s="45">
        <v>0</v>
      </c>
      <c r="X18" s="45"/>
      <c r="Y18" s="45"/>
      <c r="Z18" s="45">
        <v>0</v>
      </c>
      <c r="AA18" s="45"/>
      <c r="AB18" s="45"/>
      <c r="AC18" s="45">
        <v>0</v>
      </c>
      <c r="AD18" s="45"/>
      <c r="AE18" s="45"/>
      <c r="AF18" s="45">
        <v>0</v>
      </c>
      <c r="AG18" s="45"/>
      <c r="AH18" s="45"/>
      <c r="AI18" s="45">
        <v>0</v>
      </c>
      <c r="AJ18" s="45"/>
      <c r="AK18" s="45"/>
      <c r="AL18" s="45">
        <v>0</v>
      </c>
      <c r="AM18" s="45"/>
      <c r="AN18" s="45"/>
      <c r="AO18" s="45">
        <v>0</v>
      </c>
      <c r="AP18" s="45"/>
      <c r="AQ18" s="45"/>
      <c r="AR18" s="141"/>
      <c r="AS18" s="141"/>
    </row>
    <row r="19" spans="1:45" s="9" customFormat="1" ht="37.5">
      <c r="A19" s="160"/>
      <c r="B19" s="109"/>
      <c r="C19" s="111"/>
      <c r="D19" s="15" t="s">
        <v>28</v>
      </c>
      <c r="E19" s="63">
        <f t="shared" si="6"/>
        <v>0</v>
      </c>
      <c r="F19" s="63">
        <f t="shared" si="5"/>
        <v>0</v>
      </c>
      <c r="G19" s="66">
        <v>0</v>
      </c>
      <c r="H19" s="45">
        <v>0</v>
      </c>
      <c r="I19" s="45">
        <v>0</v>
      </c>
      <c r="J19" s="52" t="s">
        <v>57</v>
      </c>
      <c r="K19" s="45">
        <v>0</v>
      </c>
      <c r="L19" s="45">
        <v>0</v>
      </c>
      <c r="M19" s="52">
        <v>0</v>
      </c>
      <c r="N19" s="45">
        <v>0</v>
      </c>
      <c r="O19" s="45">
        <v>0</v>
      </c>
      <c r="P19" s="60">
        <v>0</v>
      </c>
      <c r="Q19" s="45">
        <v>0</v>
      </c>
      <c r="R19" s="45"/>
      <c r="S19" s="45"/>
      <c r="T19" s="45">
        <v>0</v>
      </c>
      <c r="U19" s="45"/>
      <c r="V19" s="45"/>
      <c r="W19" s="45">
        <v>0</v>
      </c>
      <c r="X19" s="45"/>
      <c r="Y19" s="45"/>
      <c r="Z19" s="45">
        <v>0</v>
      </c>
      <c r="AA19" s="45"/>
      <c r="AB19" s="45"/>
      <c r="AC19" s="45">
        <v>0</v>
      </c>
      <c r="AD19" s="45"/>
      <c r="AE19" s="45"/>
      <c r="AF19" s="45">
        <v>0</v>
      </c>
      <c r="AG19" s="45"/>
      <c r="AH19" s="45"/>
      <c r="AI19" s="45">
        <v>0</v>
      </c>
      <c r="AJ19" s="45"/>
      <c r="AK19" s="45"/>
      <c r="AL19" s="45">
        <v>0</v>
      </c>
      <c r="AM19" s="45"/>
      <c r="AN19" s="45"/>
      <c r="AO19" s="45">
        <v>0</v>
      </c>
      <c r="AP19" s="45"/>
      <c r="AQ19" s="45"/>
      <c r="AR19" s="142"/>
      <c r="AS19" s="142"/>
    </row>
    <row r="20" spans="1:45" s="9" customFormat="1" ht="18.75" customHeight="1">
      <c r="A20" s="155" t="s">
        <v>31</v>
      </c>
      <c r="B20" s="164" t="s">
        <v>40</v>
      </c>
      <c r="C20" s="157" t="s">
        <v>30</v>
      </c>
      <c r="D20" s="17" t="s">
        <v>24</v>
      </c>
      <c r="E20" s="86">
        <f>E21+E22+E23+E25</f>
        <v>35652.400000000001</v>
      </c>
      <c r="F20" s="86">
        <f>F21+F22+F23+F25</f>
        <v>7778.6</v>
      </c>
      <c r="G20" s="76">
        <f>F20/E20</f>
        <v>0.21817886032917841</v>
      </c>
      <c r="H20" s="77">
        <f t="shared" ref="H20:AO20" si="7">H21+H22+H23+H25</f>
        <v>0</v>
      </c>
      <c r="I20" s="77">
        <f t="shared" si="7"/>
        <v>0</v>
      </c>
      <c r="J20" s="78">
        <v>0</v>
      </c>
      <c r="K20" s="85">
        <f t="shared" si="7"/>
        <v>4847.2</v>
      </c>
      <c r="L20" s="85">
        <f t="shared" si="7"/>
        <v>4847.2</v>
      </c>
      <c r="M20" s="78">
        <f>L20/K20</f>
        <v>1</v>
      </c>
      <c r="N20" s="85">
        <f t="shared" si="7"/>
        <v>2967.4</v>
      </c>
      <c r="O20" s="85">
        <f t="shared" si="7"/>
        <v>2931.4</v>
      </c>
      <c r="P20" s="73">
        <f>O20/N20</f>
        <v>0.98786816741928962</v>
      </c>
      <c r="Q20" s="85">
        <f t="shared" si="7"/>
        <v>20400</v>
      </c>
      <c r="R20" s="77">
        <f t="shared" si="7"/>
        <v>0</v>
      </c>
      <c r="S20" s="77">
        <f t="shared" si="7"/>
        <v>0</v>
      </c>
      <c r="T20" s="77">
        <f t="shared" si="7"/>
        <v>0</v>
      </c>
      <c r="U20" s="77">
        <f t="shared" si="7"/>
        <v>0</v>
      </c>
      <c r="V20" s="77">
        <f t="shared" si="7"/>
        <v>0</v>
      </c>
      <c r="W20" s="77">
        <f t="shared" si="7"/>
        <v>0</v>
      </c>
      <c r="X20" s="77">
        <f t="shared" si="7"/>
        <v>0</v>
      </c>
      <c r="Y20" s="77">
        <f t="shared" si="7"/>
        <v>0</v>
      </c>
      <c r="Z20" s="77">
        <f t="shared" si="7"/>
        <v>0</v>
      </c>
      <c r="AA20" s="77">
        <f t="shared" si="7"/>
        <v>0</v>
      </c>
      <c r="AB20" s="77">
        <f t="shared" si="7"/>
        <v>0</v>
      </c>
      <c r="AC20" s="77">
        <f t="shared" si="7"/>
        <v>0</v>
      </c>
      <c r="AD20" s="77">
        <f t="shared" si="7"/>
        <v>0</v>
      </c>
      <c r="AE20" s="77">
        <f t="shared" si="7"/>
        <v>0</v>
      </c>
      <c r="AF20" s="85">
        <f t="shared" si="7"/>
        <v>749.3</v>
      </c>
      <c r="AG20" s="85">
        <f t="shared" si="7"/>
        <v>0</v>
      </c>
      <c r="AH20" s="85">
        <f t="shared" si="7"/>
        <v>0</v>
      </c>
      <c r="AI20" s="85">
        <f t="shared" si="7"/>
        <v>0</v>
      </c>
      <c r="AJ20" s="85">
        <f t="shared" si="7"/>
        <v>0</v>
      </c>
      <c r="AK20" s="85">
        <f t="shared" si="7"/>
        <v>0</v>
      </c>
      <c r="AL20" s="85">
        <f t="shared" si="7"/>
        <v>0</v>
      </c>
      <c r="AM20" s="85">
        <f t="shared" si="7"/>
        <v>0</v>
      </c>
      <c r="AN20" s="85">
        <f t="shared" si="7"/>
        <v>0</v>
      </c>
      <c r="AO20" s="85">
        <f t="shared" si="7"/>
        <v>6688.5</v>
      </c>
      <c r="AP20" s="46">
        <v>0</v>
      </c>
      <c r="AQ20" s="46">
        <v>0</v>
      </c>
      <c r="AR20" s="146" t="s">
        <v>65</v>
      </c>
      <c r="AS20" s="125"/>
    </row>
    <row r="21" spans="1:45" s="9" customFormat="1" ht="37.5">
      <c r="A21" s="156"/>
      <c r="B21" s="165"/>
      <c r="C21" s="158"/>
      <c r="D21" s="15" t="s">
        <v>25</v>
      </c>
      <c r="E21" s="84">
        <f>H21+K21+N21+Q21+T21+W21+Z21+AC21+AF21+AI21+AL21+AO21</f>
        <v>0</v>
      </c>
      <c r="F21" s="84">
        <f>I21+L21+O21+R21+U21+X21+AA21+AD21+AG21+AJ21+AM21+AP21</f>
        <v>0</v>
      </c>
      <c r="G21" s="66">
        <v>0</v>
      </c>
      <c r="H21" s="45">
        <v>0</v>
      </c>
      <c r="I21" s="45">
        <v>0</v>
      </c>
      <c r="J21" s="52" t="s">
        <v>57</v>
      </c>
      <c r="K21" s="45">
        <v>0</v>
      </c>
      <c r="L21" s="45">
        <v>0</v>
      </c>
      <c r="M21" s="52">
        <v>0</v>
      </c>
      <c r="N21" s="45">
        <v>0</v>
      </c>
      <c r="O21" s="45">
        <v>0</v>
      </c>
      <c r="P21" s="60">
        <v>0</v>
      </c>
      <c r="Q21" s="45">
        <v>0</v>
      </c>
      <c r="R21" s="45"/>
      <c r="S21" s="45"/>
      <c r="T21" s="45">
        <v>0</v>
      </c>
      <c r="U21" s="45"/>
      <c r="V21" s="45"/>
      <c r="W21" s="45">
        <v>0</v>
      </c>
      <c r="X21" s="45"/>
      <c r="Y21" s="45"/>
      <c r="Z21" s="45">
        <v>0</v>
      </c>
      <c r="AA21" s="45"/>
      <c r="AB21" s="45"/>
      <c r="AC21" s="45">
        <v>0</v>
      </c>
      <c r="AD21" s="45"/>
      <c r="AE21" s="45"/>
      <c r="AF21" s="83">
        <v>0</v>
      </c>
      <c r="AG21" s="83"/>
      <c r="AH21" s="83"/>
      <c r="AI21" s="83">
        <v>0</v>
      </c>
      <c r="AJ21" s="83"/>
      <c r="AK21" s="83"/>
      <c r="AL21" s="83">
        <v>0</v>
      </c>
      <c r="AM21" s="83"/>
      <c r="AN21" s="83"/>
      <c r="AO21" s="83">
        <v>0</v>
      </c>
      <c r="AP21" s="45"/>
      <c r="AQ21" s="45"/>
      <c r="AR21" s="147"/>
      <c r="AS21" s="141"/>
    </row>
    <row r="22" spans="1:45" s="9" customFormat="1" ht="75">
      <c r="A22" s="156"/>
      <c r="B22" s="165"/>
      <c r="C22" s="158"/>
      <c r="D22" s="16" t="s">
        <v>26</v>
      </c>
      <c r="E22" s="84">
        <f t="shared" ref="E22:E25" si="8">H22+K22+N22+Q22+T22+W22+Z22+AC22+AF22+AI22+AL22+AO22</f>
        <v>26803.9</v>
      </c>
      <c r="F22" s="84">
        <f t="shared" ref="F22:F41" si="9">I22+L22+O22+R22+U22+X22+AA22+AD22+AG22+AJ22+AM22+AP22</f>
        <v>7389.7000000000007</v>
      </c>
      <c r="G22" s="66">
        <f>F22/E22</f>
        <v>0.27569495483866158</v>
      </c>
      <c r="H22" s="45">
        <v>0</v>
      </c>
      <c r="I22" s="45">
        <v>0</v>
      </c>
      <c r="J22" s="52" t="s">
        <v>57</v>
      </c>
      <c r="K22" s="83">
        <v>4527.3</v>
      </c>
      <c r="L22" s="83">
        <v>4527.3</v>
      </c>
      <c r="M22" s="52">
        <f>L22/K22</f>
        <v>1</v>
      </c>
      <c r="N22" s="83">
        <v>2876.6</v>
      </c>
      <c r="O22" s="83">
        <v>2862.4</v>
      </c>
      <c r="P22" s="60">
        <f>O22/N22</f>
        <v>0.99506361676979771</v>
      </c>
      <c r="Q22" s="83">
        <v>19400</v>
      </c>
      <c r="R22" s="45"/>
      <c r="S22" s="45"/>
      <c r="T22" s="45">
        <v>0</v>
      </c>
      <c r="U22" s="45"/>
      <c r="V22" s="45"/>
      <c r="W22" s="45">
        <v>0</v>
      </c>
      <c r="X22" s="45"/>
      <c r="Y22" s="45"/>
      <c r="Z22" s="45">
        <v>0</v>
      </c>
      <c r="AA22" s="45"/>
      <c r="AB22" s="45"/>
      <c r="AC22" s="45">
        <v>0</v>
      </c>
      <c r="AD22" s="45"/>
      <c r="AE22" s="45"/>
      <c r="AF22" s="83">
        <v>0</v>
      </c>
      <c r="AG22" s="83"/>
      <c r="AH22" s="83"/>
      <c r="AI22" s="83">
        <v>0</v>
      </c>
      <c r="AJ22" s="83"/>
      <c r="AK22" s="83"/>
      <c r="AL22" s="83">
        <v>0</v>
      </c>
      <c r="AM22" s="83"/>
      <c r="AN22" s="83"/>
      <c r="AO22" s="83">
        <v>0</v>
      </c>
      <c r="AP22" s="45"/>
      <c r="AQ22" s="45"/>
      <c r="AR22" s="147"/>
      <c r="AS22" s="141"/>
    </row>
    <row r="23" spans="1:45" s="9" customFormat="1" ht="56.25">
      <c r="A23" s="156"/>
      <c r="B23" s="165"/>
      <c r="C23" s="158"/>
      <c r="D23" s="16" t="s">
        <v>27</v>
      </c>
      <c r="E23" s="84">
        <f t="shared" si="8"/>
        <v>8848.5</v>
      </c>
      <c r="F23" s="84">
        <f>I23+L23+O23</f>
        <v>388.9</v>
      </c>
      <c r="G23" s="66">
        <f t="shared" ref="G23" si="10">F23/E23</f>
        <v>4.3950952138780579E-2</v>
      </c>
      <c r="H23" s="45">
        <v>0</v>
      </c>
      <c r="I23" s="45">
        <v>0</v>
      </c>
      <c r="J23" s="52" t="s">
        <v>57</v>
      </c>
      <c r="K23" s="83">
        <v>319.89999999999998</v>
      </c>
      <c r="L23" s="83">
        <v>319.89999999999998</v>
      </c>
      <c r="M23" s="52">
        <f>L23/K23</f>
        <v>1</v>
      </c>
      <c r="N23" s="83">
        <v>90.8</v>
      </c>
      <c r="O23" s="83">
        <v>69</v>
      </c>
      <c r="P23" s="60">
        <f>O23/N23</f>
        <v>0.75991189427312777</v>
      </c>
      <c r="Q23" s="83">
        <v>1000</v>
      </c>
      <c r="R23" s="45"/>
      <c r="S23" s="45"/>
      <c r="T23" s="45">
        <v>0</v>
      </c>
      <c r="U23" s="45"/>
      <c r="V23" s="45"/>
      <c r="W23" s="45">
        <v>0</v>
      </c>
      <c r="X23" s="45"/>
      <c r="Y23" s="45"/>
      <c r="Z23" s="45">
        <v>0</v>
      </c>
      <c r="AA23" s="45"/>
      <c r="AB23" s="45"/>
      <c r="AC23" s="45">
        <v>0</v>
      </c>
      <c r="AD23" s="45"/>
      <c r="AE23" s="45"/>
      <c r="AF23" s="83">
        <v>749.3</v>
      </c>
      <c r="AG23" s="83"/>
      <c r="AH23" s="83"/>
      <c r="AI23" s="83">
        <v>0</v>
      </c>
      <c r="AJ23" s="83"/>
      <c r="AK23" s="83"/>
      <c r="AL23" s="83">
        <v>0</v>
      </c>
      <c r="AM23" s="83"/>
      <c r="AN23" s="83"/>
      <c r="AO23" s="83">
        <v>6688.5</v>
      </c>
      <c r="AP23" s="45"/>
      <c r="AQ23" s="45"/>
      <c r="AR23" s="147"/>
      <c r="AS23" s="141"/>
    </row>
    <row r="24" spans="1:45" s="32" customFormat="1" ht="36">
      <c r="A24" s="156"/>
      <c r="B24" s="165"/>
      <c r="C24" s="158"/>
      <c r="D24" s="31" t="s">
        <v>38</v>
      </c>
      <c r="E24" s="63">
        <f t="shared" si="8"/>
        <v>0</v>
      </c>
      <c r="F24" s="70">
        <f t="shared" ref="F24" si="11">I24+L24+O24</f>
        <v>0</v>
      </c>
      <c r="G24" s="66" t="s">
        <v>57</v>
      </c>
      <c r="H24" s="45">
        <v>0</v>
      </c>
      <c r="I24" s="45">
        <v>0</v>
      </c>
      <c r="J24" s="52" t="s">
        <v>57</v>
      </c>
      <c r="K24" s="45">
        <v>0</v>
      </c>
      <c r="L24" s="45">
        <v>0</v>
      </c>
      <c r="M24" s="52">
        <v>0</v>
      </c>
      <c r="N24" s="71">
        <v>0</v>
      </c>
      <c r="O24" s="71">
        <v>0</v>
      </c>
      <c r="P24" s="72">
        <v>0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147"/>
      <c r="AS24" s="141"/>
    </row>
    <row r="25" spans="1:45" s="9" customFormat="1" ht="37.5">
      <c r="A25" s="156"/>
      <c r="B25" s="166"/>
      <c r="C25" s="159"/>
      <c r="D25" s="18" t="s">
        <v>28</v>
      </c>
      <c r="E25" s="63">
        <f t="shared" si="8"/>
        <v>0</v>
      </c>
      <c r="F25" s="63">
        <f t="shared" si="9"/>
        <v>0</v>
      </c>
      <c r="G25" s="66" t="s">
        <v>57</v>
      </c>
      <c r="H25" s="45">
        <v>0</v>
      </c>
      <c r="I25" s="45">
        <v>0</v>
      </c>
      <c r="J25" s="52" t="s">
        <v>57</v>
      </c>
      <c r="K25" s="45">
        <v>0</v>
      </c>
      <c r="L25" s="45">
        <v>0</v>
      </c>
      <c r="M25" s="52">
        <v>0</v>
      </c>
      <c r="N25" s="45">
        <v>0</v>
      </c>
      <c r="O25" s="45">
        <v>0</v>
      </c>
      <c r="P25" s="60">
        <v>0</v>
      </c>
      <c r="Q25" s="45">
        <v>0</v>
      </c>
      <c r="R25" s="45"/>
      <c r="S25" s="45"/>
      <c r="T25" s="45">
        <v>0</v>
      </c>
      <c r="U25" s="45"/>
      <c r="V25" s="45"/>
      <c r="W25" s="45">
        <v>0</v>
      </c>
      <c r="X25" s="45"/>
      <c r="Y25" s="45"/>
      <c r="Z25" s="45">
        <v>0</v>
      </c>
      <c r="AA25" s="45"/>
      <c r="AB25" s="45"/>
      <c r="AC25" s="45">
        <v>0</v>
      </c>
      <c r="AD25" s="45"/>
      <c r="AE25" s="45"/>
      <c r="AF25" s="45">
        <v>0</v>
      </c>
      <c r="AG25" s="45"/>
      <c r="AH25" s="45"/>
      <c r="AI25" s="45">
        <v>0</v>
      </c>
      <c r="AJ25" s="45"/>
      <c r="AK25" s="45"/>
      <c r="AL25" s="45">
        <v>0</v>
      </c>
      <c r="AM25" s="45"/>
      <c r="AN25" s="45"/>
      <c r="AO25" s="45">
        <v>0</v>
      </c>
      <c r="AP25" s="45"/>
      <c r="AQ25" s="45"/>
      <c r="AR25" s="148"/>
      <c r="AS25" s="142"/>
    </row>
    <row r="26" spans="1:45" ht="131.25">
      <c r="A26" s="79" t="s">
        <v>32</v>
      </c>
      <c r="B26" s="80" t="s">
        <v>41</v>
      </c>
      <c r="C26" s="81" t="s">
        <v>30</v>
      </c>
      <c r="D26" s="16" t="s">
        <v>42</v>
      </c>
      <c r="E26" s="63">
        <v>0</v>
      </c>
      <c r="F26" s="63">
        <v>0</v>
      </c>
      <c r="G26" s="66" t="s">
        <v>57</v>
      </c>
      <c r="H26" s="45" t="s">
        <v>57</v>
      </c>
      <c r="I26" s="45" t="s">
        <v>57</v>
      </c>
      <c r="J26" s="52" t="s">
        <v>57</v>
      </c>
      <c r="K26" s="45" t="s">
        <v>57</v>
      </c>
      <c r="L26" s="45" t="s">
        <v>57</v>
      </c>
      <c r="M26" s="52" t="s">
        <v>57</v>
      </c>
      <c r="N26" s="45" t="s">
        <v>57</v>
      </c>
      <c r="O26" s="45" t="s">
        <v>57</v>
      </c>
      <c r="P26" s="60" t="s">
        <v>57</v>
      </c>
      <c r="Q26" s="45" t="s">
        <v>57</v>
      </c>
      <c r="R26" s="45" t="s">
        <v>57</v>
      </c>
      <c r="S26" s="45" t="s">
        <v>57</v>
      </c>
      <c r="T26" s="45" t="s">
        <v>57</v>
      </c>
      <c r="U26" s="45" t="s">
        <v>57</v>
      </c>
      <c r="V26" s="45" t="s">
        <v>57</v>
      </c>
      <c r="W26" s="45" t="s">
        <v>57</v>
      </c>
      <c r="X26" s="45" t="s">
        <v>57</v>
      </c>
      <c r="Y26" s="45" t="s">
        <v>57</v>
      </c>
      <c r="Z26" s="45" t="s">
        <v>57</v>
      </c>
      <c r="AA26" s="45" t="s">
        <v>57</v>
      </c>
      <c r="AB26" s="45" t="s">
        <v>57</v>
      </c>
      <c r="AC26" s="45" t="s">
        <v>57</v>
      </c>
      <c r="AD26" s="45" t="s">
        <v>57</v>
      </c>
      <c r="AE26" s="45" t="s">
        <v>57</v>
      </c>
      <c r="AF26" s="45" t="s">
        <v>57</v>
      </c>
      <c r="AG26" s="45" t="s">
        <v>57</v>
      </c>
      <c r="AH26" s="45" t="s">
        <v>57</v>
      </c>
      <c r="AI26" s="45" t="s">
        <v>57</v>
      </c>
      <c r="AJ26" s="45" t="s">
        <v>57</v>
      </c>
      <c r="AK26" s="45" t="s">
        <v>57</v>
      </c>
      <c r="AL26" s="45" t="s">
        <v>57</v>
      </c>
      <c r="AM26" s="45" t="s">
        <v>57</v>
      </c>
      <c r="AN26" s="45" t="s">
        <v>57</v>
      </c>
      <c r="AO26" s="45" t="s">
        <v>57</v>
      </c>
      <c r="AP26" s="45" t="s">
        <v>57</v>
      </c>
      <c r="AQ26" s="45" t="s">
        <v>57</v>
      </c>
      <c r="AR26" s="42" t="s">
        <v>66</v>
      </c>
      <c r="AS26" s="41"/>
    </row>
    <row r="27" spans="1:45" s="9" customFormat="1" ht="27" customHeight="1">
      <c r="A27" s="155" t="s">
        <v>33</v>
      </c>
      <c r="B27" s="146" t="s">
        <v>43</v>
      </c>
      <c r="C27" s="157" t="s">
        <v>30</v>
      </c>
      <c r="D27" s="17" t="s">
        <v>24</v>
      </c>
      <c r="E27" s="30">
        <f>E28+E29+E30</f>
        <v>0</v>
      </c>
      <c r="F27" s="30">
        <f t="shared" ref="F27" si="12">F28+F29+F30</f>
        <v>0</v>
      </c>
      <c r="G27" s="63" t="s">
        <v>57</v>
      </c>
      <c r="H27" s="77">
        <f t="shared" ref="H27:AO27" si="13">H28+H29+H30+H31</f>
        <v>0</v>
      </c>
      <c r="I27" s="77">
        <f t="shared" si="13"/>
        <v>0</v>
      </c>
      <c r="J27" s="78" t="s">
        <v>57</v>
      </c>
      <c r="K27" s="77">
        <f t="shared" si="13"/>
        <v>0</v>
      </c>
      <c r="L27" s="77">
        <f t="shared" si="13"/>
        <v>0</v>
      </c>
      <c r="M27" s="78">
        <f t="shared" si="13"/>
        <v>0</v>
      </c>
      <c r="N27" s="77">
        <f t="shared" si="13"/>
        <v>0</v>
      </c>
      <c r="O27" s="77">
        <f t="shared" si="13"/>
        <v>0</v>
      </c>
      <c r="P27" s="73">
        <v>0</v>
      </c>
      <c r="Q27" s="77">
        <f t="shared" si="13"/>
        <v>0</v>
      </c>
      <c r="R27" s="77">
        <f t="shared" si="13"/>
        <v>0</v>
      </c>
      <c r="S27" s="77">
        <f t="shared" si="13"/>
        <v>0</v>
      </c>
      <c r="T27" s="77">
        <f t="shared" si="13"/>
        <v>0</v>
      </c>
      <c r="U27" s="77">
        <f t="shared" si="13"/>
        <v>0</v>
      </c>
      <c r="V27" s="77">
        <f t="shared" si="13"/>
        <v>0</v>
      </c>
      <c r="W27" s="77">
        <f t="shared" si="13"/>
        <v>0</v>
      </c>
      <c r="X27" s="77">
        <f t="shared" si="13"/>
        <v>0</v>
      </c>
      <c r="Y27" s="77">
        <f t="shared" si="13"/>
        <v>0</v>
      </c>
      <c r="Z27" s="77">
        <f t="shared" si="13"/>
        <v>0</v>
      </c>
      <c r="AA27" s="77">
        <f t="shared" si="13"/>
        <v>0</v>
      </c>
      <c r="AB27" s="77">
        <f t="shared" si="13"/>
        <v>0</v>
      </c>
      <c r="AC27" s="77">
        <f t="shared" si="13"/>
        <v>0</v>
      </c>
      <c r="AD27" s="77">
        <f t="shared" si="13"/>
        <v>0</v>
      </c>
      <c r="AE27" s="77">
        <f t="shared" si="13"/>
        <v>0</v>
      </c>
      <c r="AF27" s="77">
        <f t="shared" si="13"/>
        <v>0</v>
      </c>
      <c r="AG27" s="77">
        <f t="shared" si="13"/>
        <v>0</v>
      </c>
      <c r="AH27" s="77">
        <f t="shared" si="13"/>
        <v>0</v>
      </c>
      <c r="AI27" s="77">
        <f t="shared" si="13"/>
        <v>0</v>
      </c>
      <c r="AJ27" s="77">
        <f t="shared" si="13"/>
        <v>0</v>
      </c>
      <c r="AK27" s="77">
        <f t="shared" si="13"/>
        <v>0</v>
      </c>
      <c r="AL27" s="77">
        <f t="shared" si="13"/>
        <v>0</v>
      </c>
      <c r="AM27" s="77">
        <f t="shared" si="13"/>
        <v>0</v>
      </c>
      <c r="AN27" s="77">
        <f t="shared" si="13"/>
        <v>0</v>
      </c>
      <c r="AO27" s="77">
        <f t="shared" si="13"/>
        <v>0</v>
      </c>
      <c r="AP27" s="46"/>
      <c r="AQ27" s="46"/>
      <c r="AR27" s="149"/>
      <c r="AS27" s="125"/>
    </row>
    <row r="28" spans="1:45" s="9" customFormat="1" ht="37.5">
      <c r="A28" s="156"/>
      <c r="B28" s="147"/>
      <c r="C28" s="158"/>
      <c r="D28" s="15" t="s">
        <v>25</v>
      </c>
      <c r="E28" s="63">
        <f t="shared" ref="E28:E41" si="14">H28+K28+N28+Q28+T28+W28+Z28+AC28+AF28+AI28+AL28+AO28</f>
        <v>0</v>
      </c>
      <c r="F28" s="63">
        <f t="shared" si="9"/>
        <v>0</v>
      </c>
      <c r="G28" s="63" t="s">
        <v>57</v>
      </c>
      <c r="H28" s="45">
        <v>0</v>
      </c>
      <c r="I28" s="45">
        <v>0</v>
      </c>
      <c r="J28" s="52" t="s">
        <v>57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/>
      <c r="S28" s="45"/>
      <c r="T28" s="45">
        <v>0</v>
      </c>
      <c r="U28" s="45"/>
      <c r="V28" s="45"/>
      <c r="W28" s="45">
        <v>0</v>
      </c>
      <c r="X28" s="45"/>
      <c r="Y28" s="45"/>
      <c r="Z28" s="45">
        <v>0</v>
      </c>
      <c r="AA28" s="45"/>
      <c r="AB28" s="45"/>
      <c r="AC28" s="45">
        <v>0</v>
      </c>
      <c r="AD28" s="45"/>
      <c r="AE28" s="45"/>
      <c r="AF28" s="45">
        <v>0</v>
      </c>
      <c r="AG28" s="45"/>
      <c r="AH28" s="45"/>
      <c r="AI28" s="45">
        <v>0</v>
      </c>
      <c r="AJ28" s="45"/>
      <c r="AK28" s="45"/>
      <c r="AL28" s="45">
        <v>0</v>
      </c>
      <c r="AM28" s="45"/>
      <c r="AN28" s="45"/>
      <c r="AO28" s="45">
        <v>0</v>
      </c>
      <c r="AP28" s="45"/>
      <c r="AQ28" s="45"/>
      <c r="AR28" s="150"/>
      <c r="AS28" s="141"/>
    </row>
    <row r="29" spans="1:45" s="9" customFormat="1" ht="75">
      <c r="A29" s="156"/>
      <c r="B29" s="147"/>
      <c r="C29" s="158"/>
      <c r="D29" s="16" t="s">
        <v>26</v>
      </c>
      <c r="E29" s="63">
        <f t="shared" si="14"/>
        <v>0</v>
      </c>
      <c r="F29" s="63">
        <f t="shared" ref="F29" si="15">I29+L29+O29+R29+U29+X29+AA29+AD29+AG29+AJ29+AM29+AP29</f>
        <v>0</v>
      </c>
      <c r="G29" s="63" t="s">
        <v>57</v>
      </c>
      <c r="H29" s="45">
        <v>0</v>
      </c>
      <c r="I29" s="45">
        <v>0</v>
      </c>
      <c r="J29" s="52" t="s">
        <v>57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/>
      <c r="S29" s="45"/>
      <c r="T29" s="45">
        <v>0</v>
      </c>
      <c r="U29" s="45"/>
      <c r="V29" s="45"/>
      <c r="W29" s="45">
        <v>0</v>
      </c>
      <c r="X29" s="45"/>
      <c r="Y29" s="45"/>
      <c r="Z29" s="45">
        <v>0</v>
      </c>
      <c r="AA29" s="45"/>
      <c r="AB29" s="45"/>
      <c r="AC29" s="45">
        <v>0</v>
      </c>
      <c r="AD29" s="45"/>
      <c r="AE29" s="45"/>
      <c r="AF29" s="45">
        <v>0</v>
      </c>
      <c r="AG29" s="45"/>
      <c r="AH29" s="45"/>
      <c r="AI29" s="45">
        <v>0</v>
      </c>
      <c r="AJ29" s="45"/>
      <c r="AK29" s="45"/>
      <c r="AL29" s="45">
        <v>0</v>
      </c>
      <c r="AM29" s="45"/>
      <c r="AN29" s="45"/>
      <c r="AO29" s="45">
        <v>0</v>
      </c>
      <c r="AP29" s="45"/>
      <c r="AQ29" s="45"/>
      <c r="AR29" s="150"/>
      <c r="AS29" s="141"/>
    </row>
    <row r="30" spans="1:45" s="9" customFormat="1" ht="56.25">
      <c r="A30" s="156"/>
      <c r="B30" s="147"/>
      <c r="C30" s="158"/>
      <c r="D30" s="16" t="s">
        <v>27</v>
      </c>
      <c r="E30" s="63">
        <f t="shared" si="14"/>
        <v>0</v>
      </c>
      <c r="F30" s="63">
        <f t="shared" si="9"/>
        <v>0</v>
      </c>
      <c r="G30" s="66" t="s">
        <v>57</v>
      </c>
      <c r="H30" s="45">
        <v>0</v>
      </c>
      <c r="I30" s="45">
        <v>0</v>
      </c>
      <c r="J30" s="52" t="s">
        <v>57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/>
      <c r="S30" s="45"/>
      <c r="T30" s="45">
        <v>0</v>
      </c>
      <c r="U30" s="45"/>
      <c r="V30" s="45"/>
      <c r="W30" s="45">
        <v>0</v>
      </c>
      <c r="X30" s="45"/>
      <c r="Y30" s="45"/>
      <c r="Z30" s="45">
        <v>0</v>
      </c>
      <c r="AA30" s="45"/>
      <c r="AB30" s="45"/>
      <c r="AC30" s="45">
        <v>0</v>
      </c>
      <c r="AD30" s="45"/>
      <c r="AE30" s="45"/>
      <c r="AF30" s="45">
        <v>0</v>
      </c>
      <c r="AG30" s="45"/>
      <c r="AH30" s="45"/>
      <c r="AI30" s="45">
        <v>0</v>
      </c>
      <c r="AJ30" s="45"/>
      <c r="AK30" s="45"/>
      <c r="AL30" s="45">
        <v>0</v>
      </c>
      <c r="AM30" s="45"/>
      <c r="AN30" s="45"/>
      <c r="AO30" s="45">
        <v>0</v>
      </c>
      <c r="AP30" s="45"/>
      <c r="AQ30" s="45"/>
      <c r="AR30" s="150"/>
      <c r="AS30" s="141"/>
    </row>
    <row r="31" spans="1:45" s="9" customFormat="1" ht="37.5">
      <c r="A31" s="156"/>
      <c r="B31" s="148"/>
      <c r="C31" s="159"/>
      <c r="D31" s="18" t="s">
        <v>28</v>
      </c>
      <c r="E31" s="63">
        <f t="shared" si="14"/>
        <v>0</v>
      </c>
      <c r="F31" s="63">
        <f t="shared" si="9"/>
        <v>0</v>
      </c>
      <c r="G31" s="66" t="s">
        <v>57</v>
      </c>
      <c r="H31" s="45">
        <v>0</v>
      </c>
      <c r="I31" s="45">
        <v>0</v>
      </c>
      <c r="J31" s="52" t="s">
        <v>57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/>
      <c r="S31" s="45"/>
      <c r="T31" s="45">
        <v>0</v>
      </c>
      <c r="U31" s="45"/>
      <c r="V31" s="45"/>
      <c r="W31" s="45">
        <v>0</v>
      </c>
      <c r="X31" s="45"/>
      <c r="Y31" s="45"/>
      <c r="Z31" s="45">
        <v>0</v>
      </c>
      <c r="AA31" s="45"/>
      <c r="AB31" s="45"/>
      <c r="AC31" s="45">
        <v>0</v>
      </c>
      <c r="AD31" s="45"/>
      <c r="AE31" s="45"/>
      <c r="AF31" s="45">
        <v>0</v>
      </c>
      <c r="AG31" s="45"/>
      <c r="AH31" s="45"/>
      <c r="AI31" s="45">
        <v>0</v>
      </c>
      <c r="AJ31" s="45"/>
      <c r="AK31" s="45"/>
      <c r="AL31" s="45">
        <v>0</v>
      </c>
      <c r="AM31" s="45"/>
      <c r="AN31" s="45"/>
      <c r="AO31" s="45">
        <v>0</v>
      </c>
      <c r="AP31" s="45">
        <v>0</v>
      </c>
      <c r="AQ31" s="45">
        <v>0</v>
      </c>
      <c r="AR31" s="151"/>
      <c r="AS31" s="142"/>
    </row>
    <row r="32" spans="1:45" s="9" customFormat="1">
      <c r="A32" s="160" t="s">
        <v>44</v>
      </c>
      <c r="B32" s="146" t="s">
        <v>45</v>
      </c>
      <c r="C32" s="157" t="s">
        <v>30</v>
      </c>
      <c r="D32" s="17" t="s">
        <v>24</v>
      </c>
      <c r="E32" s="86">
        <f>E33+E34+E35+E36</f>
        <v>25200.1</v>
      </c>
      <c r="F32" s="86">
        <f>F33+F34+F35+F36</f>
        <v>8233.3000000000011</v>
      </c>
      <c r="G32" s="66">
        <f>F32/E32</f>
        <v>0.32671695747239105</v>
      </c>
      <c r="H32" s="77">
        <f t="shared" ref="H32:AO32" si="16">H33+H34+H35+H36</f>
        <v>0</v>
      </c>
      <c r="I32" s="77">
        <f t="shared" si="16"/>
        <v>0</v>
      </c>
      <c r="J32" s="78">
        <v>0</v>
      </c>
      <c r="K32" s="77">
        <f t="shared" si="16"/>
        <v>0</v>
      </c>
      <c r="L32" s="77">
        <f t="shared" si="16"/>
        <v>0</v>
      </c>
      <c r="M32" s="78">
        <f t="shared" si="16"/>
        <v>0</v>
      </c>
      <c r="N32" s="85">
        <f t="shared" si="16"/>
        <v>8500</v>
      </c>
      <c r="O32" s="85">
        <f t="shared" si="16"/>
        <v>8233.3000000000011</v>
      </c>
      <c r="P32" s="73">
        <f>O32/N32</f>
        <v>0.96862352941176488</v>
      </c>
      <c r="Q32" s="77">
        <f t="shared" si="16"/>
        <v>0</v>
      </c>
      <c r="R32" s="77">
        <f t="shared" si="16"/>
        <v>0</v>
      </c>
      <c r="S32" s="77">
        <f t="shared" si="16"/>
        <v>0</v>
      </c>
      <c r="T32" s="77">
        <f t="shared" si="16"/>
        <v>0</v>
      </c>
      <c r="U32" s="77">
        <f t="shared" si="16"/>
        <v>0</v>
      </c>
      <c r="V32" s="77">
        <f t="shared" si="16"/>
        <v>0</v>
      </c>
      <c r="W32" s="85">
        <f t="shared" si="16"/>
        <v>4100.1000000000004</v>
      </c>
      <c r="X32" s="85">
        <f t="shared" si="16"/>
        <v>0</v>
      </c>
      <c r="Y32" s="85">
        <f t="shared" si="16"/>
        <v>0</v>
      </c>
      <c r="Z32" s="85">
        <f t="shared" si="16"/>
        <v>0</v>
      </c>
      <c r="AA32" s="85">
        <f t="shared" si="16"/>
        <v>0</v>
      </c>
      <c r="AB32" s="85">
        <f t="shared" si="16"/>
        <v>0</v>
      </c>
      <c r="AC32" s="85">
        <f t="shared" si="16"/>
        <v>0</v>
      </c>
      <c r="AD32" s="85">
        <f t="shared" si="16"/>
        <v>0</v>
      </c>
      <c r="AE32" s="85">
        <f t="shared" si="16"/>
        <v>0</v>
      </c>
      <c r="AF32" s="85">
        <f t="shared" si="16"/>
        <v>12600</v>
      </c>
      <c r="AG32" s="77">
        <f t="shared" si="16"/>
        <v>0</v>
      </c>
      <c r="AH32" s="77">
        <f t="shared" si="16"/>
        <v>0</v>
      </c>
      <c r="AI32" s="77">
        <f t="shared" si="16"/>
        <v>0</v>
      </c>
      <c r="AJ32" s="77">
        <f t="shared" si="16"/>
        <v>0</v>
      </c>
      <c r="AK32" s="77">
        <f t="shared" si="16"/>
        <v>0</v>
      </c>
      <c r="AL32" s="77">
        <f t="shared" si="16"/>
        <v>0</v>
      </c>
      <c r="AM32" s="77">
        <f t="shared" si="16"/>
        <v>0</v>
      </c>
      <c r="AN32" s="77">
        <f t="shared" si="16"/>
        <v>0</v>
      </c>
      <c r="AO32" s="77">
        <f t="shared" si="16"/>
        <v>0</v>
      </c>
      <c r="AP32" s="46"/>
      <c r="AQ32" s="46"/>
      <c r="AR32" s="146" t="s">
        <v>64</v>
      </c>
      <c r="AS32" s="125"/>
    </row>
    <row r="33" spans="1:45" s="9" customFormat="1" ht="37.5">
      <c r="A33" s="160"/>
      <c r="B33" s="147"/>
      <c r="C33" s="158"/>
      <c r="D33" s="15" t="s">
        <v>25</v>
      </c>
      <c r="E33" s="84">
        <f t="shared" si="14"/>
        <v>1470</v>
      </c>
      <c r="F33" s="84">
        <f t="shared" ref="F33:F35" si="17">I33+L33+O33</f>
        <v>480.3</v>
      </c>
      <c r="G33" s="66">
        <f>F33/E33</f>
        <v>0.32673469387755105</v>
      </c>
      <c r="H33" s="45">
        <v>0</v>
      </c>
      <c r="I33" s="45">
        <v>0</v>
      </c>
      <c r="J33" s="52">
        <v>0</v>
      </c>
      <c r="K33" s="45">
        <v>0</v>
      </c>
      <c r="L33" s="45">
        <v>0</v>
      </c>
      <c r="M33" s="52">
        <v>0</v>
      </c>
      <c r="N33" s="83">
        <v>500</v>
      </c>
      <c r="O33" s="83">
        <v>480.3</v>
      </c>
      <c r="P33" s="60">
        <f>O33/N33</f>
        <v>0.96060000000000001</v>
      </c>
      <c r="Q33" s="45">
        <v>0</v>
      </c>
      <c r="R33" s="45"/>
      <c r="S33" s="45"/>
      <c r="T33" s="45">
        <v>0</v>
      </c>
      <c r="U33" s="45"/>
      <c r="V33" s="45"/>
      <c r="W33" s="83">
        <v>235</v>
      </c>
      <c r="X33" s="83"/>
      <c r="Y33" s="83"/>
      <c r="Z33" s="83">
        <v>0</v>
      </c>
      <c r="AA33" s="83"/>
      <c r="AB33" s="83"/>
      <c r="AC33" s="83">
        <v>0</v>
      </c>
      <c r="AD33" s="83"/>
      <c r="AE33" s="83"/>
      <c r="AF33" s="83">
        <v>735</v>
      </c>
      <c r="AG33" s="45"/>
      <c r="AH33" s="45"/>
      <c r="AI33" s="45">
        <v>0</v>
      </c>
      <c r="AJ33" s="45"/>
      <c r="AK33" s="45"/>
      <c r="AL33" s="45">
        <v>0</v>
      </c>
      <c r="AM33" s="45"/>
      <c r="AN33" s="45"/>
      <c r="AO33" s="45">
        <v>0</v>
      </c>
      <c r="AP33" s="45"/>
      <c r="AQ33" s="45"/>
      <c r="AR33" s="147"/>
      <c r="AS33" s="141"/>
    </row>
    <row r="34" spans="1:45" s="9" customFormat="1" ht="75">
      <c r="A34" s="160"/>
      <c r="B34" s="147"/>
      <c r="C34" s="158"/>
      <c r="D34" s="16" t="s">
        <v>26</v>
      </c>
      <c r="E34" s="84">
        <f t="shared" si="14"/>
        <v>22470.1</v>
      </c>
      <c r="F34" s="84">
        <f t="shared" si="17"/>
        <v>7341.3</v>
      </c>
      <c r="G34" s="66">
        <f>F34/E34</f>
        <v>0.32671416682613785</v>
      </c>
      <c r="H34" s="45">
        <v>0</v>
      </c>
      <c r="I34" s="45">
        <v>0</v>
      </c>
      <c r="J34" s="52">
        <v>0</v>
      </c>
      <c r="K34" s="45">
        <v>0</v>
      </c>
      <c r="L34" s="45">
        <v>0</v>
      </c>
      <c r="M34" s="52">
        <v>0</v>
      </c>
      <c r="N34" s="83">
        <v>7500</v>
      </c>
      <c r="O34" s="83">
        <v>7341.3</v>
      </c>
      <c r="P34" s="60">
        <f t="shared" ref="P34:P35" si="18">O34/N34</f>
        <v>0.97884000000000004</v>
      </c>
      <c r="Q34" s="45">
        <v>0</v>
      </c>
      <c r="R34" s="45"/>
      <c r="S34" s="45"/>
      <c r="T34" s="45">
        <v>0</v>
      </c>
      <c r="U34" s="45"/>
      <c r="V34" s="45"/>
      <c r="W34" s="83">
        <v>3735.1</v>
      </c>
      <c r="X34" s="83"/>
      <c r="Y34" s="83"/>
      <c r="Z34" s="83">
        <v>0</v>
      </c>
      <c r="AA34" s="83"/>
      <c r="AB34" s="83"/>
      <c r="AC34" s="83">
        <v>0</v>
      </c>
      <c r="AD34" s="83"/>
      <c r="AE34" s="83"/>
      <c r="AF34" s="83">
        <v>11235</v>
      </c>
      <c r="AG34" s="45"/>
      <c r="AH34" s="45"/>
      <c r="AI34" s="45">
        <v>0</v>
      </c>
      <c r="AJ34" s="45"/>
      <c r="AK34" s="45"/>
      <c r="AL34" s="45">
        <v>0</v>
      </c>
      <c r="AM34" s="45"/>
      <c r="AN34" s="45"/>
      <c r="AO34" s="45">
        <v>0</v>
      </c>
      <c r="AP34" s="45"/>
      <c r="AQ34" s="45"/>
      <c r="AR34" s="147"/>
      <c r="AS34" s="141"/>
    </row>
    <row r="35" spans="1:45" s="9" customFormat="1" ht="56.25">
      <c r="A35" s="160"/>
      <c r="B35" s="147"/>
      <c r="C35" s="158"/>
      <c r="D35" s="16" t="s">
        <v>27</v>
      </c>
      <c r="E35" s="84">
        <f t="shared" si="14"/>
        <v>1260</v>
      </c>
      <c r="F35" s="84">
        <f t="shared" si="17"/>
        <v>411.7</v>
      </c>
      <c r="G35" s="66">
        <f>F35/E35</f>
        <v>0.32674603174603173</v>
      </c>
      <c r="H35" s="45">
        <v>0</v>
      </c>
      <c r="I35" s="45">
        <v>0</v>
      </c>
      <c r="J35" s="52">
        <v>0</v>
      </c>
      <c r="K35" s="45"/>
      <c r="L35" s="45">
        <v>0</v>
      </c>
      <c r="M35" s="52">
        <v>0</v>
      </c>
      <c r="N35" s="83">
        <v>500</v>
      </c>
      <c r="O35" s="83">
        <v>411.7</v>
      </c>
      <c r="P35" s="60">
        <f t="shared" si="18"/>
        <v>0.82340000000000002</v>
      </c>
      <c r="Q35" s="45"/>
      <c r="R35" s="45"/>
      <c r="S35" s="45"/>
      <c r="T35" s="45">
        <v>0</v>
      </c>
      <c r="U35" s="45"/>
      <c r="V35" s="45"/>
      <c r="W35" s="83">
        <v>130</v>
      </c>
      <c r="X35" s="83"/>
      <c r="Y35" s="83"/>
      <c r="Z35" s="83">
        <v>0</v>
      </c>
      <c r="AA35" s="83"/>
      <c r="AB35" s="83"/>
      <c r="AC35" s="83">
        <v>0</v>
      </c>
      <c r="AD35" s="83"/>
      <c r="AE35" s="83"/>
      <c r="AF35" s="83">
        <v>630</v>
      </c>
      <c r="AG35" s="45"/>
      <c r="AH35" s="45"/>
      <c r="AI35" s="45">
        <v>0</v>
      </c>
      <c r="AJ35" s="45"/>
      <c r="AK35" s="45"/>
      <c r="AL35" s="45">
        <v>0</v>
      </c>
      <c r="AM35" s="45"/>
      <c r="AN35" s="45"/>
      <c r="AO35" s="45">
        <v>0</v>
      </c>
      <c r="AP35" s="45"/>
      <c r="AQ35" s="45"/>
      <c r="AR35" s="147"/>
      <c r="AS35" s="141"/>
    </row>
    <row r="36" spans="1:45" s="9" customFormat="1" ht="37.5">
      <c r="A36" s="160"/>
      <c r="B36" s="148"/>
      <c r="C36" s="159"/>
      <c r="D36" s="18" t="s">
        <v>28</v>
      </c>
      <c r="E36" s="63">
        <f t="shared" si="14"/>
        <v>0</v>
      </c>
      <c r="F36" s="63">
        <f t="shared" si="9"/>
        <v>0</v>
      </c>
      <c r="G36" s="66">
        <v>0</v>
      </c>
      <c r="H36" s="45">
        <v>0</v>
      </c>
      <c r="I36" s="45">
        <v>0</v>
      </c>
      <c r="J36" s="52" t="s">
        <v>57</v>
      </c>
      <c r="K36" s="45">
        <v>0</v>
      </c>
      <c r="L36" s="45">
        <v>0</v>
      </c>
      <c r="M36" s="52">
        <v>0</v>
      </c>
      <c r="N36" s="45">
        <v>0</v>
      </c>
      <c r="O36" s="45">
        <v>0</v>
      </c>
      <c r="P36" s="60">
        <v>0</v>
      </c>
      <c r="Q36" s="45">
        <v>0</v>
      </c>
      <c r="R36" s="45"/>
      <c r="S36" s="45"/>
      <c r="T36" s="45">
        <v>0</v>
      </c>
      <c r="U36" s="45"/>
      <c r="V36" s="45"/>
      <c r="W36" s="45">
        <v>0</v>
      </c>
      <c r="X36" s="45"/>
      <c r="Y36" s="45"/>
      <c r="Z36" s="45">
        <v>0</v>
      </c>
      <c r="AA36" s="45"/>
      <c r="AB36" s="45"/>
      <c r="AC36" s="45">
        <v>0</v>
      </c>
      <c r="AD36" s="45"/>
      <c r="AE36" s="45"/>
      <c r="AF36" s="45">
        <v>0</v>
      </c>
      <c r="AG36" s="45"/>
      <c r="AH36" s="45"/>
      <c r="AI36" s="45">
        <v>0</v>
      </c>
      <c r="AJ36" s="45"/>
      <c r="AK36" s="45"/>
      <c r="AL36" s="45">
        <v>0</v>
      </c>
      <c r="AM36" s="45"/>
      <c r="AN36" s="45"/>
      <c r="AO36" s="45">
        <v>0</v>
      </c>
      <c r="AP36" s="45">
        <v>0</v>
      </c>
      <c r="AQ36" s="45">
        <v>0</v>
      </c>
      <c r="AR36" s="148"/>
      <c r="AS36" s="142"/>
    </row>
    <row r="37" spans="1:45" s="9" customFormat="1">
      <c r="A37" s="155" t="s">
        <v>46</v>
      </c>
      <c r="B37" s="146" t="s">
        <v>47</v>
      </c>
      <c r="C37" s="157" t="s">
        <v>30</v>
      </c>
      <c r="D37" s="17" t="s">
        <v>24</v>
      </c>
      <c r="E37" s="86">
        <f>E38+E39+E40+E41</f>
        <v>4000</v>
      </c>
      <c r="F37" s="30">
        <f>F38+F39+F40+F41</f>
        <v>0</v>
      </c>
      <c r="G37" s="66">
        <f>F37/E37</f>
        <v>0</v>
      </c>
      <c r="H37" s="77">
        <f t="shared" ref="H37:AQ37" si="19">H38+H39+H40+H41</f>
        <v>0</v>
      </c>
      <c r="I37" s="77">
        <f t="shared" si="19"/>
        <v>0</v>
      </c>
      <c r="J37" s="78">
        <f t="shared" si="19"/>
        <v>0</v>
      </c>
      <c r="K37" s="77">
        <f t="shared" si="19"/>
        <v>0</v>
      </c>
      <c r="L37" s="77">
        <f t="shared" si="19"/>
        <v>0</v>
      </c>
      <c r="M37" s="78">
        <f t="shared" si="19"/>
        <v>0</v>
      </c>
      <c r="N37" s="77">
        <f t="shared" si="19"/>
        <v>0</v>
      </c>
      <c r="O37" s="77">
        <f t="shared" si="19"/>
        <v>0</v>
      </c>
      <c r="P37" s="73">
        <f t="shared" si="19"/>
        <v>0</v>
      </c>
      <c r="Q37" s="77">
        <f t="shared" si="19"/>
        <v>0</v>
      </c>
      <c r="R37" s="77">
        <f t="shared" si="19"/>
        <v>0</v>
      </c>
      <c r="S37" s="77">
        <f t="shared" si="19"/>
        <v>0</v>
      </c>
      <c r="T37" s="77">
        <f t="shared" si="19"/>
        <v>0</v>
      </c>
      <c r="U37" s="77">
        <f t="shared" si="19"/>
        <v>0</v>
      </c>
      <c r="V37" s="77">
        <f t="shared" si="19"/>
        <v>0</v>
      </c>
      <c r="W37" s="77">
        <f t="shared" si="19"/>
        <v>0</v>
      </c>
      <c r="X37" s="77">
        <f t="shared" si="19"/>
        <v>0</v>
      </c>
      <c r="Y37" s="77">
        <f t="shared" si="19"/>
        <v>0</v>
      </c>
      <c r="Z37" s="77">
        <f t="shared" si="19"/>
        <v>0</v>
      </c>
      <c r="AA37" s="77">
        <f t="shared" si="19"/>
        <v>0</v>
      </c>
      <c r="AB37" s="77">
        <f t="shared" si="19"/>
        <v>0</v>
      </c>
      <c r="AC37" s="77">
        <f t="shared" si="19"/>
        <v>0</v>
      </c>
      <c r="AD37" s="77">
        <f t="shared" si="19"/>
        <v>0</v>
      </c>
      <c r="AE37" s="77">
        <f t="shared" si="19"/>
        <v>0</v>
      </c>
      <c r="AF37" s="77">
        <f t="shared" si="19"/>
        <v>0</v>
      </c>
      <c r="AG37" s="77">
        <f t="shared" si="19"/>
        <v>0</v>
      </c>
      <c r="AH37" s="77">
        <f t="shared" si="19"/>
        <v>0</v>
      </c>
      <c r="AI37" s="77">
        <f t="shared" si="19"/>
        <v>0</v>
      </c>
      <c r="AJ37" s="77">
        <f t="shared" si="19"/>
        <v>0</v>
      </c>
      <c r="AK37" s="77">
        <f t="shared" si="19"/>
        <v>0</v>
      </c>
      <c r="AL37" s="77">
        <f t="shared" si="19"/>
        <v>0</v>
      </c>
      <c r="AM37" s="77">
        <f t="shared" si="19"/>
        <v>0</v>
      </c>
      <c r="AN37" s="77">
        <f t="shared" si="19"/>
        <v>0</v>
      </c>
      <c r="AO37" s="85">
        <f t="shared" si="19"/>
        <v>4000</v>
      </c>
      <c r="AP37" s="77">
        <f t="shared" si="19"/>
        <v>0</v>
      </c>
      <c r="AQ37" s="77">
        <f t="shared" si="19"/>
        <v>0</v>
      </c>
      <c r="AR37" s="146" t="s">
        <v>63</v>
      </c>
      <c r="AS37" s="125"/>
    </row>
    <row r="38" spans="1:45" s="9" customFormat="1" ht="37.5">
      <c r="A38" s="156"/>
      <c r="B38" s="147"/>
      <c r="C38" s="158"/>
      <c r="D38" s="15" t="s">
        <v>25</v>
      </c>
      <c r="E38" s="84">
        <f t="shared" si="14"/>
        <v>4000</v>
      </c>
      <c r="F38" s="63">
        <f>I38+L38+O38</f>
        <v>0</v>
      </c>
      <c r="G38" s="66">
        <f>F38/E38</f>
        <v>0</v>
      </c>
      <c r="H38" s="45">
        <v>0</v>
      </c>
      <c r="I38" s="45">
        <v>0</v>
      </c>
      <c r="J38" s="52">
        <v>0</v>
      </c>
      <c r="K38" s="45">
        <v>0</v>
      </c>
      <c r="L38" s="45">
        <v>0</v>
      </c>
      <c r="M38" s="52">
        <v>0</v>
      </c>
      <c r="N38" s="45">
        <v>0</v>
      </c>
      <c r="O38" s="45">
        <v>0</v>
      </c>
      <c r="P38" s="60">
        <v>0</v>
      </c>
      <c r="Q38" s="45">
        <v>0</v>
      </c>
      <c r="R38" s="45"/>
      <c r="S38" s="45"/>
      <c r="T38" s="45">
        <v>0</v>
      </c>
      <c r="U38" s="45"/>
      <c r="V38" s="45"/>
      <c r="W38" s="45">
        <v>0</v>
      </c>
      <c r="X38" s="45"/>
      <c r="Y38" s="45"/>
      <c r="Z38" s="45">
        <v>0</v>
      </c>
      <c r="AA38" s="45"/>
      <c r="AB38" s="45"/>
      <c r="AC38" s="45">
        <v>0</v>
      </c>
      <c r="AD38" s="45"/>
      <c r="AE38" s="45"/>
      <c r="AF38" s="45">
        <v>0</v>
      </c>
      <c r="AG38" s="45"/>
      <c r="AH38" s="45"/>
      <c r="AI38" s="45">
        <v>0</v>
      </c>
      <c r="AJ38" s="45"/>
      <c r="AK38" s="45"/>
      <c r="AL38" s="45">
        <v>0</v>
      </c>
      <c r="AM38" s="45"/>
      <c r="AN38" s="45"/>
      <c r="AO38" s="83">
        <v>4000</v>
      </c>
      <c r="AP38" s="45"/>
      <c r="AQ38" s="45"/>
      <c r="AR38" s="147"/>
      <c r="AS38" s="141"/>
    </row>
    <row r="39" spans="1:45" s="9" customFormat="1" ht="75">
      <c r="A39" s="156"/>
      <c r="B39" s="147"/>
      <c r="C39" s="158"/>
      <c r="D39" s="16" t="s">
        <v>26</v>
      </c>
      <c r="E39" s="63">
        <f t="shared" si="14"/>
        <v>0</v>
      </c>
      <c r="F39" s="63">
        <f t="shared" si="9"/>
        <v>0</v>
      </c>
      <c r="G39" s="66">
        <v>0</v>
      </c>
      <c r="H39" s="45">
        <v>0</v>
      </c>
      <c r="I39" s="45">
        <v>0</v>
      </c>
      <c r="J39" s="52">
        <v>0</v>
      </c>
      <c r="K39" s="45">
        <v>0</v>
      </c>
      <c r="L39" s="45">
        <v>0</v>
      </c>
      <c r="M39" s="52">
        <v>0</v>
      </c>
      <c r="N39" s="45">
        <v>0</v>
      </c>
      <c r="O39" s="45">
        <v>0</v>
      </c>
      <c r="P39" s="60">
        <v>0</v>
      </c>
      <c r="Q39" s="45">
        <v>0</v>
      </c>
      <c r="R39" s="45"/>
      <c r="S39" s="45"/>
      <c r="T39" s="45">
        <v>0</v>
      </c>
      <c r="U39" s="45"/>
      <c r="V39" s="45"/>
      <c r="W39" s="45">
        <v>0</v>
      </c>
      <c r="X39" s="45"/>
      <c r="Y39" s="45"/>
      <c r="Z39" s="45">
        <v>0</v>
      </c>
      <c r="AA39" s="45"/>
      <c r="AB39" s="45"/>
      <c r="AC39" s="45">
        <v>0</v>
      </c>
      <c r="AD39" s="45"/>
      <c r="AE39" s="45"/>
      <c r="AF39" s="45">
        <v>0</v>
      </c>
      <c r="AG39" s="45"/>
      <c r="AH39" s="45"/>
      <c r="AI39" s="45">
        <v>0</v>
      </c>
      <c r="AJ39" s="45"/>
      <c r="AK39" s="45"/>
      <c r="AL39" s="45">
        <v>0</v>
      </c>
      <c r="AM39" s="45"/>
      <c r="AN39" s="45"/>
      <c r="AO39" s="45">
        <v>0</v>
      </c>
      <c r="AP39" s="45"/>
      <c r="AQ39" s="45"/>
      <c r="AR39" s="147"/>
      <c r="AS39" s="141"/>
    </row>
    <row r="40" spans="1:45" s="9" customFormat="1" ht="56.25">
      <c r="A40" s="156"/>
      <c r="B40" s="147"/>
      <c r="C40" s="158"/>
      <c r="D40" s="16" t="s">
        <v>27</v>
      </c>
      <c r="E40" s="63">
        <f t="shared" si="14"/>
        <v>0</v>
      </c>
      <c r="F40" s="63">
        <f t="shared" si="9"/>
        <v>0</v>
      </c>
      <c r="G40" s="66">
        <v>0</v>
      </c>
      <c r="H40" s="45">
        <v>0</v>
      </c>
      <c r="I40" s="45">
        <v>0</v>
      </c>
      <c r="J40" s="52">
        <v>0</v>
      </c>
      <c r="K40" s="45">
        <v>0</v>
      </c>
      <c r="L40" s="45">
        <v>0</v>
      </c>
      <c r="M40" s="52">
        <v>0</v>
      </c>
      <c r="N40" s="45">
        <v>0</v>
      </c>
      <c r="O40" s="45">
        <v>0</v>
      </c>
      <c r="P40" s="60">
        <v>0</v>
      </c>
      <c r="Q40" s="45">
        <v>0</v>
      </c>
      <c r="R40" s="45"/>
      <c r="S40" s="45"/>
      <c r="T40" s="45">
        <v>0</v>
      </c>
      <c r="U40" s="45"/>
      <c r="V40" s="45"/>
      <c r="W40" s="45">
        <v>0</v>
      </c>
      <c r="X40" s="45"/>
      <c r="Y40" s="45"/>
      <c r="Z40" s="45">
        <v>0</v>
      </c>
      <c r="AA40" s="45"/>
      <c r="AB40" s="45"/>
      <c r="AC40" s="45">
        <v>0</v>
      </c>
      <c r="AD40" s="45"/>
      <c r="AE40" s="45"/>
      <c r="AF40" s="45">
        <v>0</v>
      </c>
      <c r="AG40" s="45"/>
      <c r="AH40" s="45"/>
      <c r="AI40" s="45">
        <v>0</v>
      </c>
      <c r="AJ40" s="45"/>
      <c r="AK40" s="45"/>
      <c r="AL40" s="45">
        <v>0</v>
      </c>
      <c r="AM40" s="45"/>
      <c r="AN40" s="45"/>
      <c r="AO40" s="45">
        <v>0</v>
      </c>
      <c r="AP40" s="45"/>
      <c r="AQ40" s="45"/>
      <c r="AR40" s="147"/>
      <c r="AS40" s="141"/>
    </row>
    <row r="41" spans="1:45" s="9" customFormat="1" ht="37.5">
      <c r="A41" s="156"/>
      <c r="B41" s="148"/>
      <c r="C41" s="159"/>
      <c r="D41" s="18" t="s">
        <v>28</v>
      </c>
      <c r="E41" s="63">
        <f t="shared" si="14"/>
        <v>0</v>
      </c>
      <c r="F41" s="63">
        <f t="shared" si="9"/>
        <v>0</v>
      </c>
      <c r="G41" s="66">
        <v>0</v>
      </c>
      <c r="H41" s="45">
        <v>0</v>
      </c>
      <c r="I41" s="45">
        <v>0</v>
      </c>
      <c r="J41" s="52">
        <v>0</v>
      </c>
      <c r="K41" s="45">
        <v>0</v>
      </c>
      <c r="L41" s="45">
        <v>0</v>
      </c>
      <c r="M41" s="52">
        <v>0</v>
      </c>
      <c r="N41" s="45">
        <v>0</v>
      </c>
      <c r="O41" s="45">
        <v>0</v>
      </c>
      <c r="P41" s="60">
        <v>0</v>
      </c>
      <c r="Q41" s="45">
        <v>0</v>
      </c>
      <c r="R41" s="45"/>
      <c r="S41" s="45"/>
      <c r="T41" s="45">
        <v>0</v>
      </c>
      <c r="U41" s="45"/>
      <c r="V41" s="45"/>
      <c r="W41" s="45">
        <v>0</v>
      </c>
      <c r="X41" s="45"/>
      <c r="Y41" s="45"/>
      <c r="Z41" s="45">
        <v>0</v>
      </c>
      <c r="AA41" s="45"/>
      <c r="AB41" s="45"/>
      <c r="AC41" s="45">
        <v>0</v>
      </c>
      <c r="AD41" s="45"/>
      <c r="AE41" s="45"/>
      <c r="AF41" s="45">
        <v>0</v>
      </c>
      <c r="AG41" s="45"/>
      <c r="AH41" s="45"/>
      <c r="AI41" s="45">
        <v>0</v>
      </c>
      <c r="AJ41" s="45"/>
      <c r="AK41" s="45"/>
      <c r="AL41" s="45">
        <v>0</v>
      </c>
      <c r="AM41" s="45"/>
      <c r="AN41" s="45"/>
      <c r="AO41" s="45">
        <v>0</v>
      </c>
      <c r="AP41" s="45">
        <v>0</v>
      </c>
      <c r="AQ41" s="45">
        <v>0</v>
      </c>
      <c r="AR41" s="148"/>
      <c r="AS41" s="142"/>
    </row>
    <row r="42" spans="1:45" ht="131.25">
      <c r="A42" s="79" t="s">
        <v>48</v>
      </c>
      <c r="B42" s="80" t="s">
        <v>49</v>
      </c>
      <c r="C42" s="81" t="s">
        <v>23</v>
      </c>
      <c r="D42" s="16" t="s">
        <v>42</v>
      </c>
      <c r="E42" s="63">
        <v>0</v>
      </c>
      <c r="F42" s="63">
        <v>0</v>
      </c>
      <c r="G42" s="66">
        <v>0</v>
      </c>
      <c r="H42" s="45" t="s">
        <v>57</v>
      </c>
      <c r="I42" s="45" t="s">
        <v>57</v>
      </c>
      <c r="J42" s="52">
        <v>0</v>
      </c>
      <c r="K42" s="45" t="s">
        <v>57</v>
      </c>
      <c r="L42" s="45" t="s">
        <v>57</v>
      </c>
      <c r="M42" s="52">
        <v>0</v>
      </c>
      <c r="N42" s="45" t="s">
        <v>57</v>
      </c>
      <c r="O42" s="45" t="s">
        <v>57</v>
      </c>
      <c r="P42" s="60">
        <v>0</v>
      </c>
      <c r="Q42" s="45" t="s">
        <v>57</v>
      </c>
      <c r="R42" s="45" t="s">
        <v>57</v>
      </c>
      <c r="S42" s="45" t="s">
        <v>57</v>
      </c>
      <c r="T42" s="45" t="s">
        <v>57</v>
      </c>
      <c r="U42" s="45" t="s">
        <v>57</v>
      </c>
      <c r="V42" s="45" t="s">
        <v>57</v>
      </c>
      <c r="W42" s="45" t="s">
        <v>57</v>
      </c>
      <c r="X42" s="45" t="s">
        <v>57</v>
      </c>
      <c r="Y42" s="45" t="s">
        <v>57</v>
      </c>
      <c r="Z42" s="45" t="s">
        <v>57</v>
      </c>
      <c r="AA42" s="45" t="s">
        <v>57</v>
      </c>
      <c r="AB42" s="45" t="s">
        <v>57</v>
      </c>
      <c r="AC42" s="45" t="s">
        <v>57</v>
      </c>
      <c r="AD42" s="45" t="s">
        <v>57</v>
      </c>
      <c r="AE42" s="45" t="s">
        <v>57</v>
      </c>
      <c r="AF42" s="45" t="s">
        <v>57</v>
      </c>
      <c r="AG42" s="45" t="s">
        <v>57</v>
      </c>
      <c r="AH42" s="45" t="s">
        <v>57</v>
      </c>
      <c r="AI42" s="45" t="s">
        <v>57</v>
      </c>
      <c r="AJ42" s="45" t="s">
        <v>57</v>
      </c>
      <c r="AK42" s="45" t="s">
        <v>57</v>
      </c>
      <c r="AL42" s="45" t="s">
        <v>57</v>
      </c>
      <c r="AM42" s="45" t="s">
        <v>57</v>
      </c>
      <c r="AN42" s="45" t="s">
        <v>57</v>
      </c>
      <c r="AO42" s="45" t="s">
        <v>57</v>
      </c>
      <c r="AP42" s="45" t="s">
        <v>57</v>
      </c>
      <c r="AQ42" s="45" t="s">
        <v>57</v>
      </c>
      <c r="AR42" s="42" t="s">
        <v>59</v>
      </c>
      <c r="AS42" s="41"/>
    </row>
    <row r="43" spans="1:45">
      <c r="A43" s="160" t="s">
        <v>18</v>
      </c>
      <c r="B43" s="161" t="s">
        <v>50</v>
      </c>
      <c r="C43" s="111" t="s">
        <v>23</v>
      </c>
      <c r="D43" s="17" t="s">
        <v>24</v>
      </c>
      <c r="E43" s="63">
        <v>0</v>
      </c>
      <c r="F43" s="63">
        <v>0</v>
      </c>
      <c r="G43" s="66">
        <v>0</v>
      </c>
      <c r="H43" s="46" t="s">
        <v>57</v>
      </c>
      <c r="I43" s="46" t="s">
        <v>57</v>
      </c>
      <c r="J43" s="78">
        <f t="shared" ref="J43" si="20">J44+J45+J46+J47</f>
        <v>0</v>
      </c>
      <c r="K43" s="46" t="s">
        <v>57</v>
      </c>
      <c r="L43" s="46" t="s">
        <v>57</v>
      </c>
      <c r="M43" s="78">
        <f t="shared" ref="M43" si="21">M44+M45+M46+M47</f>
        <v>0</v>
      </c>
      <c r="N43" s="46" t="s">
        <v>57</v>
      </c>
      <c r="O43" s="46" t="s">
        <v>57</v>
      </c>
      <c r="P43" s="78">
        <f t="shared" ref="P43" si="22">P44+P45+P46+P47</f>
        <v>0</v>
      </c>
      <c r="Q43" s="46" t="s">
        <v>57</v>
      </c>
      <c r="R43" s="46" t="s">
        <v>57</v>
      </c>
      <c r="S43" s="46" t="s">
        <v>57</v>
      </c>
      <c r="T43" s="46" t="s">
        <v>57</v>
      </c>
      <c r="U43" s="46" t="s">
        <v>57</v>
      </c>
      <c r="V43" s="46" t="s">
        <v>57</v>
      </c>
      <c r="W43" s="46" t="s">
        <v>57</v>
      </c>
      <c r="X43" s="46" t="s">
        <v>57</v>
      </c>
      <c r="Y43" s="46" t="s">
        <v>57</v>
      </c>
      <c r="Z43" s="46" t="s">
        <v>57</v>
      </c>
      <c r="AA43" s="46" t="s">
        <v>57</v>
      </c>
      <c r="AB43" s="46" t="s">
        <v>57</v>
      </c>
      <c r="AC43" s="46" t="s">
        <v>57</v>
      </c>
      <c r="AD43" s="46" t="s">
        <v>57</v>
      </c>
      <c r="AE43" s="46" t="s">
        <v>57</v>
      </c>
      <c r="AF43" s="46" t="s">
        <v>57</v>
      </c>
      <c r="AG43" s="46" t="s">
        <v>57</v>
      </c>
      <c r="AH43" s="46" t="s">
        <v>57</v>
      </c>
      <c r="AI43" s="46" t="s">
        <v>57</v>
      </c>
      <c r="AJ43" s="46" t="s">
        <v>57</v>
      </c>
      <c r="AK43" s="46" t="s">
        <v>57</v>
      </c>
      <c r="AL43" s="46" t="s">
        <v>57</v>
      </c>
      <c r="AM43" s="46" t="s">
        <v>57</v>
      </c>
      <c r="AN43" s="46" t="s">
        <v>57</v>
      </c>
      <c r="AO43" s="46" t="s">
        <v>57</v>
      </c>
      <c r="AP43" s="46" t="s">
        <v>57</v>
      </c>
      <c r="AQ43" s="46" t="s">
        <v>57</v>
      </c>
      <c r="AR43" s="152" t="s">
        <v>60</v>
      </c>
      <c r="AS43" s="138"/>
    </row>
    <row r="44" spans="1:45" ht="37.5">
      <c r="A44" s="160"/>
      <c r="B44" s="161"/>
      <c r="C44" s="111"/>
      <c r="D44" s="15" t="s">
        <v>25</v>
      </c>
      <c r="E44" s="63">
        <v>0</v>
      </c>
      <c r="F44" s="63">
        <v>0</v>
      </c>
      <c r="G44" s="66">
        <v>0</v>
      </c>
      <c r="H44" s="45">
        <v>0</v>
      </c>
      <c r="I44" s="45">
        <v>0</v>
      </c>
      <c r="J44" s="52">
        <v>0</v>
      </c>
      <c r="K44" s="45">
        <v>0</v>
      </c>
      <c r="L44" s="45">
        <v>0</v>
      </c>
      <c r="M44" s="52">
        <v>0</v>
      </c>
      <c r="N44" s="45">
        <v>0</v>
      </c>
      <c r="O44" s="45">
        <v>0</v>
      </c>
      <c r="P44" s="60">
        <v>0</v>
      </c>
      <c r="Q44" s="45" t="s">
        <v>57</v>
      </c>
      <c r="R44" s="45" t="s">
        <v>57</v>
      </c>
      <c r="S44" s="45" t="s">
        <v>57</v>
      </c>
      <c r="T44" s="45" t="s">
        <v>57</v>
      </c>
      <c r="U44" s="45" t="s">
        <v>57</v>
      </c>
      <c r="V44" s="45" t="s">
        <v>57</v>
      </c>
      <c r="W44" s="45" t="s">
        <v>57</v>
      </c>
      <c r="X44" s="45" t="s">
        <v>57</v>
      </c>
      <c r="Y44" s="45" t="s">
        <v>57</v>
      </c>
      <c r="Z44" s="45" t="s">
        <v>57</v>
      </c>
      <c r="AA44" s="45" t="s">
        <v>57</v>
      </c>
      <c r="AB44" s="45" t="s">
        <v>57</v>
      </c>
      <c r="AC44" s="45" t="s">
        <v>57</v>
      </c>
      <c r="AD44" s="45" t="s">
        <v>57</v>
      </c>
      <c r="AE44" s="45" t="s">
        <v>57</v>
      </c>
      <c r="AF44" s="45" t="s">
        <v>57</v>
      </c>
      <c r="AG44" s="45" t="s">
        <v>57</v>
      </c>
      <c r="AH44" s="45" t="s">
        <v>57</v>
      </c>
      <c r="AI44" s="45" t="s">
        <v>57</v>
      </c>
      <c r="AJ44" s="45" t="s">
        <v>57</v>
      </c>
      <c r="AK44" s="45" t="s">
        <v>57</v>
      </c>
      <c r="AL44" s="45" t="s">
        <v>57</v>
      </c>
      <c r="AM44" s="45" t="s">
        <v>57</v>
      </c>
      <c r="AN44" s="45" t="s">
        <v>57</v>
      </c>
      <c r="AO44" s="45" t="s">
        <v>57</v>
      </c>
      <c r="AP44" s="45" t="s">
        <v>57</v>
      </c>
      <c r="AQ44" s="45" t="s">
        <v>57</v>
      </c>
      <c r="AR44" s="153"/>
      <c r="AS44" s="139"/>
    </row>
    <row r="45" spans="1:45" ht="75">
      <c r="A45" s="160"/>
      <c r="B45" s="161"/>
      <c r="C45" s="111"/>
      <c r="D45" s="16" t="s">
        <v>26</v>
      </c>
      <c r="E45" s="63">
        <v>0</v>
      </c>
      <c r="F45" s="63">
        <v>0</v>
      </c>
      <c r="G45" s="66">
        <v>0</v>
      </c>
      <c r="H45" s="45">
        <v>0</v>
      </c>
      <c r="I45" s="45">
        <v>0</v>
      </c>
      <c r="J45" s="52">
        <v>0</v>
      </c>
      <c r="K45" s="45">
        <v>0</v>
      </c>
      <c r="L45" s="45">
        <v>0</v>
      </c>
      <c r="M45" s="52">
        <v>0</v>
      </c>
      <c r="N45" s="45">
        <v>0</v>
      </c>
      <c r="O45" s="45">
        <v>0</v>
      </c>
      <c r="P45" s="60">
        <v>0</v>
      </c>
      <c r="Q45" s="45" t="s">
        <v>57</v>
      </c>
      <c r="R45" s="45" t="s">
        <v>57</v>
      </c>
      <c r="S45" s="45" t="s">
        <v>57</v>
      </c>
      <c r="T45" s="45" t="s">
        <v>57</v>
      </c>
      <c r="U45" s="45" t="s">
        <v>57</v>
      </c>
      <c r="V45" s="45" t="s">
        <v>57</v>
      </c>
      <c r="W45" s="45" t="s">
        <v>57</v>
      </c>
      <c r="X45" s="45" t="s">
        <v>57</v>
      </c>
      <c r="Y45" s="45" t="s">
        <v>57</v>
      </c>
      <c r="Z45" s="45" t="s">
        <v>57</v>
      </c>
      <c r="AA45" s="45" t="s">
        <v>57</v>
      </c>
      <c r="AB45" s="45" t="s">
        <v>57</v>
      </c>
      <c r="AC45" s="45" t="s">
        <v>57</v>
      </c>
      <c r="AD45" s="45" t="s">
        <v>57</v>
      </c>
      <c r="AE45" s="45" t="s">
        <v>57</v>
      </c>
      <c r="AF45" s="45" t="s">
        <v>57</v>
      </c>
      <c r="AG45" s="45" t="s">
        <v>57</v>
      </c>
      <c r="AH45" s="45" t="s">
        <v>57</v>
      </c>
      <c r="AI45" s="45" t="s">
        <v>57</v>
      </c>
      <c r="AJ45" s="45" t="s">
        <v>57</v>
      </c>
      <c r="AK45" s="45" t="s">
        <v>57</v>
      </c>
      <c r="AL45" s="45" t="s">
        <v>57</v>
      </c>
      <c r="AM45" s="45" t="s">
        <v>57</v>
      </c>
      <c r="AN45" s="45" t="s">
        <v>57</v>
      </c>
      <c r="AO45" s="45" t="s">
        <v>57</v>
      </c>
      <c r="AP45" s="45" t="s">
        <v>57</v>
      </c>
      <c r="AQ45" s="45" t="s">
        <v>57</v>
      </c>
      <c r="AR45" s="153"/>
      <c r="AS45" s="139"/>
    </row>
    <row r="46" spans="1:45" ht="56.25">
      <c r="A46" s="160"/>
      <c r="B46" s="161"/>
      <c r="C46" s="111"/>
      <c r="D46" s="16" t="s">
        <v>27</v>
      </c>
      <c r="E46" s="63">
        <v>0</v>
      </c>
      <c r="F46" s="63">
        <v>0</v>
      </c>
      <c r="G46" s="66">
        <v>0</v>
      </c>
      <c r="H46" s="45">
        <v>0</v>
      </c>
      <c r="I46" s="45">
        <v>0</v>
      </c>
      <c r="J46" s="52">
        <v>0</v>
      </c>
      <c r="K46" s="45">
        <v>0</v>
      </c>
      <c r="L46" s="45">
        <v>0</v>
      </c>
      <c r="M46" s="52">
        <v>0</v>
      </c>
      <c r="N46" s="45">
        <v>0</v>
      </c>
      <c r="O46" s="45">
        <v>0</v>
      </c>
      <c r="P46" s="60">
        <v>0</v>
      </c>
      <c r="Q46" s="45" t="s">
        <v>57</v>
      </c>
      <c r="R46" s="45" t="s">
        <v>57</v>
      </c>
      <c r="S46" s="45" t="s">
        <v>57</v>
      </c>
      <c r="T46" s="45" t="s">
        <v>57</v>
      </c>
      <c r="U46" s="45" t="s">
        <v>57</v>
      </c>
      <c r="V46" s="45" t="s">
        <v>57</v>
      </c>
      <c r="W46" s="45" t="s">
        <v>57</v>
      </c>
      <c r="X46" s="45" t="s">
        <v>57</v>
      </c>
      <c r="Y46" s="45" t="s">
        <v>57</v>
      </c>
      <c r="Z46" s="45" t="s">
        <v>57</v>
      </c>
      <c r="AA46" s="45" t="s">
        <v>57</v>
      </c>
      <c r="AB46" s="45" t="s">
        <v>57</v>
      </c>
      <c r="AC46" s="45" t="s">
        <v>57</v>
      </c>
      <c r="AD46" s="45" t="s">
        <v>57</v>
      </c>
      <c r="AE46" s="45" t="s">
        <v>57</v>
      </c>
      <c r="AF46" s="45" t="s">
        <v>57</v>
      </c>
      <c r="AG46" s="45" t="s">
        <v>57</v>
      </c>
      <c r="AH46" s="45" t="s">
        <v>57</v>
      </c>
      <c r="AI46" s="45" t="s">
        <v>57</v>
      </c>
      <c r="AJ46" s="45" t="s">
        <v>57</v>
      </c>
      <c r="AK46" s="45" t="s">
        <v>57</v>
      </c>
      <c r="AL46" s="45" t="s">
        <v>57</v>
      </c>
      <c r="AM46" s="45" t="s">
        <v>57</v>
      </c>
      <c r="AN46" s="45" t="s">
        <v>57</v>
      </c>
      <c r="AO46" s="45" t="s">
        <v>57</v>
      </c>
      <c r="AP46" s="45" t="s">
        <v>57</v>
      </c>
      <c r="AQ46" s="45" t="s">
        <v>57</v>
      </c>
      <c r="AR46" s="153"/>
      <c r="AS46" s="139"/>
    </row>
    <row r="47" spans="1:45" ht="37.5">
      <c r="A47" s="160"/>
      <c r="B47" s="161"/>
      <c r="C47" s="111"/>
      <c r="D47" s="15" t="s">
        <v>28</v>
      </c>
      <c r="E47" s="63">
        <v>0</v>
      </c>
      <c r="F47" s="63">
        <v>0</v>
      </c>
      <c r="G47" s="66">
        <v>0</v>
      </c>
      <c r="H47" s="45">
        <v>0</v>
      </c>
      <c r="I47" s="45">
        <v>0</v>
      </c>
      <c r="J47" s="52">
        <v>0</v>
      </c>
      <c r="K47" s="45">
        <v>0</v>
      </c>
      <c r="L47" s="45">
        <v>0</v>
      </c>
      <c r="M47" s="52">
        <v>0</v>
      </c>
      <c r="N47" s="45">
        <v>0</v>
      </c>
      <c r="O47" s="45">
        <v>0</v>
      </c>
      <c r="P47" s="60">
        <v>0</v>
      </c>
      <c r="Q47" s="45" t="s">
        <v>57</v>
      </c>
      <c r="R47" s="45" t="s">
        <v>57</v>
      </c>
      <c r="S47" s="45" t="s">
        <v>57</v>
      </c>
      <c r="T47" s="45" t="s">
        <v>57</v>
      </c>
      <c r="U47" s="45" t="s">
        <v>57</v>
      </c>
      <c r="V47" s="45" t="s">
        <v>57</v>
      </c>
      <c r="W47" s="45" t="s">
        <v>57</v>
      </c>
      <c r="X47" s="45" t="s">
        <v>57</v>
      </c>
      <c r="Y47" s="45" t="s">
        <v>57</v>
      </c>
      <c r="Z47" s="45" t="s">
        <v>57</v>
      </c>
      <c r="AA47" s="45" t="s">
        <v>57</v>
      </c>
      <c r="AB47" s="45" t="s">
        <v>57</v>
      </c>
      <c r="AC47" s="45" t="s">
        <v>57</v>
      </c>
      <c r="AD47" s="45" t="s">
        <v>57</v>
      </c>
      <c r="AE47" s="45" t="s">
        <v>57</v>
      </c>
      <c r="AF47" s="45" t="s">
        <v>57</v>
      </c>
      <c r="AG47" s="45" t="s">
        <v>57</v>
      </c>
      <c r="AH47" s="45" t="s">
        <v>57</v>
      </c>
      <c r="AI47" s="45" t="s">
        <v>57</v>
      </c>
      <c r="AJ47" s="45" t="s">
        <v>57</v>
      </c>
      <c r="AK47" s="45" t="s">
        <v>57</v>
      </c>
      <c r="AL47" s="45" t="s">
        <v>57</v>
      </c>
      <c r="AM47" s="45" t="s">
        <v>57</v>
      </c>
      <c r="AN47" s="45" t="s">
        <v>57</v>
      </c>
      <c r="AO47" s="45" t="s">
        <v>57</v>
      </c>
      <c r="AP47" s="45" t="s">
        <v>57</v>
      </c>
      <c r="AQ47" s="45" t="s">
        <v>57</v>
      </c>
      <c r="AR47" s="154"/>
      <c r="AS47" s="140"/>
    </row>
    <row r="48" spans="1:45" ht="27" customHeight="1">
      <c r="A48" s="160" t="s">
        <v>51</v>
      </c>
      <c r="B48" s="109" t="s">
        <v>52</v>
      </c>
      <c r="C48" s="111" t="s">
        <v>53</v>
      </c>
      <c r="D48" s="17" t="s">
        <v>24</v>
      </c>
      <c r="E48" s="63">
        <v>0</v>
      </c>
      <c r="F48" s="63">
        <v>0</v>
      </c>
      <c r="G48" s="66">
        <v>0</v>
      </c>
      <c r="H48" s="46">
        <v>0</v>
      </c>
      <c r="I48" s="46" t="s">
        <v>57</v>
      </c>
      <c r="J48" s="78">
        <f t="shared" ref="J48" si="23">J49+J50+J51+J52</f>
        <v>0</v>
      </c>
      <c r="K48" s="46" t="s">
        <v>57</v>
      </c>
      <c r="L48" s="46">
        <v>0</v>
      </c>
      <c r="M48" s="78">
        <f t="shared" ref="M48" si="24">M49+M50+M51+M52</f>
        <v>0</v>
      </c>
      <c r="N48" s="46" t="s">
        <v>57</v>
      </c>
      <c r="O48" s="46" t="s">
        <v>57</v>
      </c>
      <c r="P48" s="78">
        <f t="shared" ref="P48" si="25">P49+P50+P51+P52</f>
        <v>0</v>
      </c>
      <c r="Q48" s="46" t="s">
        <v>57</v>
      </c>
      <c r="R48" s="46" t="s">
        <v>57</v>
      </c>
      <c r="S48" s="46" t="s">
        <v>57</v>
      </c>
      <c r="T48" s="46" t="s">
        <v>57</v>
      </c>
      <c r="U48" s="46" t="s">
        <v>57</v>
      </c>
      <c r="V48" s="46" t="s">
        <v>57</v>
      </c>
      <c r="W48" s="46" t="s">
        <v>57</v>
      </c>
      <c r="X48" s="46" t="s">
        <v>57</v>
      </c>
      <c r="Y48" s="46" t="s">
        <v>57</v>
      </c>
      <c r="Z48" s="46" t="s">
        <v>57</v>
      </c>
      <c r="AA48" s="46" t="s">
        <v>57</v>
      </c>
      <c r="AB48" s="46" t="s">
        <v>57</v>
      </c>
      <c r="AC48" s="46" t="s">
        <v>57</v>
      </c>
      <c r="AD48" s="46" t="s">
        <v>57</v>
      </c>
      <c r="AE48" s="46" t="s">
        <v>57</v>
      </c>
      <c r="AF48" s="46" t="s">
        <v>57</v>
      </c>
      <c r="AG48" s="46" t="s">
        <v>57</v>
      </c>
      <c r="AH48" s="46" t="s">
        <v>57</v>
      </c>
      <c r="AI48" s="46" t="s">
        <v>57</v>
      </c>
      <c r="AJ48" s="46" t="s">
        <v>57</v>
      </c>
      <c r="AK48" s="46" t="s">
        <v>57</v>
      </c>
      <c r="AL48" s="46" t="s">
        <v>57</v>
      </c>
      <c r="AM48" s="46" t="s">
        <v>57</v>
      </c>
      <c r="AN48" s="46" t="s">
        <v>57</v>
      </c>
      <c r="AO48" s="46" t="s">
        <v>57</v>
      </c>
      <c r="AP48" s="46" t="s">
        <v>57</v>
      </c>
      <c r="AQ48" s="46" t="s">
        <v>57</v>
      </c>
      <c r="AR48" s="138"/>
      <c r="AS48" s="138"/>
    </row>
    <row r="49" spans="1:45" ht="37.5">
      <c r="A49" s="160"/>
      <c r="B49" s="109"/>
      <c r="C49" s="111"/>
      <c r="D49" s="15" t="s">
        <v>25</v>
      </c>
      <c r="E49" s="63">
        <v>0</v>
      </c>
      <c r="F49" s="63">
        <v>0</v>
      </c>
      <c r="G49" s="66">
        <v>0</v>
      </c>
      <c r="H49" s="45">
        <v>0</v>
      </c>
      <c r="I49" s="45">
        <v>0</v>
      </c>
      <c r="J49" s="52">
        <v>0</v>
      </c>
      <c r="K49" s="45">
        <v>0</v>
      </c>
      <c r="L49" s="45">
        <v>0</v>
      </c>
      <c r="M49" s="52">
        <v>0</v>
      </c>
      <c r="N49" s="45">
        <v>0</v>
      </c>
      <c r="O49" s="45">
        <v>0</v>
      </c>
      <c r="P49" s="60">
        <v>0</v>
      </c>
      <c r="Q49" s="45" t="s">
        <v>57</v>
      </c>
      <c r="R49" s="45" t="s">
        <v>57</v>
      </c>
      <c r="S49" s="45" t="s">
        <v>57</v>
      </c>
      <c r="T49" s="45" t="s">
        <v>57</v>
      </c>
      <c r="U49" s="45" t="s">
        <v>57</v>
      </c>
      <c r="V49" s="45" t="s">
        <v>57</v>
      </c>
      <c r="W49" s="45" t="s">
        <v>57</v>
      </c>
      <c r="X49" s="45" t="s">
        <v>57</v>
      </c>
      <c r="Y49" s="45" t="s">
        <v>57</v>
      </c>
      <c r="Z49" s="45" t="s">
        <v>57</v>
      </c>
      <c r="AA49" s="45" t="s">
        <v>57</v>
      </c>
      <c r="AB49" s="45" t="s">
        <v>57</v>
      </c>
      <c r="AC49" s="45" t="s">
        <v>57</v>
      </c>
      <c r="AD49" s="45" t="s">
        <v>57</v>
      </c>
      <c r="AE49" s="45" t="s">
        <v>57</v>
      </c>
      <c r="AF49" s="45" t="s">
        <v>57</v>
      </c>
      <c r="AG49" s="45" t="s">
        <v>57</v>
      </c>
      <c r="AH49" s="45" t="s">
        <v>57</v>
      </c>
      <c r="AI49" s="45" t="s">
        <v>57</v>
      </c>
      <c r="AJ49" s="45" t="s">
        <v>57</v>
      </c>
      <c r="AK49" s="45" t="s">
        <v>57</v>
      </c>
      <c r="AL49" s="45" t="s">
        <v>57</v>
      </c>
      <c r="AM49" s="45" t="s">
        <v>57</v>
      </c>
      <c r="AN49" s="45" t="s">
        <v>57</v>
      </c>
      <c r="AO49" s="45" t="s">
        <v>57</v>
      </c>
      <c r="AP49" s="45" t="s">
        <v>57</v>
      </c>
      <c r="AQ49" s="45" t="s">
        <v>57</v>
      </c>
      <c r="AR49" s="139"/>
      <c r="AS49" s="139"/>
    </row>
    <row r="50" spans="1:45" ht="75">
      <c r="A50" s="160"/>
      <c r="B50" s="109"/>
      <c r="C50" s="111"/>
      <c r="D50" s="16" t="s">
        <v>26</v>
      </c>
      <c r="E50" s="63">
        <v>0</v>
      </c>
      <c r="F50" s="63">
        <v>0</v>
      </c>
      <c r="G50" s="66">
        <v>0</v>
      </c>
      <c r="H50" s="45">
        <v>0</v>
      </c>
      <c r="I50" s="45">
        <v>0</v>
      </c>
      <c r="J50" s="52">
        <v>0</v>
      </c>
      <c r="K50" s="45">
        <v>0</v>
      </c>
      <c r="L50" s="45">
        <v>0</v>
      </c>
      <c r="M50" s="52">
        <v>0</v>
      </c>
      <c r="N50" s="45">
        <v>0</v>
      </c>
      <c r="O50" s="45">
        <v>0</v>
      </c>
      <c r="P50" s="60">
        <v>0</v>
      </c>
      <c r="Q50" s="45" t="s">
        <v>57</v>
      </c>
      <c r="R50" s="45" t="s">
        <v>57</v>
      </c>
      <c r="S50" s="45" t="s">
        <v>57</v>
      </c>
      <c r="T50" s="45" t="s">
        <v>57</v>
      </c>
      <c r="U50" s="45" t="s">
        <v>57</v>
      </c>
      <c r="V50" s="45" t="s">
        <v>57</v>
      </c>
      <c r="W50" s="45" t="s">
        <v>57</v>
      </c>
      <c r="X50" s="45" t="s">
        <v>57</v>
      </c>
      <c r="Y50" s="45" t="s">
        <v>57</v>
      </c>
      <c r="Z50" s="45" t="s">
        <v>57</v>
      </c>
      <c r="AA50" s="45" t="s">
        <v>57</v>
      </c>
      <c r="AB50" s="45" t="s">
        <v>57</v>
      </c>
      <c r="AC50" s="45" t="s">
        <v>57</v>
      </c>
      <c r="AD50" s="45" t="s">
        <v>57</v>
      </c>
      <c r="AE50" s="45" t="s">
        <v>57</v>
      </c>
      <c r="AF50" s="45" t="s">
        <v>57</v>
      </c>
      <c r="AG50" s="45" t="s">
        <v>57</v>
      </c>
      <c r="AH50" s="45" t="s">
        <v>57</v>
      </c>
      <c r="AI50" s="45" t="s">
        <v>57</v>
      </c>
      <c r="AJ50" s="45" t="s">
        <v>57</v>
      </c>
      <c r="AK50" s="45" t="s">
        <v>57</v>
      </c>
      <c r="AL50" s="45" t="s">
        <v>57</v>
      </c>
      <c r="AM50" s="45" t="s">
        <v>57</v>
      </c>
      <c r="AN50" s="45" t="s">
        <v>57</v>
      </c>
      <c r="AO50" s="45" t="s">
        <v>57</v>
      </c>
      <c r="AP50" s="45" t="s">
        <v>57</v>
      </c>
      <c r="AQ50" s="45" t="s">
        <v>57</v>
      </c>
      <c r="AR50" s="139"/>
      <c r="AS50" s="139"/>
    </row>
    <row r="51" spans="1:45" ht="56.25">
      <c r="A51" s="160"/>
      <c r="B51" s="109"/>
      <c r="C51" s="111"/>
      <c r="D51" s="16" t="s">
        <v>27</v>
      </c>
      <c r="E51" s="63">
        <v>0</v>
      </c>
      <c r="F51" s="63">
        <v>0</v>
      </c>
      <c r="G51" s="66">
        <v>0</v>
      </c>
      <c r="H51" s="45">
        <v>0</v>
      </c>
      <c r="I51" s="45">
        <v>0</v>
      </c>
      <c r="J51" s="52">
        <v>0</v>
      </c>
      <c r="K51" s="45">
        <v>0</v>
      </c>
      <c r="L51" s="45">
        <v>0</v>
      </c>
      <c r="M51" s="52">
        <v>0</v>
      </c>
      <c r="N51" s="45">
        <v>0</v>
      </c>
      <c r="O51" s="45">
        <v>0</v>
      </c>
      <c r="P51" s="60">
        <v>0</v>
      </c>
      <c r="Q51" s="45" t="s">
        <v>57</v>
      </c>
      <c r="R51" s="45" t="s">
        <v>57</v>
      </c>
      <c r="S51" s="45" t="s">
        <v>57</v>
      </c>
      <c r="T51" s="45" t="s">
        <v>57</v>
      </c>
      <c r="U51" s="45" t="s">
        <v>57</v>
      </c>
      <c r="V51" s="45" t="s">
        <v>57</v>
      </c>
      <c r="W51" s="45" t="s">
        <v>57</v>
      </c>
      <c r="X51" s="45" t="s">
        <v>57</v>
      </c>
      <c r="Y51" s="45" t="s">
        <v>57</v>
      </c>
      <c r="Z51" s="45" t="s">
        <v>57</v>
      </c>
      <c r="AA51" s="45" t="s">
        <v>57</v>
      </c>
      <c r="AB51" s="45" t="s">
        <v>57</v>
      </c>
      <c r="AC51" s="45" t="s">
        <v>57</v>
      </c>
      <c r="AD51" s="45" t="s">
        <v>57</v>
      </c>
      <c r="AE51" s="45" t="s">
        <v>57</v>
      </c>
      <c r="AF51" s="45" t="s">
        <v>57</v>
      </c>
      <c r="AG51" s="45" t="s">
        <v>57</v>
      </c>
      <c r="AH51" s="45" t="s">
        <v>57</v>
      </c>
      <c r="AI51" s="45" t="s">
        <v>57</v>
      </c>
      <c r="AJ51" s="45" t="s">
        <v>57</v>
      </c>
      <c r="AK51" s="45" t="s">
        <v>57</v>
      </c>
      <c r="AL51" s="45" t="s">
        <v>57</v>
      </c>
      <c r="AM51" s="45" t="s">
        <v>57</v>
      </c>
      <c r="AN51" s="45" t="s">
        <v>57</v>
      </c>
      <c r="AO51" s="45" t="s">
        <v>57</v>
      </c>
      <c r="AP51" s="45" t="s">
        <v>57</v>
      </c>
      <c r="AQ51" s="45" t="s">
        <v>57</v>
      </c>
      <c r="AR51" s="139"/>
      <c r="AS51" s="139"/>
    </row>
    <row r="52" spans="1:45" ht="37.5">
      <c r="A52" s="160"/>
      <c r="B52" s="109"/>
      <c r="C52" s="111"/>
      <c r="D52" s="15" t="s">
        <v>28</v>
      </c>
      <c r="E52" s="63">
        <v>0</v>
      </c>
      <c r="F52" s="63">
        <v>0</v>
      </c>
      <c r="G52" s="66">
        <v>0</v>
      </c>
      <c r="H52" s="45">
        <v>0</v>
      </c>
      <c r="I52" s="45">
        <v>0</v>
      </c>
      <c r="J52" s="52">
        <v>0</v>
      </c>
      <c r="K52" s="45">
        <v>0</v>
      </c>
      <c r="L52" s="45">
        <v>0</v>
      </c>
      <c r="M52" s="52">
        <v>0</v>
      </c>
      <c r="N52" s="45">
        <v>0</v>
      </c>
      <c r="O52" s="45">
        <v>0</v>
      </c>
      <c r="P52" s="60">
        <v>0</v>
      </c>
      <c r="Q52" s="45" t="s">
        <v>57</v>
      </c>
      <c r="R52" s="45" t="s">
        <v>57</v>
      </c>
      <c r="S52" s="45" t="s">
        <v>57</v>
      </c>
      <c r="T52" s="45" t="s">
        <v>57</v>
      </c>
      <c r="U52" s="45" t="s">
        <v>57</v>
      </c>
      <c r="V52" s="45" t="s">
        <v>57</v>
      </c>
      <c r="W52" s="45" t="s">
        <v>57</v>
      </c>
      <c r="X52" s="45" t="s">
        <v>57</v>
      </c>
      <c r="Y52" s="45" t="s">
        <v>57</v>
      </c>
      <c r="Z52" s="45" t="s">
        <v>57</v>
      </c>
      <c r="AA52" s="45" t="s">
        <v>57</v>
      </c>
      <c r="AB52" s="45" t="s">
        <v>57</v>
      </c>
      <c r="AC52" s="45" t="s">
        <v>57</v>
      </c>
      <c r="AD52" s="45" t="s">
        <v>57</v>
      </c>
      <c r="AE52" s="45" t="s">
        <v>57</v>
      </c>
      <c r="AF52" s="45" t="s">
        <v>57</v>
      </c>
      <c r="AG52" s="45" t="s">
        <v>57</v>
      </c>
      <c r="AH52" s="45" t="s">
        <v>57</v>
      </c>
      <c r="AI52" s="45" t="s">
        <v>57</v>
      </c>
      <c r="AJ52" s="45" t="s">
        <v>57</v>
      </c>
      <c r="AK52" s="45" t="s">
        <v>57</v>
      </c>
      <c r="AL52" s="45" t="s">
        <v>57</v>
      </c>
      <c r="AM52" s="45" t="s">
        <v>57</v>
      </c>
      <c r="AN52" s="45" t="s">
        <v>57</v>
      </c>
      <c r="AO52" s="45" t="s">
        <v>57</v>
      </c>
      <c r="AP52" s="45" t="s">
        <v>57</v>
      </c>
      <c r="AQ52" s="45" t="s">
        <v>57</v>
      </c>
      <c r="AR52" s="140"/>
      <c r="AS52" s="140"/>
    </row>
    <row r="53" spans="1:45" s="20" customFormat="1" ht="28.5" customHeight="1">
      <c r="A53" s="115" t="s">
        <v>112</v>
      </c>
      <c r="B53" s="116"/>
      <c r="C53" s="111" t="s">
        <v>23</v>
      </c>
      <c r="D53" s="19" t="s">
        <v>24</v>
      </c>
      <c r="E53" s="87">
        <f>E10+E15+E20+E32+E37+E43+E48</f>
        <v>94934.9</v>
      </c>
      <c r="F53" s="87">
        <f>F10+F15+F20+F32+F37+F43+F48</f>
        <v>16011.900000000001</v>
      </c>
      <c r="G53" s="44">
        <f>F53/E53</f>
        <v>0.16866189357127886</v>
      </c>
      <c r="H53" s="47">
        <f t="shared" ref="H53:AQ53" si="26">H54+H55+H56+H57</f>
        <v>0</v>
      </c>
      <c r="I53" s="47">
        <f t="shared" si="26"/>
        <v>0</v>
      </c>
      <c r="J53" s="44">
        <v>0</v>
      </c>
      <c r="K53" s="87">
        <f t="shared" si="26"/>
        <v>4847.2</v>
      </c>
      <c r="L53" s="87">
        <f t="shared" si="26"/>
        <v>4847.2</v>
      </c>
      <c r="M53" s="44">
        <f>L53/K53</f>
        <v>1</v>
      </c>
      <c r="N53" s="87">
        <f t="shared" si="26"/>
        <v>11467.4</v>
      </c>
      <c r="O53" s="87">
        <f t="shared" si="26"/>
        <v>11164.7</v>
      </c>
      <c r="P53" s="82">
        <f>O53/N53</f>
        <v>0.97360343233862956</v>
      </c>
      <c r="Q53" s="87">
        <f t="shared" si="26"/>
        <v>20400</v>
      </c>
      <c r="R53" s="87">
        <f t="shared" si="26"/>
        <v>0</v>
      </c>
      <c r="S53" s="87">
        <f t="shared" si="26"/>
        <v>0</v>
      </c>
      <c r="T53" s="87">
        <f t="shared" si="26"/>
        <v>0</v>
      </c>
      <c r="U53" s="87">
        <f t="shared" si="26"/>
        <v>0</v>
      </c>
      <c r="V53" s="87">
        <f t="shared" si="26"/>
        <v>0</v>
      </c>
      <c r="W53" s="87">
        <f t="shared" si="26"/>
        <v>13494.7</v>
      </c>
      <c r="X53" s="87">
        <f t="shared" si="26"/>
        <v>0</v>
      </c>
      <c r="Y53" s="87">
        <f t="shared" si="26"/>
        <v>0</v>
      </c>
      <c r="Z53" s="87">
        <f t="shared" si="26"/>
        <v>0</v>
      </c>
      <c r="AA53" s="87">
        <f t="shared" si="26"/>
        <v>0</v>
      </c>
      <c r="AB53" s="87">
        <f t="shared" si="26"/>
        <v>0</v>
      </c>
      <c r="AC53" s="87">
        <f t="shared" si="26"/>
        <v>0</v>
      </c>
      <c r="AD53" s="87">
        <f t="shared" si="26"/>
        <v>0</v>
      </c>
      <c r="AE53" s="87">
        <f t="shared" si="26"/>
        <v>0</v>
      </c>
      <c r="AF53" s="87">
        <f t="shared" si="26"/>
        <v>22743.8</v>
      </c>
      <c r="AG53" s="87">
        <f t="shared" si="26"/>
        <v>0</v>
      </c>
      <c r="AH53" s="87">
        <f t="shared" si="26"/>
        <v>0</v>
      </c>
      <c r="AI53" s="87">
        <f t="shared" si="26"/>
        <v>0</v>
      </c>
      <c r="AJ53" s="87">
        <f t="shared" si="26"/>
        <v>0</v>
      </c>
      <c r="AK53" s="87">
        <f t="shared" si="26"/>
        <v>0</v>
      </c>
      <c r="AL53" s="87">
        <f t="shared" si="26"/>
        <v>11293.3</v>
      </c>
      <c r="AM53" s="87">
        <f t="shared" si="26"/>
        <v>0</v>
      </c>
      <c r="AN53" s="87">
        <f t="shared" si="26"/>
        <v>0</v>
      </c>
      <c r="AO53" s="87">
        <f t="shared" si="26"/>
        <v>10688.5</v>
      </c>
      <c r="AP53" s="47">
        <f t="shared" si="26"/>
        <v>0</v>
      </c>
      <c r="AQ53" s="47">
        <f t="shared" si="26"/>
        <v>0</v>
      </c>
      <c r="AR53" s="135"/>
      <c r="AS53" s="135"/>
    </row>
    <row r="54" spans="1:45" s="20" customFormat="1" ht="37.5">
      <c r="A54" s="117"/>
      <c r="B54" s="118"/>
      <c r="C54" s="111"/>
      <c r="D54" s="21" t="s">
        <v>25</v>
      </c>
      <c r="E54" s="87">
        <f>E11+E16+E21+E33+E38+E44+E49</f>
        <v>5470</v>
      </c>
      <c r="F54" s="87">
        <f t="shared" ref="E54:F56" si="27">F11+F16+F21+F33+F38+F44+F49</f>
        <v>480.3</v>
      </c>
      <c r="G54" s="44">
        <f t="shared" ref="G54:G56" si="28">F54/E54</f>
        <v>8.7806215722120662E-2</v>
      </c>
      <c r="H54" s="48">
        <f t="shared" ref="H54:I56" si="29">H11+H21+H28+H33+H38</f>
        <v>0</v>
      </c>
      <c r="I54" s="48">
        <f t="shared" si="29"/>
        <v>0</v>
      </c>
      <c r="J54" s="43">
        <v>0</v>
      </c>
      <c r="K54" s="88">
        <f t="shared" ref="K54:O56" si="30">K11+K21+K28+K33+K38</f>
        <v>0</v>
      </c>
      <c r="L54" s="88">
        <f t="shared" si="30"/>
        <v>0</v>
      </c>
      <c r="M54" s="44" t="s">
        <v>57</v>
      </c>
      <c r="N54" s="88">
        <f t="shared" si="30"/>
        <v>500</v>
      </c>
      <c r="O54" s="88">
        <f t="shared" si="30"/>
        <v>480.3</v>
      </c>
      <c r="P54" s="82">
        <f t="shared" ref="P54:P56" si="31">O54/N54</f>
        <v>0.96060000000000001</v>
      </c>
      <c r="Q54" s="88">
        <f t="shared" ref="Q54:AO54" si="32">Q11+Q21+Q28+Q33+Q38</f>
        <v>0</v>
      </c>
      <c r="R54" s="88">
        <f t="shared" si="32"/>
        <v>0</v>
      </c>
      <c r="S54" s="88">
        <f t="shared" si="32"/>
        <v>0</v>
      </c>
      <c r="T54" s="88">
        <f t="shared" si="32"/>
        <v>0</v>
      </c>
      <c r="U54" s="88">
        <f t="shared" si="32"/>
        <v>0</v>
      </c>
      <c r="V54" s="88">
        <f t="shared" si="32"/>
        <v>0</v>
      </c>
      <c r="W54" s="88">
        <f t="shared" si="32"/>
        <v>235</v>
      </c>
      <c r="X54" s="88">
        <f t="shared" si="32"/>
        <v>0</v>
      </c>
      <c r="Y54" s="88">
        <f t="shared" si="32"/>
        <v>0</v>
      </c>
      <c r="Z54" s="88">
        <f t="shared" si="32"/>
        <v>0</v>
      </c>
      <c r="AA54" s="88">
        <f t="shared" si="32"/>
        <v>0</v>
      </c>
      <c r="AB54" s="88">
        <f t="shared" si="32"/>
        <v>0</v>
      </c>
      <c r="AC54" s="88">
        <f t="shared" si="32"/>
        <v>0</v>
      </c>
      <c r="AD54" s="88">
        <f t="shared" si="32"/>
        <v>0</v>
      </c>
      <c r="AE54" s="88">
        <f t="shared" si="32"/>
        <v>0</v>
      </c>
      <c r="AF54" s="88">
        <f t="shared" si="32"/>
        <v>735</v>
      </c>
      <c r="AG54" s="88">
        <f t="shared" si="32"/>
        <v>0</v>
      </c>
      <c r="AH54" s="88">
        <f t="shared" si="32"/>
        <v>0</v>
      </c>
      <c r="AI54" s="88">
        <f t="shared" si="32"/>
        <v>0</v>
      </c>
      <c r="AJ54" s="88">
        <f t="shared" si="32"/>
        <v>0</v>
      </c>
      <c r="AK54" s="88">
        <f t="shared" si="32"/>
        <v>0</v>
      </c>
      <c r="AL54" s="88">
        <f t="shared" si="32"/>
        <v>0</v>
      </c>
      <c r="AM54" s="88">
        <f t="shared" si="32"/>
        <v>0</v>
      </c>
      <c r="AN54" s="88">
        <f t="shared" si="32"/>
        <v>0</v>
      </c>
      <c r="AO54" s="88">
        <f t="shared" si="32"/>
        <v>4000</v>
      </c>
      <c r="AP54" s="48">
        <f t="shared" ref="AP54:AQ54" si="33">AP11+AP21+AP28+AP33+AP38</f>
        <v>0</v>
      </c>
      <c r="AQ54" s="48">
        <f t="shared" si="33"/>
        <v>0</v>
      </c>
      <c r="AR54" s="136"/>
      <c r="AS54" s="136"/>
    </row>
    <row r="55" spans="1:45" s="20" customFormat="1" ht="75">
      <c r="A55" s="117"/>
      <c r="B55" s="118"/>
      <c r="C55" s="111"/>
      <c r="D55" s="22" t="s">
        <v>26</v>
      </c>
      <c r="E55" s="87">
        <f t="shared" si="27"/>
        <v>49274</v>
      </c>
      <c r="F55" s="87">
        <f t="shared" si="27"/>
        <v>14731</v>
      </c>
      <c r="G55" s="44">
        <f t="shared" si="28"/>
        <v>0.29896091244875594</v>
      </c>
      <c r="H55" s="48">
        <f t="shared" si="29"/>
        <v>0</v>
      </c>
      <c r="I55" s="48">
        <f t="shared" si="29"/>
        <v>0</v>
      </c>
      <c r="J55" s="43">
        <v>0</v>
      </c>
      <c r="K55" s="88">
        <f t="shared" si="30"/>
        <v>4527.3</v>
      </c>
      <c r="L55" s="88">
        <f t="shared" si="30"/>
        <v>4527.3</v>
      </c>
      <c r="M55" s="44">
        <f t="shared" ref="M55:M56" si="34">L55/K55</f>
        <v>1</v>
      </c>
      <c r="N55" s="88">
        <f t="shared" si="30"/>
        <v>10376.6</v>
      </c>
      <c r="O55" s="88">
        <f t="shared" si="30"/>
        <v>10203.700000000001</v>
      </c>
      <c r="P55" s="82">
        <f t="shared" si="31"/>
        <v>0.9833375093961414</v>
      </c>
      <c r="Q55" s="88">
        <f t="shared" ref="Q55:AO55" si="35">Q12+Q22+Q29+Q34+Q39</f>
        <v>19400</v>
      </c>
      <c r="R55" s="88">
        <f t="shared" si="35"/>
        <v>0</v>
      </c>
      <c r="S55" s="88">
        <f t="shared" si="35"/>
        <v>0</v>
      </c>
      <c r="T55" s="88">
        <f t="shared" si="35"/>
        <v>0</v>
      </c>
      <c r="U55" s="88">
        <f t="shared" si="35"/>
        <v>0</v>
      </c>
      <c r="V55" s="88">
        <f t="shared" si="35"/>
        <v>0</v>
      </c>
      <c r="W55" s="88">
        <f t="shared" si="35"/>
        <v>3735.1</v>
      </c>
      <c r="X55" s="88">
        <f t="shared" si="35"/>
        <v>0</v>
      </c>
      <c r="Y55" s="88">
        <f t="shared" si="35"/>
        <v>0</v>
      </c>
      <c r="Z55" s="88">
        <f t="shared" si="35"/>
        <v>0</v>
      </c>
      <c r="AA55" s="88">
        <f t="shared" si="35"/>
        <v>0</v>
      </c>
      <c r="AB55" s="88">
        <f t="shared" si="35"/>
        <v>0</v>
      </c>
      <c r="AC55" s="88">
        <f t="shared" si="35"/>
        <v>0</v>
      </c>
      <c r="AD55" s="88">
        <f t="shared" si="35"/>
        <v>0</v>
      </c>
      <c r="AE55" s="88">
        <f t="shared" si="35"/>
        <v>0</v>
      </c>
      <c r="AF55" s="88">
        <f t="shared" si="35"/>
        <v>11235</v>
      </c>
      <c r="AG55" s="88">
        <f t="shared" si="35"/>
        <v>0</v>
      </c>
      <c r="AH55" s="88">
        <f t="shared" si="35"/>
        <v>0</v>
      </c>
      <c r="AI55" s="88">
        <f t="shared" si="35"/>
        <v>0</v>
      </c>
      <c r="AJ55" s="88">
        <f t="shared" si="35"/>
        <v>0</v>
      </c>
      <c r="AK55" s="88">
        <f t="shared" si="35"/>
        <v>0</v>
      </c>
      <c r="AL55" s="88">
        <f t="shared" si="35"/>
        <v>0</v>
      </c>
      <c r="AM55" s="88">
        <f t="shared" si="35"/>
        <v>0</v>
      </c>
      <c r="AN55" s="88">
        <f t="shared" si="35"/>
        <v>0</v>
      </c>
      <c r="AO55" s="88">
        <f t="shared" si="35"/>
        <v>0</v>
      </c>
      <c r="AP55" s="48">
        <f t="shared" ref="AP55:AQ55" si="36">AP12+AP22+AP29+AP34+AP39</f>
        <v>0</v>
      </c>
      <c r="AQ55" s="48">
        <f t="shared" si="36"/>
        <v>0</v>
      </c>
      <c r="AR55" s="136"/>
      <c r="AS55" s="136"/>
    </row>
    <row r="56" spans="1:45" s="9" customFormat="1" ht="56.25">
      <c r="A56" s="117"/>
      <c r="B56" s="118"/>
      <c r="C56" s="111"/>
      <c r="D56" s="22" t="s">
        <v>27</v>
      </c>
      <c r="E56" s="87">
        <f t="shared" si="27"/>
        <v>40190.899999999994</v>
      </c>
      <c r="F56" s="87">
        <f t="shared" si="27"/>
        <v>800.59999999999991</v>
      </c>
      <c r="G56" s="44">
        <f t="shared" si="28"/>
        <v>1.9919932123938503E-2</v>
      </c>
      <c r="H56" s="48">
        <f t="shared" si="29"/>
        <v>0</v>
      </c>
      <c r="I56" s="48">
        <f t="shared" si="29"/>
        <v>0</v>
      </c>
      <c r="J56" s="43">
        <v>0</v>
      </c>
      <c r="K56" s="88">
        <f t="shared" si="30"/>
        <v>319.89999999999998</v>
      </c>
      <c r="L56" s="88">
        <f t="shared" si="30"/>
        <v>319.89999999999998</v>
      </c>
      <c r="M56" s="44">
        <f t="shared" si="34"/>
        <v>1</v>
      </c>
      <c r="N56" s="88">
        <f t="shared" si="30"/>
        <v>590.79999999999995</v>
      </c>
      <c r="O56" s="88">
        <f t="shared" si="30"/>
        <v>480.7</v>
      </c>
      <c r="P56" s="82">
        <f t="shared" si="31"/>
        <v>0.81364251861882197</v>
      </c>
      <c r="Q56" s="88">
        <f t="shared" ref="Q56:AO56" si="37">Q13+Q23+Q30+Q35+Q40</f>
        <v>1000</v>
      </c>
      <c r="R56" s="88">
        <f t="shared" si="37"/>
        <v>0</v>
      </c>
      <c r="S56" s="88">
        <f t="shared" si="37"/>
        <v>0</v>
      </c>
      <c r="T56" s="88">
        <f t="shared" si="37"/>
        <v>0</v>
      </c>
      <c r="U56" s="88">
        <f t="shared" si="37"/>
        <v>0</v>
      </c>
      <c r="V56" s="88">
        <f t="shared" si="37"/>
        <v>0</v>
      </c>
      <c r="W56" s="88">
        <f t="shared" si="37"/>
        <v>9524.6</v>
      </c>
      <c r="X56" s="88">
        <f t="shared" si="37"/>
        <v>0</v>
      </c>
      <c r="Y56" s="88">
        <f t="shared" si="37"/>
        <v>0</v>
      </c>
      <c r="Z56" s="88">
        <f t="shared" si="37"/>
        <v>0</v>
      </c>
      <c r="AA56" s="88">
        <f t="shared" si="37"/>
        <v>0</v>
      </c>
      <c r="AB56" s="88">
        <f t="shared" si="37"/>
        <v>0</v>
      </c>
      <c r="AC56" s="88">
        <f t="shared" si="37"/>
        <v>0</v>
      </c>
      <c r="AD56" s="88">
        <f t="shared" si="37"/>
        <v>0</v>
      </c>
      <c r="AE56" s="88">
        <f t="shared" si="37"/>
        <v>0</v>
      </c>
      <c r="AF56" s="88">
        <f t="shared" si="37"/>
        <v>10773.8</v>
      </c>
      <c r="AG56" s="88">
        <f t="shared" si="37"/>
        <v>0</v>
      </c>
      <c r="AH56" s="88">
        <f t="shared" si="37"/>
        <v>0</v>
      </c>
      <c r="AI56" s="88">
        <f t="shared" si="37"/>
        <v>0</v>
      </c>
      <c r="AJ56" s="88">
        <f t="shared" si="37"/>
        <v>0</v>
      </c>
      <c r="AK56" s="88">
        <f t="shared" si="37"/>
        <v>0</v>
      </c>
      <c r="AL56" s="88">
        <f t="shared" si="37"/>
        <v>11293.3</v>
      </c>
      <c r="AM56" s="88">
        <f t="shared" si="37"/>
        <v>0</v>
      </c>
      <c r="AN56" s="88">
        <f t="shared" si="37"/>
        <v>0</v>
      </c>
      <c r="AO56" s="88">
        <f t="shared" si="37"/>
        <v>6688.5</v>
      </c>
      <c r="AP56" s="48">
        <f t="shared" ref="AP56:AQ56" si="38">AP13+AP23+AP30+AP35+AP40</f>
        <v>0</v>
      </c>
      <c r="AQ56" s="48">
        <f t="shared" si="38"/>
        <v>0</v>
      </c>
      <c r="AR56" s="136"/>
      <c r="AS56" s="136"/>
    </row>
    <row r="57" spans="1:45" s="9" customFormat="1" ht="37.5">
      <c r="A57" s="126"/>
      <c r="B57" s="127"/>
      <c r="C57" s="111"/>
      <c r="D57" s="21" t="s">
        <v>28</v>
      </c>
      <c r="E57" s="88">
        <f>E14+E25+E31+E36+E41</f>
        <v>0</v>
      </c>
      <c r="F57" s="88">
        <f>F14+F25+F31+F36+F41</f>
        <v>0</v>
      </c>
      <c r="G57" s="44" t="s">
        <v>57</v>
      </c>
      <c r="H57" s="48">
        <f>H14+H25+H31+H36+H41</f>
        <v>0</v>
      </c>
      <c r="I57" s="48">
        <f>I14+I25+I31+I36+I41</f>
        <v>0</v>
      </c>
      <c r="J57" s="43">
        <v>0</v>
      </c>
      <c r="K57" s="88">
        <f t="shared" ref="K57:AO57" si="39">K14+K25+K31+K36+K41</f>
        <v>0</v>
      </c>
      <c r="L57" s="88">
        <f t="shared" si="39"/>
        <v>0</v>
      </c>
      <c r="M57" s="44" t="s">
        <v>57</v>
      </c>
      <c r="N57" s="88">
        <f t="shared" si="39"/>
        <v>0</v>
      </c>
      <c r="O57" s="88">
        <f t="shared" si="39"/>
        <v>0</v>
      </c>
      <c r="P57" s="82" t="s">
        <v>57</v>
      </c>
      <c r="Q57" s="88">
        <f t="shared" si="39"/>
        <v>0</v>
      </c>
      <c r="R57" s="88">
        <f t="shared" si="39"/>
        <v>0</v>
      </c>
      <c r="S57" s="88">
        <f t="shared" si="39"/>
        <v>0</v>
      </c>
      <c r="T57" s="88">
        <f t="shared" si="39"/>
        <v>0</v>
      </c>
      <c r="U57" s="88">
        <f t="shared" si="39"/>
        <v>0</v>
      </c>
      <c r="V57" s="88">
        <f t="shared" si="39"/>
        <v>0</v>
      </c>
      <c r="W57" s="88">
        <f t="shared" si="39"/>
        <v>0</v>
      </c>
      <c r="X57" s="88">
        <f t="shared" si="39"/>
        <v>0</v>
      </c>
      <c r="Y57" s="88">
        <f t="shared" si="39"/>
        <v>0</v>
      </c>
      <c r="Z57" s="88">
        <f t="shared" si="39"/>
        <v>0</v>
      </c>
      <c r="AA57" s="88">
        <f t="shared" si="39"/>
        <v>0</v>
      </c>
      <c r="AB57" s="88">
        <f t="shared" si="39"/>
        <v>0</v>
      </c>
      <c r="AC57" s="88">
        <f t="shared" si="39"/>
        <v>0</v>
      </c>
      <c r="AD57" s="88">
        <f t="shared" si="39"/>
        <v>0</v>
      </c>
      <c r="AE57" s="88">
        <f t="shared" si="39"/>
        <v>0</v>
      </c>
      <c r="AF57" s="88">
        <f t="shared" si="39"/>
        <v>0</v>
      </c>
      <c r="AG57" s="88">
        <f t="shared" si="39"/>
        <v>0</v>
      </c>
      <c r="AH57" s="88">
        <f t="shared" si="39"/>
        <v>0</v>
      </c>
      <c r="AI57" s="88">
        <f t="shared" si="39"/>
        <v>0</v>
      </c>
      <c r="AJ57" s="88">
        <f t="shared" si="39"/>
        <v>0</v>
      </c>
      <c r="AK57" s="88">
        <f t="shared" si="39"/>
        <v>0</v>
      </c>
      <c r="AL57" s="88">
        <f t="shared" si="39"/>
        <v>0</v>
      </c>
      <c r="AM57" s="88">
        <f t="shared" si="39"/>
        <v>0</v>
      </c>
      <c r="AN57" s="88">
        <f t="shared" si="39"/>
        <v>0</v>
      </c>
      <c r="AO57" s="88">
        <f t="shared" si="39"/>
        <v>0</v>
      </c>
      <c r="AP57" s="48">
        <f t="shared" ref="AP57:AQ57" si="40">AP14+AP25+AP31+AP36+AP41</f>
        <v>0</v>
      </c>
      <c r="AQ57" s="48">
        <f t="shared" si="40"/>
        <v>0</v>
      </c>
      <c r="AR57" s="137"/>
      <c r="AS57" s="137"/>
    </row>
    <row r="58" spans="1:45" s="64" customFormat="1">
      <c r="A58" s="115" t="s">
        <v>113</v>
      </c>
      <c r="B58" s="116"/>
      <c r="C58" s="111" t="s">
        <v>23</v>
      </c>
      <c r="D58" s="36" t="s">
        <v>24</v>
      </c>
      <c r="E58" s="84">
        <f>SUM(E59:E61)</f>
        <v>30082.399999999998</v>
      </c>
      <c r="F58" s="84">
        <f t="shared" ref="F58" si="41">SUM(F59:F61)</f>
        <v>0</v>
      </c>
      <c r="G58" s="66">
        <f t="shared" ref="G58:G68" si="42">F58/E58</f>
        <v>0</v>
      </c>
      <c r="H58" s="63">
        <f>H59+H60+H61</f>
        <v>0</v>
      </c>
      <c r="I58" s="63">
        <f t="shared" ref="I58:P58" si="43">I59+I60+I61</f>
        <v>0</v>
      </c>
      <c r="J58" s="66">
        <f t="shared" si="43"/>
        <v>0</v>
      </c>
      <c r="K58" s="84">
        <f t="shared" si="43"/>
        <v>0</v>
      </c>
      <c r="L58" s="84">
        <f t="shared" si="43"/>
        <v>0</v>
      </c>
      <c r="M58" s="66">
        <v>0</v>
      </c>
      <c r="N58" s="84">
        <f>N59+N60+N61</f>
        <v>0</v>
      </c>
      <c r="O58" s="84">
        <f t="shared" si="43"/>
        <v>0</v>
      </c>
      <c r="P58" s="66">
        <f t="shared" si="43"/>
        <v>0</v>
      </c>
      <c r="Q58" s="84">
        <f>Q59+Q60+Q61</f>
        <v>0</v>
      </c>
      <c r="R58" s="84"/>
      <c r="S58" s="84"/>
      <c r="T58" s="84">
        <f>T59+T60+T61</f>
        <v>0</v>
      </c>
      <c r="U58" s="84"/>
      <c r="V58" s="84"/>
      <c r="W58" s="84">
        <f>W59+W60+W61</f>
        <v>9394.6</v>
      </c>
      <c r="X58" s="84"/>
      <c r="Y58" s="84"/>
      <c r="Z58" s="84">
        <f>Z59+Z60+Z61</f>
        <v>0</v>
      </c>
      <c r="AA58" s="84"/>
      <c r="AB58" s="84"/>
      <c r="AC58" s="84">
        <f>AC59+AC60+AC61</f>
        <v>0</v>
      </c>
      <c r="AD58" s="84"/>
      <c r="AE58" s="84"/>
      <c r="AF58" s="84">
        <f>AF59+AF60+AF61</f>
        <v>9394.5</v>
      </c>
      <c r="AG58" s="84"/>
      <c r="AH58" s="84"/>
      <c r="AI58" s="84">
        <f>AI59+AI60+AI61</f>
        <v>0</v>
      </c>
      <c r="AJ58" s="84"/>
      <c r="AK58" s="84"/>
      <c r="AL58" s="84">
        <f>AL59+AL60+AL61</f>
        <v>11293.3</v>
      </c>
      <c r="AM58" s="84"/>
      <c r="AN58" s="84"/>
      <c r="AO58" s="84">
        <f>AO59+AO60+AO61</f>
        <v>0</v>
      </c>
      <c r="AP58" s="63"/>
      <c r="AQ58" s="63"/>
      <c r="AR58" s="138"/>
      <c r="AS58" s="138"/>
    </row>
    <row r="59" spans="1:45" ht="37.5">
      <c r="A59" s="117"/>
      <c r="B59" s="118"/>
      <c r="C59" s="111"/>
      <c r="D59" s="37" t="s">
        <v>25</v>
      </c>
      <c r="E59" s="84">
        <f>E11+E16+E28+E44</f>
        <v>0</v>
      </c>
      <c r="F59" s="84">
        <f>F11+F16+F28+F44</f>
        <v>0</v>
      </c>
      <c r="G59" s="66" t="s">
        <v>57</v>
      </c>
      <c r="H59" s="65">
        <f>H11+H16+H28+H44</f>
        <v>0</v>
      </c>
      <c r="I59" s="65">
        <f t="shared" ref="I59:P59" si="44">I11+I16+I28+I44</f>
        <v>0</v>
      </c>
      <c r="J59" s="67">
        <v>0</v>
      </c>
      <c r="K59" s="89">
        <f t="shared" si="44"/>
        <v>0</v>
      </c>
      <c r="L59" s="89">
        <f t="shared" si="44"/>
        <v>0</v>
      </c>
      <c r="M59" s="67">
        <v>0</v>
      </c>
      <c r="N59" s="89">
        <f t="shared" si="44"/>
        <v>0</v>
      </c>
      <c r="O59" s="89">
        <f t="shared" si="44"/>
        <v>0</v>
      </c>
      <c r="P59" s="67">
        <f t="shared" si="44"/>
        <v>0</v>
      </c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65"/>
      <c r="AQ59" s="65"/>
      <c r="AR59" s="139"/>
      <c r="AS59" s="139"/>
    </row>
    <row r="60" spans="1:45" ht="75">
      <c r="A60" s="117"/>
      <c r="B60" s="118"/>
      <c r="C60" s="111"/>
      <c r="D60" s="38" t="s">
        <v>26</v>
      </c>
      <c r="E60" s="84">
        <f t="shared" ref="E60:F61" si="45">E12+E17+E29+E45</f>
        <v>0</v>
      </c>
      <c r="F60" s="84">
        <f t="shared" si="45"/>
        <v>0</v>
      </c>
      <c r="G60" s="66" t="s">
        <v>57</v>
      </c>
      <c r="H60" s="65">
        <f t="shared" ref="H60" si="46">H12+H17+H29+H45</f>
        <v>0</v>
      </c>
      <c r="I60" s="65">
        <f t="shared" ref="I60:P60" si="47">I12+I17+I29+I45</f>
        <v>0</v>
      </c>
      <c r="J60" s="67">
        <v>0</v>
      </c>
      <c r="K60" s="89">
        <f t="shared" si="47"/>
        <v>0</v>
      </c>
      <c r="L60" s="89">
        <f t="shared" si="47"/>
        <v>0</v>
      </c>
      <c r="M60" s="67">
        <v>0</v>
      </c>
      <c r="N60" s="89">
        <f t="shared" si="47"/>
        <v>0</v>
      </c>
      <c r="O60" s="89">
        <f t="shared" si="47"/>
        <v>0</v>
      </c>
      <c r="P60" s="67">
        <f t="shared" si="47"/>
        <v>0</v>
      </c>
      <c r="Q60" s="89">
        <f>Q29</f>
        <v>0</v>
      </c>
      <c r="R60" s="89">
        <f>R29</f>
        <v>0</v>
      </c>
      <c r="S60" s="89"/>
      <c r="T60" s="89">
        <f>T29</f>
        <v>0</v>
      </c>
      <c r="U60" s="89">
        <f>U29</f>
        <v>0</v>
      </c>
      <c r="V60" s="89">
        <f>V29</f>
        <v>0</v>
      </c>
      <c r="W60" s="89">
        <f>W29</f>
        <v>0</v>
      </c>
      <c r="X60" s="89">
        <f>X29</f>
        <v>0</v>
      </c>
      <c r="Y60" s="89"/>
      <c r="Z60" s="89">
        <f>Z29</f>
        <v>0</v>
      </c>
      <c r="AA60" s="89">
        <f>AA29</f>
        <v>0</v>
      </c>
      <c r="AB60" s="89"/>
      <c r="AC60" s="89">
        <f>AC29</f>
        <v>0</v>
      </c>
      <c r="AD60" s="89">
        <f>AD29</f>
        <v>0</v>
      </c>
      <c r="AE60" s="89"/>
      <c r="AF60" s="89">
        <f>AF29</f>
        <v>0</v>
      </c>
      <c r="AG60" s="89">
        <f>AG29</f>
        <v>0</v>
      </c>
      <c r="AH60" s="89"/>
      <c r="AI60" s="89">
        <f>AI29</f>
        <v>0</v>
      </c>
      <c r="AJ60" s="89">
        <f>AJ29</f>
        <v>0</v>
      </c>
      <c r="AK60" s="89"/>
      <c r="AL60" s="89">
        <f>AL29</f>
        <v>0</v>
      </c>
      <c r="AM60" s="89">
        <f>AM29</f>
        <v>0</v>
      </c>
      <c r="AN60" s="89"/>
      <c r="AO60" s="89">
        <f>AO29</f>
        <v>0</v>
      </c>
      <c r="AP60" s="65">
        <f>AP29</f>
        <v>0</v>
      </c>
      <c r="AQ60" s="65"/>
      <c r="AR60" s="139"/>
      <c r="AS60" s="139"/>
    </row>
    <row r="61" spans="1:45" ht="37.5" customHeight="1">
      <c r="A61" s="117"/>
      <c r="B61" s="118"/>
      <c r="C61" s="111"/>
      <c r="D61" s="38" t="s">
        <v>27</v>
      </c>
      <c r="E61" s="84">
        <f>E13+E18+E30+E46</f>
        <v>30082.399999999998</v>
      </c>
      <c r="F61" s="84">
        <f t="shared" si="45"/>
        <v>0</v>
      </c>
      <c r="G61" s="66">
        <f t="shared" si="42"/>
        <v>0</v>
      </c>
      <c r="H61" s="65">
        <f t="shared" ref="H61" si="48">H13+H18+H30+H46</f>
        <v>0</v>
      </c>
      <c r="I61" s="65">
        <f t="shared" ref="I61:AN61" si="49">I13+I18+I30+I46</f>
        <v>0</v>
      </c>
      <c r="J61" s="67">
        <v>0</v>
      </c>
      <c r="K61" s="89">
        <f t="shared" si="49"/>
        <v>0</v>
      </c>
      <c r="L61" s="89">
        <f t="shared" si="49"/>
        <v>0</v>
      </c>
      <c r="M61" s="67">
        <v>0</v>
      </c>
      <c r="N61" s="89">
        <f t="shared" si="49"/>
        <v>0</v>
      </c>
      <c r="O61" s="89">
        <f t="shared" si="49"/>
        <v>0</v>
      </c>
      <c r="P61" s="67">
        <f t="shared" si="49"/>
        <v>0</v>
      </c>
      <c r="Q61" s="89">
        <f>Q13</f>
        <v>0</v>
      </c>
      <c r="R61" s="89" t="e">
        <f t="shared" si="49"/>
        <v>#VALUE!</v>
      </c>
      <c r="S61" s="89" t="e">
        <f t="shared" si="49"/>
        <v>#VALUE!</v>
      </c>
      <c r="T61" s="89">
        <f>T13</f>
        <v>0</v>
      </c>
      <c r="U61" s="89" t="e">
        <f t="shared" si="49"/>
        <v>#VALUE!</v>
      </c>
      <c r="V61" s="89" t="e">
        <f t="shared" si="49"/>
        <v>#VALUE!</v>
      </c>
      <c r="W61" s="83">
        <f>W13</f>
        <v>9394.6</v>
      </c>
      <c r="X61" s="83" t="e">
        <f t="shared" si="49"/>
        <v>#VALUE!</v>
      </c>
      <c r="Y61" s="83" t="e">
        <f t="shared" si="49"/>
        <v>#VALUE!</v>
      </c>
      <c r="Z61" s="83">
        <f>Z13</f>
        <v>0</v>
      </c>
      <c r="AA61" s="83" t="e">
        <f t="shared" si="49"/>
        <v>#VALUE!</v>
      </c>
      <c r="AB61" s="83" t="e">
        <f t="shared" si="49"/>
        <v>#VALUE!</v>
      </c>
      <c r="AC61" s="83">
        <f>AC13</f>
        <v>0</v>
      </c>
      <c r="AD61" s="83" t="e">
        <f t="shared" si="49"/>
        <v>#VALUE!</v>
      </c>
      <c r="AE61" s="83" t="e">
        <f t="shared" si="49"/>
        <v>#VALUE!</v>
      </c>
      <c r="AF61" s="83">
        <f>AF13</f>
        <v>9394.5</v>
      </c>
      <c r="AG61" s="83" t="e">
        <f t="shared" si="49"/>
        <v>#VALUE!</v>
      </c>
      <c r="AH61" s="83" t="e">
        <f t="shared" si="49"/>
        <v>#VALUE!</v>
      </c>
      <c r="AI61" s="83">
        <f>AI13</f>
        <v>0</v>
      </c>
      <c r="AJ61" s="83" t="e">
        <f t="shared" si="49"/>
        <v>#VALUE!</v>
      </c>
      <c r="AK61" s="83" t="e">
        <f t="shared" si="49"/>
        <v>#VALUE!</v>
      </c>
      <c r="AL61" s="83">
        <f>AL13</f>
        <v>11293.3</v>
      </c>
      <c r="AM61" s="89" t="e">
        <f t="shared" si="49"/>
        <v>#VALUE!</v>
      </c>
      <c r="AN61" s="89" t="e">
        <f t="shared" si="49"/>
        <v>#VALUE!</v>
      </c>
      <c r="AO61" s="89">
        <f>AO13</f>
        <v>0</v>
      </c>
      <c r="AP61" s="65"/>
      <c r="AQ61" s="65"/>
      <c r="AR61" s="140"/>
      <c r="AS61" s="140"/>
    </row>
    <row r="62" spans="1:45">
      <c r="A62" s="115" t="s">
        <v>54</v>
      </c>
      <c r="B62" s="116"/>
      <c r="C62" s="111" t="s">
        <v>23</v>
      </c>
      <c r="D62" s="33" t="s">
        <v>24</v>
      </c>
      <c r="E62" s="84">
        <f>SUM(E63:E65)</f>
        <v>64852.5</v>
      </c>
      <c r="F62" s="84">
        <f>SUM(F63:F65)</f>
        <v>16011.9</v>
      </c>
      <c r="G62" s="66">
        <f t="shared" si="42"/>
        <v>0.2468971897768012</v>
      </c>
      <c r="H62" s="46">
        <v>0</v>
      </c>
      <c r="I62" s="46" t="s">
        <v>57</v>
      </c>
      <c r="J62" s="66">
        <v>0</v>
      </c>
      <c r="K62" s="90">
        <v>0</v>
      </c>
      <c r="L62" s="90"/>
      <c r="M62" s="66">
        <v>0</v>
      </c>
      <c r="N62" s="84">
        <f>SUM(N63:N65)</f>
        <v>11467.4</v>
      </c>
      <c r="O62" s="84">
        <f>SUM(O63:O65)</f>
        <v>11164.7</v>
      </c>
      <c r="P62" s="66">
        <f t="shared" ref="P62:P65" si="50">O62/N62</f>
        <v>0.97360343233862956</v>
      </c>
      <c r="Q62" s="84">
        <f>SUM(Q63:Q65)</f>
        <v>20400</v>
      </c>
      <c r="R62" s="90"/>
      <c r="S62" s="90"/>
      <c r="T62" s="84">
        <f>SUM(T63:T65)</f>
        <v>0</v>
      </c>
      <c r="U62" s="90"/>
      <c r="V62" s="90"/>
      <c r="W62" s="84">
        <f>SUM(W63:W65)</f>
        <v>4100.1000000000004</v>
      </c>
      <c r="X62" s="90"/>
      <c r="Y62" s="90"/>
      <c r="Z62" s="84">
        <f>SUM(Z63:Z65)</f>
        <v>0</v>
      </c>
      <c r="AA62" s="90"/>
      <c r="AB62" s="90"/>
      <c r="AC62" s="84">
        <f>SUM(AC63:AC65)</f>
        <v>0</v>
      </c>
      <c r="AD62" s="90"/>
      <c r="AE62" s="90"/>
      <c r="AF62" s="84">
        <f>SUM(AF63:AF65)</f>
        <v>13349.3</v>
      </c>
      <c r="AG62" s="90"/>
      <c r="AH62" s="90"/>
      <c r="AI62" s="84">
        <f>SUM(AI63:AI65)</f>
        <v>0</v>
      </c>
      <c r="AJ62" s="90"/>
      <c r="AK62" s="90"/>
      <c r="AL62" s="84">
        <f>SUM(AL63:AL65)</f>
        <v>0</v>
      </c>
      <c r="AM62" s="90"/>
      <c r="AN62" s="90"/>
      <c r="AO62" s="84">
        <f>SUM(AO63:AO65)</f>
        <v>10688.5</v>
      </c>
      <c r="AP62" s="46"/>
      <c r="AQ62" s="46"/>
      <c r="AR62" s="138"/>
      <c r="AS62" s="138"/>
    </row>
    <row r="63" spans="1:45" ht="37.5">
      <c r="A63" s="117"/>
      <c r="B63" s="118"/>
      <c r="C63" s="111"/>
      <c r="D63" s="34" t="s">
        <v>25</v>
      </c>
      <c r="E63" s="84">
        <f>E21+E33+E38</f>
        <v>5470</v>
      </c>
      <c r="F63" s="84">
        <f t="shared" ref="F63" si="51">F21+F33+F38</f>
        <v>480.3</v>
      </c>
      <c r="G63" s="66">
        <f t="shared" si="42"/>
        <v>8.7806215722120662E-2</v>
      </c>
      <c r="H63" s="45">
        <f>H21+H33+H38</f>
        <v>0</v>
      </c>
      <c r="I63" s="45">
        <f t="shared" ref="I63:AQ63" si="52">I21+I33+I38</f>
        <v>0</v>
      </c>
      <c r="J63" s="67">
        <v>0</v>
      </c>
      <c r="K63" s="83">
        <f t="shared" si="52"/>
        <v>0</v>
      </c>
      <c r="L63" s="83">
        <f t="shared" si="52"/>
        <v>0</v>
      </c>
      <c r="M63" s="67">
        <v>0</v>
      </c>
      <c r="N63" s="83">
        <f t="shared" si="52"/>
        <v>500</v>
      </c>
      <c r="O63" s="83">
        <f t="shared" si="52"/>
        <v>480.3</v>
      </c>
      <c r="P63" s="67">
        <f t="shared" si="50"/>
        <v>0.96060000000000001</v>
      </c>
      <c r="Q63" s="83">
        <f t="shared" si="52"/>
        <v>0</v>
      </c>
      <c r="R63" s="83">
        <f t="shared" si="52"/>
        <v>0</v>
      </c>
      <c r="S63" s="83">
        <f t="shared" si="52"/>
        <v>0</v>
      </c>
      <c r="T63" s="83">
        <f t="shared" si="52"/>
        <v>0</v>
      </c>
      <c r="U63" s="83">
        <f t="shared" si="52"/>
        <v>0</v>
      </c>
      <c r="V63" s="83">
        <f t="shared" si="52"/>
        <v>0</v>
      </c>
      <c r="W63" s="83">
        <f t="shared" si="52"/>
        <v>235</v>
      </c>
      <c r="X63" s="83">
        <f t="shared" si="52"/>
        <v>0</v>
      </c>
      <c r="Y63" s="83">
        <f t="shared" si="52"/>
        <v>0</v>
      </c>
      <c r="Z63" s="83">
        <f t="shared" si="52"/>
        <v>0</v>
      </c>
      <c r="AA63" s="83">
        <f t="shared" si="52"/>
        <v>0</v>
      </c>
      <c r="AB63" s="83">
        <f t="shared" si="52"/>
        <v>0</v>
      </c>
      <c r="AC63" s="83">
        <f t="shared" si="52"/>
        <v>0</v>
      </c>
      <c r="AD63" s="83">
        <f t="shared" si="52"/>
        <v>0</v>
      </c>
      <c r="AE63" s="83">
        <f t="shared" si="52"/>
        <v>0</v>
      </c>
      <c r="AF63" s="83">
        <f t="shared" si="52"/>
        <v>735</v>
      </c>
      <c r="AG63" s="83">
        <f t="shared" si="52"/>
        <v>0</v>
      </c>
      <c r="AH63" s="83">
        <f t="shared" si="52"/>
        <v>0</v>
      </c>
      <c r="AI63" s="83">
        <f t="shared" si="52"/>
        <v>0</v>
      </c>
      <c r="AJ63" s="83">
        <f t="shared" si="52"/>
        <v>0</v>
      </c>
      <c r="AK63" s="83">
        <f t="shared" si="52"/>
        <v>0</v>
      </c>
      <c r="AL63" s="83">
        <f t="shared" si="52"/>
        <v>0</v>
      </c>
      <c r="AM63" s="83">
        <f t="shared" si="52"/>
        <v>0</v>
      </c>
      <c r="AN63" s="83">
        <f t="shared" si="52"/>
        <v>0</v>
      </c>
      <c r="AO63" s="83">
        <f t="shared" si="52"/>
        <v>4000</v>
      </c>
      <c r="AP63" s="45">
        <f t="shared" si="52"/>
        <v>0</v>
      </c>
      <c r="AQ63" s="45">
        <f t="shared" si="52"/>
        <v>0</v>
      </c>
      <c r="AR63" s="139"/>
      <c r="AS63" s="139"/>
    </row>
    <row r="64" spans="1:45" ht="75">
      <c r="A64" s="117"/>
      <c r="B64" s="118"/>
      <c r="C64" s="111"/>
      <c r="D64" s="35" t="s">
        <v>26</v>
      </c>
      <c r="E64" s="84">
        <f t="shared" ref="E64:F64" si="53">E22+E34+E39</f>
        <v>49274</v>
      </c>
      <c r="F64" s="84">
        <f t="shared" si="53"/>
        <v>14731</v>
      </c>
      <c r="G64" s="66">
        <f t="shared" si="42"/>
        <v>0.29896091244875594</v>
      </c>
      <c r="H64" s="45">
        <f t="shared" ref="H64:W65" si="54">H22+H34+H39</f>
        <v>0</v>
      </c>
      <c r="I64" s="45">
        <f t="shared" si="54"/>
        <v>0</v>
      </c>
      <c r="J64" s="67">
        <v>0</v>
      </c>
      <c r="K64" s="83">
        <f t="shared" si="54"/>
        <v>4527.3</v>
      </c>
      <c r="L64" s="83">
        <f t="shared" si="54"/>
        <v>4527.3</v>
      </c>
      <c r="M64" s="67">
        <v>0</v>
      </c>
      <c r="N64" s="83">
        <f t="shared" si="54"/>
        <v>10376.6</v>
      </c>
      <c r="O64" s="83">
        <f t="shared" si="54"/>
        <v>10203.700000000001</v>
      </c>
      <c r="P64" s="67">
        <f t="shared" si="50"/>
        <v>0.9833375093961414</v>
      </c>
      <c r="Q64" s="83">
        <f t="shared" si="54"/>
        <v>19400</v>
      </c>
      <c r="R64" s="83">
        <f t="shared" si="54"/>
        <v>0</v>
      </c>
      <c r="S64" s="83">
        <f t="shared" si="54"/>
        <v>0</v>
      </c>
      <c r="T64" s="83">
        <f t="shared" si="54"/>
        <v>0</v>
      </c>
      <c r="U64" s="83">
        <f t="shared" si="54"/>
        <v>0</v>
      </c>
      <c r="V64" s="83">
        <f t="shared" si="54"/>
        <v>0</v>
      </c>
      <c r="W64" s="83">
        <f t="shared" si="54"/>
        <v>3735.1</v>
      </c>
      <c r="X64" s="83">
        <f t="shared" ref="X64:AQ64" si="55">X22+X34+X39</f>
        <v>0</v>
      </c>
      <c r="Y64" s="83">
        <f t="shared" si="55"/>
        <v>0</v>
      </c>
      <c r="Z64" s="83">
        <f t="shared" si="55"/>
        <v>0</v>
      </c>
      <c r="AA64" s="83">
        <f t="shared" si="55"/>
        <v>0</v>
      </c>
      <c r="AB64" s="83">
        <f t="shared" si="55"/>
        <v>0</v>
      </c>
      <c r="AC64" s="83">
        <f t="shared" si="55"/>
        <v>0</v>
      </c>
      <c r="AD64" s="83">
        <f t="shared" si="55"/>
        <v>0</v>
      </c>
      <c r="AE64" s="83">
        <f t="shared" si="55"/>
        <v>0</v>
      </c>
      <c r="AF64" s="83">
        <f t="shared" si="55"/>
        <v>11235</v>
      </c>
      <c r="AG64" s="83">
        <f t="shared" si="55"/>
        <v>0</v>
      </c>
      <c r="AH64" s="83">
        <f t="shared" si="55"/>
        <v>0</v>
      </c>
      <c r="AI64" s="83">
        <f t="shared" si="55"/>
        <v>0</v>
      </c>
      <c r="AJ64" s="83">
        <f t="shared" si="55"/>
        <v>0</v>
      </c>
      <c r="AK64" s="83">
        <f t="shared" si="55"/>
        <v>0</v>
      </c>
      <c r="AL64" s="83">
        <f t="shared" si="55"/>
        <v>0</v>
      </c>
      <c r="AM64" s="83">
        <f t="shared" si="55"/>
        <v>0</v>
      </c>
      <c r="AN64" s="83">
        <f t="shared" si="55"/>
        <v>0</v>
      </c>
      <c r="AO64" s="83">
        <f t="shared" si="55"/>
        <v>0</v>
      </c>
      <c r="AP64" s="45">
        <f t="shared" si="55"/>
        <v>0</v>
      </c>
      <c r="AQ64" s="45">
        <f t="shared" si="55"/>
        <v>0</v>
      </c>
      <c r="AR64" s="139"/>
      <c r="AS64" s="139"/>
    </row>
    <row r="65" spans="1:45" ht="75">
      <c r="A65" s="117"/>
      <c r="B65" s="118"/>
      <c r="C65" s="111"/>
      <c r="D65" s="35" t="s">
        <v>27</v>
      </c>
      <c r="E65" s="84">
        <f>E23+E35+E40</f>
        <v>10108.5</v>
      </c>
      <c r="F65" s="84">
        <f t="shared" ref="F65" si="56">F23+F35+F40</f>
        <v>800.59999999999991</v>
      </c>
      <c r="G65" s="66">
        <f t="shared" si="42"/>
        <v>7.9200672701192062E-2</v>
      </c>
      <c r="H65" s="45">
        <f t="shared" si="54"/>
        <v>0</v>
      </c>
      <c r="I65" s="45">
        <f t="shared" si="54"/>
        <v>0</v>
      </c>
      <c r="J65" s="67">
        <v>0</v>
      </c>
      <c r="K65" s="83">
        <f t="shared" si="54"/>
        <v>319.89999999999998</v>
      </c>
      <c r="L65" s="83">
        <f t="shared" si="54"/>
        <v>319.89999999999998</v>
      </c>
      <c r="M65" s="67">
        <v>0</v>
      </c>
      <c r="N65" s="89">
        <f t="shared" si="54"/>
        <v>590.79999999999995</v>
      </c>
      <c r="O65" s="89">
        <f t="shared" si="54"/>
        <v>480.7</v>
      </c>
      <c r="P65" s="67">
        <f t="shared" si="50"/>
        <v>0.81364251861882197</v>
      </c>
      <c r="Q65" s="83">
        <f t="shared" si="54"/>
        <v>1000</v>
      </c>
      <c r="R65" s="83">
        <f t="shared" si="54"/>
        <v>0</v>
      </c>
      <c r="S65" s="83">
        <f t="shared" si="54"/>
        <v>0</v>
      </c>
      <c r="T65" s="83">
        <f t="shared" si="54"/>
        <v>0</v>
      </c>
      <c r="U65" s="83">
        <f t="shared" si="54"/>
        <v>0</v>
      </c>
      <c r="V65" s="83">
        <f t="shared" si="54"/>
        <v>0</v>
      </c>
      <c r="W65" s="83">
        <f t="shared" si="54"/>
        <v>130</v>
      </c>
      <c r="X65" s="83">
        <f t="shared" ref="X65:AQ65" si="57">X23+X35+X40</f>
        <v>0</v>
      </c>
      <c r="Y65" s="83">
        <f t="shared" si="57"/>
        <v>0</v>
      </c>
      <c r="Z65" s="83">
        <f t="shared" si="57"/>
        <v>0</v>
      </c>
      <c r="AA65" s="83">
        <f t="shared" si="57"/>
        <v>0</v>
      </c>
      <c r="AB65" s="83">
        <f t="shared" si="57"/>
        <v>0</v>
      </c>
      <c r="AC65" s="83">
        <f t="shared" si="57"/>
        <v>0</v>
      </c>
      <c r="AD65" s="83">
        <f t="shared" si="57"/>
        <v>0</v>
      </c>
      <c r="AE65" s="83">
        <f t="shared" si="57"/>
        <v>0</v>
      </c>
      <c r="AF65" s="83">
        <f t="shared" si="57"/>
        <v>1379.3</v>
      </c>
      <c r="AG65" s="83">
        <f t="shared" si="57"/>
        <v>0</v>
      </c>
      <c r="AH65" s="83">
        <f t="shared" si="57"/>
        <v>0</v>
      </c>
      <c r="AI65" s="83">
        <f t="shared" si="57"/>
        <v>0</v>
      </c>
      <c r="AJ65" s="83">
        <f t="shared" si="57"/>
        <v>0</v>
      </c>
      <c r="AK65" s="83">
        <f t="shared" si="57"/>
        <v>0</v>
      </c>
      <c r="AL65" s="83">
        <f t="shared" si="57"/>
        <v>0</v>
      </c>
      <c r="AM65" s="83">
        <f t="shared" si="57"/>
        <v>0</v>
      </c>
      <c r="AN65" s="83">
        <f t="shared" si="57"/>
        <v>0</v>
      </c>
      <c r="AO65" s="83">
        <f t="shared" si="57"/>
        <v>6688.5</v>
      </c>
      <c r="AP65" s="45">
        <f t="shared" si="57"/>
        <v>0</v>
      </c>
      <c r="AQ65" s="45">
        <f t="shared" si="57"/>
        <v>0</v>
      </c>
      <c r="AR65" s="140"/>
      <c r="AS65" s="140"/>
    </row>
    <row r="66" spans="1:45" s="64" customFormat="1" ht="18.75" customHeight="1">
      <c r="A66" s="109" t="s">
        <v>61</v>
      </c>
      <c r="B66" s="110"/>
      <c r="C66" s="111" t="s">
        <v>23</v>
      </c>
      <c r="D66" s="36" t="s">
        <v>24</v>
      </c>
      <c r="E66" s="84">
        <f t="shared" ref="E66:F66" si="58">SUM(E67:E69)</f>
        <v>94934.9</v>
      </c>
      <c r="F66" s="84">
        <f t="shared" si="58"/>
        <v>16011.9</v>
      </c>
      <c r="G66" s="66">
        <f t="shared" si="42"/>
        <v>0.16866189357127886</v>
      </c>
      <c r="H66" s="63">
        <f>H53</f>
        <v>0</v>
      </c>
      <c r="I66" s="63">
        <f t="shared" ref="I66:K66" si="59">I53</f>
        <v>0</v>
      </c>
      <c r="J66" s="66">
        <v>0</v>
      </c>
      <c r="K66" s="84">
        <f t="shared" si="59"/>
        <v>4847.2</v>
      </c>
      <c r="L66" s="84">
        <f t="shared" ref="L66:AQ66" si="60">L53</f>
        <v>4847.2</v>
      </c>
      <c r="M66" s="66">
        <v>0</v>
      </c>
      <c r="N66" s="84">
        <f t="shared" si="60"/>
        <v>11467.4</v>
      </c>
      <c r="O66" s="84">
        <f t="shared" si="60"/>
        <v>11164.7</v>
      </c>
      <c r="P66" s="66">
        <f t="shared" si="60"/>
        <v>0.97360343233862956</v>
      </c>
      <c r="Q66" s="84">
        <f t="shared" si="60"/>
        <v>20400</v>
      </c>
      <c r="R66" s="84">
        <f t="shared" si="60"/>
        <v>0</v>
      </c>
      <c r="S66" s="84">
        <f t="shared" si="60"/>
        <v>0</v>
      </c>
      <c r="T66" s="84">
        <f t="shared" si="60"/>
        <v>0</v>
      </c>
      <c r="U66" s="84">
        <f t="shared" si="60"/>
        <v>0</v>
      </c>
      <c r="V66" s="84">
        <f t="shared" si="60"/>
        <v>0</v>
      </c>
      <c r="W66" s="84">
        <f t="shared" si="60"/>
        <v>13494.7</v>
      </c>
      <c r="X66" s="84">
        <f t="shared" si="60"/>
        <v>0</v>
      </c>
      <c r="Y66" s="84">
        <f t="shared" si="60"/>
        <v>0</v>
      </c>
      <c r="Z66" s="84">
        <f t="shared" si="60"/>
        <v>0</v>
      </c>
      <c r="AA66" s="84">
        <f t="shared" si="60"/>
        <v>0</v>
      </c>
      <c r="AB66" s="84">
        <f t="shared" si="60"/>
        <v>0</v>
      </c>
      <c r="AC66" s="84">
        <f t="shared" si="60"/>
        <v>0</v>
      </c>
      <c r="AD66" s="84">
        <f t="shared" si="60"/>
        <v>0</v>
      </c>
      <c r="AE66" s="84">
        <f t="shared" si="60"/>
        <v>0</v>
      </c>
      <c r="AF66" s="84">
        <f t="shared" si="60"/>
        <v>22743.8</v>
      </c>
      <c r="AG66" s="84">
        <f t="shared" si="60"/>
        <v>0</v>
      </c>
      <c r="AH66" s="84">
        <f t="shared" si="60"/>
        <v>0</v>
      </c>
      <c r="AI66" s="84">
        <f t="shared" si="60"/>
        <v>0</v>
      </c>
      <c r="AJ66" s="84">
        <f t="shared" si="60"/>
        <v>0</v>
      </c>
      <c r="AK66" s="84">
        <f t="shared" si="60"/>
        <v>0</v>
      </c>
      <c r="AL66" s="84">
        <f t="shared" si="60"/>
        <v>11293.3</v>
      </c>
      <c r="AM66" s="84">
        <f t="shared" si="60"/>
        <v>0</v>
      </c>
      <c r="AN66" s="84">
        <f t="shared" si="60"/>
        <v>0</v>
      </c>
      <c r="AO66" s="84">
        <f t="shared" si="60"/>
        <v>10688.5</v>
      </c>
      <c r="AP66" s="63">
        <f t="shared" si="60"/>
        <v>0</v>
      </c>
      <c r="AQ66" s="63">
        <f t="shared" si="60"/>
        <v>0</v>
      </c>
      <c r="AR66" s="135"/>
      <c r="AS66" s="135"/>
    </row>
    <row r="67" spans="1:45" s="64" customFormat="1" ht="37.5">
      <c r="A67" s="110"/>
      <c r="B67" s="110"/>
      <c r="C67" s="111"/>
      <c r="D67" s="37" t="s">
        <v>25</v>
      </c>
      <c r="E67" s="84">
        <f>E54</f>
        <v>5470</v>
      </c>
      <c r="F67" s="84">
        <f t="shared" ref="F67" si="61">F54</f>
        <v>480.3</v>
      </c>
      <c r="G67" s="66">
        <f t="shared" si="42"/>
        <v>8.7806215722120662E-2</v>
      </c>
      <c r="H67" s="65">
        <f t="shared" ref="H67:I67" si="62">H54</f>
        <v>0</v>
      </c>
      <c r="I67" s="65">
        <f t="shared" si="62"/>
        <v>0</v>
      </c>
      <c r="J67" s="67">
        <v>0</v>
      </c>
      <c r="K67" s="89">
        <f t="shared" ref="K67:AQ67" si="63">K54</f>
        <v>0</v>
      </c>
      <c r="L67" s="89">
        <f t="shared" si="63"/>
        <v>0</v>
      </c>
      <c r="M67" s="67">
        <v>0</v>
      </c>
      <c r="N67" s="89">
        <f t="shared" si="63"/>
        <v>500</v>
      </c>
      <c r="O67" s="89">
        <f t="shared" si="63"/>
        <v>480.3</v>
      </c>
      <c r="P67" s="67">
        <f t="shared" si="63"/>
        <v>0.96060000000000001</v>
      </c>
      <c r="Q67" s="89">
        <f t="shared" si="63"/>
        <v>0</v>
      </c>
      <c r="R67" s="89">
        <f t="shared" si="63"/>
        <v>0</v>
      </c>
      <c r="S67" s="89">
        <f t="shared" si="63"/>
        <v>0</v>
      </c>
      <c r="T67" s="89">
        <f t="shared" si="63"/>
        <v>0</v>
      </c>
      <c r="U67" s="89">
        <f t="shared" si="63"/>
        <v>0</v>
      </c>
      <c r="V67" s="89">
        <f t="shared" si="63"/>
        <v>0</v>
      </c>
      <c r="W67" s="89">
        <f t="shared" si="63"/>
        <v>235</v>
      </c>
      <c r="X67" s="89">
        <f t="shared" si="63"/>
        <v>0</v>
      </c>
      <c r="Y67" s="89">
        <f t="shared" si="63"/>
        <v>0</v>
      </c>
      <c r="Z67" s="89">
        <f t="shared" si="63"/>
        <v>0</v>
      </c>
      <c r="AA67" s="89">
        <f t="shared" si="63"/>
        <v>0</v>
      </c>
      <c r="AB67" s="89">
        <f t="shared" si="63"/>
        <v>0</v>
      </c>
      <c r="AC67" s="89">
        <f t="shared" si="63"/>
        <v>0</v>
      </c>
      <c r="AD67" s="89">
        <f t="shared" si="63"/>
        <v>0</v>
      </c>
      <c r="AE67" s="89">
        <f t="shared" si="63"/>
        <v>0</v>
      </c>
      <c r="AF67" s="89">
        <f t="shared" si="63"/>
        <v>735</v>
      </c>
      <c r="AG67" s="89">
        <f t="shared" si="63"/>
        <v>0</v>
      </c>
      <c r="AH67" s="89">
        <f t="shared" si="63"/>
        <v>0</v>
      </c>
      <c r="AI67" s="89">
        <f t="shared" si="63"/>
        <v>0</v>
      </c>
      <c r="AJ67" s="89">
        <f t="shared" si="63"/>
        <v>0</v>
      </c>
      <c r="AK67" s="89">
        <f t="shared" si="63"/>
        <v>0</v>
      </c>
      <c r="AL67" s="89">
        <f t="shared" si="63"/>
        <v>0</v>
      </c>
      <c r="AM67" s="89">
        <f t="shared" si="63"/>
        <v>0</v>
      </c>
      <c r="AN67" s="89">
        <f t="shared" si="63"/>
        <v>0</v>
      </c>
      <c r="AO67" s="89">
        <f t="shared" si="63"/>
        <v>4000</v>
      </c>
      <c r="AP67" s="65">
        <f t="shared" si="63"/>
        <v>0</v>
      </c>
      <c r="AQ67" s="65">
        <f t="shared" si="63"/>
        <v>0</v>
      </c>
      <c r="AR67" s="136"/>
      <c r="AS67" s="136"/>
    </row>
    <row r="68" spans="1:45" s="64" customFormat="1" ht="75">
      <c r="A68" s="110"/>
      <c r="B68" s="110"/>
      <c r="C68" s="111"/>
      <c r="D68" s="38" t="s">
        <v>26</v>
      </c>
      <c r="E68" s="84">
        <f t="shared" ref="E68:H68" si="64">E55</f>
        <v>49274</v>
      </c>
      <c r="F68" s="84">
        <f t="shared" si="64"/>
        <v>14731</v>
      </c>
      <c r="G68" s="66">
        <f t="shared" si="42"/>
        <v>0.29896091244875594</v>
      </c>
      <c r="H68" s="65">
        <f t="shared" si="64"/>
        <v>0</v>
      </c>
      <c r="I68" s="65">
        <f t="shared" ref="I68" si="65">I55</f>
        <v>0</v>
      </c>
      <c r="J68" s="67">
        <v>0</v>
      </c>
      <c r="K68" s="89">
        <f t="shared" ref="K68:AQ68" si="66">K55</f>
        <v>4527.3</v>
      </c>
      <c r="L68" s="89">
        <f t="shared" si="66"/>
        <v>4527.3</v>
      </c>
      <c r="M68" s="67">
        <v>0</v>
      </c>
      <c r="N68" s="89">
        <f t="shared" si="66"/>
        <v>10376.6</v>
      </c>
      <c r="O68" s="89">
        <f t="shared" si="66"/>
        <v>10203.700000000001</v>
      </c>
      <c r="P68" s="67">
        <f t="shared" si="66"/>
        <v>0.9833375093961414</v>
      </c>
      <c r="Q68" s="89">
        <f t="shared" si="66"/>
        <v>19400</v>
      </c>
      <c r="R68" s="89">
        <f t="shared" si="66"/>
        <v>0</v>
      </c>
      <c r="S68" s="89">
        <f t="shared" si="66"/>
        <v>0</v>
      </c>
      <c r="T68" s="89">
        <f t="shared" si="66"/>
        <v>0</v>
      </c>
      <c r="U68" s="89">
        <f t="shared" si="66"/>
        <v>0</v>
      </c>
      <c r="V68" s="89">
        <f t="shared" si="66"/>
        <v>0</v>
      </c>
      <c r="W68" s="89">
        <f t="shared" si="66"/>
        <v>3735.1</v>
      </c>
      <c r="X68" s="89">
        <f t="shared" si="66"/>
        <v>0</v>
      </c>
      <c r="Y68" s="89">
        <f t="shared" si="66"/>
        <v>0</v>
      </c>
      <c r="Z68" s="89">
        <f t="shared" si="66"/>
        <v>0</v>
      </c>
      <c r="AA68" s="89">
        <f t="shared" si="66"/>
        <v>0</v>
      </c>
      <c r="AB68" s="89">
        <f t="shared" si="66"/>
        <v>0</v>
      </c>
      <c r="AC68" s="89">
        <f t="shared" si="66"/>
        <v>0</v>
      </c>
      <c r="AD68" s="89">
        <f t="shared" si="66"/>
        <v>0</v>
      </c>
      <c r="AE68" s="89">
        <f t="shared" si="66"/>
        <v>0</v>
      </c>
      <c r="AF68" s="89">
        <f t="shared" si="66"/>
        <v>11235</v>
      </c>
      <c r="AG68" s="89">
        <f t="shared" si="66"/>
        <v>0</v>
      </c>
      <c r="AH68" s="89">
        <f t="shared" si="66"/>
        <v>0</v>
      </c>
      <c r="AI68" s="89">
        <f t="shared" si="66"/>
        <v>0</v>
      </c>
      <c r="AJ68" s="89">
        <f t="shared" si="66"/>
        <v>0</v>
      </c>
      <c r="AK68" s="89">
        <f t="shared" si="66"/>
        <v>0</v>
      </c>
      <c r="AL68" s="89">
        <f t="shared" si="66"/>
        <v>0</v>
      </c>
      <c r="AM68" s="89">
        <f t="shared" si="66"/>
        <v>0</v>
      </c>
      <c r="AN68" s="89">
        <f t="shared" si="66"/>
        <v>0</v>
      </c>
      <c r="AO68" s="89">
        <f t="shared" si="66"/>
        <v>0</v>
      </c>
      <c r="AP68" s="65">
        <f t="shared" si="66"/>
        <v>0</v>
      </c>
      <c r="AQ68" s="65">
        <f t="shared" si="66"/>
        <v>0</v>
      </c>
      <c r="AR68" s="136"/>
      <c r="AS68" s="136"/>
    </row>
    <row r="69" spans="1:45" s="64" customFormat="1" ht="75">
      <c r="A69" s="110"/>
      <c r="B69" s="110"/>
      <c r="C69" s="111"/>
      <c r="D69" s="38" t="s">
        <v>27</v>
      </c>
      <c r="E69" s="84">
        <f t="shared" ref="E69:H69" si="67">E56</f>
        <v>40190.899999999994</v>
      </c>
      <c r="F69" s="84">
        <f t="shared" si="67"/>
        <v>800.59999999999991</v>
      </c>
      <c r="G69" s="66">
        <f t="shared" ref="G69" si="68">F69/E69</f>
        <v>1.9919932123938503E-2</v>
      </c>
      <c r="H69" s="65">
        <f t="shared" si="67"/>
        <v>0</v>
      </c>
      <c r="I69" s="65">
        <f t="shared" ref="I69" si="69">I56</f>
        <v>0</v>
      </c>
      <c r="J69" s="67">
        <v>0</v>
      </c>
      <c r="K69" s="89">
        <f t="shared" ref="K69:AQ69" si="70">K56</f>
        <v>319.89999999999998</v>
      </c>
      <c r="L69" s="89">
        <f t="shared" si="70"/>
        <v>319.89999999999998</v>
      </c>
      <c r="M69" s="67">
        <v>0</v>
      </c>
      <c r="N69" s="89">
        <f t="shared" si="70"/>
        <v>590.79999999999995</v>
      </c>
      <c r="O69" s="89">
        <f t="shared" si="70"/>
        <v>480.7</v>
      </c>
      <c r="P69" s="67">
        <f t="shared" si="70"/>
        <v>0.81364251861882197</v>
      </c>
      <c r="Q69" s="89">
        <f t="shared" si="70"/>
        <v>1000</v>
      </c>
      <c r="R69" s="89">
        <f t="shared" si="70"/>
        <v>0</v>
      </c>
      <c r="S69" s="89">
        <f t="shared" si="70"/>
        <v>0</v>
      </c>
      <c r="T69" s="89">
        <f t="shared" si="70"/>
        <v>0</v>
      </c>
      <c r="U69" s="89">
        <f t="shared" si="70"/>
        <v>0</v>
      </c>
      <c r="V69" s="89">
        <f t="shared" si="70"/>
        <v>0</v>
      </c>
      <c r="W69" s="89">
        <f t="shared" si="70"/>
        <v>9524.6</v>
      </c>
      <c r="X69" s="89">
        <f t="shared" si="70"/>
        <v>0</v>
      </c>
      <c r="Y69" s="89">
        <f t="shared" si="70"/>
        <v>0</v>
      </c>
      <c r="Z69" s="89">
        <f t="shared" si="70"/>
        <v>0</v>
      </c>
      <c r="AA69" s="89">
        <f t="shared" si="70"/>
        <v>0</v>
      </c>
      <c r="AB69" s="89">
        <f t="shared" si="70"/>
        <v>0</v>
      </c>
      <c r="AC69" s="89">
        <f t="shared" si="70"/>
        <v>0</v>
      </c>
      <c r="AD69" s="89">
        <f t="shared" si="70"/>
        <v>0</v>
      </c>
      <c r="AE69" s="89">
        <f t="shared" si="70"/>
        <v>0</v>
      </c>
      <c r="AF69" s="89">
        <f t="shared" si="70"/>
        <v>10773.8</v>
      </c>
      <c r="AG69" s="89">
        <f t="shared" si="70"/>
        <v>0</v>
      </c>
      <c r="AH69" s="89">
        <f t="shared" si="70"/>
        <v>0</v>
      </c>
      <c r="AI69" s="89">
        <f t="shared" si="70"/>
        <v>0</v>
      </c>
      <c r="AJ69" s="89">
        <f t="shared" si="70"/>
        <v>0</v>
      </c>
      <c r="AK69" s="89">
        <f t="shared" si="70"/>
        <v>0</v>
      </c>
      <c r="AL69" s="89">
        <f t="shared" si="70"/>
        <v>11293.3</v>
      </c>
      <c r="AM69" s="89">
        <f t="shared" si="70"/>
        <v>0</v>
      </c>
      <c r="AN69" s="89">
        <f t="shared" si="70"/>
        <v>0</v>
      </c>
      <c r="AO69" s="89">
        <f t="shared" si="70"/>
        <v>6688.5</v>
      </c>
      <c r="AP69" s="65">
        <f t="shared" si="70"/>
        <v>0</v>
      </c>
      <c r="AQ69" s="65">
        <f t="shared" si="70"/>
        <v>0</v>
      </c>
      <c r="AR69" s="137"/>
      <c r="AS69" s="137"/>
    </row>
    <row r="70" spans="1:45">
      <c r="A70" s="109" t="s">
        <v>55</v>
      </c>
      <c r="B70" s="110"/>
      <c r="C70" s="111" t="s">
        <v>53</v>
      </c>
      <c r="D70" s="36" t="s">
        <v>24</v>
      </c>
      <c r="E70" s="84">
        <v>0</v>
      </c>
      <c r="F70" s="84">
        <v>0</v>
      </c>
      <c r="G70" s="66" t="s">
        <v>57</v>
      </c>
      <c r="H70" s="63">
        <v>0</v>
      </c>
      <c r="I70" s="63">
        <v>0</v>
      </c>
      <c r="J70" s="66">
        <v>0</v>
      </c>
      <c r="K70" s="84">
        <v>0</v>
      </c>
      <c r="L70" s="84">
        <v>0</v>
      </c>
      <c r="M70" s="66">
        <v>0</v>
      </c>
      <c r="N70" s="84">
        <v>0</v>
      </c>
      <c r="O70" s="84">
        <v>0</v>
      </c>
      <c r="P70" s="7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  <c r="Z70" s="84">
        <v>0</v>
      </c>
      <c r="AA70" s="84">
        <v>0</v>
      </c>
      <c r="AB70" s="84">
        <v>0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63">
        <v>0</v>
      </c>
      <c r="AQ70" s="63">
        <v>0</v>
      </c>
      <c r="AR70" s="138"/>
      <c r="AS70" s="138"/>
    </row>
    <row r="71" spans="1:45" ht="37.5">
      <c r="A71" s="110"/>
      <c r="B71" s="110"/>
      <c r="C71" s="111"/>
      <c r="D71" s="39" t="s">
        <v>25</v>
      </c>
      <c r="E71" s="84">
        <v>0</v>
      </c>
      <c r="F71" s="84">
        <v>0</v>
      </c>
      <c r="G71" s="66" t="s">
        <v>57</v>
      </c>
      <c r="H71" s="65">
        <v>0</v>
      </c>
      <c r="I71" s="65">
        <v>0</v>
      </c>
      <c r="J71" s="67">
        <v>0</v>
      </c>
      <c r="K71" s="89">
        <v>0</v>
      </c>
      <c r="L71" s="89">
        <v>0</v>
      </c>
      <c r="M71" s="67">
        <v>0</v>
      </c>
      <c r="N71" s="89">
        <v>0</v>
      </c>
      <c r="O71" s="89">
        <v>0</v>
      </c>
      <c r="P71" s="75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65">
        <v>0</v>
      </c>
      <c r="AQ71" s="65">
        <v>0</v>
      </c>
      <c r="AR71" s="139"/>
      <c r="AS71" s="139"/>
    </row>
    <row r="72" spans="1:45" ht="75">
      <c r="A72" s="110"/>
      <c r="B72" s="110"/>
      <c r="C72" s="111"/>
      <c r="D72" s="40" t="s">
        <v>26</v>
      </c>
      <c r="E72" s="84">
        <v>0</v>
      </c>
      <c r="F72" s="84">
        <v>0</v>
      </c>
      <c r="G72" s="66" t="s">
        <v>57</v>
      </c>
      <c r="H72" s="65">
        <v>0</v>
      </c>
      <c r="I72" s="65">
        <v>0</v>
      </c>
      <c r="J72" s="67">
        <v>0</v>
      </c>
      <c r="K72" s="89">
        <v>0</v>
      </c>
      <c r="L72" s="89">
        <v>0</v>
      </c>
      <c r="M72" s="67">
        <v>0</v>
      </c>
      <c r="N72" s="89">
        <v>0</v>
      </c>
      <c r="O72" s="89">
        <v>0</v>
      </c>
      <c r="P72" s="75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65">
        <v>0</v>
      </c>
      <c r="AQ72" s="65">
        <v>0</v>
      </c>
      <c r="AR72" s="139"/>
      <c r="AS72" s="139"/>
    </row>
    <row r="73" spans="1:45" ht="56.25">
      <c r="A73" s="110"/>
      <c r="B73" s="110"/>
      <c r="C73" s="111"/>
      <c r="D73" s="40" t="s">
        <v>27</v>
      </c>
      <c r="E73" s="84">
        <v>0</v>
      </c>
      <c r="F73" s="84">
        <v>0</v>
      </c>
      <c r="G73" s="66" t="s">
        <v>57</v>
      </c>
      <c r="H73" s="65">
        <v>0</v>
      </c>
      <c r="I73" s="65">
        <v>0</v>
      </c>
      <c r="J73" s="67">
        <v>0</v>
      </c>
      <c r="K73" s="89">
        <v>0</v>
      </c>
      <c r="L73" s="89">
        <v>0</v>
      </c>
      <c r="M73" s="67">
        <v>0</v>
      </c>
      <c r="N73" s="89">
        <v>0</v>
      </c>
      <c r="O73" s="89">
        <v>0</v>
      </c>
      <c r="P73" s="75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65">
        <v>0</v>
      </c>
      <c r="AQ73" s="65">
        <v>0</v>
      </c>
      <c r="AR73" s="140"/>
      <c r="AS73" s="140"/>
    </row>
    <row r="76" spans="1:45">
      <c r="B76" s="23" t="s">
        <v>34</v>
      </c>
      <c r="E76" s="4"/>
      <c r="G76" s="25" t="s">
        <v>114</v>
      </c>
    </row>
    <row r="77" spans="1:45">
      <c r="B77" s="23" t="s">
        <v>35</v>
      </c>
      <c r="E77" s="4"/>
      <c r="G77" s="25" t="s">
        <v>115</v>
      </c>
    </row>
    <row r="78" spans="1:45" ht="75">
      <c r="B78" s="27" t="s">
        <v>36</v>
      </c>
      <c r="E78" s="112"/>
      <c r="F78" s="113"/>
      <c r="G78" s="113"/>
    </row>
    <row r="79" spans="1:45">
      <c r="B79" s="26" t="s">
        <v>117</v>
      </c>
      <c r="E79" s="112" t="s">
        <v>116</v>
      </c>
      <c r="F79" s="114"/>
      <c r="G79" s="114"/>
    </row>
    <row r="80" spans="1:45">
      <c r="B80" s="28">
        <v>45027</v>
      </c>
    </row>
    <row r="81" spans="2:2">
      <c r="B81" s="4" t="s">
        <v>120</v>
      </c>
    </row>
  </sheetData>
  <mergeCells count="90">
    <mergeCell ref="A2:N2"/>
    <mergeCell ref="Q2:AS2"/>
    <mergeCell ref="Q3:AS3"/>
    <mergeCell ref="Q4:AS4"/>
    <mergeCell ref="A3:N3"/>
    <mergeCell ref="A4:N4"/>
    <mergeCell ref="A5:N5"/>
    <mergeCell ref="Q5:AS5"/>
    <mergeCell ref="H7:J7"/>
    <mergeCell ref="AC7:AE7"/>
    <mergeCell ref="AF7:AH7"/>
    <mergeCell ref="AI7:AK7"/>
    <mergeCell ref="AL7:AN7"/>
    <mergeCell ref="AO7:AQ7"/>
    <mergeCell ref="Z7:AB7"/>
    <mergeCell ref="A10:A14"/>
    <mergeCell ref="B10:B14"/>
    <mergeCell ref="C10:C14"/>
    <mergeCell ref="A20:A25"/>
    <mergeCell ref="B20:B25"/>
    <mergeCell ref="C20:C25"/>
    <mergeCell ref="A15:A19"/>
    <mergeCell ref="B15:B19"/>
    <mergeCell ref="C15:C19"/>
    <mergeCell ref="K7:M7"/>
    <mergeCell ref="N7:P7"/>
    <mergeCell ref="Q7:S7"/>
    <mergeCell ref="T7:V7"/>
    <mergeCell ref="W7:Y7"/>
    <mergeCell ref="A48:A52"/>
    <mergeCell ref="B48:B52"/>
    <mergeCell ref="C48:C52"/>
    <mergeCell ref="AR53:AR57"/>
    <mergeCell ref="A27:A31"/>
    <mergeCell ref="B27:B31"/>
    <mergeCell ref="C27:C31"/>
    <mergeCell ref="A32:A36"/>
    <mergeCell ref="B32:B36"/>
    <mergeCell ref="C32:C36"/>
    <mergeCell ref="AR43:AR47"/>
    <mergeCell ref="A37:A41"/>
    <mergeCell ref="B37:B41"/>
    <mergeCell ref="C37:C41"/>
    <mergeCell ref="A43:A47"/>
    <mergeCell ref="B43:B47"/>
    <mergeCell ref="C43:C47"/>
    <mergeCell ref="AS27:AS31"/>
    <mergeCell ref="AS32:AS36"/>
    <mergeCell ref="AR15:AR19"/>
    <mergeCell ref="AS15:AS19"/>
    <mergeCell ref="AS37:AS41"/>
    <mergeCell ref="AR20:AR25"/>
    <mergeCell ref="AR27:AR31"/>
    <mergeCell ref="AR32:AR36"/>
    <mergeCell ref="AR37:AR41"/>
    <mergeCell ref="AR66:AR69"/>
    <mergeCell ref="AS66:AS69"/>
    <mergeCell ref="AR70:AR73"/>
    <mergeCell ref="AS70:AS73"/>
    <mergeCell ref="AS53:AS57"/>
    <mergeCell ref="AR58:AR61"/>
    <mergeCell ref="AS58:AS61"/>
    <mergeCell ref="AR62:AR65"/>
    <mergeCell ref="AS62:AS65"/>
    <mergeCell ref="H6:AQ6"/>
    <mergeCell ref="AR6:AR8"/>
    <mergeCell ref="AS6:AS8"/>
    <mergeCell ref="A53:B57"/>
    <mergeCell ref="C53:C57"/>
    <mergeCell ref="A6:A8"/>
    <mergeCell ref="B6:B8"/>
    <mergeCell ref="C6:C8"/>
    <mergeCell ref="D6:D8"/>
    <mergeCell ref="E6:G7"/>
    <mergeCell ref="AS43:AS47"/>
    <mergeCell ref="AR48:AR52"/>
    <mergeCell ref="AS48:AS52"/>
    <mergeCell ref="AR10:AR14"/>
    <mergeCell ref="AS10:AS14"/>
    <mergeCell ref="AS20:AS25"/>
    <mergeCell ref="A70:B73"/>
    <mergeCell ref="C70:C73"/>
    <mergeCell ref="E78:G78"/>
    <mergeCell ref="E79:G79"/>
    <mergeCell ref="A58:B61"/>
    <mergeCell ref="C58:C61"/>
    <mergeCell ref="A62:B65"/>
    <mergeCell ref="C62:C65"/>
    <mergeCell ref="A66:B69"/>
    <mergeCell ref="C66:C69"/>
  </mergeCells>
  <conditionalFormatting sqref="F36 F21:F22 F39:F41 F42:G52 E66:F66 F70:AQ73 F25:G26 G21:G25 G27:G41 F28:F31">
    <cfRule type="cellIs" dxfId="1" priority="4" stopIfTrue="1" operator="notEqual">
      <formula>#REF!</formula>
    </cfRule>
  </conditionalFormatting>
  <pageMargins left="0.35433070866141736" right="0.11811023622047245" top="0.15748031496062992" bottom="0.31496062992125984" header="0.15748031496062992" footer="0.31496062992125984"/>
  <pageSetup paperSize="8" scale="3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7"/>
  <sheetViews>
    <sheetView tabSelected="1" zoomScale="85" zoomScaleNormal="85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sqref="A1:XFD1048576"/>
    </sheetView>
  </sheetViews>
  <sheetFormatPr defaultRowHeight="18.75"/>
  <cols>
    <col min="1" max="1" width="7.85546875" style="24" customWidth="1"/>
    <col min="2" max="2" width="44.85546875" style="24" customWidth="1"/>
    <col min="3" max="3" width="23.28515625" style="24" customWidth="1"/>
    <col min="4" max="4" width="24.7109375" style="26" customWidth="1"/>
    <col min="5" max="5" width="21.5703125" style="25" customWidth="1"/>
    <col min="6" max="6" width="20.7109375" style="25" customWidth="1"/>
    <col min="7" max="7" width="18.85546875" style="54" customWidth="1"/>
    <col min="8" max="8" width="17.5703125" style="24" customWidth="1"/>
    <col min="9" max="9" width="16" style="24" customWidth="1"/>
    <col min="10" max="10" width="19.7109375" style="54" customWidth="1"/>
    <col min="11" max="11" width="16.85546875" style="24" customWidth="1"/>
    <col min="12" max="12" width="15.28515625" style="24" customWidth="1"/>
    <col min="13" max="13" width="22" style="54" customWidth="1"/>
    <col min="14" max="14" width="17.7109375" style="24" customWidth="1"/>
    <col min="15" max="15" width="17.5703125" style="24" customWidth="1"/>
    <col min="16" max="16" width="18.7109375" style="62" customWidth="1"/>
    <col min="17" max="17" width="20.140625" style="1" customWidth="1"/>
    <col min="18" max="19" width="22" style="1" customWidth="1"/>
    <col min="20" max="20" width="19.28515625" style="1" customWidth="1"/>
    <col min="21" max="22" width="22" style="1" customWidth="1"/>
    <col min="23" max="23" width="20.7109375" style="1" customWidth="1"/>
    <col min="24" max="25" width="22" style="1" customWidth="1"/>
    <col min="26" max="26" width="15.42578125" style="24" customWidth="1"/>
    <col min="27" max="28" width="17.85546875" style="24" hidden="1" customWidth="1"/>
    <col min="29" max="29" width="17.85546875" style="24" customWidth="1"/>
    <col min="30" max="31" width="17.85546875" style="24" hidden="1" customWidth="1"/>
    <col min="32" max="32" width="17.85546875" style="24" customWidth="1"/>
    <col min="33" max="34" width="17.85546875" style="24" hidden="1" customWidth="1"/>
    <col min="35" max="35" width="17.85546875" style="24" customWidth="1"/>
    <col min="36" max="37" width="17.85546875" style="24" hidden="1" customWidth="1"/>
    <col min="38" max="38" width="17.85546875" style="24" customWidth="1"/>
    <col min="39" max="40" width="17.85546875" style="24" hidden="1" customWidth="1"/>
    <col min="41" max="43" width="17.85546875" style="24" customWidth="1"/>
    <col min="44" max="44" width="39.7109375" style="4" customWidth="1"/>
    <col min="45" max="45" width="40.28515625" style="4" customWidth="1"/>
    <col min="46" max="16384" width="9.140625" style="4"/>
  </cols>
  <sheetData>
    <row r="1" spans="1:46">
      <c r="A1" s="1"/>
      <c r="B1" s="1"/>
      <c r="C1" s="1"/>
      <c r="D1" s="1" t="s">
        <v>121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20.25">
      <c r="A2" s="1"/>
      <c r="B2" s="168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6" ht="20.25" customHeight="1">
      <c r="A3" s="1"/>
      <c r="B3" s="168" t="s">
        <v>76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6" ht="20.25">
      <c r="A4" s="1"/>
      <c r="B4" s="170" t="s">
        <v>67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2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</row>
    <row r="6" spans="1:46">
      <c r="A6" s="128" t="s">
        <v>77</v>
      </c>
      <c r="B6" s="128" t="s">
        <v>78</v>
      </c>
      <c r="C6" s="128" t="s">
        <v>37</v>
      </c>
      <c r="D6" s="128" t="s">
        <v>0</v>
      </c>
      <c r="E6" s="129" t="s">
        <v>79</v>
      </c>
      <c r="F6" s="130"/>
      <c r="G6" s="131"/>
      <c r="H6" s="119" t="s">
        <v>80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1"/>
      <c r="AR6" s="122" t="s">
        <v>13</v>
      </c>
      <c r="AS6" s="125" t="s">
        <v>14</v>
      </c>
    </row>
    <row r="7" spans="1:46" ht="45.75" customHeight="1">
      <c r="A7" s="123"/>
      <c r="B7" s="123"/>
      <c r="C7" s="123"/>
      <c r="D7" s="123"/>
      <c r="E7" s="132"/>
      <c r="F7" s="133"/>
      <c r="G7" s="134"/>
      <c r="H7" s="162" t="s">
        <v>1</v>
      </c>
      <c r="I7" s="162"/>
      <c r="J7" s="162"/>
      <c r="K7" s="162" t="s">
        <v>2</v>
      </c>
      <c r="L7" s="162"/>
      <c r="M7" s="162"/>
      <c r="N7" s="162" t="s">
        <v>3</v>
      </c>
      <c r="O7" s="162"/>
      <c r="P7" s="162"/>
      <c r="Q7" s="162" t="s">
        <v>4</v>
      </c>
      <c r="R7" s="162"/>
      <c r="S7" s="162"/>
      <c r="T7" s="162" t="s">
        <v>5</v>
      </c>
      <c r="U7" s="162"/>
      <c r="V7" s="162"/>
      <c r="W7" s="162" t="s">
        <v>6</v>
      </c>
      <c r="X7" s="162"/>
      <c r="Y7" s="162"/>
      <c r="Z7" s="162" t="s">
        <v>7</v>
      </c>
      <c r="AA7" s="162"/>
      <c r="AB7" s="162"/>
      <c r="AC7" s="162" t="s">
        <v>8</v>
      </c>
      <c r="AD7" s="162"/>
      <c r="AE7" s="162"/>
      <c r="AF7" s="162" t="s">
        <v>9</v>
      </c>
      <c r="AG7" s="162"/>
      <c r="AH7" s="162"/>
      <c r="AI7" s="162" t="s">
        <v>10</v>
      </c>
      <c r="AJ7" s="162"/>
      <c r="AK7" s="162"/>
      <c r="AL7" s="162" t="s">
        <v>11</v>
      </c>
      <c r="AM7" s="162"/>
      <c r="AN7" s="162"/>
      <c r="AO7" s="162" t="s">
        <v>12</v>
      </c>
      <c r="AP7" s="162"/>
      <c r="AQ7" s="162"/>
      <c r="AR7" s="123"/>
      <c r="AS7" s="123"/>
    </row>
    <row r="8" spans="1:46" s="9" customFormat="1" ht="56.25" customHeight="1">
      <c r="A8" s="124"/>
      <c r="B8" s="124"/>
      <c r="C8" s="124"/>
      <c r="D8" s="124"/>
      <c r="E8" s="7" t="s">
        <v>15</v>
      </c>
      <c r="F8" s="7" t="s">
        <v>16</v>
      </c>
      <c r="G8" s="29" t="s">
        <v>17</v>
      </c>
      <c r="H8" s="8" t="s">
        <v>15</v>
      </c>
      <c r="I8" s="8" t="s">
        <v>16</v>
      </c>
      <c r="J8" s="51" t="s">
        <v>17</v>
      </c>
      <c r="K8" s="8" t="s">
        <v>15</v>
      </c>
      <c r="L8" s="8" t="s">
        <v>16</v>
      </c>
      <c r="M8" s="51" t="s">
        <v>17</v>
      </c>
      <c r="N8" s="8" t="s">
        <v>15</v>
      </c>
      <c r="O8" s="8" t="s">
        <v>16</v>
      </c>
      <c r="P8" s="59" t="s">
        <v>17</v>
      </c>
      <c r="Q8" s="8" t="s">
        <v>15</v>
      </c>
      <c r="R8" s="8" t="s">
        <v>16</v>
      </c>
      <c r="S8" s="8" t="s">
        <v>17</v>
      </c>
      <c r="T8" s="8" t="s">
        <v>15</v>
      </c>
      <c r="U8" s="8" t="s">
        <v>16</v>
      </c>
      <c r="V8" s="8" t="s">
        <v>17</v>
      </c>
      <c r="W8" s="8" t="s">
        <v>15</v>
      </c>
      <c r="X8" s="8" t="s">
        <v>16</v>
      </c>
      <c r="Y8" s="8" t="s">
        <v>17</v>
      </c>
      <c r="Z8" s="8" t="s">
        <v>15</v>
      </c>
      <c r="AA8" s="8" t="s">
        <v>16</v>
      </c>
      <c r="AB8" s="8" t="s">
        <v>17</v>
      </c>
      <c r="AC8" s="8" t="s">
        <v>15</v>
      </c>
      <c r="AD8" s="8" t="s">
        <v>16</v>
      </c>
      <c r="AE8" s="8" t="s">
        <v>17</v>
      </c>
      <c r="AF8" s="8" t="s">
        <v>15</v>
      </c>
      <c r="AG8" s="8" t="s">
        <v>16</v>
      </c>
      <c r="AH8" s="8" t="s">
        <v>17</v>
      </c>
      <c r="AI8" s="8" t="s">
        <v>15</v>
      </c>
      <c r="AJ8" s="8" t="s">
        <v>16</v>
      </c>
      <c r="AK8" s="8" t="s">
        <v>17</v>
      </c>
      <c r="AL8" s="8" t="s">
        <v>15</v>
      </c>
      <c r="AM8" s="8" t="s">
        <v>16</v>
      </c>
      <c r="AN8" s="8" t="s">
        <v>17</v>
      </c>
      <c r="AO8" s="8" t="s">
        <v>15</v>
      </c>
      <c r="AP8" s="8" t="s">
        <v>16</v>
      </c>
      <c r="AQ8" s="8" t="s">
        <v>17</v>
      </c>
      <c r="AR8" s="124"/>
      <c r="AS8" s="124"/>
    </row>
    <row r="9" spans="1:46" s="13" customFormat="1">
      <c r="A9" s="107">
        <v>1</v>
      </c>
      <c r="B9" s="107">
        <v>2</v>
      </c>
      <c r="C9" s="107">
        <v>3</v>
      </c>
      <c r="D9" s="107" t="s">
        <v>32</v>
      </c>
      <c r="E9" s="10" t="s">
        <v>33</v>
      </c>
      <c r="F9" s="10" t="s">
        <v>44</v>
      </c>
      <c r="G9" s="69" t="s">
        <v>81</v>
      </c>
      <c r="H9" s="11" t="s">
        <v>48</v>
      </c>
      <c r="I9" s="11" t="s">
        <v>18</v>
      </c>
      <c r="J9" s="55">
        <v>10</v>
      </c>
      <c r="K9" s="11" t="s">
        <v>82</v>
      </c>
      <c r="L9" s="11" t="s">
        <v>83</v>
      </c>
      <c r="M9" s="55">
        <v>13</v>
      </c>
      <c r="N9" s="11" t="s">
        <v>84</v>
      </c>
      <c r="O9" s="11" t="s">
        <v>85</v>
      </c>
      <c r="P9" s="49">
        <v>16</v>
      </c>
      <c r="Q9" s="11" t="s">
        <v>86</v>
      </c>
      <c r="R9" s="11" t="s">
        <v>87</v>
      </c>
      <c r="S9" s="11" t="s">
        <v>88</v>
      </c>
      <c r="T9" s="11" t="s">
        <v>89</v>
      </c>
      <c r="U9" s="11" t="s">
        <v>90</v>
      </c>
      <c r="V9" s="11" t="s">
        <v>91</v>
      </c>
      <c r="W9" s="11" t="s">
        <v>92</v>
      </c>
      <c r="X9" s="11" t="s">
        <v>93</v>
      </c>
      <c r="Y9" s="11" t="s">
        <v>94</v>
      </c>
      <c r="Z9" s="11" t="s">
        <v>95</v>
      </c>
      <c r="AA9" s="11" t="s">
        <v>96</v>
      </c>
      <c r="AB9" s="11" t="s">
        <v>97</v>
      </c>
      <c r="AC9" s="11" t="s">
        <v>98</v>
      </c>
      <c r="AD9" s="11" t="s">
        <v>99</v>
      </c>
      <c r="AE9" s="11" t="s">
        <v>100</v>
      </c>
      <c r="AF9" s="11" t="s">
        <v>101</v>
      </c>
      <c r="AG9" s="11" t="s">
        <v>102</v>
      </c>
      <c r="AH9" s="11" t="s">
        <v>103</v>
      </c>
      <c r="AI9" s="11" t="s">
        <v>104</v>
      </c>
      <c r="AJ9" s="11" t="s">
        <v>105</v>
      </c>
      <c r="AK9" s="11" t="s">
        <v>106</v>
      </c>
      <c r="AL9" s="11" t="s">
        <v>19</v>
      </c>
      <c r="AM9" s="11" t="s">
        <v>20</v>
      </c>
      <c r="AN9" s="11" t="s">
        <v>21</v>
      </c>
      <c r="AO9" s="11" t="s">
        <v>107</v>
      </c>
      <c r="AP9" s="11" t="s">
        <v>108</v>
      </c>
      <c r="AQ9" s="11" t="s">
        <v>109</v>
      </c>
      <c r="AR9" s="11" t="s">
        <v>110</v>
      </c>
      <c r="AS9" s="12" t="s">
        <v>111</v>
      </c>
      <c r="AT9" s="108"/>
    </row>
    <row r="10" spans="1:46" s="13" customFormat="1">
      <c r="A10" s="155" t="s">
        <v>22</v>
      </c>
      <c r="B10" s="164" t="s">
        <v>56</v>
      </c>
      <c r="C10" s="157" t="s">
        <v>23</v>
      </c>
      <c r="D10" s="14" t="s">
        <v>24</v>
      </c>
      <c r="E10" s="84">
        <f>E11+E12+E13+E14</f>
        <v>220391.4</v>
      </c>
      <c r="F10" s="86">
        <f>F11+F12+F13+F14</f>
        <v>165764.29999999999</v>
      </c>
      <c r="G10" s="66">
        <f t="shared" ref="G10:G43" si="0">F10/E10</f>
        <v>0.75213597263777077</v>
      </c>
      <c r="H10" s="77">
        <f t="shared" ref="H10:AO10" si="1">H11+H12+H13+H14</f>
        <v>0</v>
      </c>
      <c r="I10" s="77">
        <f t="shared" si="1"/>
        <v>0</v>
      </c>
      <c r="J10" s="66">
        <v>0</v>
      </c>
      <c r="K10" s="77">
        <f t="shared" si="1"/>
        <v>0</v>
      </c>
      <c r="L10" s="77">
        <f t="shared" si="1"/>
        <v>0</v>
      </c>
      <c r="M10" s="66">
        <v>0</v>
      </c>
      <c r="N10" s="77">
        <f t="shared" si="1"/>
        <v>0</v>
      </c>
      <c r="O10" s="77">
        <f t="shared" si="1"/>
        <v>0</v>
      </c>
      <c r="P10" s="66">
        <v>0</v>
      </c>
      <c r="Q10" s="77">
        <f t="shared" si="1"/>
        <v>0</v>
      </c>
      <c r="R10" s="77">
        <f t="shared" si="1"/>
        <v>0</v>
      </c>
      <c r="S10" s="66">
        <v>0</v>
      </c>
      <c r="T10" s="85">
        <f t="shared" si="1"/>
        <v>8197.7000000000007</v>
      </c>
      <c r="U10" s="85">
        <f t="shared" si="1"/>
        <v>8197.7000000000007</v>
      </c>
      <c r="V10" s="66">
        <f t="shared" ref="V10" si="2">U10/T10</f>
        <v>1</v>
      </c>
      <c r="W10" s="85">
        <f t="shared" si="1"/>
        <v>191962.59999999998</v>
      </c>
      <c r="X10" s="85">
        <f t="shared" si="1"/>
        <v>157566.59999999998</v>
      </c>
      <c r="Y10" s="66">
        <f t="shared" ref="Y10:Y40" si="3">X10/W10</f>
        <v>0.82081926375241843</v>
      </c>
      <c r="Z10" s="77">
        <f t="shared" si="1"/>
        <v>0</v>
      </c>
      <c r="AA10" s="77">
        <f t="shared" si="1"/>
        <v>0</v>
      </c>
      <c r="AB10" s="77">
        <f t="shared" si="1"/>
        <v>0</v>
      </c>
      <c r="AC10" s="77">
        <f t="shared" si="1"/>
        <v>0</v>
      </c>
      <c r="AD10" s="77">
        <f t="shared" si="1"/>
        <v>0</v>
      </c>
      <c r="AE10" s="77">
        <f t="shared" si="1"/>
        <v>0</v>
      </c>
      <c r="AF10" s="85">
        <f t="shared" si="1"/>
        <v>8937.7999999999993</v>
      </c>
      <c r="AG10" s="77">
        <f t="shared" si="1"/>
        <v>0</v>
      </c>
      <c r="AH10" s="77">
        <f t="shared" si="1"/>
        <v>0</v>
      </c>
      <c r="AI10" s="77">
        <f t="shared" si="1"/>
        <v>0</v>
      </c>
      <c r="AJ10" s="77">
        <f t="shared" si="1"/>
        <v>0</v>
      </c>
      <c r="AK10" s="77">
        <f t="shared" si="1"/>
        <v>0</v>
      </c>
      <c r="AL10" s="85">
        <f t="shared" si="1"/>
        <v>11293.3</v>
      </c>
      <c r="AM10" s="77">
        <f t="shared" si="1"/>
        <v>0</v>
      </c>
      <c r="AN10" s="77">
        <f t="shared" si="1"/>
        <v>0</v>
      </c>
      <c r="AO10" s="77">
        <f t="shared" si="1"/>
        <v>0</v>
      </c>
      <c r="AP10" s="77"/>
      <c r="AQ10" s="77"/>
      <c r="AR10" s="146" t="s">
        <v>68</v>
      </c>
      <c r="AS10" s="143"/>
    </row>
    <row r="11" spans="1:46" s="9" customFormat="1" ht="37.5" customHeight="1">
      <c r="A11" s="156"/>
      <c r="B11" s="165"/>
      <c r="C11" s="158"/>
      <c r="D11" s="15" t="s">
        <v>25</v>
      </c>
      <c r="E11" s="63">
        <f>H11+K11+N11+Q11+T11+W11+Z11+AC11+AF11+AI11+AL11+AO11</f>
        <v>0</v>
      </c>
      <c r="F11" s="84">
        <f>I11+L11+O11+R11+U11+X11</f>
        <v>0</v>
      </c>
      <c r="G11" s="66">
        <v>0</v>
      </c>
      <c r="H11" s="45">
        <v>0</v>
      </c>
      <c r="I11" s="45">
        <v>0</v>
      </c>
      <c r="J11" s="66">
        <v>0</v>
      </c>
      <c r="K11" s="45">
        <v>0</v>
      </c>
      <c r="L11" s="45">
        <v>0</v>
      </c>
      <c r="M11" s="66">
        <v>0</v>
      </c>
      <c r="N11" s="45">
        <v>0</v>
      </c>
      <c r="O11" s="45">
        <v>0</v>
      </c>
      <c r="P11" s="66">
        <v>0</v>
      </c>
      <c r="Q11" s="94">
        <v>0</v>
      </c>
      <c r="R11" s="94"/>
      <c r="S11" s="66">
        <v>0</v>
      </c>
      <c r="T11" s="94">
        <v>0</v>
      </c>
      <c r="U11" s="94"/>
      <c r="V11" s="66">
        <v>0</v>
      </c>
      <c r="W11" s="94">
        <v>0</v>
      </c>
      <c r="X11" s="94"/>
      <c r="Y11" s="66">
        <v>0</v>
      </c>
      <c r="Z11" s="45">
        <v>0</v>
      </c>
      <c r="AA11" s="45"/>
      <c r="AB11" s="45"/>
      <c r="AC11" s="45">
        <v>0</v>
      </c>
      <c r="AD11" s="45"/>
      <c r="AE11" s="45"/>
      <c r="AF11" s="45">
        <v>0</v>
      </c>
      <c r="AG11" s="45"/>
      <c r="AH11" s="45"/>
      <c r="AI11" s="45">
        <v>0</v>
      </c>
      <c r="AJ11" s="45"/>
      <c r="AK11" s="45"/>
      <c r="AL11" s="45">
        <v>0</v>
      </c>
      <c r="AM11" s="45"/>
      <c r="AN11" s="45"/>
      <c r="AO11" s="45">
        <v>0</v>
      </c>
      <c r="AP11" s="45">
        <v>0</v>
      </c>
      <c r="AQ11" s="45">
        <v>0</v>
      </c>
      <c r="AR11" s="147"/>
      <c r="AS11" s="144"/>
    </row>
    <row r="12" spans="1:46" s="9" customFormat="1" ht="75">
      <c r="A12" s="156"/>
      <c r="B12" s="165"/>
      <c r="C12" s="158"/>
      <c r="D12" s="16" t="s">
        <v>26</v>
      </c>
      <c r="E12" s="84">
        <f t="shared" ref="E12:E14" si="4">H12+K12+N12+Q12+T12+W12+Z12+AC12+AF12+AI12+AL12+AO12</f>
        <v>190152.3</v>
      </c>
      <c r="F12" s="84">
        <f t="shared" ref="F12:F13" si="5">I12+L12+O12+R12+U12+X12</f>
        <v>155756.29999999999</v>
      </c>
      <c r="G12" s="66">
        <f t="shared" si="0"/>
        <v>0.8191134159302832</v>
      </c>
      <c r="H12" s="45">
        <v>0</v>
      </c>
      <c r="I12" s="45">
        <v>0</v>
      </c>
      <c r="J12" s="66">
        <v>0</v>
      </c>
      <c r="K12" s="45">
        <v>0</v>
      </c>
      <c r="L12" s="45">
        <v>0</v>
      </c>
      <c r="M12" s="66">
        <v>0</v>
      </c>
      <c r="N12" s="45">
        <v>0</v>
      </c>
      <c r="O12" s="45">
        <v>0</v>
      </c>
      <c r="P12" s="66">
        <v>0</v>
      </c>
      <c r="Q12" s="94">
        <v>0</v>
      </c>
      <c r="R12" s="94">
        <v>0</v>
      </c>
      <c r="S12" s="66">
        <v>0</v>
      </c>
      <c r="T12" s="94">
        <v>0</v>
      </c>
      <c r="U12" s="94">
        <v>0</v>
      </c>
      <c r="V12" s="66">
        <v>0</v>
      </c>
      <c r="W12" s="95">
        <v>190152.3</v>
      </c>
      <c r="X12" s="95">
        <v>155756.29999999999</v>
      </c>
      <c r="Y12" s="66">
        <f t="shared" si="3"/>
        <v>0.8191134159302832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45"/>
      <c r="AQ12" s="45"/>
      <c r="AR12" s="147"/>
      <c r="AS12" s="144"/>
    </row>
    <row r="13" spans="1:46" s="9" customFormat="1" ht="56.25">
      <c r="A13" s="156"/>
      <c r="B13" s="165"/>
      <c r="C13" s="158"/>
      <c r="D13" s="16" t="s">
        <v>27</v>
      </c>
      <c r="E13" s="84">
        <f t="shared" si="4"/>
        <v>30239.1</v>
      </c>
      <c r="F13" s="84">
        <f t="shared" si="5"/>
        <v>10008</v>
      </c>
      <c r="G13" s="66">
        <f t="shared" si="0"/>
        <v>0.33096223101878036</v>
      </c>
      <c r="H13" s="45">
        <v>0</v>
      </c>
      <c r="I13" s="45">
        <v>0</v>
      </c>
      <c r="J13" s="66">
        <v>0</v>
      </c>
      <c r="K13" s="45">
        <v>0</v>
      </c>
      <c r="L13" s="45">
        <v>0</v>
      </c>
      <c r="M13" s="66">
        <v>0</v>
      </c>
      <c r="N13" s="45">
        <v>0</v>
      </c>
      <c r="O13" s="45">
        <v>0</v>
      </c>
      <c r="P13" s="66">
        <v>0</v>
      </c>
      <c r="Q13" s="94">
        <v>0</v>
      </c>
      <c r="R13" s="94">
        <v>0</v>
      </c>
      <c r="S13" s="66">
        <v>0</v>
      </c>
      <c r="T13" s="95">
        <v>8197.7000000000007</v>
      </c>
      <c r="U13" s="95">
        <v>8197.7000000000007</v>
      </c>
      <c r="V13" s="66">
        <f t="shared" ref="V13" si="6">U13/T13</f>
        <v>1</v>
      </c>
      <c r="W13" s="95">
        <v>1810.3</v>
      </c>
      <c r="X13" s="94">
        <v>1810.3</v>
      </c>
      <c r="Y13" s="66">
        <f t="shared" si="3"/>
        <v>1</v>
      </c>
      <c r="Z13" s="94">
        <v>0</v>
      </c>
      <c r="AA13" s="94">
        <v>0</v>
      </c>
      <c r="AB13" s="94">
        <v>0</v>
      </c>
      <c r="AC13" s="94">
        <v>0</v>
      </c>
      <c r="AD13" s="45"/>
      <c r="AE13" s="45"/>
      <c r="AF13" s="83">
        <v>8937.7999999999993</v>
      </c>
      <c r="AG13" s="45"/>
      <c r="AH13" s="45"/>
      <c r="AI13" s="94">
        <v>0</v>
      </c>
      <c r="AJ13" s="45"/>
      <c r="AK13" s="45"/>
      <c r="AL13" s="83">
        <v>11293.3</v>
      </c>
      <c r="AM13" s="45"/>
      <c r="AN13" s="45"/>
      <c r="AO13" s="94">
        <v>0</v>
      </c>
      <c r="AP13" s="45"/>
      <c r="AQ13" s="45"/>
      <c r="AR13" s="147"/>
      <c r="AS13" s="144"/>
    </row>
    <row r="14" spans="1:46" s="9" customFormat="1" ht="61.5" customHeight="1">
      <c r="A14" s="163"/>
      <c r="B14" s="166"/>
      <c r="C14" s="159"/>
      <c r="D14" s="15" t="s">
        <v>28</v>
      </c>
      <c r="E14" s="63">
        <f t="shared" si="4"/>
        <v>0</v>
      </c>
      <c r="F14" s="63">
        <f t="shared" ref="F14:F19" si="7">I14+L14+O14+R14+U14+X14+AA14+AD14+AG14+AJ14+AM14</f>
        <v>0</v>
      </c>
      <c r="G14" s="66">
        <v>0</v>
      </c>
      <c r="H14" s="45">
        <v>0</v>
      </c>
      <c r="I14" s="45">
        <v>0</v>
      </c>
      <c r="J14" s="66">
        <v>0</v>
      </c>
      <c r="K14" s="45">
        <v>0</v>
      </c>
      <c r="L14" s="45">
        <v>0</v>
      </c>
      <c r="M14" s="66">
        <v>0</v>
      </c>
      <c r="N14" s="45">
        <v>0</v>
      </c>
      <c r="O14" s="45">
        <v>0</v>
      </c>
      <c r="P14" s="66">
        <v>0</v>
      </c>
      <c r="Q14" s="94">
        <v>0</v>
      </c>
      <c r="R14" s="94">
        <v>0</v>
      </c>
      <c r="S14" s="66">
        <v>0</v>
      </c>
      <c r="T14" s="94">
        <v>0</v>
      </c>
      <c r="U14" s="94"/>
      <c r="V14" s="66">
        <v>0</v>
      </c>
      <c r="W14" s="94">
        <v>0</v>
      </c>
      <c r="X14" s="94"/>
      <c r="Y14" s="66">
        <v>0</v>
      </c>
      <c r="Z14" s="45">
        <v>0</v>
      </c>
      <c r="AA14" s="45"/>
      <c r="AB14" s="45"/>
      <c r="AC14" s="45">
        <v>0</v>
      </c>
      <c r="AD14" s="45"/>
      <c r="AE14" s="45"/>
      <c r="AF14" s="45">
        <v>0</v>
      </c>
      <c r="AG14" s="45"/>
      <c r="AH14" s="45"/>
      <c r="AI14" s="45">
        <v>0</v>
      </c>
      <c r="AJ14" s="45"/>
      <c r="AK14" s="45"/>
      <c r="AL14" s="45">
        <v>0</v>
      </c>
      <c r="AM14" s="45"/>
      <c r="AN14" s="45"/>
      <c r="AO14" s="45">
        <v>0</v>
      </c>
      <c r="AP14" s="45">
        <v>0</v>
      </c>
      <c r="AQ14" s="45">
        <v>0</v>
      </c>
      <c r="AR14" s="148"/>
      <c r="AS14" s="145"/>
    </row>
    <row r="15" spans="1:46" s="9" customFormat="1">
      <c r="A15" s="160" t="s">
        <v>29</v>
      </c>
      <c r="B15" s="109" t="s">
        <v>39</v>
      </c>
      <c r="C15" s="111" t="s">
        <v>23</v>
      </c>
      <c r="D15" s="17" t="s">
        <v>24</v>
      </c>
      <c r="E15" s="63">
        <f>SUM(E16:E19)</f>
        <v>0</v>
      </c>
      <c r="F15" s="63">
        <f t="shared" si="7"/>
        <v>0</v>
      </c>
      <c r="G15" s="66">
        <v>0</v>
      </c>
      <c r="H15" s="46">
        <v>0</v>
      </c>
      <c r="I15" s="46">
        <v>0</v>
      </c>
      <c r="J15" s="66">
        <v>0</v>
      </c>
      <c r="K15" s="46">
        <v>0</v>
      </c>
      <c r="L15" s="46">
        <v>0</v>
      </c>
      <c r="M15" s="66">
        <v>0</v>
      </c>
      <c r="N15" s="46">
        <v>0</v>
      </c>
      <c r="O15" s="46">
        <v>0</v>
      </c>
      <c r="P15" s="66">
        <v>0</v>
      </c>
      <c r="Q15" s="77">
        <f t="shared" ref="Q15:X15" si="8">Q16+Q17+Q18+Q19</f>
        <v>0</v>
      </c>
      <c r="R15" s="77">
        <f t="shared" si="8"/>
        <v>0</v>
      </c>
      <c r="S15" s="66">
        <v>0</v>
      </c>
      <c r="T15" s="77">
        <f t="shared" si="8"/>
        <v>0</v>
      </c>
      <c r="U15" s="77">
        <f t="shared" si="8"/>
        <v>0</v>
      </c>
      <c r="V15" s="66">
        <v>0</v>
      </c>
      <c r="W15" s="77">
        <f t="shared" si="8"/>
        <v>0</v>
      </c>
      <c r="X15" s="77">
        <f t="shared" si="8"/>
        <v>0</v>
      </c>
      <c r="Y15" s="66">
        <v>0</v>
      </c>
      <c r="Z15" s="46">
        <v>0</v>
      </c>
      <c r="AA15" s="46"/>
      <c r="AB15" s="46"/>
      <c r="AC15" s="46">
        <v>0</v>
      </c>
      <c r="AD15" s="46"/>
      <c r="AE15" s="46"/>
      <c r="AF15" s="46">
        <v>0</v>
      </c>
      <c r="AG15" s="46"/>
      <c r="AH15" s="46"/>
      <c r="AI15" s="46">
        <v>0</v>
      </c>
      <c r="AJ15" s="46"/>
      <c r="AK15" s="46"/>
      <c r="AL15" s="46">
        <v>0</v>
      </c>
      <c r="AM15" s="46"/>
      <c r="AN15" s="46"/>
      <c r="AO15" s="46">
        <v>0</v>
      </c>
      <c r="AP15" s="46"/>
      <c r="AQ15" s="46"/>
      <c r="AR15" s="125"/>
      <c r="AS15" s="125"/>
    </row>
    <row r="16" spans="1:46" s="9" customFormat="1" ht="37.5">
      <c r="A16" s="160"/>
      <c r="B16" s="109"/>
      <c r="C16" s="111"/>
      <c r="D16" s="15" t="s">
        <v>25</v>
      </c>
      <c r="E16" s="63">
        <f>H16+K16+N16+Q16+T16+W16+Z16+AC16+AF16+AI16+AL16+AO16</f>
        <v>0</v>
      </c>
      <c r="F16" s="63">
        <f t="shared" si="7"/>
        <v>0</v>
      </c>
      <c r="G16" s="66">
        <v>0</v>
      </c>
      <c r="H16" s="45">
        <v>0</v>
      </c>
      <c r="I16" s="45">
        <v>0</v>
      </c>
      <c r="J16" s="66">
        <v>0</v>
      </c>
      <c r="K16" s="45">
        <v>0</v>
      </c>
      <c r="L16" s="45">
        <v>0</v>
      </c>
      <c r="M16" s="66">
        <v>0</v>
      </c>
      <c r="N16" s="45">
        <v>0</v>
      </c>
      <c r="O16" s="45">
        <v>0</v>
      </c>
      <c r="P16" s="66">
        <v>0</v>
      </c>
      <c r="Q16" s="45">
        <v>0</v>
      </c>
      <c r="R16" s="45">
        <v>0</v>
      </c>
      <c r="S16" s="66">
        <v>0</v>
      </c>
      <c r="T16" s="45">
        <v>0</v>
      </c>
      <c r="U16" s="45">
        <v>0</v>
      </c>
      <c r="V16" s="66">
        <v>0</v>
      </c>
      <c r="W16" s="45">
        <v>0</v>
      </c>
      <c r="X16" s="45">
        <v>0</v>
      </c>
      <c r="Y16" s="66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/>
      <c r="AQ16" s="45"/>
      <c r="AR16" s="141"/>
      <c r="AS16" s="141"/>
    </row>
    <row r="17" spans="1:45" s="9" customFormat="1" ht="75">
      <c r="A17" s="160"/>
      <c r="B17" s="109"/>
      <c r="C17" s="111"/>
      <c r="D17" s="16" t="s">
        <v>26</v>
      </c>
      <c r="E17" s="63">
        <f t="shared" ref="E17:E19" si="9">H17+K17+N17+Q17+T17+W17+Z17+AC17+AF17+AI17+AL17+AO17</f>
        <v>0</v>
      </c>
      <c r="F17" s="63">
        <f t="shared" si="7"/>
        <v>0</v>
      </c>
      <c r="G17" s="66">
        <v>0</v>
      </c>
      <c r="H17" s="45">
        <v>0</v>
      </c>
      <c r="I17" s="45">
        <v>0</v>
      </c>
      <c r="J17" s="66">
        <v>0</v>
      </c>
      <c r="K17" s="45">
        <v>0</v>
      </c>
      <c r="L17" s="45">
        <v>0</v>
      </c>
      <c r="M17" s="66">
        <v>0</v>
      </c>
      <c r="N17" s="45">
        <v>0</v>
      </c>
      <c r="O17" s="45">
        <v>0</v>
      </c>
      <c r="P17" s="66">
        <v>0</v>
      </c>
      <c r="Q17" s="45">
        <v>0</v>
      </c>
      <c r="R17" s="45">
        <v>0</v>
      </c>
      <c r="S17" s="66">
        <v>0</v>
      </c>
      <c r="T17" s="45">
        <v>0</v>
      </c>
      <c r="U17" s="45">
        <v>0</v>
      </c>
      <c r="V17" s="66">
        <v>0</v>
      </c>
      <c r="W17" s="45">
        <v>0</v>
      </c>
      <c r="X17" s="45">
        <v>0</v>
      </c>
      <c r="Y17" s="66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/>
      <c r="AQ17" s="45"/>
      <c r="AR17" s="141"/>
      <c r="AS17" s="141"/>
    </row>
    <row r="18" spans="1:45" s="9" customFormat="1" ht="56.25">
      <c r="A18" s="160"/>
      <c r="B18" s="109"/>
      <c r="C18" s="111"/>
      <c r="D18" s="16" t="s">
        <v>27</v>
      </c>
      <c r="E18" s="63">
        <f t="shared" si="9"/>
        <v>0</v>
      </c>
      <c r="F18" s="63">
        <f t="shared" si="7"/>
        <v>0</v>
      </c>
      <c r="G18" s="66">
        <v>0</v>
      </c>
      <c r="H18" s="45">
        <v>0</v>
      </c>
      <c r="I18" s="45">
        <v>0</v>
      </c>
      <c r="J18" s="66">
        <v>0</v>
      </c>
      <c r="K18" s="45">
        <v>0</v>
      </c>
      <c r="L18" s="45">
        <v>0</v>
      </c>
      <c r="M18" s="66">
        <v>0</v>
      </c>
      <c r="N18" s="45">
        <v>0</v>
      </c>
      <c r="O18" s="45">
        <v>0</v>
      </c>
      <c r="P18" s="66">
        <v>0</v>
      </c>
      <c r="Q18" s="45">
        <v>0</v>
      </c>
      <c r="R18" s="45">
        <v>0</v>
      </c>
      <c r="S18" s="66">
        <v>0</v>
      </c>
      <c r="T18" s="45">
        <v>0</v>
      </c>
      <c r="U18" s="45">
        <v>0</v>
      </c>
      <c r="V18" s="66">
        <v>0</v>
      </c>
      <c r="W18" s="45">
        <v>0</v>
      </c>
      <c r="X18" s="45">
        <v>0</v>
      </c>
      <c r="Y18" s="66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/>
      <c r="AQ18" s="45"/>
      <c r="AR18" s="141"/>
      <c r="AS18" s="141"/>
    </row>
    <row r="19" spans="1:45" s="9" customFormat="1" ht="37.5">
      <c r="A19" s="160"/>
      <c r="B19" s="109"/>
      <c r="C19" s="111"/>
      <c r="D19" s="15" t="s">
        <v>28</v>
      </c>
      <c r="E19" s="63">
        <f t="shared" si="9"/>
        <v>0</v>
      </c>
      <c r="F19" s="63">
        <f t="shared" si="7"/>
        <v>0</v>
      </c>
      <c r="G19" s="66">
        <v>0</v>
      </c>
      <c r="H19" s="45">
        <v>0</v>
      </c>
      <c r="I19" s="45">
        <v>0</v>
      </c>
      <c r="J19" s="66">
        <v>0</v>
      </c>
      <c r="K19" s="45">
        <v>0</v>
      </c>
      <c r="L19" s="45">
        <v>0</v>
      </c>
      <c r="M19" s="66">
        <v>0</v>
      </c>
      <c r="N19" s="45">
        <v>0</v>
      </c>
      <c r="O19" s="45">
        <v>0</v>
      </c>
      <c r="P19" s="66">
        <v>0</v>
      </c>
      <c r="Q19" s="45">
        <v>0</v>
      </c>
      <c r="R19" s="45">
        <v>0</v>
      </c>
      <c r="S19" s="66">
        <v>0</v>
      </c>
      <c r="T19" s="45">
        <v>0</v>
      </c>
      <c r="U19" s="45">
        <v>0</v>
      </c>
      <c r="V19" s="66">
        <v>0</v>
      </c>
      <c r="W19" s="45">
        <v>0</v>
      </c>
      <c r="X19" s="45">
        <v>0</v>
      </c>
      <c r="Y19" s="66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/>
      <c r="AQ19" s="45"/>
      <c r="AR19" s="142"/>
      <c r="AS19" s="142"/>
    </row>
    <row r="20" spans="1:45" s="9" customFormat="1" ht="18.75" customHeight="1">
      <c r="A20" s="155" t="s">
        <v>31</v>
      </c>
      <c r="B20" s="164" t="s">
        <v>40</v>
      </c>
      <c r="C20" s="157" t="s">
        <v>30</v>
      </c>
      <c r="D20" s="17" t="s">
        <v>24</v>
      </c>
      <c r="E20" s="86">
        <f>E21+E22+E23+E25</f>
        <v>37366.700000000004</v>
      </c>
      <c r="F20" s="86">
        <f>F21+F22+F23+F25</f>
        <v>13038.2</v>
      </c>
      <c r="G20" s="66">
        <f t="shared" si="0"/>
        <v>0.348925647702366</v>
      </c>
      <c r="H20" s="77">
        <f t="shared" ref="H20:AO20" si="10">H21+H22+H23+H25</f>
        <v>0</v>
      </c>
      <c r="I20" s="77">
        <f t="shared" si="10"/>
        <v>0</v>
      </c>
      <c r="J20" s="66">
        <v>0</v>
      </c>
      <c r="K20" s="85">
        <f t="shared" si="10"/>
        <v>4847.2</v>
      </c>
      <c r="L20" s="85">
        <f t="shared" si="10"/>
        <v>4847.2</v>
      </c>
      <c r="M20" s="66">
        <f t="shared" ref="M20:M23" si="11">L20/K20</f>
        <v>1</v>
      </c>
      <c r="N20" s="85">
        <f t="shared" si="10"/>
        <v>2967.4</v>
      </c>
      <c r="O20" s="85">
        <f t="shared" si="10"/>
        <v>2931.4</v>
      </c>
      <c r="P20" s="66">
        <f t="shared" ref="P20:P40" si="12">O20/N20</f>
        <v>0.98786816741928962</v>
      </c>
      <c r="Q20" s="77">
        <f t="shared" ref="Q20:X20" si="13">Q21+Q22+Q23+Q24</f>
        <v>0</v>
      </c>
      <c r="R20" s="77">
        <f t="shared" si="13"/>
        <v>0</v>
      </c>
      <c r="S20" s="66">
        <v>0</v>
      </c>
      <c r="T20" s="77">
        <f t="shared" si="13"/>
        <v>0</v>
      </c>
      <c r="U20" s="77">
        <f t="shared" si="13"/>
        <v>0</v>
      </c>
      <c r="V20" s="66">
        <v>0</v>
      </c>
      <c r="W20" s="85">
        <f t="shared" si="13"/>
        <v>17265.7</v>
      </c>
      <c r="X20" s="85">
        <f t="shared" si="13"/>
        <v>5259.6</v>
      </c>
      <c r="Y20" s="66">
        <f t="shared" si="3"/>
        <v>0.30462709302258234</v>
      </c>
      <c r="Z20" s="77">
        <f t="shared" si="10"/>
        <v>0</v>
      </c>
      <c r="AA20" s="77">
        <f t="shared" si="10"/>
        <v>0</v>
      </c>
      <c r="AB20" s="77">
        <f t="shared" si="10"/>
        <v>0</v>
      </c>
      <c r="AC20" s="77">
        <f t="shared" si="10"/>
        <v>0</v>
      </c>
      <c r="AD20" s="77">
        <f t="shared" si="10"/>
        <v>0</v>
      </c>
      <c r="AE20" s="77">
        <f t="shared" si="10"/>
        <v>0</v>
      </c>
      <c r="AF20" s="85">
        <f t="shared" si="10"/>
        <v>5597.9</v>
      </c>
      <c r="AG20" s="85">
        <f t="shared" si="10"/>
        <v>0</v>
      </c>
      <c r="AH20" s="85">
        <f t="shared" si="10"/>
        <v>0</v>
      </c>
      <c r="AI20" s="85">
        <f t="shared" si="10"/>
        <v>0</v>
      </c>
      <c r="AJ20" s="85">
        <f t="shared" si="10"/>
        <v>0</v>
      </c>
      <c r="AK20" s="85">
        <f t="shared" si="10"/>
        <v>0</v>
      </c>
      <c r="AL20" s="85">
        <f t="shared" si="10"/>
        <v>0</v>
      </c>
      <c r="AM20" s="85">
        <f t="shared" si="10"/>
        <v>0</v>
      </c>
      <c r="AN20" s="85">
        <f t="shared" si="10"/>
        <v>0</v>
      </c>
      <c r="AO20" s="85">
        <f t="shared" si="10"/>
        <v>6688.5</v>
      </c>
      <c r="AP20" s="46">
        <v>0</v>
      </c>
      <c r="AQ20" s="46">
        <v>0</v>
      </c>
      <c r="AR20" s="146" t="s">
        <v>69</v>
      </c>
      <c r="AS20" s="125"/>
    </row>
    <row r="21" spans="1:45" s="9" customFormat="1" ht="37.5">
      <c r="A21" s="156"/>
      <c r="B21" s="165"/>
      <c r="C21" s="158"/>
      <c r="D21" s="15" t="s">
        <v>25</v>
      </c>
      <c r="E21" s="84">
        <f>H21+K21+N21+Q21+T21+W21+Z21+AC21+AF21+AI21+AL21+AO21</f>
        <v>0</v>
      </c>
      <c r="F21" s="84">
        <f>I21+L21+O21+R21+U21+X21</f>
        <v>0</v>
      </c>
      <c r="G21" s="66">
        <v>0</v>
      </c>
      <c r="H21" s="45">
        <v>0</v>
      </c>
      <c r="I21" s="45">
        <v>0</v>
      </c>
      <c r="J21" s="66">
        <v>0</v>
      </c>
      <c r="K21" s="45">
        <v>0</v>
      </c>
      <c r="L21" s="45">
        <v>0</v>
      </c>
      <c r="M21" s="66">
        <v>0</v>
      </c>
      <c r="N21" s="45">
        <v>0</v>
      </c>
      <c r="O21" s="45">
        <v>0</v>
      </c>
      <c r="P21" s="66">
        <v>0</v>
      </c>
      <c r="Q21" s="94">
        <v>0</v>
      </c>
      <c r="R21" s="94">
        <v>0</v>
      </c>
      <c r="S21" s="66">
        <v>0</v>
      </c>
      <c r="T21" s="94">
        <v>0</v>
      </c>
      <c r="U21" s="94"/>
      <c r="V21" s="66">
        <v>0</v>
      </c>
      <c r="W21" s="95">
        <v>0</v>
      </c>
      <c r="X21" s="95"/>
      <c r="Y21" s="66">
        <v>0</v>
      </c>
      <c r="Z21" s="45">
        <v>0</v>
      </c>
      <c r="AA21" s="45"/>
      <c r="AB21" s="45"/>
      <c r="AC21" s="45">
        <v>0</v>
      </c>
      <c r="AD21" s="45"/>
      <c r="AE21" s="45"/>
      <c r="AF21" s="83">
        <v>0</v>
      </c>
      <c r="AG21" s="83"/>
      <c r="AH21" s="83"/>
      <c r="AI21" s="83">
        <v>0</v>
      </c>
      <c r="AJ21" s="83"/>
      <c r="AK21" s="83"/>
      <c r="AL21" s="83">
        <v>0</v>
      </c>
      <c r="AM21" s="83"/>
      <c r="AN21" s="83"/>
      <c r="AO21" s="83">
        <v>0</v>
      </c>
      <c r="AP21" s="45"/>
      <c r="AQ21" s="45"/>
      <c r="AR21" s="147"/>
      <c r="AS21" s="141"/>
    </row>
    <row r="22" spans="1:45" s="9" customFormat="1" ht="75">
      <c r="A22" s="156"/>
      <c r="B22" s="165"/>
      <c r="C22" s="158"/>
      <c r="D22" s="16" t="s">
        <v>26</v>
      </c>
      <c r="E22" s="84">
        <f t="shared" ref="E22:F41" si="14">H22+K22+N22+Q22+T22+W22+Z22+AC22+AF22+AI22+AL22+AO22</f>
        <v>23826.300000000003</v>
      </c>
      <c r="F22" s="84">
        <f t="shared" ref="F22:F23" si="15">I22+L22+O22+R22+U22+X22</f>
        <v>12380</v>
      </c>
      <c r="G22" s="66">
        <f t="shared" si="0"/>
        <v>0.51959389414218737</v>
      </c>
      <c r="H22" s="45">
        <v>0</v>
      </c>
      <c r="I22" s="45">
        <v>0</v>
      </c>
      <c r="J22" s="66">
        <v>0</v>
      </c>
      <c r="K22" s="83">
        <v>4527.3</v>
      </c>
      <c r="L22" s="83">
        <v>4527.3</v>
      </c>
      <c r="M22" s="66">
        <f t="shared" si="11"/>
        <v>1</v>
      </c>
      <c r="N22" s="83">
        <v>2876.6</v>
      </c>
      <c r="O22" s="83">
        <v>2862.4</v>
      </c>
      <c r="P22" s="66">
        <f t="shared" si="12"/>
        <v>0.99506361676979771</v>
      </c>
      <c r="Q22" s="95">
        <v>0</v>
      </c>
      <c r="R22" s="95">
        <v>0</v>
      </c>
      <c r="S22" s="66">
        <v>0</v>
      </c>
      <c r="T22" s="94">
        <v>0</v>
      </c>
      <c r="U22" s="94"/>
      <c r="V22" s="66">
        <v>0</v>
      </c>
      <c r="W22" s="95">
        <v>16422.400000000001</v>
      </c>
      <c r="X22" s="95">
        <v>4990.3</v>
      </c>
      <c r="Y22" s="66">
        <f t="shared" si="3"/>
        <v>0.303871541309431</v>
      </c>
      <c r="Z22" s="45">
        <v>0</v>
      </c>
      <c r="AA22" s="45"/>
      <c r="AB22" s="45"/>
      <c r="AC22" s="45">
        <v>0</v>
      </c>
      <c r="AD22" s="45"/>
      <c r="AE22" s="45"/>
      <c r="AF22" s="83">
        <v>0</v>
      </c>
      <c r="AG22" s="83"/>
      <c r="AH22" s="83"/>
      <c r="AI22" s="83">
        <v>0</v>
      </c>
      <c r="AJ22" s="83"/>
      <c r="AK22" s="83"/>
      <c r="AL22" s="83">
        <v>0</v>
      </c>
      <c r="AM22" s="83"/>
      <c r="AN22" s="83"/>
      <c r="AO22" s="83">
        <v>0</v>
      </c>
      <c r="AP22" s="45"/>
      <c r="AQ22" s="45"/>
      <c r="AR22" s="147"/>
      <c r="AS22" s="141"/>
    </row>
    <row r="23" spans="1:45" s="9" customFormat="1" ht="56.25">
      <c r="A23" s="156"/>
      <c r="B23" s="165"/>
      <c r="C23" s="158"/>
      <c r="D23" s="16" t="s">
        <v>27</v>
      </c>
      <c r="E23" s="84">
        <f>H23+K23+N23+Q23+T23+W23+Z23+AC23+AF23+AI23+AL23+AO23</f>
        <v>13540.4</v>
      </c>
      <c r="F23" s="84">
        <f t="shared" si="15"/>
        <v>658.2</v>
      </c>
      <c r="G23" s="66">
        <f t="shared" si="0"/>
        <v>4.8610085374139619E-2</v>
      </c>
      <c r="H23" s="45">
        <v>0</v>
      </c>
      <c r="I23" s="45">
        <v>0</v>
      </c>
      <c r="J23" s="66">
        <v>0</v>
      </c>
      <c r="K23" s="83">
        <v>319.89999999999998</v>
      </c>
      <c r="L23" s="83">
        <v>319.89999999999998</v>
      </c>
      <c r="M23" s="66">
        <f t="shared" si="11"/>
        <v>1</v>
      </c>
      <c r="N23" s="83">
        <v>90.8</v>
      </c>
      <c r="O23" s="83">
        <v>69</v>
      </c>
      <c r="P23" s="66">
        <f t="shared" si="12"/>
        <v>0.75991189427312777</v>
      </c>
      <c r="Q23" s="95">
        <v>0</v>
      </c>
      <c r="R23" s="95">
        <v>0</v>
      </c>
      <c r="S23" s="66">
        <v>0</v>
      </c>
      <c r="T23" s="94">
        <v>0</v>
      </c>
      <c r="U23" s="94"/>
      <c r="V23" s="66">
        <v>0</v>
      </c>
      <c r="W23" s="95">
        <v>843.3</v>
      </c>
      <c r="X23" s="95">
        <v>269.3</v>
      </c>
      <c r="Y23" s="66">
        <f t="shared" si="3"/>
        <v>0.31934068540258509</v>
      </c>
      <c r="Z23" s="45">
        <v>0</v>
      </c>
      <c r="AA23" s="45"/>
      <c r="AB23" s="45"/>
      <c r="AC23" s="45">
        <v>0</v>
      </c>
      <c r="AD23" s="45"/>
      <c r="AE23" s="45"/>
      <c r="AF23" s="83">
        <v>5597.9</v>
      </c>
      <c r="AG23" s="83"/>
      <c r="AH23" s="83"/>
      <c r="AI23" s="83">
        <v>0</v>
      </c>
      <c r="AJ23" s="83"/>
      <c r="AK23" s="83"/>
      <c r="AL23" s="83">
        <v>0</v>
      </c>
      <c r="AM23" s="83"/>
      <c r="AN23" s="83"/>
      <c r="AO23" s="83">
        <v>6688.5</v>
      </c>
      <c r="AP23" s="45"/>
      <c r="AQ23" s="45"/>
      <c r="AR23" s="147"/>
      <c r="AS23" s="141"/>
    </row>
    <row r="24" spans="1:45" s="32" customFormat="1" ht="36">
      <c r="A24" s="156"/>
      <c r="B24" s="165"/>
      <c r="C24" s="158"/>
      <c r="D24" s="31" t="s">
        <v>38</v>
      </c>
      <c r="E24" s="63">
        <f t="shared" si="14"/>
        <v>0</v>
      </c>
      <c r="F24" s="70">
        <f t="shared" ref="F24" si="16">I24+L24+O24</f>
        <v>0</v>
      </c>
      <c r="G24" s="66">
        <v>0</v>
      </c>
      <c r="H24" s="45">
        <v>0</v>
      </c>
      <c r="I24" s="45">
        <v>0</v>
      </c>
      <c r="J24" s="66">
        <v>0</v>
      </c>
      <c r="K24" s="45">
        <v>0</v>
      </c>
      <c r="L24" s="45">
        <v>0</v>
      </c>
      <c r="M24" s="66">
        <v>0</v>
      </c>
      <c r="N24" s="71">
        <v>0</v>
      </c>
      <c r="O24" s="71">
        <v>0</v>
      </c>
      <c r="P24" s="66">
        <v>0</v>
      </c>
      <c r="Q24" s="96"/>
      <c r="R24" s="96"/>
      <c r="S24" s="66">
        <v>0</v>
      </c>
      <c r="T24" s="96"/>
      <c r="U24" s="96"/>
      <c r="V24" s="66">
        <v>0</v>
      </c>
      <c r="W24" s="96"/>
      <c r="X24" s="96"/>
      <c r="Y24" s="66">
        <v>0</v>
      </c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147"/>
      <c r="AS24" s="141"/>
    </row>
    <row r="25" spans="1:45" s="9" customFormat="1" ht="37.5">
      <c r="A25" s="156"/>
      <c r="B25" s="166"/>
      <c r="C25" s="159"/>
      <c r="D25" s="18" t="s">
        <v>28</v>
      </c>
      <c r="E25" s="63">
        <f t="shared" si="14"/>
        <v>0</v>
      </c>
      <c r="F25" s="63">
        <f t="shared" si="14"/>
        <v>0</v>
      </c>
      <c r="G25" s="66">
        <v>0</v>
      </c>
      <c r="H25" s="45">
        <v>0</v>
      </c>
      <c r="I25" s="45">
        <v>0</v>
      </c>
      <c r="J25" s="66">
        <v>0</v>
      </c>
      <c r="K25" s="45">
        <v>0</v>
      </c>
      <c r="L25" s="45">
        <v>0</v>
      </c>
      <c r="M25" s="66">
        <v>0</v>
      </c>
      <c r="N25" s="45">
        <v>0</v>
      </c>
      <c r="O25" s="45">
        <v>0</v>
      </c>
      <c r="P25" s="66">
        <v>0</v>
      </c>
      <c r="Q25" s="94">
        <v>0</v>
      </c>
      <c r="R25" s="94">
        <v>0</v>
      </c>
      <c r="S25" s="66">
        <v>0</v>
      </c>
      <c r="T25" s="94">
        <v>0</v>
      </c>
      <c r="U25" s="94"/>
      <c r="V25" s="66">
        <v>0</v>
      </c>
      <c r="W25" s="94">
        <v>0</v>
      </c>
      <c r="X25" s="94"/>
      <c r="Y25" s="66">
        <v>0</v>
      </c>
      <c r="Z25" s="45">
        <v>0</v>
      </c>
      <c r="AA25" s="45"/>
      <c r="AB25" s="45"/>
      <c r="AC25" s="45">
        <v>0</v>
      </c>
      <c r="AD25" s="45"/>
      <c r="AE25" s="45"/>
      <c r="AF25" s="45">
        <v>0</v>
      </c>
      <c r="AG25" s="45"/>
      <c r="AH25" s="45"/>
      <c r="AI25" s="45">
        <v>0</v>
      </c>
      <c r="AJ25" s="45"/>
      <c r="AK25" s="45"/>
      <c r="AL25" s="45">
        <v>0</v>
      </c>
      <c r="AM25" s="45"/>
      <c r="AN25" s="45"/>
      <c r="AO25" s="45">
        <v>0</v>
      </c>
      <c r="AP25" s="45"/>
      <c r="AQ25" s="45"/>
      <c r="AR25" s="148"/>
      <c r="AS25" s="142"/>
    </row>
    <row r="26" spans="1:45" ht="131.25">
      <c r="A26" s="91" t="s">
        <v>32</v>
      </c>
      <c r="B26" s="93" t="s">
        <v>41</v>
      </c>
      <c r="C26" s="92" t="s">
        <v>30</v>
      </c>
      <c r="D26" s="16" t="s">
        <v>42</v>
      </c>
      <c r="E26" s="63">
        <v>0</v>
      </c>
      <c r="F26" s="63">
        <v>0</v>
      </c>
      <c r="G26" s="66">
        <v>0</v>
      </c>
      <c r="H26" s="45" t="s">
        <v>57</v>
      </c>
      <c r="I26" s="45" t="s">
        <v>57</v>
      </c>
      <c r="J26" s="66">
        <v>0</v>
      </c>
      <c r="K26" s="45" t="s">
        <v>57</v>
      </c>
      <c r="L26" s="45" t="s">
        <v>57</v>
      </c>
      <c r="M26" s="66">
        <v>0</v>
      </c>
      <c r="N26" s="45" t="s">
        <v>57</v>
      </c>
      <c r="O26" s="45" t="s">
        <v>57</v>
      </c>
      <c r="P26" s="66">
        <v>0</v>
      </c>
      <c r="Q26" s="45" t="s">
        <v>57</v>
      </c>
      <c r="R26" s="45" t="s">
        <v>57</v>
      </c>
      <c r="S26" s="66">
        <v>0</v>
      </c>
      <c r="T26" s="45" t="s">
        <v>57</v>
      </c>
      <c r="U26" s="45" t="s">
        <v>57</v>
      </c>
      <c r="V26" s="66">
        <v>0</v>
      </c>
      <c r="W26" s="45" t="s">
        <v>57</v>
      </c>
      <c r="X26" s="45" t="s">
        <v>57</v>
      </c>
      <c r="Y26" s="66">
        <v>0</v>
      </c>
      <c r="Z26" s="45" t="s">
        <v>57</v>
      </c>
      <c r="AA26" s="45" t="s">
        <v>57</v>
      </c>
      <c r="AB26" s="45" t="s">
        <v>57</v>
      </c>
      <c r="AC26" s="45" t="s">
        <v>57</v>
      </c>
      <c r="AD26" s="45" t="s">
        <v>57</v>
      </c>
      <c r="AE26" s="45" t="s">
        <v>57</v>
      </c>
      <c r="AF26" s="45" t="s">
        <v>57</v>
      </c>
      <c r="AG26" s="45" t="s">
        <v>57</v>
      </c>
      <c r="AH26" s="45" t="s">
        <v>57</v>
      </c>
      <c r="AI26" s="45" t="s">
        <v>57</v>
      </c>
      <c r="AJ26" s="45" t="s">
        <v>57</v>
      </c>
      <c r="AK26" s="45" t="s">
        <v>57</v>
      </c>
      <c r="AL26" s="45" t="s">
        <v>57</v>
      </c>
      <c r="AM26" s="45" t="s">
        <v>57</v>
      </c>
      <c r="AN26" s="45" t="s">
        <v>57</v>
      </c>
      <c r="AO26" s="45" t="s">
        <v>57</v>
      </c>
      <c r="AP26" s="45" t="s">
        <v>57</v>
      </c>
      <c r="AQ26" s="45" t="s">
        <v>57</v>
      </c>
      <c r="AR26" s="42" t="s">
        <v>70</v>
      </c>
      <c r="AS26" s="41"/>
    </row>
    <row r="27" spans="1:45" s="9" customFormat="1" ht="27" customHeight="1">
      <c r="A27" s="160" t="s">
        <v>33</v>
      </c>
      <c r="B27" s="146" t="s">
        <v>124</v>
      </c>
      <c r="C27" s="157" t="s">
        <v>30</v>
      </c>
      <c r="D27" s="17" t="s">
        <v>24</v>
      </c>
      <c r="E27" s="30">
        <f>E28+E29+E30</f>
        <v>0</v>
      </c>
      <c r="F27" s="30">
        <f t="shared" ref="F27" si="17">F28+F29+F30</f>
        <v>0</v>
      </c>
      <c r="G27" s="66">
        <v>0</v>
      </c>
      <c r="H27" s="77">
        <f t="shared" ref="H27:AO27" si="18">H28+H29+H30+H31</f>
        <v>0</v>
      </c>
      <c r="I27" s="77">
        <f t="shared" si="18"/>
        <v>0</v>
      </c>
      <c r="J27" s="66">
        <v>0</v>
      </c>
      <c r="K27" s="77">
        <f t="shared" si="18"/>
        <v>0</v>
      </c>
      <c r="L27" s="77">
        <f t="shared" si="18"/>
        <v>0</v>
      </c>
      <c r="M27" s="66">
        <v>0</v>
      </c>
      <c r="N27" s="77">
        <f t="shared" si="18"/>
        <v>0</v>
      </c>
      <c r="O27" s="77">
        <f t="shared" si="18"/>
        <v>0</v>
      </c>
      <c r="P27" s="66">
        <v>0</v>
      </c>
      <c r="Q27" s="77">
        <f t="shared" ref="Q27:X27" si="19">Q28+Q29+Q30+Q31</f>
        <v>0</v>
      </c>
      <c r="R27" s="77">
        <f t="shared" si="19"/>
        <v>0</v>
      </c>
      <c r="S27" s="66">
        <v>0</v>
      </c>
      <c r="T27" s="77">
        <f t="shared" si="19"/>
        <v>0</v>
      </c>
      <c r="U27" s="77">
        <f t="shared" si="19"/>
        <v>0</v>
      </c>
      <c r="V27" s="66">
        <v>0</v>
      </c>
      <c r="W27" s="77">
        <f t="shared" si="19"/>
        <v>0</v>
      </c>
      <c r="X27" s="77">
        <f t="shared" si="19"/>
        <v>0</v>
      </c>
      <c r="Y27" s="66">
        <v>0</v>
      </c>
      <c r="Z27" s="77">
        <f t="shared" si="18"/>
        <v>0</v>
      </c>
      <c r="AA27" s="77">
        <f t="shared" si="18"/>
        <v>0</v>
      </c>
      <c r="AB27" s="77">
        <f t="shared" si="18"/>
        <v>0</v>
      </c>
      <c r="AC27" s="77">
        <f t="shared" si="18"/>
        <v>0</v>
      </c>
      <c r="AD27" s="77">
        <f t="shared" si="18"/>
        <v>0</v>
      </c>
      <c r="AE27" s="77">
        <f t="shared" si="18"/>
        <v>0</v>
      </c>
      <c r="AF27" s="77">
        <f t="shared" si="18"/>
        <v>0</v>
      </c>
      <c r="AG27" s="77">
        <f t="shared" si="18"/>
        <v>0</v>
      </c>
      <c r="AH27" s="77">
        <f t="shared" si="18"/>
        <v>0</v>
      </c>
      <c r="AI27" s="77">
        <f t="shared" si="18"/>
        <v>0</v>
      </c>
      <c r="AJ27" s="77">
        <f t="shared" si="18"/>
        <v>0</v>
      </c>
      <c r="AK27" s="77">
        <f t="shared" si="18"/>
        <v>0</v>
      </c>
      <c r="AL27" s="77">
        <f t="shared" si="18"/>
        <v>0</v>
      </c>
      <c r="AM27" s="77">
        <f t="shared" si="18"/>
        <v>0</v>
      </c>
      <c r="AN27" s="77">
        <f t="shared" si="18"/>
        <v>0</v>
      </c>
      <c r="AO27" s="77">
        <f t="shared" si="18"/>
        <v>0</v>
      </c>
      <c r="AP27" s="46"/>
      <c r="AQ27" s="46"/>
      <c r="AR27" s="149"/>
      <c r="AS27" s="125"/>
    </row>
    <row r="28" spans="1:45" s="9" customFormat="1" ht="37.5">
      <c r="A28" s="160"/>
      <c r="B28" s="147"/>
      <c r="C28" s="158"/>
      <c r="D28" s="15" t="s">
        <v>25</v>
      </c>
      <c r="E28" s="63">
        <f t="shared" ref="E28:F46" si="20">H28+K28+N28+Q28+T28+W28+Z28+AC28+AF28+AI28+AL28+AO28</f>
        <v>0</v>
      </c>
      <c r="F28" s="63">
        <f t="shared" si="14"/>
        <v>0</v>
      </c>
      <c r="G28" s="66">
        <v>0</v>
      </c>
      <c r="H28" s="45">
        <v>0</v>
      </c>
      <c r="I28" s="45">
        <v>0</v>
      </c>
      <c r="J28" s="66">
        <v>0</v>
      </c>
      <c r="K28" s="45">
        <v>0</v>
      </c>
      <c r="L28" s="45">
        <v>0</v>
      </c>
      <c r="M28" s="66">
        <v>0</v>
      </c>
      <c r="N28" s="45">
        <v>0</v>
      </c>
      <c r="O28" s="45">
        <v>0</v>
      </c>
      <c r="P28" s="66">
        <v>0</v>
      </c>
      <c r="Q28" s="45">
        <v>0</v>
      </c>
      <c r="R28" s="45">
        <v>0</v>
      </c>
      <c r="S28" s="66">
        <v>0</v>
      </c>
      <c r="T28" s="45">
        <v>0</v>
      </c>
      <c r="U28" s="45">
        <v>0</v>
      </c>
      <c r="V28" s="66">
        <v>0</v>
      </c>
      <c r="W28" s="45">
        <v>0</v>
      </c>
      <c r="X28" s="45">
        <v>0</v>
      </c>
      <c r="Y28" s="66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/>
      <c r="AQ28" s="45"/>
      <c r="AR28" s="150"/>
      <c r="AS28" s="141"/>
    </row>
    <row r="29" spans="1:45" s="9" customFormat="1" ht="75">
      <c r="A29" s="160"/>
      <c r="B29" s="147"/>
      <c r="C29" s="158"/>
      <c r="D29" s="16" t="s">
        <v>26</v>
      </c>
      <c r="E29" s="63">
        <f t="shared" si="20"/>
        <v>0</v>
      </c>
      <c r="F29" s="63">
        <f t="shared" si="14"/>
        <v>0</v>
      </c>
      <c r="G29" s="66">
        <v>0</v>
      </c>
      <c r="H29" s="45">
        <v>0</v>
      </c>
      <c r="I29" s="45">
        <v>0</v>
      </c>
      <c r="J29" s="66">
        <v>0</v>
      </c>
      <c r="K29" s="45">
        <v>0</v>
      </c>
      <c r="L29" s="45">
        <v>0</v>
      </c>
      <c r="M29" s="66">
        <v>0</v>
      </c>
      <c r="N29" s="45">
        <v>0</v>
      </c>
      <c r="O29" s="45">
        <v>0</v>
      </c>
      <c r="P29" s="66">
        <v>0</v>
      </c>
      <c r="Q29" s="45">
        <v>0</v>
      </c>
      <c r="R29" s="45">
        <v>0</v>
      </c>
      <c r="S29" s="66">
        <v>0</v>
      </c>
      <c r="T29" s="45">
        <v>0</v>
      </c>
      <c r="U29" s="45">
        <v>0</v>
      </c>
      <c r="V29" s="66">
        <v>0</v>
      </c>
      <c r="W29" s="45">
        <v>0</v>
      </c>
      <c r="X29" s="45">
        <v>0</v>
      </c>
      <c r="Y29" s="66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/>
      <c r="AQ29" s="45"/>
      <c r="AR29" s="150"/>
      <c r="AS29" s="141"/>
    </row>
    <row r="30" spans="1:45" s="9" customFormat="1" ht="56.25">
      <c r="A30" s="160"/>
      <c r="B30" s="147"/>
      <c r="C30" s="158"/>
      <c r="D30" s="16" t="s">
        <v>27</v>
      </c>
      <c r="E30" s="63">
        <f t="shared" si="20"/>
        <v>0</v>
      </c>
      <c r="F30" s="63">
        <f t="shared" si="14"/>
        <v>0</v>
      </c>
      <c r="G30" s="66">
        <v>0</v>
      </c>
      <c r="H30" s="45">
        <v>0</v>
      </c>
      <c r="I30" s="45">
        <v>0</v>
      </c>
      <c r="J30" s="66">
        <v>0</v>
      </c>
      <c r="K30" s="45">
        <v>0</v>
      </c>
      <c r="L30" s="45">
        <v>0</v>
      </c>
      <c r="M30" s="66">
        <v>0</v>
      </c>
      <c r="N30" s="45">
        <v>0</v>
      </c>
      <c r="O30" s="45">
        <v>0</v>
      </c>
      <c r="P30" s="66">
        <v>0</v>
      </c>
      <c r="Q30" s="45">
        <v>0</v>
      </c>
      <c r="R30" s="45">
        <v>0</v>
      </c>
      <c r="S30" s="66">
        <v>0</v>
      </c>
      <c r="T30" s="45">
        <v>0</v>
      </c>
      <c r="U30" s="45">
        <v>0</v>
      </c>
      <c r="V30" s="66">
        <v>0</v>
      </c>
      <c r="W30" s="45">
        <v>0</v>
      </c>
      <c r="X30" s="45">
        <v>0</v>
      </c>
      <c r="Y30" s="66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/>
      <c r="AQ30" s="45"/>
      <c r="AR30" s="150"/>
      <c r="AS30" s="141"/>
    </row>
    <row r="31" spans="1:45" s="9" customFormat="1" ht="37.5">
      <c r="A31" s="160"/>
      <c r="B31" s="148"/>
      <c r="C31" s="159"/>
      <c r="D31" s="18" t="s">
        <v>28</v>
      </c>
      <c r="E31" s="63">
        <f t="shared" si="20"/>
        <v>0</v>
      </c>
      <c r="F31" s="63">
        <f t="shared" si="14"/>
        <v>0</v>
      </c>
      <c r="G31" s="66">
        <v>0</v>
      </c>
      <c r="H31" s="45">
        <v>0</v>
      </c>
      <c r="I31" s="45">
        <v>0</v>
      </c>
      <c r="J31" s="66">
        <v>0</v>
      </c>
      <c r="K31" s="45">
        <v>0</v>
      </c>
      <c r="L31" s="45">
        <v>0</v>
      </c>
      <c r="M31" s="66">
        <v>0</v>
      </c>
      <c r="N31" s="45">
        <v>0</v>
      </c>
      <c r="O31" s="45">
        <v>0</v>
      </c>
      <c r="P31" s="66">
        <v>0</v>
      </c>
      <c r="Q31" s="45">
        <v>0</v>
      </c>
      <c r="R31" s="45">
        <v>0</v>
      </c>
      <c r="S31" s="66">
        <v>0</v>
      </c>
      <c r="T31" s="45">
        <v>0</v>
      </c>
      <c r="U31" s="45">
        <v>0</v>
      </c>
      <c r="V31" s="66">
        <v>0</v>
      </c>
      <c r="W31" s="45">
        <v>0</v>
      </c>
      <c r="X31" s="45">
        <v>0</v>
      </c>
      <c r="Y31" s="66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151"/>
      <c r="AS31" s="142"/>
    </row>
    <row r="32" spans="1:45" s="9" customFormat="1">
      <c r="A32" s="160" t="s">
        <v>122</v>
      </c>
      <c r="B32" s="146" t="s">
        <v>123</v>
      </c>
      <c r="C32" s="157" t="s">
        <v>30</v>
      </c>
      <c r="D32" s="17" t="s">
        <v>24</v>
      </c>
      <c r="E32" s="30">
        <f>E33+E34+E35</f>
        <v>0</v>
      </c>
      <c r="F32" s="30">
        <f t="shared" ref="F32" si="21">F33+F34+F35</f>
        <v>0</v>
      </c>
      <c r="G32" s="66">
        <v>0</v>
      </c>
      <c r="H32" s="77">
        <f t="shared" ref="H32:I32" si="22">H33+H34+H35+H36</f>
        <v>0</v>
      </c>
      <c r="I32" s="77">
        <f t="shared" si="22"/>
        <v>0</v>
      </c>
      <c r="J32" s="66">
        <v>0</v>
      </c>
      <c r="K32" s="77">
        <f t="shared" ref="K32:L32" si="23">K33+K34+K35+K36</f>
        <v>0</v>
      </c>
      <c r="L32" s="77">
        <f t="shared" si="23"/>
        <v>0</v>
      </c>
      <c r="M32" s="66">
        <v>0</v>
      </c>
      <c r="N32" s="77">
        <f t="shared" ref="N32:O32" si="24">N33+N34+N35+N36</f>
        <v>0</v>
      </c>
      <c r="O32" s="77">
        <f t="shared" si="24"/>
        <v>0</v>
      </c>
      <c r="P32" s="66">
        <v>0</v>
      </c>
      <c r="Q32" s="77">
        <f t="shared" ref="Q32:R32" si="25">Q33+Q34+Q35+Q36</f>
        <v>0</v>
      </c>
      <c r="R32" s="77">
        <f t="shared" si="25"/>
        <v>0</v>
      </c>
      <c r="S32" s="66">
        <v>0</v>
      </c>
      <c r="T32" s="77">
        <f t="shared" ref="T32:U32" si="26">T33+T34+T35+T36</f>
        <v>0</v>
      </c>
      <c r="U32" s="77">
        <f t="shared" si="26"/>
        <v>0</v>
      </c>
      <c r="V32" s="66">
        <v>0</v>
      </c>
      <c r="W32" s="77">
        <f t="shared" ref="W32:X32" si="27">W33+W34+W35+W36</f>
        <v>0</v>
      </c>
      <c r="X32" s="77">
        <f t="shared" si="27"/>
        <v>0</v>
      </c>
      <c r="Y32" s="66">
        <v>0</v>
      </c>
      <c r="Z32" s="77">
        <f t="shared" ref="Z32:AO32" si="28">Z33+Z34+Z35+Z36</f>
        <v>0</v>
      </c>
      <c r="AA32" s="77">
        <f t="shared" si="28"/>
        <v>0</v>
      </c>
      <c r="AB32" s="77">
        <f t="shared" si="28"/>
        <v>0</v>
      </c>
      <c r="AC32" s="77">
        <f t="shared" si="28"/>
        <v>0</v>
      </c>
      <c r="AD32" s="77">
        <f t="shared" si="28"/>
        <v>0</v>
      </c>
      <c r="AE32" s="77">
        <f t="shared" si="28"/>
        <v>0</v>
      </c>
      <c r="AF32" s="77">
        <f t="shared" si="28"/>
        <v>0</v>
      </c>
      <c r="AG32" s="77">
        <f t="shared" si="28"/>
        <v>0</v>
      </c>
      <c r="AH32" s="77">
        <f t="shared" si="28"/>
        <v>0</v>
      </c>
      <c r="AI32" s="77">
        <f t="shared" si="28"/>
        <v>0</v>
      </c>
      <c r="AJ32" s="77">
        <f t="shared" si="28"/>
        <v>0</v>
      </c>
      <c r="AK32" s="77">
        <f t="shared" si="28"/>
        <v>0</v>
      </c>
      <c r="AL32" s="77">
        <f t="shared" si="28"/>
        <v>0</v>
      </c>
      <c r="AM32" s="77">
        <f t="shared" si="28"/>
        <v>0</v>
      </c>
      <c r="AN32" s="77">
        <f t="shared" si="28"/>
        <v>0</v>
      </c>
      <c r="AO32" s="77">
        <f t="shared" si="28"/>
        <v>0</v>
      </c>
      <c r="AP32" s="46"/>
      <c r="AQ32" s="46"/>
      <c r="AR32" s="149"/>
      <c r="AS32" s="125"/>
    </row>
    <row r="33" spans="1:45" s="9" customFormat="1" ht="37.5">
      <c r="A33" s="160"/>
      <c r="B33" s="147"/>
      <c r="C33" s="158"/>
      <c r="D33" s="15" t="s">
        <v>25</v>
      </c>
      <c r="E33" s="63">
        <f t="shared" ref="E33:E36" si="29">H33+K33+N33+Q33+T33+W33+Z33+AC33+AF33+AI33+AL33+AO33</f>
        <v>0</v>
      </c>
      <c r="F33" s="63">
        <f t="shared" ref="F33:F36" si="30">I33+L33+O33+R33+U33+X33+AA33+AD33+AG33+AJ33+AM33+AP33</f>
        <v>0</v>
      </c>
      <c r="G33" s="66">
        <v>0</v>
      </c>
      <c r="H33" s="45">
        <v>0</v>
      </c>
      <c r="I33" s="45">
        <v>0</v>
      </c>
      <c r="J33" s="66">
        <v>0</v>
      </c>
      <c r="K33" s="45">
        <v>0</v>
      </c>
      <c r="L33" s="45">
        <v>0</v>
      </c>
      <c r="M33" s="66">
        <v>0</v>
      </c>
      <c r="N33" s="45">
        <v>0</v>
      </c>
      <c r="O33" s="45">
        <v>0</v>
      </c>
      <c r="P33" s="66">
        <v>0</v>
      </c>
      <c r="Q33" s="45">
        <v>0</v>
      </c>
      <c r="R33" s="45">
        <v>0</v>
      </c>
      <c r="S33" s="66">
        <v>0</v>
      </c>
      <c r="T33" s="45">
        <v>0</v>
      </c>
      <c r="U33" s="45">
        <v>0</v>
      </c>
      <c r="V33" s="66">
        <v>0</v>
      </c>
      <c r="W33" s="45">
        <v>0</v>
      </c>
      <c r="X33" s="45">
        <v>0</v>
      </c>
      <c r="Y33" s="66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/>
      <c r="AQ33" s="45"/>
      <c r="AR33" s="150"/>
      <c r="AS33" s="141"/>
    </row>
    <row r="34" spans="1:45" s="9" customFormat="1" ht="75">
      <c r="A34" s="160"/>
      <c r="B34" s="147"/>
      <c r="C34" s="158"/>
      <c r="D34" s="16" t="s">
        <v>26</v>
      </c>
      <c r="E34" s="63">
        <f t="shared" si="29"/>
        <v>0</v>
      </c>
      <c r="F34" s="63">
        <f t="shared" si="30"/>
        <v>0</v>
      </c>
      <c r="G34" s="66">
        <v>0</v>
      </c>
      <c r="H34" s="45">
        <v>0</v>
      </c>
      <c r="I34" s="45">
        <v>0</v>
      </c>
      <c r="J34" s="66">
        <v>0</v>
      </c>
      <c r="K34" s="45">
        <v>0</v>
      </c>
      <c r="L34" s="45">
        <v>0</v>
      </c>
      <c r="M34" s="66">
        <v>0</v>
      </c>
      <c r="N34" s="45">
        <v>0</v>
      </c>
      <c r="O34" s="45">
        <v>0</v>
      </c>
      <c r="P34" s="66">
        <v>0</v>
      </c>
      <c r="Q34" s="45">
        <v>0</v>
      </c>
      <c r="R34" s="45">
        <v>0</v>
      </c>
      <c r="S34" s="66">
        <v>0</v>
      </c>
      <c r="T34" s="45">
        <v>0</v>
      </c>
      <c r="U34" s="45">
        <v>0</v>
      </c>
      <c r="V34" s="66">
        <v>0</v>
      </c>
      <c r="W34" s="45">
        <v>0</v>
      </c>
      <c r="X34" s="45">
        <v>0</v>
      </c>
      <c r="Y34" s="66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/>
      <c r="AQ34" s="45"/>
      <c r="AR34" s="150"/>
      <c r="AS34" s="141"/>
    </row>
    <row r="35" spans="1:45" s="9" customFormat="1" ht="56.25">
      <c r="A35" s="160"/>
      <c r="B35" s="147"/>
      <c r="C35" s="158"/>
      <c r="D35" s="16" t="s">
        <v>27</v>
      </c>
      <c r="E35" s="63">
        <f t="shared" si="29"/>
        <v>0</v>
      </c>
      <c r="F35" s="63">
        <f t="shared" si="30"/>
        <v>0</v>
      </c>
      <c r="G35" s="66">
        <v>0</v>
      </c>
      <c r="H35" s="45">
        <v>0</v>
      </c>
      <c r="I35" s="45">
        <v>0</v>
      </c>
      <c r="J35" s="66">
        <v>0</v>
      </c>
      <c r="K35" s="45">
        <v>0</v>
      </c>
      <c r="L35" s="45">
        <v>0</v>
      </c>
      <c r="M35" s="66">
        <v>0</v>
      </c>
      <c r="N35" s="45">
        <v>0</v>
      </c>
      <c r="O35" s="45">
        <v>0</v>
      </c>
      <c r="P35" s="66">
        <v>0</v>
      </c>
      <c r="Q35" s="45">
        <v>0</v>
      </c>
      <c r="R35" s="45">
        <v>0</v>
      </c>
      <c r="S35" s="66">
        <v>0</v>
      </c>
      <c r="T35" s="45">
        <v>0</v>
      </c>
      <c r="U35" s="45">
        <v>0</v>
      </c>
      <c r="V35" s="66">
        <v>0</v>
      </c>
      <c r="W35" s="45">
        <v>0</v>
      </c>
      <c r="X35" s="45">
        <v>0</v>
      </c>
      <c r="Y35" s="66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/>
      <c r="AQ35" s="45"/>
      <c r="AR35" s="150"/>
      <c r="AS35" s="141"/>
    </row>
    <row r="36" spans="1:45" s="9" customFormat="1" ht="37.5">
      <c r="A36" s="171"/>
      <c r="B36" s="148"/>
      <c r="C36" s="159"/>
      <c r="D36" s="18" t="s">
        <v>28</v>
      </c>
      <c r="E36" s="63">
        <f t="shared" si="29"/>
        <v>0</v>
      </c>
      <c r="F36" s="63">
        <f t="shared" si="30"/>
        <v>0</v>
      </c>
      <c r="G36" s="66">
        <v>0</v>
      </c>
      <c r="H36" s="45">
        <v>0</v>
      </c>
      <c r="I36" s="45">
        <v>0</v>
      </c>
      <c r="J36" s="66">
        <v>0</v>
      </c>
      <c r="K36" s="45">
        <v>0</v>
      </c>
      <c r="L36" s="45">
        <v>0</v>
      </c>
      <c r="M36" s="66">
        <v>0</v>
      </c>
      <c r="N36" s="45">
        <v>0</v>
      </c>
      <c r="O36" s="45">
        <v>0</v>
      </c>
      <c r="P36" s="66">
        <v>0</v>
      </c>
      <c r="Q36" s="45">
        <v>0</v>
      </c>
      <c r="R36" s="45">
        <v>0</v>
      </c>
      <c r="S36" s="66">
        <v>0</v>
      </c>
      <c r="T36" s="45">
        <v>0</v>
      </c>
      <c r="U36" s="45">
        <v>0</v>
      </c>
      <c r="V36" s="66">
        <v>0</v>
      </c>
      <c r="W36" s="45">
        <v>0</v>
      </c>
      <c r="X36" s="45">
        <v>0</v>
      </c>
      <c r="Y36" s="66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151"/>
      <c r="AS36" s="142"/>
    </row>
    <row r="37" spans="1:45" s="9" customFormat="1">
      <c r="A37" s="160" t="s">
        <v>44</v>
      </c>
      <c r="B37" s="146" t="s">
        <v>45</v>
      </c>
      <c r="C37" s="157" t="s">
        <v>30</v>
      </c>
      <c r="D37" s="17" t="s">
        <v>24</v>
      </c>
      <c r="E37" s="86">
        <f>E38+E39+E40+E41</f>
        <v>24697.699999999997</v>
      </c>
      <c r="F37" s="86">
        <f>F38+F39+F40+F41</f>
        <v>20574.100000000002</v>
      </c>
      <c r="G37" s="66">
        <f t="shared" si="0"/>
        <v>0.83303708442486568</v>
      </c>
      <c r="H37" s="77">
        <f t="shared" ref="H37:AO37" si="31">H38+H39+H40+H41</f>
        <v>0</v>
      </c>
      <c r="I37" s="77">
        <f t="shared" si="31"/>
        <v>0</v>
      </c>
      <c r="J37" s="66">
        <v>0</v>
      </c>
      <c r="K37" s="77">
        <f t="shared" si="31"/>
        <v>0</v>
      </c>
      <c r="L37" s="77">
        <f t="shared" si="31"/>
        <v>0</v>
      </c>
      <c r="M37" s="66">
        <v>0</v>
      </c>
      <c r="N37" s="85">
        <f t="shared" si="31"/>
        <v>8500</v>
      </c>
      <c r="O37" s="85">
        <f t="shared" si="31"/>
        <v>8233.3000000000011</v>
      </c>
      <c r="P37" s="66">
        <f t="shared" si="12"/>
        <v>0.96862352941176488</v>
      </c>
      <c r="Q37" s="85">
        <f t="shared" ref="Q37:X37" si="32">Q38+Q39+Q40+Q41</f>
        <v>6392</v>
      </c>
      <c r="R37" s="85">
        <f t="shared" si="32"/>
        <v>6363.2999999999993</v>
      </c>
      <c r="S37" s="66">
        <f t="shared" ref="S37:S40" si="33">R37/Q37</f>
        <v>0.99551001251564442</v>
      </c>
      <c r="T37" s="85">
        <f t="shared" si="32"/>
        <v>6018</v>
      </c>
      <c r="U37" s="85">
        <f t="shared" si="32"/>
        <v>4627.7999999999993</v>
      </c>
      <c r="V37" s="66">
        <f t="shared" ref="V37:V40" si="34">U37/T37</f>
        <v>0.76899302093718835</v>
      </c>
      <c r="W37" s="85">
        <f t="shared" si="32"/>
        <v>1499.1</v>
      </c>
      <c r="X37" s="85">
        <f t="shared" si="32"/>
        <v>1349.7</v>
      </c>
      <c r="Y37" s="66">
        <f t="shared" si="3"/>
        <v>0.90034020412247362</v>
      </c>
      <c r="Z37" s="85">
        <f t="shared" si="31"/>
        <v>2288.6000000000004</v>
      </c>
      <c r="AA37" s="85">
        <f t="shared" si="31"/>
        <v>0</v>
      </c>
      <c r="AB37" s="85">
        <f t="shared" si="31"/>
        <v>0</v>
      </c>
      <c r="AC37" s="85">
        <f t="shared" si="31"/>
        <v>0</v>
      </c>
      <c r="AD37" s="85">
        <f t="shared" si="31"/>
        <v>0</v>
      </c>
      <c r="AE37" s="85">
        <f t="shared" si="31"/>
        <v>0</v>
      </c>
      <c r="AF37" s="85">
        <f t="shared" si="31"/>
        <v>0</v>
      </c>
      <c r="AG37" s="77">
        <f t="shared" si="31"/>
        <v>0</v>
      </c>
      <c r="AH37" s="77">
        <f t="shared" si="31"/>
        <v>0</v>
      </c>
      <c r="AI37" s="77">
        <f t="shared" si="31"/>
        <v>0</v>
      </c>
      <c r="AJ37" s="77">
        <f t="shared" si="31"/>
        <v>0</v>
      </c>
      <c r="AK37" s="77">
        <f t="shared" si="31"/>
        <v>0</v>
      </c>
      <c r="AL37" s="77">
        <f t="shared" si="31"/>
        <v>0</v>
      </c>
      <c r="AM37" s="77">
        <f t="shared" si="31"/>
        <v>0</v>
      </c>
      <c r="AN37" s="77">
        <f t="shared" si="31"/>
        <v>0</v>
      </c>
      <c r="AO37" s="77">
        <f t="shared" si="31"/>
        <v>0</v>
      </c>
      <c r="AP37" s="46"/>
      <c r="AQ37" s="46"/>
      <c r="AR37" s="146" t="s">
        <v>71</v>
      </c>
      <c r="AS37" s="125"/>
    </row>
    <row r="38" spans="1:45" s="9" customFormat="1" ht="37.5">
      <c r="A38" s="160"/>
      <c r="B38" s="147"/>
      <c r="C38" s="158"/>
      <c r="D38" s="15" t="s">
        <v>25</v>
      </c>
      <c r="E38" s="84">
        <f t="shared" si="20"/>
        <v>1439.8</v>
      </c>
      <c r="F38" s="84">
        <f>I38+L38+O38+R38+U38+X38</f>
        <v>1200.2</v>
      </c>
      <c r="G38" s="66">
        <f t="shared" si="0"/>
        <v>0.83358799833310193</v>
      </c>
      <c r="H38" s="45">
        <v>0</v>
      </c>
      <c r="I38" s="45">
        <v>0</v>
      </c>
      <c r="J38" s="66">
        <v>0</v>
      </c>
      <c r="K38" s="45">
        <v>0</v>
      </c>
      <c r="L38" s="45">
        <v>0</v>
      </c>
      <c r="M38" s="66">
        <v>0</v>
      </c>
      <c r="N38" s="83">
        <v>500</v>
      </c>
      <c r="O38" s="83">
        <v>480.3</v>
      </c>
      <c r="P38" s="66">
        <f t="shared" si="12"/>
        <v>0.96060000000000001</v>
      </c>
      <c r="Q38" s="95">
        <v>372</v>
      </c>
      <c r="R38" s="95">
        <v>371.2</v>
      </c>
      <c r="S38" s="66">
        <f t="shared" si="33"/>
        <v>0.99784946236559136</v>
      </c>
      <c r="T38" s="95">
        <v>368</v>
      </c>
      <c r="U38" s="95">
        <v>269.89999999999998</v>
      </c>
      <c r="V38" s="66">
        <f t="shared" si="34"/>
        <v>0.7334239130434782</v>
      </c>
      <c r="W38" s="95">
        <v>80</v>
      </c>
      <c r="X38" s="95">
        <v>78.8</v>
      </c>
      <c r="Y38" s="66">
        <f t="shared" si="3"/>
        <v>0.98499999999999999</v>
      </c>
      <c r="Z38" s="83">
        <v>119.8</v>
      </c>
      <c r="AA38" s="83"/>
      <c r="AB38" s="83"/>
      <c r="AC38" s="83">
        <v>0</v>
      </c>
      <c r="AD38" s="83"/>
      <c r="AE38" s="83"/>
      <c r="AF38" s="83"/>
      <c r="AG38" s="45"/>
      <c r="AH38" s="45"/>
      <c r="AI38" s="45">
        <v>0</v>
      </c>
      <c r="AJ38" s="45"/>
      <c r="AK38" s="45"/>
      <c r="AL38" s="45">
        <v>0</v>
      </c>
      <c r="AM38" s="45"/>
      <c r="AN38" s="45"/>
      <c r="AO38" s="45">
        <v>0</v>
      </c>
      <c r="AP38" s="45"/>
      <c r="AQ38" s="45"/>
      <c r="AR38" s="147"/>
      <c r="AS38" s="141"/>
    </row>
    <row r="39" spans="1:45" s="9" customFormat="1" ht="75">
      <c r="A39" s="160"/>
      <c r="B39" s="147"/>
      <c r="C39" s="158"/>
      <c r="D39" s="16" t="s">
        <v>26</v>
      </c>
      <c r="E39" s="84">
        <f t="shared" si="20"/>
        <v>22007.899999999998</v>
      </c>
      <c r="F39" s="84">
        <f t="shared" ref="F39:F40" si="35">I39+L39+O39+R39+U39+X39</f>
        <v>18345.2</v>
      </c>
      <c r="G39" s="66">
        <f t="shared" si="0"/>
        <v>0.83357339864321456</v>
      </c>
      <c r="H39" s="45">
        <v>0</v>
      </c>
      <c r="I39" s="45">
        <v>0</v>
      </c>
      <c r="J39" s="66">
        <v>0</v>
      </c>
      <c r="K39" s="45">
        <v>0</v>
      </c>
      <c r="L39" s="45">
        <v>0</v>
      </c>
      <c r="M39" s="66">
        <v>0</v>
      </c>
      <c r="N39" s="83">
        <v>7500</v>
      </c>
      <c r="O39" s="83">
        <v>7341.3</v>
      </c>
      <c r="P39" s="66">
        <f t="shared" si="12"/>
        <v>0.97884000000000004</v>
      </c>
      <c r="Q39" s="95">
        <v>5700</v>
      </c>
      <c r="R39" s="95">
        <v>5673.9</v>
      </c>
      <c r="S39" s="66">
        <f t="shared" si="33"/>
        <v>0.99542105263157887</v>
      </c>
      <c r="T39" s="95">
        <v>5400</v>
      </c>
      <c r="U39" s="95">
        <v>4126.5</v>
      </c>
      <c r="V39" s="66">
        <f t="shared" si="34"/>
        <v>0.76416666666666666</v>
      </c>
      <c r="W39" s="95">
        <v>1349.1</v>
      </c>
      <c r="X39" s="95">
        <v>1203.5</v>
      </c>
      <c r="Y39" s="66">
        <f t="shared" si="3"/>
        <v>0.8920761989474465</v>
      </c>
      <c r="Z39" s="83">
        <v>2058.8000000000002</v>
      </c>
      <c r="AA39" s="83"/>
      <c r="AB39" s="83"/>
      <c r="AC39" s="83">
        <v>0</v>
      </c>
      <c r="AD39" s="83"/>
      <c r="AE39" s="83"/>
      <c r="AF39" s="83"/>
      <c r="AG39" s="45"/>
      <c r="AH39" s="45"/>
      <c r="AI39" s="45">
        <v>0</v>
      </c>
      <c r="AJ39" s="45"/>
      <c r="AK39" s="45"/>
      <c r="AL39" s="45">
        <v>0</v>
      </c>
      <c r="AM39" s="45"/>
      <c r="AN39" s="45"/>
      <c r="AO39" s="45">
        <v>0</v>
      </c>
      <c r="AP39" s="45"/>
      <c r="AQ39" s="45"/>
      <c r="AR39" s="147"/>
      <c r="AS39" s="141"/>
    </row>
    <row r="40" spans="1:45" s="9" customFormat="1" ht="56.25">
      <c r="A40" s="160"/>
      <c r="B40" s="147"/>
      <c r="C40" s="158"/>
      <c r="D40" s="16" t="s">
        <v>27</v>
      </c>
      <c r="E40" s="84">
        <f t="shared" si="20"/>
        <v>1250</v>
      </c>
      <c r="F40" s="84">
        <f t="shared" si="35"/>
        <v>1028.7</v>
      </c>
      <c r="G40" s="66">
        <f t="shared" si="0"/>
        <v>0.82296000000000002</v>
      </c>
      <c r="H40" s="45">
        <v>0</v>
      </c>
      <c r="I40" s="45">
        <v>0</v>
      </c>
      <c r="J40" s="66">
        <v>0</v>
      </c>
      <c r="K40" s="45"/>
      <c r="L40" s="45">
        <v>0</v>
      </c>
      <c r="M40" s="66">
        <v>0</v>
      </c>
      <c r="N40" s="83">
        <v>500</v>
      </c>
      <c r="O40" s="83">
        <v>411.7</v>
      </c>
      <c r="P40" s="66">
        <f t="shared" si="12"/>
        <v>0.82340000000000002</v>
      </c>
      <c r="Q40" s="95">
        <v>320</v>
      </c>
      <c r="R40" s="95">
        <v>318.2</v>
      </c>
      <c r="S40" s="66">
        <f t="shared" si="33"/>
        <v>0.99437500000000001</v>
      </c>
      <c r="T40" s="95">
        <v>250</v>
      </c>
      <c r="U40" s="95">
        <v>231.4</v>
      </c>
      <c r="V40" s="66">
        <f t="shared" si="34"/>
        <v>0.92559999999999998</v>
      </c>
      <c r="W40" s="95">
        <v>70</v>
      </c>
      <c r="X40" s="95">
        <v>67.400000000000006</v>
      </c>
      <c r="Y40" s="66">
        <f t="shared" si="3"/>
        <v>0.96285714285714297</v>
      </c>
      <c r="Z40" s="83">
        <v>110</v>
      </c>
      <c r="AA40" s="83"/>
      <c r="AB40" s="83"/>
      <c r="AC40" s="83">
        <v>0</v>
      </c>
      <c r="AD40" s="83"/>
      <c r="AE40" s="83"/>
      <c r="AF40" s="83"/>
      <c r="AG40" s="45"/>
      <c r="AH40" s="45"/>
      <c r="AI40" s="45">
        <v>0</v>
      </c>
      <c r="AJ40" s="45"/>
      <c r="AK40" s="45"/>
      <c r="AL40" s="45">
        <v>0</v>
      </c>
      <c r="AM40" s="45"/>
      <c r="AN40" s="45"/>
      <c r="AO40" s="45">
        <v>0</v>
      </c>
      <c r="AP40" s="45"/>
      <c r="AQ40" s="45"/>
      <c r="AR40" s="147"/>
      <c r="AS40" s="141"/>
    </row>
    <row r="41" spans="1:45" s="9" customFormat="1" ht="37.5">
      <c r="A41" s="160"/>
      <c r="B41" s="148"/>
      <c r="C41" s="159"/>
      <c r="D41" s="18" t="s">
        <v>28</v>
      </c>
      <c r="E41" s="63">
        <f t="shared" si="20"/>
        <v>0</v>
      </c>
      <c r="F41" s="63">
        <f t="shared" si="14"/>
        <v>0</v>
      </c>
      <c r="G41" s="66">
        <v>0</v>
      </c>
      <c r="H41" s="45">
        <v>0</v>
      </c>
      <c r="I41" s="45">
        <v>0</v>
      </c>
      <c r="J41" s="66">
        <v>0</v>
      </c>
      <c r="K41" s="45">
        <v>0</v>
      </c>
      <c r="L41" s="45">
        <v>0</v>
      </c>
      <c r="M41" s="66">
        <v>0</v>
      </c>
      <c r="N41" s="45">
        <v>0</v>
      </c>
      <c r="O41" s="45">
        <v>0</v>
      </c>
      <c r="P41" s="66">
        <v>0</v>
      </c>
      <c r="Q41" s="94">
        <v>0</v>
      </c>
      <c r="R41" s="94"/>
      <c r="S41" s="66">
        <v>0</v>
      </c>
      <c r="T41" s="94">
        <v>0</v>
      </c>
      <c r="U41" s="94"/>
      <c r="V41" s="66">
        <v>0</v>
      </c>
      <c r="W41" s="94">
        <v>0</v>
      </c>
      <c r="X41" s="94"/>
      <c r="Y41" s="66">
        <v>0</v>
      </c>
      <c r="Z41" s="45">
        <v>0</v>
      </c>
      <c r="AA41" s="45"/>
      <c r="AB41" s="45"/>
      <c r="AC41" s="45">
        <v>0</v>
      </c>
      <c r="AD41" s="45"/>
      <c r="AE41" s="45"/>
      <c r="AF41" s="45">
        <v>0</v>
      </c>
      <c r="AG41" s="45"/>
      <c r="AH41" s="45"/>
      <c r="AI41" s="45">
        <v>0</v>
      </c>
      <c r="AJ41" s="45"/>
      <c r="AK41" s="45"/>
      <c r="AL41" s="45">
        <v>0</v>
      </c>
      <c r="AM41" s="45"/>
      <c r="AN41" s="45"/>
      <c r="AO41" s="45">
        <v>0</v>
      </c>
      <c r="AP41" s="45">
        <v>0</v>
      </c>
      <c r="AQ41" s="45">
        <v>0</v>
      </c>
      <c r="AR41" s="148"/>
      <c r="AS41" s="142"/>
    </row>
    <row r="42" spans="1:45" s="9" customFormat="1">
      <c r="A42" s="155" t="s">
        <v>46</v>
      </c>
      <c r="B42" s="146" t="s">
        <v>47</v>
      </c>
      <c r="C42" s="157" t="s">
        <v>30</v>
      </c>
      <c r="D42" s="17" t="s">
        <v>24</v>
      </c>
      <c r="E42" s="86">
        <f>E43+E44+E45+E46</f>
        <v>4000</v>
      </c>
      <c r="F42" s="30">
        <f>F43+F44+F45+F46</f>
        <v>0</v>
      </c>
      <c r="G42" s="66">
        <f t="shared" si="0"/>
        <v>0</v>
      </c>
      <c r="H42" s="77">
        <f t="shared" ref="H42:AQ42" si="36">H43+H44+H45+H46</f>
        <v>0</v>
      </c>
      <c r="I42" s="77">
        <f t="shared" si="36"/>
        <v>0</v>
      </c>
      <c r="J42" s="66">
        <v>0</v>
      </c>
      <c r="K42" s="77">
        <f t="shared" si="36"/>
        <v>0</v>
      </c>
      <c r="L42" s="77">
        <f t="shared" si="36"/>
        <v>0</v>
      </c>
      <c r="M42" s="66">
        <v>0</v>
      </c>
      <c r="N42" s="77">
        <f t="shared" si="36"/>
        <v>0</v>
      </c>
      <c r="O42" s="77">
        <f t="shared" si="36"/>
        <v>0</v>
      </c>
      <c r="P42" s="66">
        <v>0</v>
      </c>
      <c r="Q42" s="77">
        <f t="shared" si="36"/>
        <v>0</v>
      </c>
      <c r="R42" s="77">
        <f t="shared" si="36"/>
        <v>0</v>
      </c>
      <c r="S42" s="66">
        <v>0</v>
      </c>
      <c r="T42" s="77">
        <f t="shared" si="36"/>
        <v>0</v>
      </c>
      <c r="U42" s="77">
        <f t="shared" si="36"/>
        <v>0</v>
      </c>
      <c r="V42" s="66">
        <v>0</v>
      </c>
      <c r="W42" s="77">
        <f t="shared" si="36"/>
        <v>0</v>
      </c>
      <c r="X42" s="77">
        <f t="shared" si="36"/>
        <v>0</v>
      </c>
      <c r="Y42" s="66">
        <v>0</v>
      </c>
      <c r="Z42" s="77">
        <f t="shared" si="36"/>
        <v>0</v>
      </c>
      <c r="AA42" s="77">
        <f t="shared" si="36"/>
        <v>0</v>
      </c>
      <c r="AB42" s="77">
        <f t="shared" si="36"/>
        <v>0</v>
      </c>
      <c r="AC42" s="77">
        <f t="shared" si="36"/>
        <v>0</v>
      </c>
      <c r="AD42" s="77">
        <f t="shared" si="36"/>
        <v>0</v>
      </c>
      <c r="AE42" s="77">
        <f t="shared" si="36"/>
        <v>0</v>
      </c>
      <c r="AF42" s="77">
        <f t="shared" si="36"/>
        <v>0</v>
      </c>
      <c r="AG42" s="77">
        <f t="shared" si="36"/>
        <v>0</v>
      </c>
      <c r="AH42" s="77">
        <f t="shared" si="36"/>
        <v>0</v>
      </c>
      <c r="AI42" s="77">
        <f t="shared" si="36"/>
        <v>0</v>
      </c>
      <c r="AJ42" s="77">
        <f t="shared" si="36"/>
        <v>0</v>
      </c>
      <c r="AK42" s="77">
        <f t="shared" si="36"/>
        <v>0</v>
      </c>
      <c r="AL42" s="77">
        <f t="shared" si="36"/>
        <v>0</v>
      </c>
      <c r="AM42" s="77">
        <f t="shared" si="36"/>
        <v>0</v>
      </c>
      <c r="AN42" s="77">
        <f t="shared" si="36"/>
        <v>0</v>
      </c>
      <c r="AO42" s="85">
        <f t="shared" si="36"/>
        <v>4000</v>
      </c>
      <c r="AP42" s="77">
        <f t="shared" si="36"/>
        <v>0</v>
      </c>
      <c r="AQ42" s="77">
        <f t="shared" si="36"/>
        <v>0</v>
      </c>
      <c r="AR42" s="146" t="s">
        <v>72</v>
      </c>
      <c r="AS42" s="125"/>
    </row>
    <row r="43" spans="1:45" s="9" customFormat="1" ht="37.5">
      <c r="A43" s="156"/>
      <c r="B43" s="147"/>
      <c r="C43" s="158"/>
      <c r="D43" s="15" t="s">
        <v>25</v>
      </c>
      <c r="E43" s="84">
        <f t="shared" si="20"/>
        <v>4000</v>
      </c>
      <c r="F43" s="84">
        <f>I43+L43+O43+R43+U43+X43</f>
        <v>0</v>
      </c>
      <c r="G43" s="66">
        <f t="shared" si="0"/>
        <v>0</v>
      </c>
      <c r="H43" s="45">
        <v>0</v>
      </c>
      <c r="I43" s="45">
        <v>0</v>
      </c>
      <c r="J43" s="66">
        <v>0</v>
      </c>
      <c r="K43" s="45">
        <v>0</v>
      </c>
      <c r="L43" s="45">
        <v>0</v>
      </c>
      <c r="M43" s="66">
        <v>0</v>
      </c>
      <c r="N43" s="45">
        <v>0</v>
      </c>
      <c r="O43" s="45">
        <v>0</v>
      </c>
      <c r="P43" s="66">
        <v>0</v>
      </c>
      <c r="Q43" s="94">
        <v>0</v>
      </c>
      <c r="R43" s="94">
        <v>0</v>
      </c>
      <c r="S43" s="66">
        <v>0</v>
      </c>
      <c r="T43" s="94">
        <v>0</v>
      </c>
      <c r="U43" s="94">
        <v>0</v>
      </c>
      <c r="V43" s="66">
        <v>0</v>
      </c>
      <c r="W43" s="94">
        <v>0</v>
      </c>
      <c r="X43" s="94">
        <v>0</v>
      </c>
      <c r="Y43" s="66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45"/>
      <c r="AN43" s="45"/>
      <c r="AO43" s="83">
        <v>4000</v>
      </c>
      <c r="AP43" s="45"/>
      <c r="AQ43" s="45"/>
      <c r="AR43" s="147"/>
      <c r="AS43" s="141"/>
    </row>
    <row r="44" spans="1:45" s="9" customFormat="1" ht="75">
      <c r="A44" s="156"/>
      <c r="B44" s="147"/>
      <c r="C44" s="158"/>
      <c r="D44" s="16" t="s">
        <v>26</v>
      </c>
      <c r="E44" s="63">
        <f t="shared" si="20"/>
        <v>0</v>
      </c>
      <c r="F44" s="84">
        <f t="shared" ref="F44:F45" si="37">I44+L44+O44+R44+U44+X44</f>
        <v>0</v>
      </c>
      <c r="G44" s="66">
        <v>0</v>
      </c>
      <c r="H44" s="45">
        <v>0</v>
      </c>
      <c r="I44" s="45">
        <v>0</v>
      </c>
      <c r="J44" s="66">
        <v>0</v>
      </c>
      <c r="K44" s="45">
        <v>0</v>
      </c>
      <c r="L44" s="45">
        <v>0</v>
      </c>
      <c r="M44" s="66">
        <v>0</v>
      </c>
      <c r="N44" s="45">
        <v>0</v>
      </c>
      <c r="O44" s="45">
        <v>0</v>
      </c>
      <c r="P44" s="66">
        <v>0</v>
      </c>
      <c r="Q44" s="94">
        <v>0</v>
      </c>
      <c r="R44" s="94">
        <v>0</v>
      </c>
      <c r="S44" s="66">
        <v>0</v>
      </c>
      <c r="T44" s="94">
        <v>0</v>
      </c>
      <c r="U44" s="94">
        <v>0</v>
      </c>
      <c r="V44" s="66">
        <v>0</v>
      </c>
      <c r="W44" s="94">
        <v>0</v>
      </c>
      <c r="X44" s="94">
        <v>0</v>
      </c>
      <c r="Y44" s="66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45"/>
      <c r="AN44" s="45"/>
      <c r="AO44" s="94">
        <v>0</v>
      </c>
      <c r="AP44" s="45"/>
      <c r="AQ44" s="45"/>
      <c r="AR44" s="147"/>
      <c r="AS44" s="141"/>
    </row>
    <row r="45" spans="1:45" s="9" customFormat="1" ht="56.25">
      <c r="A45" s="156"/>
      <c r="B45" s="147"/>
      <c r="C45" s="158"/>
      <c r="D45" s="16" t="s">
        <v>27</v>
      </c>
      <c r="E45" s="63">
        <f t="shared" si="20"/>
        <v>0</v>
      </c>
      <c r="F45" s="84">
        <f t="shared" si="37"/>
        <v>0</v>
      </c>
      <c r="G45" s="66">
        <v>0</v>
      </c>
      <c r="H45" s="45">
        <v>0</v>
      </c>
      <c r="I45" s="45">
        <v>0</v>
      </c>
      <c r="J45" s="66">
        <v>0</v>
      </c>
      <c r="K45" s="45">
        <v>0</v>
      </c>
      <c r="L45" s="45">
        <v>0</v>
      </c>
      <c r="M45" s="66">
        <v>0</v>
      </c>
      <c r="N45" s="45">
        <v>0</v>
      </c>
      <c r="O45" s="45">
        <v>0</v>
      </c>
      <c r="P45" s="66">
        <v>0</v>
      </c>
      <c r="Q45" s="94">
        <v>0</v>
      </c>
      <c r="R45" s="94">
        <v>0</v>
      </c>
      <c r="S45" s="66">
        <v>0</v>
      </c>
      <c r="T45" s="94">
        <v>0</v>
      </c>
      <c r="U45" s="94">
        <v>0</v>
      </c>
      <c r="V45" s="66">
        <v>0</v>
      </c>
      <c r="W45" s="94">
        <v>0</v>
      </c>
      <c r="X45" s="94">
        <v>0</v>
      </c>
      <c r="Y45" s="66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45"/>
      <c r="AN45" s="45"/>
      <c r="AO45" s="94">
        <v>0</v>
      </c>
      <c r="AP45" s="45"/>
      <c r="AQ45" s="45"/>
      <c r="AR45" s="147"/>
      <c r="AS45" s="141"/>
    </row>
    <row r="46" spans="1:45" s="9" customFormat="1" ht="37.5">
      <c r="A46" s="156"/>
      <c r="B46" s="148"/>
      <c r="C46" s="159"/>
      <c r="D46" s="18" t="s">
        <v>28</v>
      </c>
      <c r="E46" s="63">
        <f t="shared" si="20"/>
        <v>0</v>
      </c>
      <c r="F46" s="63">
        <f t="shared" si="20"/>
        <v>0</v>
      </c>
      <c r="G46" s="66">
        <v>0</v>
      </c>
      <c r="H46" s="45">
        <v>0</v>
      </c>
      <c r="I46" s="45">
        <v>0</v>
      </c>
      <c r="J46" s="66">
        <v>0</v>
      </c>
      <c r="K46" s="45">
        <v>0</v>
      </c>
      <c r="L46" s="45">
        <v>0</v>
      </c>
      <c r="M46" s="66">
        <v>0</v>
      </c>
      <c r="N46" s="45">
        <v>0</v>
      </c>
      <c r="O46" s="45">
        <v>0</v>
      </c>
      <c r="P46" s="66">
        <v>0</v>
      </c>
      <c r="Q46" s="94">
        <v>0</v>
      </c>
      <c r="R46" s="94">
        <v>0</v>
      </c>
      <c r="S46" s="66">
        <v>0</v>
      </c>
      <c r="T46" s="94">
        <v>0</v>
      </c>
      <c r="U46" s="94">
        <v>0</v>
      </c>
      <c r="V46" s="66">
        <v>0</v>
      </c>
      <c r="W46" s="94">
        <v>0</v>
      </c>
      <c r="X46" s="94">
        <v>0</v>
      </c>
      <c r="Y46" s="66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45"/>
      <c r="AN46" s="45"/>
      <c r="AO46" s="94">
        <v>0</v>
      </c>
      <c r="AP46" s="45">
        <v>0</v>
      </c>
      <c r="AQ46" s="45">
        <v>0</v>
      </c>
      <c r="AR46" s="148"/>
      <c r="AS46" s="142"/>
    </row>
    <row r="47" spans="1:45" ht="131.25">
      <c r="A47" s="91" t="s">
        <v>48</v>
      </c>
      <c r="B47" s="93" t="s">
        <v>49</v>
      </c>
      <c r="C47" s="92" t="s">
        <v>23</v>
      </c>
      <c r="D47" s="16" t="s">
        <v>42</v>
      </c>
      <c r="E47" s="63">
        <v>0</v>
      </c>
      <c r="F47" s="63">
        <v>0</v>
      </c>
      <c r="G47" s="66">
        <v>0</v>
      </c>
      <c r="H47" s="45" t="s">
        <v>57</v>
      </c>
      <c r="I47" s="45" t="s">
        <v>57</v>
      </c>
      <c r="J47" s="66">
        <v>0</v>
      </c>
      <c r="K47" s="45" t="s">
        <v>57</v>
      </c>
      <c r="L47" s="45" t="s">
        <v>57</v>
      </c>
      <c r="M47" s="66">
        <v>0</v>
      </c>
      <c r="N47" s="45" t="s">
        <v>57</v>
      </c>
      <c r="O47" s="45" t="s">
        <v>57</v>
      </c>
      <c r="P47" s="66">
        <v>0</v>
      </c>
      <c r="Q47" s="94">
        <v>0</v>
      </c>
      <c r="R47" s="94">
        <v>0</v>
      </c>
      <c r="S47" s="66">
        <v>0</v>
      </c>
      <c r="T47" s="94">
        <v>0</v>
      </c>
      <c r="U47" s="94">
        <v>0</v>
      </c>
      <c r="V47" s="66">
        <v>0</v>
      </c>
      <c r="W47" s="94">
        <v>0</v>
      </c>
      <c r="X47" s="94">
        <v>0</v>
      </c>
      <c r="Y47" s="66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45" t="s">
        <v>57</v>
      </c>
      <c r="AQ47" s="45" t="s">
        <v>57</v>
      </c>
      <c r="AR47" s="42" t="s">
        <v>73</v>
      </c>
      <c r="AS47" s="41"/>
    </row>
    <row r="48" spans="1:45">
      <c r="A48" s="160" t="s">
        <v>18</v>
      </c>
      <c r="B48" s="161" t="s">
        <v>50</v>
      </c>
      <c r="C48" s="111" t="s">
        <v>23</v>
      </c>
      <c r="D48" s="17" t="s">
        <v>24</v>
      </c>
      <c r="E48" s="63">
        <v>0</v>
      </c>
      <c r="F48" s="63">
        <v>0</v>
      </c>
      <c r="G48" s="66">
        <v>0</v>
      </c>
      <c r="H48" s="46" t="s">
        <v>57</v>
      </c>
      <c r="I48" s="46" t="s">
        <v>57</v>
      </c>
      <c r="J48" s="66">
        <v>0</v>
      </c>
      <c r="K48" s="46" t="s">
        <v>57</v>
      </c>
      <c r="L48" s="46" t="s">
        <v>57</v>
      </c>
      <c r="M48" s="66">
        <v>0</v>
      </c>
      <c r="N48" s="46" t="s">
        <v>57</v>
      </c>
      <c r="O48" s="46" t="s">
        <v>57</v>
      </c>
      <c r="P48" s="66">
        <v>0</v>
      </c>
      <c r="Q48" s="77">
        <v>0</v>
      </c>
      <c r="R48" s="77">
        <v>0</v>
      </c>
      <c r="S48" s="66">
        <v>0</v>
      </c>
      <c r="T48" s="77">
        <v>0</v>
      </c>
      <c r="U48" s="77">
        <v>0</v>
      </c>
      <c r="V48" s="66">
        <v>0</v>
      </c>
      <c r="W48" s="77">
        <v>0</v>
      </c>
      <c r="X48" s="77">
        <v>0</v>
      </c>
      <c r="Y48" s="66">
        <v>0</v>
      </c>
      <c r="Z48" s="46" t="s">
        <v>57</v>
      </c>
      <c r="AA48" s="46" t="s">
        <v>57</v>
      </c>
      <c r="AB48" s="46" t="s">
        <v>57</v>
      </c>
      <c r="AC48" s="46" t="s">
        <v>57</v>
      </c>
      <c r="AD48" s="46" t="s">
        <v>57</v>
      </c>
      <c r="AE48" s="46" t="s">
        <v>57</v>
      </c>
      <c r="AF48" s="46" t="s">
        <v>57</v>
      </c>
      <c r="AG48" s="46" t="s">
        <v>57</v>
      </c>
      <c r="AH48" s="46" t="s">
        <v>57</v>
      </c>
      <c r="AI48" s="46" t="s">
        <v>57</v>
      </c>
      <c r="AJ48" s="46" t="s">
        <v>57</v>
      </c>
      <c r="AK48" s="46" t="s">
        <v>57</v>
      </c>
      <c r="AL48" s="46" t="s">
        <v>57</v>
      </c>
      <c r="AM48" s="46" t="s">
        <v>57</v>
      </c>
      <c r="AN48" s="46" t="s">
        <v>57</v>
      </c>
      <c r="AO48" s="46" t="s">
        <v>57</v>
      </c>
      <c r="AP48" s="46" t="s">
        <v>57</v>
      </c>
      <c r="AQ48" s="46" t="s">
        <v>57</v>
      </c>
      <c r="AR48" s="152" t="s">
        <v>74</v>
      </c>
      <c r="AS48" s="138"/>
    </row>
    <row r="49" spans="1:45" ht="37.5">
      <c r="A49" s="160"/>
      <c r="B49" s="161"/>
      <c r="C49" s="111"/>
      <c r="D49" s="15" t="s">
        <v>25</v>
      </c>
      <c r="E49" s="63">
        <v>0</v>
      </c>
      <c r="F49" s="63">
        <v>0</v>
      </c>
      <c r="G49" s="66">
        <v>0</v>
      </c>
      <c r="H49" s="45">
        <v>0</v>
      </c>
      <c r="I49" s="45">
        <v>0</v>
      </c>
      <c r="J49" s="66">
        <v>0</v>
      </c>
      <c r="K49" s="45">
        <v>0</v>
      </c>
      <c r="L49" s="45">
        <v>0</v>
      </c>
      <c r="M49" s="66">
        <v>0</v>
      </c>
      <c r="N49" s="45">
        <v>0</v>
      </c>
      <c r="O49" s="45">
        <v>0</v>
      </c>
      <c r="P49" s="66">
        <v>0</v>
      </c>
      <c r="Q49" s="94">
        <v>0</v>
      </c>
      <c r="R49" s="94">
        <v>0</v>
      </c>
      <c r="S49" s="66">
        <v>0</v>
      </c>
      <c r="T49" s="94">
        <v>0</v>
      </c>
      <c r="U49" s="94">
        <v>0</v>
      </c>
      <c r="V49" s="66">
        <v>0</v>
      </c>
      <c r="W49" s="94">
        <v>0</v>
      </c>
      <c r="X49" s="94">
        <v>0</v>
      </c>
      <c r="Y49" s="66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45" t="s">
        <v>57</v>
      </c>
      <c r="AQ49" s="45" t="s">
        <v>57</v>
      </c>
      <c r="AR49" s="153"/>
      <c r="AS49" s="139"/>
    </row>
    <row r="50" spans="1:45" ht="75">
      <c r="A50" s="160"/>
      <c r="B50" s="161"/>
      <c r="C50" s="111"/>
      <c r="D50" s="16" t="s">
        <v>26</v>
      </c>
      <c r="E50" s="63">
        <v>0</v>
      </c>
      <c r="F50" s="63">
        <v>0</v>
      </c>
      <c r="G50" s="66">
        <v>0</v>
      </c>
      <c r="H50" s="45">
        <v>0</v>
      </c>
      <c r="I50" s="45">
        <v>0</v>
      </c>
      <c r="J50" s="66">
        <v>0</v>
      </c>
      <c r="K50" s="45">
        <v>0</v>
      </c>
      <c r="L50" s="45">
        <v>0</v>
      </c>
      <c r="M50" s="66">
        <v>0</v>
      </c>
      <c r="N50" s="45">
        <v>0</v>
      </c>
      <c r="O50" s="45">
        <v>0</v>
      </c>
      <c r="P50" s="66">
        <v>0</v>
      </c>
      <c r="Q50" s="94">
        <v>0</v>
      </c>
      <c r="R50" s="94">
        <v>0</v>
      </c>
      <c r="S50" s="66">
        <v>0</v>
      </c>
      <c r="T50" s="94">
        <v>0</v>
      </c>
      <c r="U50" s="94">
        <v>0</v>
      </c>
      <c r="V50" s="66">
        <v>0</v>
      </c>
      <c r="W50" s="94">
        <v>0</v>
      </c>
      <c r="X50" s="94">
        <v>0</v>
      </c>
      <c r="Y50" s="66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45" t="s">
        <v>57</v>
      </c>
      <c r="AQ50" s="45" t="s">
        <v>57</v>
      </c>
      <c r="AR50" s="153"/>
      <c r="AS50" s="139"/>
    </row>
    <row r="51" spans="1:45" ht="56.25">
      <c r="A51" s="160"/>
      <c r="B51" s="161"/>
      <c r="C51" s="111"/>
      <c r="D51" s="16" t="s">
        <v>27</v>
      </c>
      <c r="E51" s="63">
        <v>0</v>
      </c>
      <c r="F51" s="63">
        <v>0</v>
      </c>
      <c r="G51" s="66">
        <v>0</v>
      </c>
      <c r="H51" s="45">
        <v>0</v>
      </c>
      <c r="I51" s="45">
        <v>0</v>
      </c>
      <c r="J51" s="66">
        <v>0</v>
      </c>
      <c r="K51" s="45">
        <v>0</v>
      </c>
      <c r="L51" s="45">
        <v>0</v>
      </c>
      <c r="M51" s="66">
        <v>0</v>
      </c>
      <c r="N51" s="45">
        <v>0</v>
      </c>
      <c r="O51" s="45">
        <v>0</v>
      </c>
      <c r="P51" s="66">
        <v>0</v>
      </c>
      <c r="Q51" s="94">
        <v>0</v>
      </c>
      <c r="R51" s="94">
        <v>0</v>
      </c>
      <c r="S51" s="66">
        <v>0</v>
      </c>
      <c r="T51" s="94">
        <v>0</v>
      </c>
      <c r="U51" s="94">
        <v>0</v>
      </c>
      <c r="V51" s="66">
        <v>0</v>
      </c>
      <c r="W51" s="94">
        <v>0</v>
      </c>
      <c r="X51" s="94">
        <v>0</v>
      </c>
      <c r="Y51" s="66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45" t="s">
        <v>57</v>
      </c>
      <c r="AQ51" s="45" t="s">
        <v>57</v>
      </c>
      <c r="AR51" s="153"/>
      <c r="AS51" s="139"/>
    </row>
    <row r="52" spans="1:45" ht="37.5">
      <c r="A52" s="160"/>
      <c r="B52" s="161"/>
      <c r="C52" s="111"/>
      <c r="D52" s="15" t="s">
        <v>28</v>
      </c>
      <c r="E52" s="63">
        <v>0</v>
      </c>
      <c r="F52" s="63">
        <v>0</v>
      </c>
      <c r="G52" s="66">
        <v>0</v>
      </c>
      <c r="H52" s="45">
        <v>0</v>
      </c>
      <c r="I52" s="45">
        <v>0</v>
      </c>
      <c r="J52" s="66">
        <v>0</v>
      </c>
      <c r="K52" s="45">
        <v>0</v>
      </c>
      <c r="L52" s="45">
        <v>0</v>
      </c>
      <c r="M52" s="66">
        <v>0</v>
      </c>
      <c r="N52" s="45">
        <v>0</v>
      </c>
      <c r="O52" s="45">
        <v>0</v>
      </c>
      <c r="P52" s="66">
        <v>0</v>
      </c>
      <c r="Q52" s="94">
        <v>0</v>
      </c>
      <c r="R52" s="94">
        <v>0</v>
      </c>
      <c r="S52" s="66">
        <v>0</v>
      </c>
      <c r="T52" s="94">
        <v>0</v>
      </c>
      <c r="U52" s="94">
        <v>0</v>
      </c>
      <c r="V52" s="66">
        <v>0</v>
      </c>
      <c r="W52" s="94">
        <v>0</v>
      </c>
      <c r="X52" s="94">
        <v>0</v>
      </c>
      <c r="Y52" s="66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45" t="s">
        <v>57</v>
      </c>
      <c r="AQ52" s="45" t="s">
        <v>57</v>
      </c>
      <c r="AR52" s="154"/>
      <c r="AS52" s="140"/>
    </row>
    <row r="53" spans="1:45" ht="27" customHeight="1">
      <c r="A53" s="160" t="s">
        <v>51</v>
      </c>
      <c r="B53" s="109" t="s">
        <v>52</v>
      </c>
      <c r="C53" s="111" t="s">
        <v>53</v>
      </c>
      <c r="D53" s="17" t="s">
        <v>24</v>
      </c>
      <c r="E53" s="63">
        <v>0</v>
      </c>
      <c r="F53" s="63">
        <v>0</v>
      </c>
      <c r="G53" s="66">
        <v>0</v>
      </c>
      <c r="H53" s="46">
        <v>0</v>
      </c>
      <c r="I53" s="46" t="s">
        <v>57</v>
      </c>
      <c r="J53" s="66">
        <v>0</v>
      </c>
      <c r="K53" s="46" t="s">
        <v>57</v>
      </c>
      <c r="L53" s="46">
        <v>0</v>
      </c>
      <c r="M53" s="66">
        <v>0</v>
      </c>
      <c r="N53" s="46" t="s">
        <v>57</v>
      </c>
      <c r="O53" s="46" t="s">
        <v>57</v>
      </c>
      <c r="P53" s="66">
        <v>0</v>
      </c>
      <c r="Q53" s="46" t="s">
        <v>57</v>
      </c>
      <c r="R53" s="46" t="s">
        <v>57</v>
      </c>
      <c r="S53" s="66">
        <v>0</v>
      </c>
      <c r="T53" s="46" t="s">
        <v>57</v>
      </c>
      <c r="U53" s="46" t="s">
        <v>57</v>
      </c>
      <c r="V53" s="66">
        <v>0</v>
      </c>
      <c r="W53" s="46" t="s">
        <v>57</v>
      </c>
      <c r="X53" s="46" t="s">
        <v>57</v>
      </c>
      <c r="Y53" s="66">
        <v>0</v>
      </c>
      <c r="Z53" s="46" t="s">
        <v>57</v>
      </c>
      <c r="AA53" s="46" t="s">
        <v>57</v>
      </c>
      <c r="AB53" s="46" t="s">
        <v>57</v>
      </c>
      <c r="AC53" s="46" t="s">
        <v>57</v>
      </c>
      <c r="AD53" s="46" t="s">
        <v>57</v>
      </c>
      <c r="AE53" s="46" t="s">
        <v>57</v>
      </c>
      <c r="AF53" s="46" t="s">
        <v>57</v>
      </c>
      <c r="AG53" s="46" t="s">
        <v>57</v>
      </c>
      <c r="AH53" s="46" t="s">
        <v>57</v>
      </c>
      <c r="AI53" s="46" t="s">
        <v>57</v>
      </c>
      <c r="AJ53" s="46" t="s">
        <v>57</v>
      </c>
      <c r="AK53" s="46" t="s">
        <v>57</v>
      </c>
      <c r="AL53" s="46" t="s">
        <v>57</v>
      </c>
      <c r="AM53" s="46" t="s">
        <v>57</v>
      </c>
      <c r="AN53" s="46" t="s">
        <v>57</v>
      </c>
      <c r="AO53" s="46" t="s">
        <v>57</v>
      </c>
      <c r="AP53" s="46" t="s">
        <v>57</v>
      </c>
      <c r="AQ53" s="46" t="s">
        <v>57</v>
      </c>
      <c r="AR53" s="138"/>
      <c r="AS53" s="138"/>
    </row>
    <row r="54" spans="1:45" ht="37.5">
      <c r="A54" s="160"/>
      <c r="B54" s="109"/>
      <c r="C54" s="111"/>
      <c r="D54" s="15" t="s">
        <v>25</v>
      </c>
      <c r="E54" s="63">
        <v>0</v>
      </c>
      <c r="F54" s="63">
        <v>0</v>
      </c>
      <c r="G54" s="66">
        <v>0</v>
      </c>
      <c r="H54" s="45">
        <v>0</v>
      </c>
      <c r="I54" s="45">
        <v>0</v>
      </c>
      <c r="J54" s="66">
        <v>0</v>
      </c>
      <c r="K54" s="45">
        <v>0</v>
      </c>
      <c r="L54" s="45">
        <v>0</v>
      </c>
      <c r="M54" s="66">
        <v>0</v>
      </c>
      <c r="N54" s="45">
        <v>0</v>
      </c>
      <c r="O54" s="45">
        <v>0</v>
      </c>
      <c r="P54" s="66">
        <v>0</v>
      </c>
      <c r="Q54" s="94">
        <v>0</v>
      </c>
      <c r="R54" s="94">
        <v>0</v>
      </c>
      <c r="S54" s="66">
        <v>0</v>
      </c>
      <c r="T54" s="94">
        <v>0</v>
      </c>
      <c r="U54" s="94">
        <v>0</v>
      </c>
      <c r="V54" s="66">
        <v>0</v>
      </c>
      <c r="W54" s="94">
        <v>0</v>
      </c>
      <c r="X54" s="94">
        <v>0</v>
      </c>
      <c r="Y54" s="66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45" t="s">
        <v>57</v>
      </c>
      <c r="AQ54" s="45" t="s">
        <v>57</v>
      </c>
      <c r="AR54" s="139"/>
      <c r="AS54" s="139"/>
    </row>
    <row r="55" spans="1:45" ht="75">
      <c r="A55" s="160"/>
      <c r="B55" s="109"/>
      <c r="C55" s="111"/>
      <c r="D55" s="16" t="s">
        <v>26</v>
      </c>
      <c r="E55" s="63">
        <v>0</v>
      </c>
      <c r="F55" s="63">
        <v>0</v>
      </c>
      <c r="G55" s="66">
        <v>0</v>
      </c>
      <c r="H55" s="45">
        <v>0</v>
      </c>
      <c r="I55" s="45">
        <v>0</v>
      </c>
      <c r="J55" s="66">
        <v>0</v>
      </c>
      <c r="K55" s="45">
        <v>0</v>
      </c>
      <c r="L55" s="45">
        <v>0</v>
      </c>
      <c r="M55" s="66">
        <v>0</v>
      </c>
      <c r="N55" s="45">
        <v>0</v>
      </c>
      <c r="O55" s="45">
        <v>0</v>
      </c>
      <c r="P55" s="66">
        <v>0</v>
      </c>
      <c r="Q55" s="94">
        <v>0</v>
      </c>
      <c r="R55" s="94">
        <v>0</v>
      </c>
      <c r="S55" s="66">
        <v>0</v>
      </c>
      <c r="T55" s="94">
        <v>0</v>
      </c>
      <c r="U55" s="94">
        <v>0</v>
      </c>
      <c r="V55" s="66">
        <v>0</v>
      </c>
      <c r="W55" s="94">
        <v>0</v>
      </c>
      <c r="X55" s="94">
        <v>0</v>
      </c>
      <c r="Y55" s="66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45" t="s">
        <v>57</v>
      </c>
      <c r="AQ55" s="45" t="s">
        <v>57</v>
      </c>
      <c r="AR55" s="139"/>
      <c r="AS55" s="139"/>
    </row>
    <row r="56" spans="1:45" ht="56.25">
      <c r="A56" s="160"/>
      <c r="B56" s="109"/>
      <c r="C56" s="111"/>
      <c r="D56" s="16" t="s">
        <v>27</v>
      </c>
      <c r="E56" s="63">
        <v>0</v>
      </c>
      <c r="F56" s="63">
        <v>0</v>
      </c>
      <c r="G56" s="66">
        <v>0</v>
      </c>
      <c r="H56" s="45">
        <v>0</v>
      </c>
      <c r="I56" s="45">
        <v>0</v>
      </c>
      <c r="J56" s="66">
        <v>0</v>
      </c>
      <c r="K56" s="45">
        <v>0</v>
      </c>
      <c r="L56" s="45">
        <v>0</v>
      </c>
      <c r="M56" s="66">
        <v>0</v>
      </c>
      <c r="N56" s="45">
        <v>0</v>
      </c>
      <c r="O56" s="45">
        <v>0</v>
      </c>
      <c r="P56" s="66">
        <v>0</v>
      </c>
      <c r="Q56" s="94">
        <v>0</v>
      </c>
      <c r="R56" s="94">
        <v>0</v>
      </c>
      <c r="S56" s="66">
        <v>0</v>
      </c>
      <c r="T56" s="94">
        <v>0</v>
      </c>
      <c r="U56" s="94">
        <v>0</v>
      </c>
      <c r="V56" s="66">
        <v>0</v>
      </c>
      <c r="W56" s="94">
        <v>0</v>
      </c>
      <c r="X56" s="94">
        <v>0</v>
      </c>
      <c r="Y56" s="66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45" t="s">
        <v>57</v>
      </c>
      <c r="AQ56" s="45" t="s">
        <v>57</v>
      </c>
      <c r="AR56" s="139"/>
      <c r="AS56" s="139"/>
    </row>
    <row r="57" spans="1:45" ht="37.5">
      <c r="A57" s="160"/>
      <c r="B57" s="109"/>
      <c r="C57" s="111"/>
      <c r="D57" s="15" t="s">
        <v>28</v>
      </c>
      <c r="E57" s="63">
        <v>0</v>
      </c>
      <c r="F57" s="63">
        <v>0</v>
      </c>
      <c r="G57" s="66">
        <v>0</v>
      </c>
      <c r="H57" s="45">
        <v>0</v>
      </c>
      <c r="I57" s="45">
        <v>0</v>
      </c>
      <c r="J57" s="66">
        <v>0</v>
      </c>
      <c r="K57" s="45">
        <v>0</v>
      </c>
      <c r="L57" s="45">
        <v>0</v>
      </c>
      <c r="M57" s="66">
        <v>0</v>
      </c>
      <c r="N57" s="45">
        <v>0</v>
      </c>
      <c r="O57" s="45">
        <v>0</v>
      </c>
      <c r="P57" s="66">
        <v>0</v>
      </c>
      <c r="Q57" s="94">
        <v>0</v>
      </c>
      <c r="R57" s="94">
        <v>0</v>
      </c>
      <c r="S57" s="66">
        <v>0</v>
      </c>
      <c r="T57" s="94">
        <v>0</v>
      </c>
      <c r="U57" s="94">
        <v>0</v>
      </c>
      <c r="V57" s="66">
        <v>0</v>
      </c>
      <c r="W57" s="94">
        <v>0</v>
      </c>
      <c r="X57" s="94">
        <v>0</v>
      </c>
      <c r="Y57" s="66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45" t="s">
        <v>57</v>
      </c>
      <c r="AQ57" s="45" t="s">
        <v>57</v>
      </c>
      <c r="AR57" s="140"/>
      <c r="AS57" s="140"/>
    </row>
    <row r="58" spans="1:45" s="20" customFormat="1" ht="28.5" customHeight="1">
      <c r="A58" s="115" t="s">
        <v>112</v>
      </c>
      <c r="B58" s="116"/>
      <c r="C58" s="111" t="s">
        <v>23</v>
      </c>
      <c r="D58" s="19" t="s">
        <v>24</v>
      </c>
      <c r="E58" s="87">
        <f t="shared" ref="E58:F61" si="38">E10+E15+E20+E37+E42+E48+E53</f>
        <v>286455.8</v>
      </c>
      <c r="F58" s="87">
        <f t="shared" si="38"/>
        <v>199376.6</v>
      </c>
      <c r="G58" s="44">
        <f>F58/E58</f>
        <v>0.69601174072928529</v>
      </c>
      <c r="H58" s="47">
        <f t="shared" ref="H58:AQ58" si="39">H59+H60+H61+H62</f>
        <v>0</v>
      </c>
      <c r="I58" s="47">
        <f t="shared" si="39"/>
        <v>0</v>
      </c>
      <c r="J58" s="44">
        <v>0</v>
      </c>
      <c r="K58" s="87">
        <f t="shared" si="39"/>
        <v>4847.2</v>
      </c>
      <c r="L58" s="87">
        <f t="shared" si="39"/>
        <v>4847.2</v>
      </c>
      <c r="M58" s="44">
        <f>L58/K58</f>
        <v>1</v>
      </c>
      <c r="N58" s="87">
        <f t="shared" si="39"/>
        <v>11467.4</v>
      </c>
      <c r="O58" s="87">
        <f t="shared" si="39"/>
        <v>11164.7</v>
      </c>
      <c r="P58" s="82">
        <f>O58/N58</f>
        <v>0.97360343233862956</v>
      </c>
      <c r="Q58" s="87">
        <f t="shared" si="39"/>
        <v>6392</v>
      </c>
      <c r="R58" s="87">
        <f t="shared" si="39"/>
        <v>6363.2999999999993</v>
      </c>
      <c r="S58" s="82">
        <f>R58/Q58</f>
        <v>0.99551001251564442</v>
      </c>
      <c r="T58" s="87">
        <f t="shared" si="39"/>
        <v>14215.7</v>
      </c>
      <c r="U58" s="87">
        <f t="shared" si="39"/>
        <v>12825.5</v>
      </c>
      <c r="V58" s="82">
        <f>U58/T58</f>
        <v>0.90220671511075778</v>
      </c>
      <c r="W58" s="87">
        <f t="shared" si="39"/>
        <v>210727.4</v>
      </c>
      <c r="X58" s="87">
        <f t="shared" si="39"/>
        <v>164175.89999999997</v>
      </c>
      <c r="Y58" s="82">
        <f>X58/W58</f>
        <v>0.77909137587233535</v>
      </c>
      <c r="Z58" s="87">
        <f t="shared" si="39"/>
        <v>2288.6000000000004</v>
      </c>
      <c r="AA58" s="87">
        <f t="shared" si="39"/>
        <v>0</v>
      </c>
      <c r="AB58" s="87">
        <f t="shared" si="39"/>
        <v>0</v>
      </c>
      <c r="AC58" s="87">
        <f t="shared" si="39"/>
        <v>0</v>
      </c>
      <c r="AD58" s="87">
        <f t="shared" si="39"/>
        <v>0</v>
      </c>
      <c r="AE58" s="87">
        <f t="shared" si="39"/>
        <v>0</v>
      </c>
      <c r="AF58" s="87">
        <f t="shared" si="39"/>
        <v>14535.699999999999</v>
      </c>
      <c r="AG58" s="87">
        <f t="shared" si="39"/>
        <v>0</v>
      </c>
      <c r="AH58" s="87">
        <f t="shared" si="39"/>
        <v>0</v>
      </c>
      <c r="AI58" s="87">
        <f t="shared" si="39"/>
        <v>0</v>
      </c>
      <c r="AJ58" s="87">
        <f t="shared" si="39"/>
        <v>0</v>
      </c>
      <c r="AK58" s="87">
        <f t="shared" si="39"/>
        <v>0</v>
      </c>
      <c r="AL58" s="87">
        <f t="shared" si="39"/>
        <v>11293.3</v>
      </c>
      <c r="AM58" s="87">
        <f t="shared" si="39"/>
        <v>0</v>
      </c>
      <c r="AN58" s="87">
        <f t="shared" si="39"/>
        <v>0</v>
      </c>
      <c r="AO58" s="87">
        <f t="shared" si="39"/>
        <v>10688.5</v>
      </c>
      <c r="AP58" s="47">
        <f t="shared" si="39"/>
        <v>0</v>
      </c>
      <c r="AQ58" s="47">
        <f t="shared" si="39"/>
        <v>0</v>
      </c>
      <c r="AR58" s="135"/>
      <c r="AS58" s="135"/>
    </row>
    <row r="59" spans="1:45" s="20" customFormat="1" ht="37.5">
      <c r="A59" s="117"/>
      <c r="B59" s="118"/>
      <c r="C59" s="111"/>
      <c r="D59" s="21" t="s">
        <v>25</v>
      </c>
      <c r="E59" s="87">
        <f t="shared" si="38"/>
        <v>5439.8</v>
      </c>
      <c r="F59" s="87">
        <f t="shared" si="38"/>
        <v>1200.2</v>
      </c>
      <c r="G59" s="44">
        <f t="shared" ref="G59:G61" si="40">F59/E59</f>
        <v>0.22063311151145262</v>
      </c>
      <c r="H59" s="48">
        <f t="shared" ref="H59:I61" si="41">H11+H21+H28+H38+H43</f>
        <v>0</v>
      </c>
      <c r="I59" s="48">
        <f t="shared" si="41"/>
        <v>0</v>
      </c>
      <c r="J59" s="43">
        <v>0</v>
      </c>
      <c r="K59" s="88">
        <f t="shared" ref="K59:L61" si="42">K11+K21+K28+K38+K43</f>
        <v>0</v>
      </c>
      <c r="L59" s="88">
        <f t="shared" si="42"/>
        <v>0</v>
      </c>
      <c r="M59" s="44" t="s">
        <v>57</v>
      </c>
      <c r="N59" s="88">
        <f t="shared" ref="N59:O61" si="43">N11+N21+N28+N38+N43</f>
        <v>500</v>
      </c>
      <c r="O59" s="88">
        <f t="shared" si="43"/>
        <v>480.3</v>
      </c>
      <c r="P59" s="82">
        <f t="shared" ref="P59:P61" si="44">O59/N59</f>
        <v>0.96060000000000001</v>
      </c>
      <c r="Q59" s="88">
        <f t="shared" ref="Q59:R61" si="45">Q11+Q21+Q28+Q38+Q43</f>
        <v>372</v>
      </c>
      <c r="R59" s="88">
        <f t="shared" si="45"/>
        <v>371.2</v>
      </c>
      <c r="S59" s="82">
        <f t="shared" ref="S59:S61" si="46">R59/Q59</f>
        <v>0.99784946236559136</v>
      </c>
      <c r="T59" s="88">
        <f t="shared" ref="T59:U61" si="47">T11+T21+T28+T38+T43</f>
        <v>368</v>
      </c>
      <c r="U59" s="88">
        <f t="shared" si="47"/>
        <v>269.89999999999998</v>
      </c>
      <c r="V59" s="82">
        <f t="shared" ref="V59:V61" si="48">U59/T59</f>
        <v>0.7334239130434782</v>
      </c>
      <c r="W59" s="88">
        <f t="shared" ref="W59:X61" si="49">W11+W21+W28+W38+W43</f>
        <v>80</v>
      </c>
      <c r="X59" s="88">
        <f t="shared" si="49"/>
        <v>78.8</v>
      </c>
      <c r="Y59" s="82">
        <f t="shared" ref="Y59:Y61" si="50">X59/W59</f>
        <v>0.98499999999999999</v>
      </c>
      <c r="Z59" s="88">
        <f t="shared" ref="Z59:AQ59" si="51">Z11+Z21+Z28+Z38+Z43</f>
        <v>119.8</v>
      </c>
      <c r="AA59" s="88">
        <f t="shared" si="51"/>
        <v>0</v>
      </c>
      <c r="AB59" s="88">
        <f t="shared" si="51"/>
        <v>0</v>
      </c>
      <c r="AC59" s="88">
        <f t="shared" si="51"/>
        <v>0</v>
      </c>
      <c r="AD59" s="88">
        <f t="shared" si="51"/>
        <v>0</v>
      </c>
      <c r="AE59" s="88">
        <f t="shared" si="51"/>
        <v>0</v>
      </c>
      <c r="AF59" s="88">
        <f t="shared" si="51"/>
        <v>0</v>
      </c>
      <c r="AG59" s="88">
        <f t="shared" si="51"/>
        <v>0</v>
      </c>
      <c r="AH59" s="88">
        <f t="shared" si="51"/>
        <v>0</v>
      </c>
      <c r="AI59" s="88">
        <f t="shared" si="51"/>
        <v>0</v>
      </c>
      <c r="AJ59" s="88">
        <f t="shared" si="51"/>
        <v>0</v>
      </c>
      <c r="AK59" s="88">
        <f t="shared" si="51"/>
        <v>0</v>
      </c>
      <c r="AL59" s="88">
        <f t="shared" si="51"/>
        <v>0</v>
      </c>
      <c r="AM59" s="88">
        <f t="shared" si="51"/>
        <v>0</v>
      </c>
      <c r="AN59" s="88">
        <f t="shared" si="51"/>
        <v>0</v>
      </c>
      <c r="AO59" s="88">
        <f t="shared" si="51"/>
        <v>4000</v>
      </c>
      <c r="AP59" s="48">
        <f t="shared" si="51"/>
        <v>0</v>
      </c>
      <c r="AQ59" s="48">
        <f t="shared" si="51"/>
        <v>0</v>
      </c>
      <c r="AR59" s="136"/>
      <c r="AS59" s="136"/>
    </row>
    <row r="60" spans="1:45" s="20" customFormat="1" ht="75">
      <c r="A60" s="117"/>
      <c r="B60" s="118"/>
      <c r="C60" s="111"/>
      <c r="D60" s="22" t="s">
        <v>26</v>
      </c>
      <c r="E60" s="87">
        <f t="shared" si="38"/>
        <v>235986.49999999997</v>
      </c>
      <c r="F60" s="87">
        <f t="shared" si="38"/>
        <v>186481.5</v>
      </c>
      <c r="G60" s="44">
        <f t="shared" si="40"/>
        <v>0.79022105078044724</v>
      </c>
      <c r="H60" s="48">
        <f t="shared" si="41"/>
        <v>0</v>
      </c>
      <c r="I60" s="48">
        <f t="shared" si="41"/>
        <v>0</v>
      </c>
      <c r="J60" s="43">
        <v>0</v>
      </c>
      <c r="K60" s="88">
        <f t="shared" si="42"/>
        <v>4527.3</v>
      </c>
      <c r="L60" s="88">
        <f t="shared" si="42"/>
        <v>4527.3</v>
      </c>
      <c r="M60" s="44">
        <f t="shared" ref="M60:M61" si="52">L60/K60</f>
        <v>1</v>
      </c>
      <c r="N60" s="88">
        <f t="shared" si="43"/>
        <v>10376.6</v>
      </c>
      <c r="O60" s="88">
        <f t="shared" si="43"/>
        <v>10203.700000000001</v>
      </c>
      <c r="P60" s="82">
        <f t="shared" si="44"/>
        <v>0.9833375093961414</v>
      </c>
      <c r="Q60" s="88">
        <f t="shared" si="45"/>
        <v>5700</v>
      </c>
      <c r="R60" s="88">
        <f t="shared" si="45"/>
        <v>5673.9</v>
      </c>
      <c r="S60" s="82">
        <f t="shared" si="46"/>
        <v>0.99542105263157887</v>
      </c>
      <c r="T60" s="88">
        <f t="shared" si="47"/>
        <v>5400</v>
      </c>
      <c r="U60" s="88">
        <f t="shared" si="47"/>
        <v>4126.5</v>
      </c>
      <c r="V60" s="82">
        <f t="shared" si="48"/>
        <v>0.76416666666666666</v>
      </c>
      <c r="W60" s="88">
        <f t="shared" si="49"/>
        <v>207923.8</v>
      </c>
      <c r="X60" s="88">
        <f t="shared" si="49"/>
        <v>161950.09999999998</v>
      </c>
      <c r="Y60" s="82">
        <f t="shared" si="50"/>
        <v>0.77889159393970286</v>
      </c>
      <c r="Z60" s="88">
        <f t="shared" ref="Z60:AQ60" si="53">Z12+Z22+Z29+Z39+Z44</f>
        <v>2058.8000000000002</v>
      </c>
      <c r="AA60" s="88">
        <f t="shared" si="53"/>
        <v>0</v>
      </c>
      <c r="AB60" s="88">
        <f t="shared" si="53"/>
        <v>0</v>
      </c>
      <c r="AC60" s="88">
        <f t="shared" si="53"/>
        <v>0</v>
      </c>
      <c r="AD60" s="88">
        <f t="shared" si="53"/>
        <v>0</v>
      </c>
      <c r="AE60" s="88">
        <f t="shared" si="53"/>
        <v>0</v>
      </c>
      <c r="AF60" s="88">
        <f t="shared" si="53"/>
        <v>0</v>
      </c>
      <c r="AG60" s="88">
        <f t="shared" si="53"/>
        <v>0</v>
      </c>
      <c r="AH60" s="88">
        <f t="shared" si="53"/>
        <v>0</v>
      </c>
      <c r="AI60" s="88">
        <f t="shared" si="53"/>
        <v>0</v>
      </c>
      <c r="AJ60" s="88">
        <f t="shared" si="53"/>
        <v>0</v>
      </c>
      <c r="AK60" s="88">
        <f t="shared" si="53"/>
        <v>0</v>
      </c>
      <c r="AL60" s="88">
        <f t="shared" si="53"/>
        <v>0</v>
      </c>
      <c r="AM60" s="88">
        <f t="shared" si="53"/>
        <v>0</v>
      </c>
      <c r="AN60" s="88">
        <f t="shared" si="53"/>
        <v>0</v>
      </c>
      <c r="AO60" s="88">
        <f t="shared" si="53"/>
        <v>0</v>
      </c>
      <c r="AP60" s="48">
        <f t="shared" si="53"/>
        <v>0</v>
      </c>
      <c r="AQ60" s="48">
        <f t="shared" si="53"/>
        <v>0</v>
      </c>
      <c r="AR60" s="136"/>
      <c r="AS60" s="136"/>
    </row>
    <row r="61" spans="1:45" s="9" customFormat="1" ht="56.25">
      <c r="A61" s="117"/>
      <c r="B61" s="118"/>
      <c r="C61" s="111"/>
      <c r="D61" s="22" t="s">
        <v>27</v>
      </c>
      <c r="E61" s="87">
        <f t="shared" si="38"/>
        <v>45029.5</v>
      </c>
      <c r="F61" s="87">
        <f t="shared" si="38"/>
        <v>11694.900000000001</v>
      </c>
      <c r="G61" s="44">
        <f t="shared" si="40"/>
        <v>0.25971640813244656</v>
      </c>
      <c r="H61" s="48">
        <f t="shared" si="41"/>
        <v>0</v>
      </c>
      <c r="I61" s="48">
        <f t="shared" si="41"/>
        <v>0</v>
      </c>
      <c r="J61" s="43">
        <v>0</v>
      </c>
      <c r="K61" s="88">
        <f t="shared" si="42"/>
        <v>319.89999999999998</v>
      </c>
      <c r="L61" s="88">
        <f t="shared" si="42"/>
        <v>319.89999999999998</v>
      </c>
      <c r="M61" s="44">
        <f t="shared" si="52"/>
        <v>1</v>
      </c>
      <c r="N61" s="88">
        <f t="shared" si="43"/>
        <v>590.79999999999995</v>
      </c>
      <c r="O61" s="88">
        <f t="shared" si="43"/>
        <v>480.7</v>
      </c>
      <c r="P61" s="82">
        <f t="shared" si="44"/>
        <v>0.81364251861882197</v>
      </c>
      <c r="Q61" s="88">
        <f t="shared" si="45"/>
        <v>320</v>
      </c>
      <c r="R61" s="88">
        <f t="shared" si="45"/>
        <v>318.2</v>
      </c>
      <c r="S61" s="82">
        <f t="shared" si="46"/>
        <v>0.99437500000000001</v>
      </c>
      <c r="T61" s="88">
        <f t="shared" si="47"/>
        <v>8447.7000000000007</v>
      </c>
      <c r="U61" s="88">
        <f t="shared" si="47"/>
        <v>8429.1</v>
      </c>
      <c r="V61" s="82">
        <f t="shared" si="48"/>
        <v>0.99779821726623807</v>
      </c>
      <c r="W61" s="88">
        <f t="shared" si="49"/>
        <v>2723.6</v>
      </c>
      <c r="X61" s="88">
        <f t="shared" si="49"/>
        <v>2147</v>
      </c>
      <c r="Y61" s="82">
        <f t="shared" si="50"/>
        <v>0.78829490380378908</v>
      </c>
      <c r="Z61" s="88">
        <f t="shared" ref="Z61:AQ61" si="54">Z13+Z23+Z30+Z40+Z45</f>
        <v>110</v>
      </c>
      <c r="AA61" s="88">
        <f t="shared" si="54"/>
        <v>0</v>
      </c>
      <c r="AB61" s="88">
        <f t="shared" si="54"/>
        <v>0</v>
      </c>
      <c r="AC61" s="88">
        <f t="shared" si="54"/>
        <v>0</v>
      </c>
      <c r="AD61" s="88">
        <f t="shared" si="54"/>
        <v>0</v>
      </c>
      <c r="AE61" s="88">
        <f t="shared" si="54"/>
        <v>0</v>
      </c>
      <c r="AF61" s="88">
        <f t="shared" si="54"/>
        <v>14535.699999999999</v>
      </c>
      <c r="AG61" s="88">
        <f t="shared" si="54"/>
        <v>0</v>
      </c>
      <c r="AH61" s="88">
        <f t="shared" si="54"/>
        <v>0</v>
      </c>
      <c r="AI61" s="88">
        <f t="shared" si="54"/>
        <v>0</v>
      </c>
      <c r="AJ61" s="88">
        <f t="shared" si="54"/>
        <v>0</v>
      </c>
      <c r="AK61" s="88">
        <f t="shared" si="54"/>
        <v>0</v>
      </c>
      <c r="AL61" s="88">
        <f t="shared" si="54"/>
        <v>11293.3</v>
      </c>
      <c r="AM61" s="88">
        <f t="shared" si="54"/>
        <v>0</v>
      </c>
      <c r="AN61" s="88">
        <f t="shared" si="54"/>
        <v>0</v>
      </c>
      <c r="AO61" s="88">
        <f t="shared" si="54"/>
        <v>6688.5</v>
      </c>
      <c r="AP61" s="48">
        <f t="shared" si="54"/>
        <v>0</v>
      </c>
      <c r="AQ61" s="48">
        <f t="shared" si="54"/>
        <v>0</v>
      </c>
      <c r="AR61" s="136"/>
      <c r="AS61" s="136"/>
    </row>
    <row r="62" spans="1:45" s="9" customFormat="1" ht="37.5">
      <c r="A62" s="126"/>
      <c r="B62" s="127"/>
      <c r="C62" s="111"/>
      <c r="D62" s="21" t="s">
        <v>28</v>
      </c>
      <c r="E62" s="88">
        <f>E14+E25+E31+E41+E46</f>
        <v>0</v>
      </c>
      <c r="F62" s="88">
        <f>F14+F25+F31+F41+F46</f>
        <v>0</v>
      </c>
      <c r="G62" s="44" t="s">
        <v>57</v>
      </c>
      <c r="H62" s="48">
        <f>H14+H25+H31+H41+H46</f>
        <v>0</v>
      </c>
      <c r="I62" s="48">
        <f>I14+I25+I31+I41+I46</f>
        <v>0</v>
      </c>
      <c r="J62" s="43">
        <v>0</v>
      </c>
      <c r="K62" s="88">
        <f t="shared" ref="K62:AQ62" si="55">K14+K25+K31+K41+K46</f>
        <v>0</v>
      </c>
      <c r="L62" s="88">
        <f t="shared" si="55"/>
        <v>0</v>
      </c>
      <c r="M62" s="44" t="s">
        <v>57</v>
      </c>
      <c r="N62" s="88">
        <f t="shared" si="55"/>
        <v>0</v>
      </c>
      <c r="O62" s="88">
        <f t="shared" si="55"/>
        <v>0</v>
      </c>
      <c r="P62" s="82" t="s">
        <v>57</v>
      </c>
      <c r="Q62" s="88">
        <f t="shared" si="55"/>
        <v>0</v>
      </c>
      <c r="R62" s="88">
        <f t="shared" si="55"/>
        <v>0</v>
      </c>
      <c r="S62" s="88">
        <f t="shared" si="55"/>
        <v>0</v>
      </c>
      <c r="T62" s="88">
        <f t="shared" si="55"/>
        <v>0</v>
      </c>
      <c r="U62" s="88">
        <f t="shared" si="55"/>
        <v>0</v>
      </c>
      <c r="V62" s="88">
        <f t="shared" si="55"/>
        <v>0</v>
      </c>
      <c r="W62" s="88">
        <f t="shared" si="55"/>
        <v>0</v>
      </c>
      <c r="X62" s="88">
        <f t="shared" si="55"/>
        <v>0</v>
      </c>
      <c r="Y62" s="88">
        <f t="shared" si="55"/>
        <v>0</v>
      </c>
      <c r="Z62" s="88">
        <f t="shared" si="55"/>
        <v>0</v>
      </c>
      <c r="AA62" s="88">
        <f t="shared" si="55"/>
        <v>0</v>
      </c>
      <c r="AB62" s="88">
        <f t="shared" si="55"/>
        <v>0</v>
      </c>
      <c r="AC62" s="88">
        <f t="shared" si="55"/>
        <v>0</v>
      </c>
      <c r="AD62" s="88">
        <f t="shared" si="55"/>
        <v>0</v>
      </c>
      <c r="AE62" s="88">
        <f t="shared" si="55"/>
        <v>0</v>
      </c>
      <c r="AF62" s="88">
        <f t="shared" si="55"/>
        <v>0</v>
      </c>
      <c r="AG62" s="88">
        <f t="shared" si="55"/>
        <v>0</v>
      </c>
      <c r="AH62" s="88">
        <f t="shared" si="55"/>
        <v>0</v>
      </c>
      <c r="AI62" s="88">
        <f t="shared" si="55"/>
        <v>0</v>
      </c>
      <c r="AJ62" s="88">
        <f t="shared" si="55"/>
        <v>0</v>
      </c>
      <c r="AK62" s="88">
        <f t="shared" si="55"/>
        <v>0</v>
      </c>
      <c r="AL62" s="88">
        <f t="shared" si="55"/>
        <v>0</v>
      </c>
      <c r="AM62" s="88">
        <f t="shared" si="55"/>
        <v>0</v>
      </c>
      <c r="AN62" s="88">
        <f t="shared" si="55"/>
        <v>0</v>
      </c>
      <c r="AO62" s="88">
        <f t="shared" si="55"/>
        <v>0</v>
      </c>
      <c r="AP62" s="48">
        <f t="shared" si="55"/>
        <v>0</v>
      </c>
      <c r="AQ62" s="48">
        <f t="shared" si="55"/>
        <v>0</v>
      </c>
      <c r="AR62" s="137"/>
      <c r="AS62" s="137"/>
    </row>
    <row r="63" spans="1:45" s="64" customFormat="1">
      <c r="A63" s="115" t="s">
        <v>113</v>
      </c>
      <c r="B63" s="116"/>
      <c r="C63" s="111" t="s">
        <v>23</v>
      </c>
      <c r="D63" s="36" t="s">
        <v>24</v>
      </c>
      <c r="E63" s="84">
        <f>SUM(E64:E66)</f>
        <v>220391.4</v>
      </c>
      <c r="F63" s="84">
        <f t="shared" ref="F63" si="56">SUM(F64:F66)</f>
        <v>165764.29999999999</v>
      </c>
      <c r="G63" s="66">
        <f t="shared" ref="G63:G74" si="57">F63/E63</f>
        <v>0.75213597263777077</v>
      </c>
      <c r="H63" s="65">
        <f>H64+H65+H66</f>
        <v>0</v>
      </c>
      <c r="I63" s="65">
        <f t="shared" ref="I63:P63" si="58">I64+I65+I66</f>
        <v>0</v>
      </c>
      <c r="J63" s="67">
        <f t="shared" si="58"/>
        <v>0</v>
      </c>
      <c r="K63" s="89">
        <f t="shared" si="58"/>
        <v>0</v>
      </c>
      <c r="L63" s="89">
        <f t="shared" si="58"/>
        <v>0</v>
      </c>
      <c r="M63" s="67">
        <v>0</v>
      </c>
      <c r="N63" s="89">
        <f>N64+N65+N66</f>
        <v>0</v>
      </c>
      <c r="O63" s="89">
        <f t="shared" si="58"/>
        <v>0</v>
      </c>
      <c r="P63" s="67">
        <f t="shared" si="58"/>
        <v>0</v>
      </c>
      <c r="Q63" s="97">
        <f>Q64+Q65+Q66</f>
        <v>0</v>
      </c>
      <c r="R63" s="97">
        <f>R64+R65+R66</f>
        <v>0</v>
      </c>
      <c r="S63" s="97"/>
      <c r="T63" s="97">
        <f>T64+T65+T66</f>
        <v>8197.7000000000007</v>
      </c>
      <c r="U63" s="97">
        <f>U64+U65+U66</f>
        <v>8197.7000000000007</v>
      </c>
      <c r="V63" s="97">
        <f>U63/T63*100</f>
        <v>100</v>
      </c>
      <c r="W63" s="97">
        <f>W64+W65+W66</f>
        <v>191962.59999999998</v>
      </c>
      <c r="X63" s="97">
        <f>X64+X65+X66</f>
        <v>157566.59999999998</v>
      </c>
      <c r="Y63" s="97">
        <f>X63/W63*100</f>
        <v>82.081926375241849</v>
      </c>
      <c r="Z63" s="89">
        <f>Z64+Z65+Z66</f>
        <v>0</v>
      </c>
      <c r="AA63" s="89"/>
      <c r="AB63" s="89"/>
      <c r="AC63" s="89">
        <f>AC64+AC65+AC66</f>
        <v>0</v>
      </c>
      <c r="AD63" s="89"/>
      <c r="AE63" s="89"/>
      <c r="AF63" s="89">
        <f>AF64+AF65+AF66</f>
        <v>8937.7999999999993</v>
      </c>
      <c r="AG63" s="89"/>
      <c r="AH63" s="89"/>
      <c r="AI63" s="89">
        <f>AI64+AI65+AI66</f>
        <v>0</v>
      </c>
      <c r="AJ63" s="89"/>
      <c r="AK63" s="89"/>
      <c r="AL63" s="89">
        <f>AL64+AL65+AL66</f>
        <v>11293.3</v>
      </c>
      <c r="AM63" s="89"/>
      <c r="AN63" s="89"/>
      <c r="AO63" s="89">
        <f>AO64+AO65+AO66</f>
        <v>0</v>
      </c>
      <c r="AP63" s="63"/>
      <c r="AQ63" s="63"/>
      <c r="AR63" s="138"/>
      <c r="AS63" s="138"/>
    </row>
    <row r="64" spans="1:45" ht="37.5">
      <c r="A64" s="117"/>
      <c r="B64" s="118"/>
      <c r="C64" s="111"/>
      <c r="D64" s="37" t="s">
        <v>25</v>
      </c>
      <c r="E64" s="84">
        <f t="shared" ref="E64:F66" si="59">E11+E16+E28+E49</f>
        <v>0</v>
      </c>
      <c r="F64" s="84">
        <f t="shared" si="59"/>
        <v>0</v>
      </c>
      <c r="G64" s="66" t="s">
        <v>57</v>
      </c>
      <c r="H64" s="65">
        <f t="shared" ref="H64:I66" si="60">H11+H16+H28+H49</f>
        <v>0</v>
      </c>
      <c r="I64" s="65">
        <f t="shared" si="60"/>
        <v>0</v>
      </c>
      <c r="J64" s="67">
        <v>0</v>
      </c>
      <c r="K64" s="65">
        <f t="shared" ref="K64:L66" si="61">K11+K16+K28+K49</f>
        <v>0</v>
      </c>
      <c r="L64" s="65">
        <f t="shared" si="61"/>
        <v>0</v>
      </c>
      <c r="M64" s="67">
        <v>0</v>
      </c>
      <c r="N64" s="65">
        <f t="shared" ref="N64:R66" si="62">N11+N16+N28+N49</f>
        <v>0</v>
      </c>
      <c r="O64" s="65">
        <f t="shared" si="62"/>
        <v>0</v>
      </c>
      <c r="P64" s="67">
        <f t="shared" si="62"/>
        <v>0</v>
      </c>
      <c r="Q64" s="65">
        <f t="shared" si="62"/>
        <v>0</v>
      </c>
      <c r="R64" s="65">
        <f t="shared" si="62"/>
        <v>0</v>
      </c>
      <c r="S64" s="97"/>
      <c r="T64" s="65">
        <f t="shared" ref="T64:U66" si="63">T11+T16+T28+T49</f>
        <v>0</v>
      </c>
      <c r="U64" s="65">
        <f t="shared" si="63"/>
        <v>0</v>
      </c>
      <c r="V64" s="97"/>
      <c r="W64" s="65">
        <f t="shared" ref="W64:X66" si="64">W11+W16+W28+W49</f>
        <v>0</v>
      </c>
      <c r="X64" s="65">
        <f t="shared" si="64"/>
        <v>0</v>
      </c>
      <c r="Y64" s="97"/>
      <c r="Z64" s="65">
        <f t="shared" ref="Z64:AO64" si="65">Z11+Z16+Z28+Z49</f>
        <v>0</v>
      </c>
      <c r="AA64" s="65">
        <f t="shared" si="65"/>
        <v>0</v>
      </c>
      <c r="AB64" s="65">
        <f t="shared" si="65"/>
        <v>0</v>
      </c>
      <c r="AC64" s="65">
        <f t="shared" si="65"/>
        <v>0</v>
      </c>
      <c r="AD64" s="65">
        <f t="shared" si="65"/>
        <v>0</v>
      </c>
      <c r="AE64" s="65">
        <f t="shared" si="65"/>
        <v>0</v>
      </c>
      <c r="AF64" s="65">
        <f t="shared" si="65"/>
        <v>0</v>
      </c>
      <c r="AG64" s="65">
        <f t="shared" si="65"/>
        <v>0</v>
      </c>
      <c r="AH64" s="65">
        <f t="shared" si="65"/>
        <v>0</v>
      </c>
      <c r="AI64" s="65">
        <f t="shared" si="65"/>
        <v>0</v>
      </c>
      <c r="AJ64" s="65">
        <f t="shared" si="65"/>
        <v>0</v>
      </c>
      <c r="AK64" s="65">
        <f t="shared" si="65"/>
        <v>0</v>
      </c>
      <c r="AL64" s="65">
        <f t="shared" si="65"/>
        <v>0</v>
      </c>
      <c r="AM64" s="65">
        <f t="shared" si="65"/>
        <v>0</v>
      </c>
      <c r="AN64" s="65">
        <f t="shared" si="65"/>
        <v>0</v>
      </c>
      <c r="AO64" s="65">
        <f t="shared" si="65"/>
        <v>0</v>
      </c>
      <c r="AP64" s="65"/>
      <c r="AQ64" s="65"/>
      <c r="AR64" s="139"/>
      <c r="AS64" s="139"/>
    </row>
    <row r="65" spans="1:45" ht="75">
      <c r="A65" s="117"/>
      <c r="B65" s="118"/>
      <c r="C65" s="111"/>
      <c r="D65" s="38" t="s">
        <v>26</v>
      </c>
      <c r="E65" s="84">
        <f t="shared" si="59"/>
        <v>190152.3</v>
      </c>
      <c r="F65" s="84">
        <f t="shared" si="59"/>
        <v>155756.29999999999</v>
      </c>
      <c r="G65" s="66" t="s">
        <v>57</v>
      </c>
      <c r="H65" s="65">
        <f t="shared" si="60"/>
        <v>0</v>
      </c>
      <c r="I65" s="65">
        <f t="shared" si="60"/>
        <v>0</v>
      </c>
      <c r="J65" s="67">
        <v>0</v>
      </c>
      <c r="K65" s="65">
        <f t="shared" si="61"/>
        <v>0</v>
      </c>
      <c r="L65" s="65">
        <f t="shared" si="61"/>
        <v>0</v>
      </c>
      <c r="M65" s="67">
        <v>0</v>
      </c>
      <c r="N65" s="65">
        <f t="shared" si="62"/>
        <v>0</v>
      </c>
      <c r="O65" s="65">
        <f t="shared" si="62"/>
        <v>0</v>
      </c>
      <c r="P65" s="67">
        <f t="shared" si="62"/>
        <v>0</v>
      </c>
      <c r="Q65" s="65">
        <f t="shared" si="62"/>
        <v>0</v>
      </c>
      <c r="R65" s="65">
        <f t="shared" si="62"/>
        <v>0</v>
      </c>
      <c r="S65" s="97"/>
      <c r="T65" s="65">
        <f t="shared" si="63"/>
        <v>0</v>
      </c>
      <c r="U65" s="65">
        <f t="shared" si="63"/>
        <v>0</v>
      </c>
      <c r="V65" s="97">
        <f>V29</f>
        <v>0</v>
      </c>
      <c r="W65" s="89">
        <f t="shared" si="64"/>
        <v>190152.3</v>
      </c>
      <c r="X65" s="89">
        <f t="shared" si="64"/>
        <v>155756.29999999999</v>
      </c>
      <c r="Y65" s="97">
        <f>X65/W65*100</f>
        <v>81.911341593028325</v>
      </c>
      <c r="Z65" s="65">
        <f t="shared" ref="Z65:AO65" si="66">Z12+Z17+Z29+Z50</f>
        <v>0</v>
      </c>
      <c r="AA65" s="65">
        <f t="shared" si="66"/>
        <v>0</v>
      </c>
      <c r="AB65" s="65">
        <f t="shared" si="66"/>
        <v>0</v>
      </c>
      <c r="AC65" s="65">
        <f t="shared" si="66"/>
        <v>0</v>
      </c>
      <c r="AD65" s="65">
        <f t="shared" si="66"/>
        <v>0</v>
      </c>
      <c r="AE65" s="65">
        <f t="shared" si="66"/>
        <v>0</v>
      </c>
      <c r="AF65" s="65">
        <f t="shared" si="66"/>
        <v>0</v>
      </c>
      <c r="AG65" s="65">
        <f t="shared" si="66"/>
        <v>0</v>
      </c>
      <c r="AH65" s="65">
        <f t="shared" si="66"/>
        <v>0</v>
      </c>
      <c r="AI65" s="65">
        <f t="shared" si="66"/>
        <v>0</v>
      </c>
      <c r="AJ65" s="65">
        <f t="shared" si="66"/>
        <v>0</v>
      </c>
      <c r="AK65" s="65">
        <f t="shared" si="66"/>
        <v>0</v>
      </c>
      <c r="AL65" s="65">
        <f t="shared" si="66"/>
        <v>0</v>
      </c>
      <c r="AM65" s="65">
        <f t="shared" si="66"/>
        <v>0</v>
      </c>
      <c r="AN65" s="65">
        <f t="shared" si="66"/>
        <v>0</v>
      </c>
      <c r="AO65" s="65">
        <f t="shared" si="66"/>
        <v>0</v>
      </c>
      <c r="AP65" s="65">
        <f>AP29</f>
        <v>0</v>
      </c>
      <c r="AQ65" s="65"/>
      <c r="AR65" s="139"/>
      <c r="AS65" s="139"/>
    </row>
    <row r="66" spans="1:45" ht="37.5" customHeight="1">
      <c r="A66" s="117"/>
      <c r="B66" s="118"/>
      <c r="C66" s="111"/>
      <c r="D66" s="38" t="s">
        <v>27</v>
      </c>
      <c r="E66" s="84">
        <f t="shared" si="59"/>
        <v>30239.1</v>
      </c>
      <c r="F66" s="84">
        <f t="shared" si="59"/>
        <v>10008</v>
      </c>
      <c r="G66" s="66">
        <f t="shared" si="57"/>
        <v>0.33096223101878036</v>
      </c>
      <c r="H66" s="65">
        <f t="shared" si="60"/>
        <v>0</v>
      </c>
      <c r="I66" s="65">
        <f t="shared" si="60"/>
        <v>0</v>
      </c>
      <c r="J66" s="67">
        <v>0</v>
      </c>
      <c r="K66" s="65">
        <f t="shared" si="61"/>
        <v>0</v>
      </c>
      <c r="L66" s="65">
        <f t="shared" si="61"/>
        <v>0</v>
      </c>
      <c r="M66" s="67">
        <v>0</v>
      </c>
      <c r="N66" s="65">
        <f t="shared" si="62"/>
        <v>0</v>
      </c>
      <c r="O66" s="65">
        <f t="shared" si="62"/>
        <v>0</v>
      </c>
      <c r="P66" s="67">
        <f t="shared" si="62"/>
        <v>0</v>
      </c>
      <c r="Q66" s="65">
        <f t="shared" si="62"/>
        <v>0</v>
      </c>
      <c r="R66" s="65">
        <f t="shared" si="62"/>
        <v>0</v>
      </c>
      <c r="S66" s="97"/>
      <c r="T66" s="89">
        <f t="shared" si="63"/>
        <v>8197.7000000000007</v>
      </c>
      <c r="U66" s="89">
        <f t="shared" si="63"/>
        <v>8197.7000000000007</v>
      </c>
      <c r="V66" s="97">
        <f>U66/T66*100</f>
        <v>100</v>
      </c>
      <c r="W66" s="89">
        <f t="shared" si="64"/>
        <v>1810.3</v>
      </c>
      <c r="X66" s="89">
        <f t="shared" si="64"/>
        <v>1810.3</v>
      </c>
      <c r="Y66" s="97">
        <f>X66/W66*100</f>
        <v>100</v>
      </c>
      <c r="Z66" s="65">
        <f t="shared" ref="Z66:AO66" si="67">Z13+Z18+Z30+Z51</f>
        <v>0</v>
      </c>
      <c r="AA66" s="65">
        <f t="shared" si="67"/>
        <v>0</v>
      </c>
      <c r="AB66" s="65">
        <f t="shared" si="67"/>
        <v>0</v>
      </c>
      <c r="AC66" s="65">
        <f t="shared" si="67"/>
        <v>0</v>
      </c>
      <c r="AD66" s="65">
        <f t="shared" si="67"/>
        <v>0</v>
      </c>
      <c r="AE66" s="65">
        <f t="shared" si="67"/>
        <v>0</v>
      </c>
      <c r="AF66" s="89">
        <f t="shared" si="67"/>
        <v>8937.7999999999993</v>
      </c>
      <c r="AG66" s="89">
        <f t="shared" si="67"/>
        <v>0</v>
      </c>
      <c r="AH66" s="89">
        <f t="shared" si="67"/>
        <v>0</v>
      </c>
      <c r="AI66" s="89">
        <f t="shared" si="67"/>
        <v>0</v>
      </c>
      <c r="AJ66" s="89">
        <f t="shared" si="67"/>
        <v>0</v>
      </c>
      <c r="AK66" s="89">
        <f t="shared" si="67"/>
        <v>0</v>
      </c>
      <c r="AL66" s="89">
        <f t="shared" si="67"/>
        <v>11293.3</v>
      </c>
      <c r="AM66" s="65">
        <f t="shared" si="67"/>
        <v>0</v>
      </c>
      <c r="AN66" s="65">
        <f t="shared" si="67"/>
        <v>0</v>
      </c>
      <c r="AO66" s="65">
        <f t="shared" si="67"/>
        <v>0</v>
      </c>
      <c r="AP66" s="65"/>
      <c r="AQ66" s="65"/>
      <c r="AR66" s="140"/>
      <c r="AS66" s="140"/>
    </row>
    <row r="67" spans="1:45">
      <c r="A67" s="115" t="s">
        <v>54</v>
      </c>
      <c r="B67" s="116"/>
      <c r="C67" s="111" t="s">
        <v>23</v>
      </c>
      <c r="D67" s="98" t="s">
        <v>24</v>
      </c>
      <c r="E67" s="99">
        <f>SUM(E68:E70)</f>
        <v>66064.399999999994</v>
      </c>
      <c r="F67" s="99">
        <f>SUM(F68:F70)</f>
        <v>33612.300000000003</v>
      </c>
      <c r="G67" s="100">
        <f t="shared" si="57"/>
        <v>0.50878082598192076</v>
      </c>
      <c r="H67" s="101">
        <v>0</v>
      </c>
      <c r="I67" s="101" t="s">
        <v>57</v>
      </c>
      <c r="J67" s="100">
        <v>0</v>
      </c>
      <c r="K67" s="105">
        <f t="shared" ref="K67" si="68">SUM(K68:K70)</f>
        <v>4847.2</v>
      </c>
      <c r="L67" s="105">
        <f t="shared" ref="L67" si="69">SUM(L68:L70)</f>
        <v>4847.2</v>
      </c>
      <c r="M67" s="100">
        <f t="shared" ref="M67:M69" si="70">L67/K67</f>
        <v>1</v>
      </c>
      <c r="N67" s="105">
        <f t="shared" ref="N67" si="71">SUM(N68:N70)</f>
        <v>11467.4</v>
      </c>
      <c r="O67" s="105">
        <f t="shared" ref="O67" si="72">SUM(O68:O70)</f>
        <v>11164.7</v>
      </c>
      <c r="P67" s="100">
        <f t="shared" ref="P67:P69" si="73">O67/N67</f>
        <v>0.97360343233862956</v>
      </c>
      <c r="Q67" s="105">
        <f t="shared" ref="Q67" si="74">SUM(Q68:Q70)</f>
        <v>6392</v>
      </c>
      <c r="R67" s="105">
        <f t="shared" ref="R67" si="75">SUM(R68:R70)</f>
        <v>6363.2999999999993</v>
      </c>
      <c r="S67" s="100">
        <f t="shared" ref="S67:S69" si="76">R67/Q67</f>
        <v>0.99551001251564442</v>
      </c>
      <c r="T67" s="105">
        <f t="shared" ref="T67" si="77">SUM(T68:T70)</f>
        <v>6018</v>
      </c>
      <c r="U67" s="105">
        <f t="shared" ref="U67" si="78">SUM(U68:U70)</f>
        <v>4627.7999999999993</v>
      </c>
      <c r="V67" s="100">
        <f t="shared" ref="V67:V69" si="79">U67/T67</f>
        <v>0.76899302093718835</v>
      </c>
      <c r="W67" s="105">
        <f t="shared" ref="W67" si="80">SUM(W68:W70)</f>
        <v>18764.8</v>
      </c>
      <c r="X67" s="105">
        <f t="shared" ref="X67" si="81">SUM(X68:X70)</f>
        <v>6609.3</v>
      </c>
      <c r="Y67" s="100">
        <f t="shared" ref="Y67:Y69" si="82">X67/W67</f>
        <v>0.3522179826057299</v>
      </c>
      <c r="Z67" s="105">
        <f t="shared" ref="Z67" si="83">SUM(Z68:Z70)</f>
        <v>2288.6000000000004</v>
      </c>
      <c r="AA67" s="105">
        <f t="shared" ref="AA67" si="84">SUM(AA68:AA70)</f>
        <v>0</v>
      </c>
      <c r="AB67" s="105">
        <f t="shared" ref="AB67" si="85">SUM(AB68:AB70)</f>
        <v>0</v>
      </c>
      <c r="AC67" s="105">
        <f t="shared" ref="AC67" si="86">SUM(AC68:AC70)</f>
        <v>0</v>
      </c>
      <c r="AD67" s="105">
        <f t="shared" ref="AD67" si="87">SUM(AD68:AD70)</f>
        <v>0</v>
      </c>
      <c r="AE67" s="105">
        <f t="shared" ref="AE67" si="88">SUM(AE68:AE70)</f>
        <v>0</v>
      </c>
      <c r="AF67" s="105">
        <f t="shared" ref="AF67" si="89">SUM(AF68:AF70)</f>
        <v>5597.9</v>
      </c>
      <c r="AG67" s="105">
        <f t="shared" ref="AG67" si="90">SUM(AG68:AG70)</f>
        <v>0</v>
      </c>
      <c r="AH67" s="105">
        <f t="shared" ref="AH67" si="91">SUM(AH68:AH70)</f>
        <v>0</v>
      </c>
      <c r="AI67" s="105">
        <f t="shared" ref="AI67" si="92">SUM(AI68:AI70)</f>
        <v>0</v>
      </c>
      <c r="AJ67" s="105">
        <f t="shared" ref="AJ67" si="93">SUM(AJ68:AJ70)</f>
        <v>0</v>
      </c>
      <c r="AK67" s="105">
        <f t="shared" ref="AK67" si="94">SUM(AK68:AK70)</f>
        <v>0</v>
      </c>
      <c r="AL67" s="105">
        <f t="shared" ref="AL67" si="95">SUM(AL68:AL70)</f>
        <v>0</v>
      </c>
      <c r="AM67" s="106">
        <f t="shared" ref="AM67:AO67" si="96">SUM(AM68:AM70)</f>
        <v>0</v>
      </c>
      <c r="AN67" s="106">
        <f t="shared" si="96"/>
        <v>0</v>
      </c>
      <c r="AO67" s="105">
        <f t="shared" si="96"/>
        <v>10688.5</v>
      </c>
      <c r="AP67" s="101"/>
      <c r="AQ67" s="101"/>
      <c r="AR67" s="138"/>
      <c r="AS67" s="138"/>
    </row>
    <row r="68" spans="1:45" ht="37.5">
      <c r="A68" s="117"/>
      <c r="B68" s="118"/>
      <c r="C68" s="111"/>
      <c r="D68" s="103" t="s">
        <v>25</v>
      </c>
      <c r="E68" s="99">
        <f>E21+E38+E43</f>
        <v>5439.8</v>
      </c>
      <c r="F68" s="99">
        <f t="shared" ref="F68" si="97">F21+F38+F43</f>
        <v>1200.2</v>
      </c>
      <c r="G68" s="100">
        <f t="shared" si="57"/>
        <v>0.22063311151145262</v>
      </c>
      <c r="H68" s="101">
        <f t="shared" ref="H68:I70" si="98">H21+H38+H43</f>
        <v>0</v>
      </c>
      <c r="I68" s="101">
        <f t="shared" si="98"/>
        <v>0</v>
      </c>
      <c r="J68" s="100">
        <v>0</v>
      </c>
      <c r="K68" s="102">
        <f t="shared" ref="K68:L68" si="99">K21+K38+K43</f>
        <v>0</v>
      </c>
      <c r="L68" s="102">
        <f t="shared" si="99"/>
        <v>0</v>
      </c>
      <c r="M68" s="100">
        <v>0</v>
      </c>
      <c r="N68" s="102">
        <f>N21+N38+N43</f>
        <v>500</v>
      </c>
      <c r="O68" s="102">
        <f>O21+O38+O43</f>
        <v>480.3</v>
      </c>
      <c r="P68" s="100">
        <f t="shared" si="73"/>
        <v>0.96060000000000001</v>
      </c>
      <c r="Q68" s="102">
        <f t="shared" ref="Q68:R68" si="100">Q21+Q38+Q43</f>
        <v>372</v>
      </c>
      <c r="R68" s="102">
        <f t="shared" si="100"/>
        <v>371.2</v>
      </c>
      <c r="S68" s="100">
        <f t="shared" si="76"/>
        <v>0.99784946236559136</v>
      </c>
      <c r="T68" s="102">
        <f>T21+T38+T43</f>
        <v>368</v>
      </c>
      <c r="U68" s="102">
        <f>U21+U38+U43</f>
        <v>269.89999999999998</v>
      </c>
      <c r="V68" s="100">
        <f t="shared" si="79"/>
        <v>0.7334239130434782</v>
      </c>
      <c r="W68" s="102">
        <f>W21+W38+W43</f>
        <v>80</v>
      </c>
      <c r="X68" s="102">
        <f>X21+X38+X43</f>
        <v>78.8</v>
      </c>
      <c r="Y68" s="100">
        <f t="shared" si="82"/>
        <v>0.98499999999999999</v>
      </c>
      <c r="Z68" s="102">
        <f t="shared" ref="Z68:AQ68" si="101">Z21+Z38+Z43</f>
        <v>119.8</v>
      </c>
      <c r="AA68" s="102">
        <f t="shared" si="101"/>
        <v>0</v>
      </c>
      <c r="AB68" s="102">
        <f t="shared" si="101"/>
        <v>0</v>
      </c>
      <c r="AC68" s="102">
        <f t="shared" si="101"/>
        <v>0</v>
      </c>
      <c r="AD68" s="102">
        <f t="shared" si="101"/>
        <v>0</v>
      </c>
      <c r="AE68" s="102">
        <f t="shared" si="101"/>
        <v>0</v>
      </c>
      <c r="AF68" s="102">
        <f t="shared" si="101"/>
        <v>0</v>
      </c>
      <c r="AG68" s="102">
        <f t="shared" si="101"/>
        <v>0</v>
      </c>
      <c r="AH68" s="102">
        <f t="shared" si="101"/>
        <v>0</v>
      </c>
      <c r="AI68" s="102">
        <f t="shared" si="101"/>
        <v>0</v>
      </c>
      <c r="AJ68" s="102">
        <f t="shared" si="101"/>
        <v>0</v>
      </c>
      <c r="AK68" s="102">
        <f t="shared" si="101"/>
        <v>0</v>
      </c>
      <c r="AL68" s="102">
        <f t="shared" si="101"/>
        <v>0</v>
      </c>
      <c r="AM68" s="102">
        <f t="shared" si="101"/>
        <v>0</v>
      </c>
      <c r="AN68" s="102">
        <f t="shared" si="101"/>
        <v>0</v>
      </c>
      <c r="AO68" s="102">
        <f t="shared" si="101"/>
        <v>4000</v>
      </c>
      <c r="AP68" s="101">
        <f t="shared" si="101"/>
        <v>0</v>
      </c>
      <c r="AQ68" s="101">
        <f t="shared" si="101"/>
        <v>0</v>
      </c>
      <c r="AR68" s="139"/>
      <c r="AS68" s="139"/>
    </row>
    <row r="69" spans="1:45" ht="75">
      <c r="A69" s="117"/>
      <c r="B69" s="118"/>
      <c r="C69" s="111"/>
      <c r="D69" s="104" t="s">
        <v>26</v>
      </c>
      <c r="E69" s="99">
        <f>E22+E39+E44</f>
        <v>45834.2</v>
      </c>
      <c r="F69" s="99">
        <f>F22+F39+F44</f>
        <v>30725.200000000001</v>
      </c>
      <c r="G69" s="100">
        <f t="shared" si="57"/>
        <v>0.67035532419023358</v>
      </c>
      <c r="H69" s="101">
        <f t="shared" si="98"/>
        <v>0</v>
      </c>
      <c r="I69" s="101">
        <f t="shared" si="98"/>
        <v>0</v>
      </c>
      <c r="J69" s="100">
        <v>0</v>
      </c>
      <c r="K69" s="102">
        <f t="shared" ref="K69:L69" si="102">K22+K39+K44</f>
        <v>4527.3</v>
      </c>
      <c r="L69" s="102">
        <f t="shared" si="102"/>
        <v>4527.3</v>
      </c>
      <c r="M69" s="100">
        <f t="shared" si="70"/>
        <v>1</v>
      </c>
      <c r="N69" s="102">
        <f>N22+N39+N44</f>
        <v>10376.6</v>
      </c>
      <c r="O69" s="102">
        <f>O22+O39+O44</f>
        <v>10203.700000000001</v>
      </c>
      <c r="P69" s="100">
        <f t="shared" si="73"/>
        <v>0.9833375093961414</v>
      </c>
      <c r="Q69" s="102">
        <f t="shared" ref="Q69:R69" si="103">Q22+Q39+Q44</f>
        <v>5700</v>
      </c>
      <c r="R69" s="102">
        <f t="shared" si="103"/>
        <v>5673.9</v>
      </c>
      <c r="S69" s="100">
        <f t="shared" si="76"/>
        <v>0.99542105263157887</v>
      </c>
      <c r="T69" s="102">
        <f>T22+T39+T44</f>
        <v>5400</v>
      </c>
      <c r="U69" s="102">
        <f>U22+U39+U44</f>
        <v>4126.5</v>
      </c>
      <c r="V69" s="100">
        <f t="shared" si="79"/>
        <v>0.76416666666666666</v>
      </c>
      <c r="W69" s="102">
        <f>W22+W39+W44</f>
        <v>17771.5</v>
      </c>
      <c r="X69" s="102">
        <f t="shared" ref="X69" si="104">X22+X39+X44</f>
        <v>6193.8</v>
      </c>
      <c r="Y69" s="100">
        <f t="shared" si="82"/>
        <v>0.34852432265143629</v>
      </c>
      <c r="Z69" s="102">
        <f t="shared" ref="Z69:AQ69" si="105">Z22+Z39+Z44</f>
        <v>2058.8000000000002</v>
      </c>
      <c r="AA69" s="102">
        <f t="shared" si="105"/>
        <v>0</v>
      </c>
      <c r="AB69" s="102">
        <f t="shared" si="105"/>
        <v>0</v>
      </c>
      <c r="AC69" s="102">
        <f t="shared" si="105"/>
        <v>0</v>
      </c>
      <c r="AD69" s="102">
        <f t="shared" si="105"/>
        <v>0</v>
      </c>
      <c r="AE69" s="102">
        <f t="shared" si="105"/>
        <v>0</v>
      </c>
      <c r="AF69" s="102">
        <f t="shared" si="105"/>
        <v>0</v>
      </c>
      <c r="AG69" s="102">
        <f t="shared" si="105"/>
        <v>0</v>
      </c>
      <c r="AH69" s="102">
        <f t="shared" si="105"/>
        <v>0</v>
      </c>
      <c r="AI69" s="102">
        <f t="shared" si="105"/>
        <v>0</v>
      </c>
      <c r="AJ69" s="102">
        <f t="shared" si="105"/>
        <v>0</v>
      </c>
      <c r="AK69" s="102">
        <f t="shared" si="105"/>
        <v>0</v>
      </c>
      <c r="AL69" s="102">
        <f t="shared" si="105"/>
        <v>0</v>
      </c>
      <c r="AM69" s="102">
        <f t="shared" si="105"/>
        <v>0</v>
      </c>
      <c r="AN69" s="102">
        <f t="shared" si="105"/>
        <v>0</v>
      </c>
      <c r="AO69" s="102">
        <f t="shared" si="105"/>
        <v>0</v>
      </c>
      <c r="AP69" s="101">
        <f t="shared" si="105"/>
        <v>0</v>
      </c>
      <c r="AQ69" s="101">
        <f t="shared" si="105"/>
        <v>0</v>
      </c>
      <c r="AR69" s="139"/>
      <c r="AS69" s="139"/>
    </row>
    <row r="70" spans="1:45" ht="75">
      <c r="A70" s="117"/>
      <c r="B70" s="118"/>
      <c r="C70" s="111"/>
      <c r="D70" s="104" t="s">
        <v>27</v>
      </c>
      <c r="E70" s="99">
        <f>E23+E40+E45</f>
        <v>14790.4</v>
      </c>
      <c r="F70" s="99">
        <f>F23+F40+F45</f>
        <v>1686.9</v>
      </c>
      <c r="G70" s="100">
        <f t="shared" si="57"/>
        <v>0.11405371051492862</v>
      </c>
      <c r="H70" s="101">
        <f t="shared" si="98"/>
        <v>0</v>
      </c>
      <c r="I70" s="101">
        <f t="shared" si="98"/>
        <v>0</v>
      </c>
      <c r="J70" s="100">
        <v>0</v>
      </c>
      <c r="K70" s="102">
        <f t="shared" ref="K70:L70" si="106">K23+K40+K45</f>
        <v>319.89999999999998</v>
      </c>
      <c r="L70" s="102">
        <f t="shared" si="106"/>
        <v>319.89999999999998</v>
      </c>
      <c r="M70" s="100">
        <f>L70/K70</f>
        <v>1</v>
      </c>
      <c r="N70" s="102">
        <f t="shared" ref="N70:O70" si="107">N23+N40+N45</f>
        <v>590.79999999999995</v>
      </c>
      <c r="O70" s="102">
        <f t="shared" si="107"/>
        <v>480.7</v>
      </c>
      <c r="P70" s="100">
        <f>O70/N70</f>
        <v>0.81364251861882197</v>
      </c>
      <c r="Q70" s="102">
        <f t="shared" ref="Q70:R70" si="108">Q23+Q40+Q45</f>
        <v>320</v>
      </c>
      <c r="R70" s="102">
        <f t="shared" si="108"/>
        <v>318.2</v>
      </c>
      <c r="S70" s="100">
        <f>R70/Q70</f>
        <v>0.99437500000000001</v>
      </c>
      <c r="T70" s="102">
        <f t="shared" ref="T70:U70" si="109">T23+T40+T45</f>
        <v>250</v>
      </c>
      <c r="U70" s="102">
        <f t="shared" si="109"/>
        <v>231.4</v>
      </c>
      <c r="V70" s="100">
        <f>U70/T70</f>
        <v>0.92559999999999998</v>
      </c>
      <c r="W70" s="102">
        <f t="shared" ref="W70:X70" si="110">W23+W40+W45</f>
        <v>913.3</v>
      </c>
      <c r="X70" s="102">
        <f t="shared" si="110"/>
        <v>336.70000000000005</v>
      </c>
      <c r="Y70" s="100">
        <f>X70/W70</f>
        <v>0.36866308989379182</v>
      </c>
      <c r="Z70" s="102">
        <f t="shared" ref="Z70:AQ70" si="111">Z23+Z40+Z45</f>
        <v>110</v>
      </c>
      <c r="AA70" s="102">
        <f t="shared" si="111"/>
        <v>0</v>
      </c>
      <c r="AB70" s="102">
        <f t="shared" si="111"/>
        <v>0</v>
      </c>
      <c r="AC70" s="102">
        <f t="shared" si="111"/>
        <v>0</v>
      </c>
      <c r="AD70" s="102">
        <f t="shared" si="111"/>
        <v>0</v>
      </c>
      <c r="AE70" s="102">
        <f t="shared" si="111"/>
        <v>0</v>
      </c>
      <c r="AF70" s="102">
        <f t="shared" si="111"/>
        <v>5597.9</v>
      </c>
      <c r="AG70" s="102">
        <f t="shared" si="111"/>
        <v>0</v>
      </c>
      <c r="AH70" s="102">
        <f t="shared" si="111"/>
        <v>0</v>
      </c>
      <c r="AI70" s="102">
        <f t="shared" si="111"/>
        <v>0</v>
      </c>
      <c r="AJ70" s="102">
        <f t="shared" si="111"/>
        <v>0</v>
      </c>
      <c r="AK70" s="102">
        <f t="shared" si="111"/>
        <v>0</v>
      </c>
      <c r="AL70" s="102">
        <f t="shared" si="111"/>
        <v>0</v>
      </c>
      <c r="AM70" s="102">
        <f t="shared" si="111"/>
        <v>0</v>
      </c>
      <c r="AN70" s="102">
        <f t="shared" si="111"/>
        <v>0</v>
      </c>
      <c r="AO70" s="102">
        <f t="shared" si="111"/>
        <v>6688.5</v>
      </c>
      <c r="AP70" s="101">
        <f t="shared" si="111"/>
        <v>0</v>
      </c>
      <c r="AQ70" s="101">
        <f t="shared" si="111"/>
        <v>0</v>
      </c>
      <c r="AR70" s="140"/>
      <c r="AS70" s="140"/>
    </row>
    <row r="71" spans="1:45" s="64" customFormat="1" ht="18.75" customHeight="1">
      <c r="A71" s="109" t="s">
        <v>61</v>
      </c>
      <c r="B71" s="110"/>
      <c r="C71" s="111" t="s">
        <v>23</v>
      </c>
      <c r="D71" s="36" t="s">
        <v>24</v>
      </c>
      <c r="E71" s="84">
        <f>SUM(E72:E74)</f>
        <v>286455.79999999993</v>
      </c>
      <c r="F71" s="84">
        <f t="shared" ref="F71" si="112">SUM(F72:F74)</f>
        <v>199376.6</v>
      </c>
      <c r="G71" s="66">
        <f t="shared" si="57"/>
        <v>0.69601174072928551</v>
      </c>
      <c r="H71" s="63">
        <f>H58</f>
        <v>0</v>
      </c>
      <c r="I71" s="63">
        <f t="shared" ref="I71:AQ74" si="113">I58</f>
        <v>0</v>
      </c>
      <c r="J71" s="66">
        <v>0</v>
      </c>
      <c r="K71" s="84">
        <f t="shared" si="113"/>
        <v>4847.2</v>
      </c>
      <c r="L71" s="84">
        <f t="shared" si="113"/>
        <v>4847.2</v>
      </c>
      <c r="M71" s="66">
        <f>L71/K71</f>
        <v>1</v>
      </c>
      <c r="N71" s="84">
        <f t="shared" si="113"/>
        <v>11467.4</v>
      </c>
      <c r="O71" s="84">
        <f t="shared" si="113"/>
        <v>11164.7</v>
      </c>
      <c r="P71" s="66">
        <f>O71/N71</f>
        <v>0.97360343233862956</v>
      </c>
      <c r="Q71" s="84">
        <f t="shared" si="113"/>
        <v>6392</v>
      </c>
      <c r="R71" s="84">
        <f t="shared" si="113"/>
        <v>6363.2999999999993</v>
      </c>
      <c r="S71" s="66">
        <f>R71/Q71</f>
        <v>0.99551001251564442</v>
      </c>
      <c r="T71" s="84">
        <f t="shared" si="113"/>
        <v>14215.7</v>
      </c>
      <c r="U71" s="84">
        <f t="shared" si="113"/>
        <v>12825.5</v>
      </c>
      <c r="V71" s="66">
        <f>U71/T71</f>
        <v>0.90220671511075778</v>
      </c>
      <c r="W71" s="84">
        <f t="shared" si="113"/>
        <v>210727.4</v>
      </c>
      <c r="X71" s="84">
        <f t="shared" si="113"/>
        <v>164175.89999999997</v>
      </c>
      <c r="Y71" s="66">
        <f>X71/W71</f>
        <v>0.77909137587233535</v>
      </c>
      <c r="Z71" s="84">
        <f t="shared" si="113"/>
        <v>2288.6000000000004</v>
      </c>
      <c r="AA71" s="84">
        <f t="shared" si="113"/>
        <v>0</v>
      </c>
      <c r="AB71" s="84">
        <f t="shared" si="113"/>
        <v>0</v>
      </c>
      <c r="AC71" s="84">
        <f t="shared" si="113"/>
        <v>0</v>
      </c>
      <c r="AD71" s="84">
        <f t="shared" si="113"/>
        <v>0</v>
      </c>
      <c r="AE71" s="84">
        <f t="shared" si="113"/>
        <v>0</v>
      </c>
      <c r="AF71" s="84">
        <f t="shared" si="113"/>
        <v>14535.699999999999</v>
      </c>
      <c r="AG71" s="84">
        <f t="shared" si="113"/>
        <v>0</v>
      </c>
      <c r="AH71" s="84">
        <f t="shared" si="113"/>
        <v>0</v>
      </c>
      <c r="AI71" s="84">
        <f t="shared" si="113"/>
        <v>0</v>
      </c>
      <c r="AJ71" s="84">
        <f t="shared" si="113"/>
        <v>0</v>
      </c>
      <c r="AK71" s="84">
        <f t="shared" si="113"/>
        <v>0</v>
      </c>
      <c r="AL71" s="84">
        <f t="shared" si="113"/>
        <v>11293.3</v>
      </c>
      <c r="AM71" s="84">
        <f t="shared" si="113"/>
        <v>0</v>
      </c>
      <c r="AN71" s="84">
        <f t="shared" si="113"/>
        <v>0</v>
      </c>
      <c r="AO71" s="84">
        <f t="shared" si="113"/>
        <v>10688.5</v>
      </c>
      <c r="AP71" s="63">
        <f t="shared" si="113"/>
        <v>0</v>
      </c>
      <c r="AQ71" s="63">
        <f t="shared" si="113"/>
        <v>0</v>
      </c>
      <c r="AR71" s="135"/>
      <c r="AS71" s="135"/>
    </row>
    <row r="72" spans="1:45" s="64" customFormat="1" ht="37.5">
      <c r="A72" s="110"/>
      <c r="B72" s="110"/>
      <c r="C72" s="111"/>
      <c r="D72" s="37" t="s">
        <v>25</v>
      </c>
      <c r="E72" s="84">
        <f>E59</f>
        <v>5439.8</v>
      </c>
      <c r="F72" s="84">
        <f t="shared" ref="F72" si="114">F59</f>
        <v>1200.2</v>
      </c>
      <c r="G72" s="66">
        <f t="shared" si="57"/>
        <v>0.22063311151145262</v>
      </c>
      <c r="H72" s="65">
        <f t="shared" ref="H72:I74" si="115">H59</f>
        <v>0</v>
      </c>
      <c r="I72" s="65">
        <f t="shared" si="115"/>
        <v>0</v>
      </c>
      <c r="J72" s="67">
        <v>0</v>
      </c>
      <c r="K72" s="89">
        <f t="shared" si="113"/>
        <v>0</v>
      </c>
      <c r="L72" s="89">
        <f t="shared" si="113"/>
        <v>0</v>
      </c>
      <c r="M72" s="67">
        <v>0</v>
      </c>
      <c r="N72" s="89">
        <f t="shared" si="113"/>
        <v>500</v>
      </c>
      <c r="O72" s="89">
        <f t="shared" si="113"/>
        <v>480.3</v>
      </c>
      <c r="P72" s="67">
        <v>0</v>
      </c>
      <c r="Q72" s="97">
        <f t="shared" si="113"/>
        <v>372</v>
      </c>
      <c r="R72" s="97">
        <f t="shared" si="113"/>
        <v>371.2</v>
      </c>
      <c r="S72" s="67">
        <v>0</v>
      </c>
      <c r="T72" s="97">
        <f t="shared" si="113"/>
        <v>368</v>
      </c>
      <c r="U72" s="97">
        <f t="shared" si="113"/>
        <v>269.89999999999998</v>
      </c>
      <c r="V72" s="67">
        <v>0</v>
      </c>
      <c r="W72" s="97">
        <f t="shared" si="113"/>
        <v>80</v>
      </c>
      <c r="X72" s="97">
        <f t="shared" si="113"/>
        <v>78.8</v>
      </c>
      <c r="Y72" s="67">
        <v>0</v>
      </c>
      <c r="Z72" s="89">
        <f t="shared" si="113"/>
        <v>119.8</v>
      </c>
      <c r="AA72" s="89">
        <f t="shared" si="113"/>
        <v>0</v>
      </c>
      <c r="AB72" s="89">
        <f t="shared" si="113"/>
        <v>0</v>
      </c>
      <c r="AC72" s="89">
        <f t="shared" si="113"/>
        <v>0</v>
      </c>
      <c r="AD72" s="89">
        <f t="shared" si="113"/>
        <v>0</v>
      </c>
      <c r="AE72" s="89">
        <f t="shared" si="113"/>
        <v>0</v>
      </c>
      <c r="AF72" s="89">
        <f t="shared" si="113"/>
        <v>0</v>
      </c>
      <c r="AG72" s="89">
        <f t="shared" si="113"/>
        <v>0</v>
      </c>
      <c r="AH72" s="89">
        <f t="shared" si="113"/>
        <v>0</v>
      </c>
      <c r="AI72" s="89">
        <f t="shared" si="113"/>
        <v>0</v>
      </c>
      <c r="AJ72" s="89">
        <f t="shared" si="113"/>
        <v>0</v>
      </c>
      <c r="AK72" s="89">
        <f t="shared" si="113"/>
        <v>0</v>
      </c>
      <c r="AL72" s="89">
        <f t="shared" si="113"/>
        <v>0</v>
      </c>
      <c r="AM72" s="89">
        <f t="shared" si="113"/>
        <v>0</v>
      </c>
      <c r="AN72" s="89">
        <f t="shared" si="113"/>
        <v>0</v>
      </c>
      <c r="AO72" s="89">
        <f t="shared" si="113"/>
        <v>4000</v>
      </c>
      <c r="AP72" s="65">
        <f t="shared" si="113"/>
        <v>0</v>
      </c>
      <c r="AQ72" s="65">
        <f t="shared" si="113"/>
        <v>0</v>
      </c>
      <c r="AR72" s="136"/>
      <c r="AS72" s="136"/>
    </row>
    <row r="73" spans="1:45" s="64" customFormat="1" ht="75">
      <c r="A73" s="110"/>
      <c r="B73" s="110"/>
      <c r="C73" s="111"/>
      <c r="D73" s="38" t="s">
        <v>26</v>
      </c>
      <c r="E73" s="84">
        <f t="shared" ref="E73:H74" si="116">E60</f>
        <v>235986.49999999997</v>
      </c>
      <c r="F73" s="84">
        <f t="shared" si="116"/>
        <v>186481.5</v>
      </c>
      <c r="G73" s="66">
        <f t="shared" si="57"/>
        <v>0.79022105078044724</v>
      </c>
      <c r="H73" s="65">
        <f t="shared" si="116"/>
        <v>0</v>
      </c>
      <c r="I73" s="65">
        <f t="shared" si="115"/>
        <v>0</v>
      </c>
      <c r="J73" s="67">
        <v>0</v>
      </c>
      <c r="K73" s="89">
        <f t="shared" si="113"/>
        <v>4527.3</v>
      </c>
      <c r="L73" s="89">
        <f t="shared" si="113"/>
        <v>4527.3</v>
      </c>
      <c r="M73" s="67">
        <f>L73/K73</f>
        <v>1</v>
      </c>
      <c r="N73" s="89">
        <f t="shared" si="113"/>
        <v>10376.6</v>
      </c>
      <c r="O73" s="89">
        <f t="shared" si="113"/>
        <v>10203.700000000001</v>
      </c>
      <c r="P73" s="67">
        <f>O73/N73</f>
        <v>0.9833375093961414</v>
      </c>
      <c r="Q73" s="97">
        <f t="shared" si="113"/>
        <v>5700</v>
      </c>
      <c r="R73" s="97">
        <f t="shared" si="113"/>
        <v>5673.9</v>
      </c>
      <c r="S73" s="67">
        <f>R73/Q73</f>
        <v>0.99542105263157887</v>
      </c>
      <c r="T73" s="97">
        <f t="shared" si="113"/>
        <v>5400</v>
      </c>
      <c r="U73" s="97">
        <f t="shared" si="113"/>
        <v>4126.5</v>
      </c>
      <c r="V73" s="67">
        <f>U73/T73</f>
        <v>0.76416666666666666</v>
      </c>
      <c r="W73" s="97">
        <f t="shared" si="113"/>
        <v>207923.8</v>
      </c>
      <c r="X73" s="97">
        <f t="shared" si="113"/>
        <v>161950.09999999998</v>
      </c>
      <c r="Y73" s="67">
        <f>X73/W73</f>
        <v>0.77889159393970286</v>
      </c>
      <c r="Z73" s="89">
        <f t="shared" si="113"/>
        <v>2058.8000000000002</v>
      </c>
      <c r="AA73" s="89">
        <f t="shared" si="113"/>
        <v>0</v>
      </c>
      <c r="AB73" s="89">
        <f t="shared" si="113"/>
        <v>0</v>
      </c>
      <c r="AC73" s="89">
        <f t="shared" si="113"/>
        <v>0</v>
      </c>
      <c r="AD73" s="89">
        <f t="shared" si="113"/>
        <v>0</v>
      </c>
      <c r="AE73" s="89">
        <f t="shared" si="113"/>
        <v>0</v>
      </c>
      <c r="AF73" s="89">
        <f t="shared" si="113"/>
        <v>0</v>
      </c>
      <c r="AG73" s="89">
        <f t="shared" si="113"/>
        <v>0</v>
      </c>
      <c r="AH73" s="89">
        <f t="shared" si="113"/>
        <v>0</v>
      </c>
      <c r="AI73" s="89">
        <f t="shared" si="113"/>
        <v>0</v>
      </c>
      <c r="AJ73" s="89">
        <f t="shared" si="113"/>
        <v>0</v>
      </c>
      <c r="AK73" s="89">
        <f t="shared" si="113"/>
        <v>0</v>
      </c>
      <c r="AL73" s="89">
        <f t="shared" si="113"/>
        <v>0</v>
      </c>
      <c r="AM73" s="89">
        <f t="shared" si="113"/>
        <v>0</v>
      </c>
      <c r="AN73" s="89">
        <f t="shared" si="113"/>
        <v>0</v>
      </c>
      <c r="AO73" s="89">
        <f t="shared" si="113"/>
        <v>0</v>
      </c>
      <c r="AP73" s="65">
        <f t="shared" si="113"/>
        <v>0</v>
      </c>
      <c r="AQ73" s="65">
        <f t="shared" si="113"/>
        <v>0</v>
      </c>
      <c r="AR73" s="136"/>
      <c r="AS73" s="136"/>
    </row>
    <row r="74" spans="1:45" s="64" customFormat="1" ht="75">
      <c r="A74" s="110"/>
      <c r="B74" s="110"/>
      <c r="C74" s="111"/>
      <c r="D74" s="38" t="s">
        <v>27</v>
      </c>
      <c r="E74" s="84">
        <f t="shared" si="116"/>
        <v>45029.5</v>
      </c>
      <c r="F74" s="84">
        <f t="shared" si="116"/>
        <v>11694.900000000001</v>
      </c>
      <c r="G74" s="66">
        <f t="shared" si="57"/>
        <v>0.25971640813244656</v>
      </c>
      <c r="H74" s="65">
        <f t="shared" si="116"/>
        <v>0</v>
      </c>
      <c r="I74" s="65">
        <f t="shared" si="115"/>
        <v>0</v>
      </c>
      <c r="J74" s="67">
        <v>0</v>
      </c>
      <c r="K74" s="89">
        <f t="shared" si="113"/>
        <v>319.89999999999998</v>
      </c>
      <c r="L74" s="89">
        <f t="shared" si="113"/>
        <v>319.89999999999998</v>
      </c>
      <c r="M74" s="67">
        <f>L74/K74</f>
        <v>1</v>
      </c>
      <c r="N74" s="89">
        <f t="shared" si="113"/>
        <v>590.79999999999995</v>
      </c>
      <c r="O74" s="89">
        <f t="shared" si="113"/>
        <v>480.7</v>
      </c>
      <c r="P74" s="67">
        <f>O74/N74</f>
        <v>0.81364251861882197</v>
      </c>
      <c r="Q74" s="97">
        <f t="shared" si="113"/>
        <v>320</v>
      </c>
      <c r="R74" s="97">
        <f t="shared" si="113"/>
        <v>318.2</v>
      </c>
      <c r="S74" s="67">
        <f>R74/Q74</f>
        <v>0.99437500000000001</v>
      </c>
      <c r="T74" s="97">
        <f t="shared" si="113"/>
        <v>8447.7000000000007</v>
      </c>
      <c r="U74" s="97">
        <f t="shared" si="113"/>
        <v>8429.1</v>
      </c>
      <c r="V74" s="67">
        <f>U74/T74</f>
        <v>0.99779821726623807</v>
      </c>
      <c r="W74" s="97">
        <f t="shared" si="113"/>
        <v>2723.6</v>
      </c>
      <c r="X74" s="97">
        <f t="shared" si="113"/>
        <v>2147</v>
      </c>
      <c r="Y74" s="67">
        <f>X74/W74</f>
        <v>0.78829490380378908</v>
      </c>
      <c r="Z74" s="89">
        <f t="shared" si="113"/>
        <v>110</v>
      </c>
      <c r="AA74" s="89">
        <f t="shared" si="113"/>
        <v>0</v>
      </c>
      <c r="AB74" s="89">
        <f t="shared" si="113"/>
        <v>0</v>
      </c>
      <c r="AC74" s="89">
        <f t="shared" si="113"/>
        <v>0</v>
      </c>
      <c r="AD74" s="89">
        <f t="shared" si="113"/>
        <v>0</v>
      </c>
      <c r="AE74" s="89">
        <f t="shared" si="113"/>
        <v>0</v>
      </c>
      <c r="AF74" s="89">
        <f t="shared" si="113"/>
        <v>14535.699999999999</v>
      </c>
      <c r="AG74" s="89">
        <f t="shared" si="113"/>
        <v>0</v>
      </c>
      <c r="AH74" s="89">
        <f t="shared" si="113"/>
        <v>0</v>
      </c>
      <c r="AI74" s="89">
        <f t="shared" si="113"/>
        <v>0</v>
      </c>
      <c r="AJ74" s="89">
        <f t="shared" si="113"/>
        <v>0</v>
      </c>
      <c r="AK74" s="89">
        <f t="shared" si="113"/>
        <v>0</v>
      </c>
      <c r="AL74" s="89">
        <f t="shared" si="113"/>
        <v>11293.3</v>
      </c>
      <c r="AM74" s="89">
        <f t="shared" si="113"/>
        <v>0</v>
      </c>
      <c r="AN74" s="89">
        <f t="shared" si="113"/>
        <v>0</v>
      </c>
      <c r="AO74" s="89">
        <f t="shared" si="113"/>
        <v>6688.5</v>
      </c>
      <c r="AP74" s="65">
        <f t="shared" si="113"/>
        <v>0</v>
      </c>
      <c r="AQ74" s="65">
        <f t="shared" si="113"/>
        <v>0</v>
      </c>
      <c r="AR74" s="137"/>
      <c r="AS74" s="137"/>
    </row>
    <row r="75" spans="1:45">
      <c r="A75" s="109" t="s">
        <v>55</v>
      </c>
      <c r="B75" s="110"/>
      <c r="C75" s="111" t="s">
        <v>53</v>
      </c>
      <c r="D75" s="36" t="s">
        <v>24</v>
      </c>
      <c r="E75" s="84">
        <v>0</v>
      </c>
      <c r="F75" s="84">
        <v>0</v>
      </c>
      <c r="G75" s="66" t="s">
        <v>57</v>
      </c>
      <c r="H75" s="63">
        <v>0</v>
      </c>
      <c r="I75" s="63">
        <v>0</v>
      </c>
      <c r="J75" s="66">
        <v>0</v>
      </c>
      <c r="K75" s="84">
        <v>0</v>
      </c>
      <c r="L75" s="84">
        <v>0</v>
      </c>
      <c r="M75" s="66">
        <v>0</v>
      </c>
      <c r="N75" s="84">
        <v>0</v>
      </c>
      <c r="O75" s="84">
        <v>0</v>
      </c>
      <c r="P75" s="7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4">
        <v>0</v>
      </c>
      <c r="AL75" s="84">
        <v>0</v>
      </c>
      <c r="AM75" s="84">
        <v>0</v>
      </c>
      <c r="AN75" s="84">
        <v>0</v>
      </c>
      <c r="AO75" s="84">
        <v>0</v>
      </c>
      <c r="AP75" s="63">
        <v>0</v>
      </c>
      <c r="AQ75" s="63">
        <v>0</v>
      </c>
      <c r="AR75" s="138"/>
      <c r="AS75" s="138"/>
    </row>
    <row r="76" spans="1:45" ht="37.5">
      <c r="A76" s="110"/>
      <c r="B76" s="110"/>
      <c r="C76" s="111"/>
      <c r="D76" s="39" t="s">
        <v>25</v>
      </c>
      <c r="E76" s="84">
        <v>0</v>
      </c>
      <c r="F76" s="84">
        <v>0</v>
      </c>
      <c r="G76" s="66" t="s">
        <v>57</v>
      </c>
      <c r="H76" s="65">
        <v>0</v>
      </c>
      <c r="I76" s="65">
        <v>0</v>
      </c>
      <c r="J76" s="67">
        <v>0</v>
      </c>
      <c r="K76" s="89">
        <v>0</v>
      </c>
      <c r="L76" s="89">
        <v>0</v>
      </c>
      <c r="M76" s="67">
        <v>0</v>
      </c>
      <c r="N76" s="89">
        <v>0</v>
      </c>
      <c r="O76" s="89">
        <v>0</v>
      </c>
      <c r="P76" s="75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65">
        <v>0</v>
      </c>
      <c r="AQ76" s="65">
        <v>0</v>
      </c>
      <c r="AR76" s="139"/>
      <c r="AS76" s="139"/>
    </row>
    <row r="77" spans="1:45" ht="75">
      <c r="A77" s="110"/>
      <c r="B77" s="110"/>
      <c r="C77" s="111"/>
      <c r="D77" s="40" t="s">
        <v>26</v>
      </c>
      <c r="E77" s="84">
        <v>0</v>
      </c>
      <c r="F77" s="84">
        <v>0</v>
      </c>
      <c r="G77" s="66" t="s">
        <v>57</v>
      </c>
      <c r="H77" s="65">
        <v>0</v>
      </c>
      <c r="I77" s="65">
        <v>0</v>
      </c>
      <c r="J77" s="67">
        <v>0</v>
      </c>
      <c r="K77" s="89">
        <v>0</v>
      </c>
      <c r="L77" s="89">
        <v>0</v>
      </c>
      <c r="M77" s="67">
        <v>0</v>
      </c>
      <c r="N77" s="89">
        <v>0</v>
      </c>
      <c r="O77" s="89">
        <v>0</v>
      </c>
      <c r="P77" s="75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89">
        <v>0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65">
        <v>0</v>
      </c>
      <c r="AQ77" s="65">
        <v>0</v>
      </c>
      <c r="AR77" s="139"/>
      <c r="AS77" s="139"/>
    </row>
    <row r="78" spans="1:45" ht="56.25">
      <c r="A78" s="110"/>
      <c r="B78" s="110"/>
      <c r="C78" s="111"/>
      <c r="D78" s="40" t="s">
        <v>27</v>
      </c>
      <c r="E78" s="84">
        <v>0</v>
      </c>
      <c r="F78" s="84">
        <v>0</v>
      </c>
      <c r="G78" s="66" t="s">
        <v>57</v>
      </c>
      <c r="H78" s="65">
        <v>0</v>
      </c>
      <c r="I78" s="65">
        <v>0</v>
      </c>
      <c r="J78" s="67">
        <v>0</v>
      </c>
      <c r="K78" s="89">
        <v>0</v>
      </c>
      <c r="L78" s="89">
        <v>0</v>
      </c>
      <c r="M78" s="67">
        <v>0</v>
      </c>
      <c r="N78" s="89">
        <v>0</v>
      </c>
      <c r="O78" s="89">
        <v>0</v>
      </c>
      <c r="P78" s="75">
        <v>0</v>
      </c>
      <c r="Q78" s="97">
        <v>0</v>
      </c>
      <c r="R78" s="97">
        <v>0</v>
      </c>
      <c r="S78" s="97">
        <v>0</v>
      </c>
      <c r="T78" s="97">
        <v>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65">
        <v>0</v>
      </c>
      <c r="AQ78" s="65">
        <v>0</v>
      </c>
      <c r="AR78" s="140"/>
      <c r="AS78" s="140"/>
    </row>
    <row r="81" spans="2:25">
      <c r="B81" s="23" t="s">
        <v>34</v>
      </c>
      <c r="E81" s="4"/>
      <c r="G81" s="25" t="s">
        <v>114</v>
      </c>
      <c r="Q81" s="24"/>
      <c r="R81" s="24"/>
      <c r="S81" s="24"/>
      <c r="T81" s="24"/>
      <c r="U81" s="24"/>
      <c r="V81" s="24"/>
      <c r="W81" s="24"/>
      <c r="X81" s="24"/>
      <c r="Y81" s="24"/>
    </row>
    <row r="82" spans="2:25">
      <c r="B82" s="23" t="s">
        <v>35</v>
      </c>
      <c r="E82" s="4"/>
      <c r="G82" s="25" t="s">
        <v>115</v>
      </c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75">
      <c r="B83" s="27" t="s">
        <v>36</v>
      </c>
      <c r="E83" s="112"/>
      <c r="F83" s="113"/>
      <c r="G83" s="113"/>
      <c r="Q83" s="24"/>
      <c r="R83" s="24"/>
      <c r="S83" s="24"/>
      <c r="T83" s="24"/>
      <c r="U83" s="24"/>
      <c r="V83" s="24"/>
      <c r="W83" s="24"/>
      <c r="X83" s="24"/>
      <c r="Y83" s="24"/>
    </row>
    <row r="84" spans="2:25">
      <c r="B84" s="26" t="s">
        <v>117</v>
      </c>
      <c r="E84" s="112" t="s">
        <v>116</v>
      </c>
      <c r="F84" s="114"/>
      <c r="G84" s="114"/>
      <c r="Q84" s="24"/>
      <c r="R84" s="24"/>
      <c r="S84" s="24"/>
      <c r="T84" s="24"/>
      <c r="U84" s="24"/>
      <c r="V84" s="24"/>
      <c r="W84" s="24"/>
      <c r="X84" s="24"/>
      <c r="Y84" s="24"/>
    </row>
    <row r="85" spans="2:25">
      <c r="B85" s="28" t="s">
        <v>118</v>
      </c>
      <c r="Q85" s="24"/>
      <c r="R85" s="24"/>
      <c r="S85" s="24"/>
      <c r="T85" s="24"/>
      <c r="U85" s="24"/>
      <c r="V85" s="24"/>
      <c r="W85" s="24"/>
      <c r="X85" s="24"/>
      <c r="Y85" s="24"/>
    </row>
    <row r="86" spans="2:25">
      <c r="B86" s="4" t="s">
        <v>119</v>
      </c>
      <c r="Q86" s="24"/>
      <c r="R86" s="24"/>
      <c r="S86" s="24"/>
      <c r="T86" s="24"/>
      <c r="U86" s="24"/>
      <c r="V86" s="24"/>
      <c r="W86" s="24"/>
      <c r="X86" s="24"/>
      <c r="Y86" s="24"/>
    </row>
    <row r="87" spans="2:25">
      <c r="Q87" s="24"/>
      <c r="R87" s="24"/>
      <c r="S87" s="24"/>
      <c r="T87" s="24"/>
      <c r="U87" s="24"/>
      <c r="V87" s="24"/>
      <c r="W87" s="24"/>
      <c r="X87" s="24"/>
      <c r="Y87" s="24"/>
    </row>
  </sheetData>
  <mergeCells count="91">
    <mergeCell ref="AR6:AR8"/>
    <mergeCell ref="AS6:AS8"/>
    <mergeCell ref="N7:P7"/>
    <mergeCell ref="Q7:S7"/>
    <mergeCell ref="T7:V7"/>
    <mergeCell ref="W7:Y7"/>
    <mergeCell ref="Z7:AB7"/>
    <mergeCell ref="A10:A14"/>
    <mergeCell ref="B10:B14"/>
    <mergeCell ref="C10:C14"/>
    <mergeCell ref="AR10:AR14"/>
    <mergeCell ref="AS10:AS14"/>
    <mergeCell ref="A20:A25"/>
    <mergeCell ref="B20:B25"/>
    <mergeCell ref="C20:C25"/>
    <mergeCell ref="AR20:AR25"/>
    <mergeCell ref="AS20:AS25"/>
    <mergeCell ref="A15:A19"/>
    <mergeCell ref="B15:B19"/>
    <mergeCell ref="C15:C19"/>
    <mergeCell ref="AR15:AR19"/>
    <mergeCell ref="AS15:AS19"/>
    <mergeCell ref="AR27:AR31"/>
    <mergeCell ref="AS27:AS31"/>
    <mergeCell ref="A37:A41"/>
    <mergeCell ref="B37:B41"/>
    <mergeCell ref="C37:C41"/>
    <mergeCell ref="AR37:AR41"/>
    <mergeCell ref="AS37:AS41"/>
    <mergeCell ref="AR32:AR36"/>
    <mergeCell ref="AS32:AS36"/>
    <mergeCell ref="A27:A31"/>
    <mergeCell ref="B27:B31"/>
    <mergeCell ref="C27:C31"/>
    <mergeCell ref="A48:A52"/>
    <mergeCell ref="B48:B52"/>
    <mergeCell ref="C48:C52"/>
    <mergeCell ref="AR48:AR52"/>
    <mergeCell ref="AS48:AS52"/>
    <mergeCell ref="A42:A46"/>
    <mergeCell ref="B42:B46"/>
    <mergeCell ref="C42:C46"/>
    <mergeCell ref="AR42:AR46"/>
    <mergeCell ref="AS42:AS46"/>
    <mergeCell ref="AR75:AR78"/>
    <mergeCell ref="AS75:AS78"/>
    <mergeCell ref="A5:AS5"/>
    <mergeCell ref="AR67:AR70"/>
    <mergeCell ref="AS67:AS70"/>
    <mergeCell ref="AR71:AR74"/>
    <mergeCell ref="AS71:AS74"/>
    <mergeCell ref="AR53:AR57"/>
    <mergeCell ref="AS53:AS57"/>
    <mergeCell ref="AR63:AR66"/>
    <mergeCell ref="AS63:AS66"/>
    <mergeCell ref="AR58:AR62"/>
    <mergeCell ref="AS58:AS62"/>
    <mergeCell ref="A58:B62"/>
    <mergeCell ref="C58:C62"/>
    <mergeCell ref="A63:B66"/>
    <mergeCell ref="B2:O2"/>
    <mergeCell ref="B3:O3"/>
    <mergeCell ref="B4:O4"/>
    <mergeCell ref="A6:A8"/>
    <mergeCell ref="B6:B8"/>
    <mergeCell ref="C6:C8"/>
    <mergeCell ref="D6:D8"/>
    <mergeCell ref="E6:G7"/>
    <mergeCell ref="H6:AQ6"/>
    <mergeCell ref="H7:J7"/>
    <mergeCell ref="AC7:AE7"/>
    <mergeCell ref="AF7:AH7"/>
    <mergeCell ref="AI7:AK7"/>
    <mergeCell ref="AL7:AN7"/>
    <mergeCell ref="AO7:AQ7"/>
    <mergeCell ref="K7:M7"/>
    <mergeCell ref="E83:G83"/>
    <mergeCell ref="E84:G84"/>
    <mergeCell ref="A32:A36"/>
    <mergeCell ref="B32:B36"/>
    <mergeCell ref="C32:C36"/>
    <mergeCell ref="A67:B70"/>
    <mergeCell ref="C67:C70"/>
    <mergeCell ref="A71:B74"/>
    <mergeCell ref="C71:C74"/>
    <mergeCell ref="A75:B78"/>
    <mergeCell ref="C75:C78"/>
    <mergeCell ref="C63:C66"/>
    <mergeCell ref="A53:A57"/>
    <mergeCell ref="B53:B57"/>
    <mergeCell ref="C53:C57"/>
  </mergeCells>
  <conditionalFormatting sqref="F41 F25:F26 E71:F71 F75:AQ78 F46:F57 F28:F36">
    <cfRule type="cellIs" dxfId="0" priority="2" stopIfTrue="1" operator="notEqual">
      <formula>#REF!</formula>
    </cfRule>
  </conditionalFormatting>
  <pageMargins left="0.27559055118110237" right="0.31496062992125984" top="0.35433070866141736" bottom="0.31496062992125984" header="0.31496062992125984" footer="0.31496062992125984"/>
  <pageSetup paperSize="8" scale="3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 месяца 2023 года</vt:lpstr>
      <vt:lpstr>6 месяцев 2023 года</vt:lpstr>
      <vt:lpstr>'3 месяца 2023 года'!Заголовки_для_печати</vt:lpstr>
      <vt:lpstr>'6 месяцев 2023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Макарова</cp:lastModifiedBy>
  <cp:lastPrinted>2023-07-13T11:55:16Z</cp:lastPrinted>
  <dcterms:created xsi:type="dcterms:W3CDTF">2022-04-18T12:11:37Z</dcterms:created>
  <dcterms:modified xsi:type="dcterms:W3CDTF">2023-08-07T10:51:35Z</dcterms:modified>
</cp:coreProperties>
</file>