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56" yWindow="525" windowWidth="19020" windowHeight="12360" activeTab="0"/>
  </bookViews>
  <sheets>
    <sheet name="План закупок у СМП,СОНКО" sheetId="1" r:id="rId1"/>
  </sheets>
  <definedNames>
    <definedName name="_xlnm.Print_Titles" localSheetId="0">'План закупок у СМП,СОНКО'!$6:$6</definedName>
    <definedName name="_xlnm.Print_Area" localSheetId="0">'План закупок у СМП,СОНКО'!$A$1:$K$6</definedName>
  </definedNames>
  <calcPr fullCalcOnLoad="1"/>
</workbook>
</file>

<file path=xl/sharedStrings.xml><?xml version="1.0" encoding="utf-8"?>
<sst xmlns="http://schemas.openxmlformats.org/spreadsheetml/2006/main" count="1230" uniqueCount="491">
  <si>
    <t>3</t>
  </si>
  <si>
    <t>4</t>
  </si>
  <si>
    <t>5</t>
  </si>
  <si>
    <t>7</t>
  </si>
  <si>
    <t>8</t>
  </si>
  <si>
    <t>9</t>
  </si>
  <si>
    <t>10</t>
  </si>
  <si>
    <t>№ п/п</t>
  </si>
  <si>
    <t>Объект закупки</t>
  </si>
  <si>
    <t>Планируемые платежи
(тыс. рублей)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</si>
  <si>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</si>
  <si>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</si>
  <si>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6</t>
  </si>
  <si>
    <t>Начальная (максимальная) цена контракта, 
(тыс. рублей)</t>
  </si>
  <si>
    <t>Предмет контракта</t>
  </si>
  <si>
    <t>На текущий финансовый год</t>
  </si>
  <si>
    <t>На первый год</t>
  </si>
  <si>
    <t>На второй год</t>
  </si>
  <si>
    <t>Последующие годы</t>
  </si>
  <si>
    <t>На плановый период</t>
  </si>
  <si>
    <t>ИКЗ плана-графика</t>
  </si>
  <si>
    <t xml:space="preserve">Наименование подведомственного учреждения </t>
  </si>
  <si>
    <t>Итого предусмотрено на осуществление закупок в текущем году</t>
  </si>
  <si>
    <t>Итого предусмотрено на осуществление закупок                                                                   на первый год планового периода</t>
  </si>
  <si>
    <t>Итого предусмотрено на осуществление закупок                                                                         на второй год планового периода</t>
  </si>
  <si>
    <t>Электронный аукцион</t>
  </si>
  <si>
    <t>январь 2023</t>
  </si>
  <si>
    <t>январь 2024</t>
  </si>
  <si>
    <t>233860600416786060100100010005629244</t>
  </si>
  <si>
    <t>Приложение 1</t>
  </si>
  <si>
    <t>п.4 ч.1 ст.93 Федерального закона №44-ФЗ</t>
  </si>
  <si>
    <t>п.5 ч.1 ст.93 Федерального закона №44-ФЗ</t>
  </si>
  <si>
    <t>март 2023</t>
  </si>
  <si>
    <t>сентябрь 2023</t>
  </si>
  <si>
    <t>январь 2025</t>
  </si>
  <si>
    <t>Планируемые закупки товаров, услуг у субъектов малого предпринимательства, социально ориентированных некоммерческих организаций на 2023 год и плановый период 2024-2025 годы</t>
  </si>
  <si>
    <t>Муниципальное бюджетное дошкольное образовательное учреждение "Детский сад №6 "Дюймовочка"</t>
  </si>
  <si>
    <t>233860600664786060100100080000000244</t>
  </si>
  <si>
    <t>Поставка огурцов и помидоров</t>
  </si>
  <si>
    <t>233860600664786060100100010001020244</t>
  </si>
  <si>
    <t>Поставка горбуши</t>
  </si>
  <si>
    <t>23386060066478606010010002000000024</t>
  </si>
  <si>
    <t>январь-декабрь 2023</t>
  </si>
  <si>
    <t>233860600664786060100100090000000247</t>
  </si>
  <si>
    <t xml:space="preserve">июнь 2023 </t>
  </si>
  <si>
    <t xml:space="preserve">233860600664786060100100070000000244 
</t>
  </si>
  <si>
    <t xml:space="preserve">233860600664786060100100060000000244 </t>
  </si>
  <si>
    <t xml:space="preserve">233860600664786060100100030000000244 </t>
  </si>
  <si>
    <t xml:space="preserve">233860600664786060100100040000000244 
</t>
  </si>
  <si>
    <t>январь-декабь 2024</t>
  </si>
  <si>
    <t xml:space="preserve">233860600664786060100100050000000244 </t>
  </si>
  <si>
    <t>январь-декабрь 2025</t>
  </si>
  <si>
    <t>Муниципальное бюджетное дошкольное образовательное учреждение «Детский сад  №14»</t>
  </si>
  <si>
    <t>233860600668686060100100070001020244</t>
  </si>
  <si>
    <t xml:space="preserve">Поставка горбуши </t>
  </si>
  <si>
    <t>Совместный Электронный аукцион</t>
  </si>
  <si>
    <t>233860600668686060100100080000000244</t>
  </si>
  <si>
    <t>февраль 2023</t>
  </si>
  <si>
    <t>233860600668686060100100090000000244</t>
  </si>
  <si>
    <t>Поставка моющих и хозяйственных товаров</t>
  </si>
  <si>
    <t>233860600668686060100100020000000244</t>
  </si>
  <si>
    <t xml:space="preserve">233860600668686060100100020000000244 </t>
  </si>
  <si>
    <t xml:space="preserve">233860600668686060100100010000000244 </t>
  </si>
  <si>
    <t>Муниципальное бюджетное дошкольное образовательное учреждение "Детский сад №8 "Умка"</t>
  </si>
  <si>
    <t>233860601288086060100100010001020244</t>
  </si>
  <si>
    <t>Постака горбуши</t>
  </si>
  <si>
    <t>Совместный электронный аукцион</t>
  </si>
  <si>
    <t>233860601288086060100100080000000244</t>
  </si>
  <si>
    <t xml:space="preserve">233860601288086060100100020000000244 </t>
  </si>
  <si>
    <t xml:space="preserve">январь 2023- декабрь 2023 </t>
  </si>
  <si>
    <t>233860601288086060100100050000000000</t>
  </si>
  <si>
    <t>243860601288086060100100030000000244</t>
  </si>
  <si>
    <t>январь 2024-декабрь 2024</t>
  </si>
  <si>
    <t xml:space="preserve">243860601288086060100100060000000000 </t>
  </si>
  <si>
    <t>253860601288086060100100040000000244</t>
  </si>
  <si>
    <t>январь 2025-декабрь 2025</t>
  </si>
  <si>
    <t>253860601288086060100100070000000000</t>
  </si>
  <si>
    <t>Муниципальное бюджетное дошкольное образовательное учреждение "Детский сад №10 "Снежинка"</t>
  </si>
  <si>
    <t>233860600665486060100100040001020244</t>
  </si>
  <si>
    <t>233860600665486060100100050001712244</t>
  </si>
  <si>
    <t>Поставка бумаги офисной</t>
  </si>
  <si>
    <t>233860600665486060100100060000000244</t>
  </si>
  <si>
    <t xml:space="preserve">Поставка огурцов и помидоров </t>
  </si>
  <si>
    <t>233860600665486060100100070002814244</t>
  </si>
  <si>
    <t xml:space="preserve">Поставка смесителей </t>
  </si>
  <si>
    <t>233860600665486060100100010000000244</t>
  </si>
  <si>
    <t>243860600665486060100100020000000244</t>
  </si>
  <si>
    <t>январь-декабрь 2024</t>
  </si>
  <si>
    <r>
      <rPr>
        <sz val="12"/>
        <rFont val="Times New Roman"/>
        <family val="1"/>
      </rPr>
      <t xml:space="preserve">253860600665486060100100030000000244 </t>
    </r>
    <r>
      <rPr>
        <sz val="12"/>
        <color indexed="10"/>
        <rFont val="Times New Roman"/>
        <family val="1"/>
      </rPr>
      <t xml:space="preserve">
</t>
    </r>
  </si>
  <si>
    <t>Муниципальное бюджетное дошкольное образовательное учреждение "Детский сад №12"</t>
  </si>
  <si>
    <t>233860600669386060100100030000000244</t>
  </si>
  <si>
    <t>233860600669386060100100010001020244</t>
  </si>
  <si>
    <t>233860600669386060100100040002751244</t>
  </si>
  <si>
    <t>Поставка конфорок</t>
  </si>
  <si>
    <t>233860600669386060100100050000000244</t>
  </si>
  <si>
    <t>Поставка продуктов питания</t>
  </si>
  <si>
    <t>233860600669386060100100060000000244</t>
  </si>
  <si>
    <t>Поставка фруктов</t>
  </si>
  <si>
    <t>Муниципальное казенное учреждение "Управление градостроительства, землепользования и природопользования города Урай"</t>
  </si>
  <si>
    <t>233860601527186060100100010000240244</t>
  </si>
  <si>
    <t xml:space="preserve">Выполнение работ по устройству и содержанию противопожарных минерализованных полос </t>
  </si>
  <si>
    <t>233860601527186060100100030003811244</t>
  </si>
  <si>
    <t xml:space="preserve">Выполнение работ по санитарной очистке и ликвидации мест несанкционированного размещения отходов на территории города Урай </t>
  </si>
  <si>
    <t>май 2023</t>
  </si>
  <si>
    <t>233860601527186060100100040003811244</t>
  </si>
  <si>
    <t>233860601527186060100100050003811244</t>
  </si>
  <si>
    <t>233860601527186060100100060001712244</t>
  </si>
  <si>
    <t xml:space="preserve">Поставка бумаги для офисной техники белая </t>
  </si>
  <si>
    <t>июнь 2023</t>
  </si>
  <si>
    <t>233860601527186060100100070001712244</t>
  </si>
  <si>
    <t>233860601527186060100100080002823244</t>
  </si>
  <si>
    <t xml:space="preserve">Поставка картриджей </t>
  </si>
  <si>
    <t>233860601527186060100100090002823244</t>
  </si>
  <si>
    <t>233860601527186060100100120007111244</t>
  </si>
  <si>
    <t xml:space="preserve">Разработка документации по планировке территории микрорайона 1, части микрорайона 2 </t>
  </si>
  <si>
    <t>ноябрь 2023</t>
  </si>
  <si>
    <t xml:space="preserve">233860601527186060100100110000000242 
</t>
  </si>
  <si>
    <t xml:space="preserve">233860601527186060100100110000000242 </t>
  </si>
  <si>
    <t>233860601527186060100100140000000244</t>
  </si>
  <si>
    <t xml:space="preserve">233860601527186060100100150000000244 </t>
  </si>
  <si>
    <t>233860601527186060100100190000000242</t>
  </si>
  <si>
    <t>233860601527186060100100200000000242</t>
  </si>
  <si>
    <t xml:space="preserve">233860601527186060100100180000000244 </t>
  </si>
  <si>
    <t>май 2024</t>
  </si>
  <si>
    <t>233860601527186060100100100000000244</t>
  </si>
  <si>
    <t>апрель 2024</t>
  </si>
  <si>
    <t>сентябрь 2024</t>
  </si>
  <si>
    <t>март 2024</t>
  </si>
  <si>
    <t xml:space="preserve">233860601527186060100100160000000244 </t>
  </si>
  <si>
    <t>май 2025</t>
  </si>
  <si>
    <t>апрель 2025</t>
  </si>
  <si>
    <t>сентябрь 2025</t>
  </si>
  <si>
    <t>март 2025</t>
  </si>
  <si>
    <t>Муниципальное казенное учреждение "Управление капитального строительства города Урай"</t>
  </si>
  <si>
    <t>233860600907786060100100070004311244</t>
  </si>
  <si>
    <t xml:space="preserve">Выполнение работ по сносу гаражей на территории стационара </t>
  </si>
  <si>
    <t>233860600907786060100100050004221414</t>
  </si>
  <si>
    <t xml:space="preserve">Выполнение работ на объекте "Водопонижение в районе жилого дома №16 мкр.Западный" </t>
  </si>
  <si>
    <t>233860600907786060100100040004211414</t>
  </si>
  <si>
    <t>Выполнение работ по устройству тротуара по улице Механиков</t>
  </si>
  <si>
    <t>233860600907786060100100150000000242</t>
  </si>
  <si>
    <t>233860600907786060100100210000000244</t>
  </si>
  <si>
    <t>233860600907786060100100220000000244</t>
  </si>
  <si>
    <t xml:space="preserve">233860600907786060100100230000000244 </t>
  </si>
  <si>
    <t>233860600907786060100100300000000414</t>
  </si>
  <si>
    <t>233860600907786060100100090004299414</t>
  </si>
  <si>
    <t>Выполнение работ по благоустройству дворовых и общественных территорий</t>
  </si>
  <si>
    <t>233860600907786060100100240000000242</t>
  </si>
  <si>
    <t xml:space="preserve">233860600907786060100100250000000242 </t>
  </si>
  <si>
    <t>233860600907786060100100260000000242</t>
  </si>
  <si>
    <t>233860600907786060100100270000000242</t>
  </si>
  <si>
    <t>233860601523286060100100050008129244</t>
  </si>
  <si>
    <t xml:space="preserve">Оказание услуг по содержанию цветников на территории города Урай </t>
  </si>
  <si>
    <t>233860601523286060100100070007500244</t>
  </si>
  <si>
    <t>Оказание услуг по обращению с животными без владельцев на территории города Урай</t>
  </si>
  <si>
    <t>233860601523286060100100090004311244</t>
  </si>
  <si>
    <t>Выполнение работ по сносу строений, разборке конструкций, вывозу строительного мусора и отсыпке участков под домами песком</t>
  </si>
  <si>
    <t>233860601523286060100100100004339244</t>
  </si>
  <si>
    <t>Выполнение работ по ремонту жилых помещений</t>
  </si>
  <si>
    <t>233860601523286060100100410004311244</t>
  </si>
  <si>
    <t>233860601523286060100100350000000244</t>
  </si>
  <si>
    <t>243860601523286060100100130009603244</t>
  </si>
  <si>
    <t>Оказание услуг по содержанию городских кладбищ</t>
  </si>
  <si>
    <t>243860601523286060100100140008129244</t>
  </si>
  <si>
    <t>Оказание услуг по содержанию объектов внешнего благоустройства на территории города Урай</t>
  </si>
  <si>
    <t>243860601523286060100100150008129244</t>
  </si>
  <si>
    <t>243860601523286060100100190007500244</t>
  </si>
  <si>
    <t>24386060152328606010010016000812944</t>
  </si>
  <si>
    <t>Оказание услуг по содержанию контейнерных площадок на территории города Урай</t>
  </si>
  <si>
    <t>24386060152328606010010017000812944</t>
  </si>
  <si>
    <t>Оказание услуг по содержанию детских городков</t>
  </si>
  <si>
    <t>243860601523286060100100200004311244</t>
  </si>
  <si>
    <t>253860601523286060100100270009603244</t>
  </si>
  <si>
    <t>253860601523286060100100280008129244</t>
  </si>
  <si>
    <t>253860601523286060100100290008129244</t>
  </si>
  <si>
    <t>253860601523286060100100330007500244</t>
  </si>
  <si>
    <t>25386060152328606010010031000812944</t>
  </si>
  <si>
    <t>25386060152328606010010030000812944</t>
  </si>
  <si>
    <t>253860601523286060100100340004311244</t>
  </si>
  <si>
    <t>Поставка картриджей</t>
  </si>
  <si>
    <t>Муниципальное бюджетное общеобразовательное учреждение средняя общеобразовательная школа №4.</t>
  </si>
  <si>
    <t>Оказание услуг по организации горячего питания учащихся на базе школьной столовой Муниципального бюджетного общеобразовательного учреждения средняя общеобразовательная школа №4</t>
  </si>
  <si>
    <t>233860600416786060100100110002823244</t>
  </si>
  <si>
    <t>Поставка картриджей для офисной техники</t>
  </si>
  <si>
    <t>233860600416786060100100150000000244</t>
  </si>
  <si>
    <t>Поставка моющих, дезинфицирующих средств и хозяйственного инвентаря</t>
  </si>
  <si>
    <t>233860600416786060100100120001392244</t>
  </si>
  <si>
    <t>Поставка хозяйственных товаров</t>
  </si>
  <si>
    <t>233860600416786060100100130001712244</t>
  </si>
  <si>
    <t>Поставка бумаги для офисной техники</t>
  </si>
  <si>
    <t>233860600416786060100100140000000244</t>
  </si>
  <si>
    <t>Поставка канцелярской продукции</t>
  </si>
  <si>
    <t>июль 2023</t>
  </si>
  <si>
    <t>233860600416786060100100020000000244</t>
  </si>
  <si>
    <t>233860600416786060100100030000000244</t>
  </si>
  <si>
    <t>243860600416786060100100040000000244</t>
  </si>
  <si>
    <t>243860600416786060100100050000000244</t>
  </si>
  <si>
    <t>253860600416786060100100060000000244</t>
  </si>
  <si>
    <t>253860600416786060100100070000000244</t>
  </si>
  <si>
    <t>Муниципальное бюджетное общеобразовательное учреждение средняя общеобразовательная школа №5.</t>
  </si>
  <si>
    <t>233860600421686060100100010003312244</t>
  </si>
  <si>
    <t>Оказание услуг 
по сервисному обслуживанию установок очистки воды</t>
  </si>
  <si>
    <t>233860600421686060100100020005629244</t>
  </si>
  <si>
    <t xml:space="preserve">Оказание услуг по организации горячего школьного питания </t>
  </si>
  <si>
    <t>233860600421686060100100170000000244</t>
  </si>
  <si>
    <t>233860600421686060100100180000000244</t>
  </si>
  <si>
    <t>233860600421686060100100060003312244</t>
  </si>
  <si>
    <t>Оказание услуг по техническому обслуживанию вентиляционного оборудования</t>
  </si>
  <si>
    <t>декабрь 2023</t>
  </si>
  <si>
    <t>233860600421686060100100080008020244</t>
  </si>
  <si>
    <t>Оказание услуг по  техническому обслуживанию  и планово-предупредительному  ремонту автоматической пожарной сигнализации и речевой системы оповещения о пожаре</t>
  </si>
  <si>
    <t>233860600421686060100100090005629244</t>
  </si>
  <si>
    <t>243860600421686060100100130003312244</t>
  </si>
  <si>
    <t>декабрь 2024</t>
  </si>
  <si>
    <t>243860600421686060100100140008020244</t>
  </si>
  <si>
    <t>243860600421686060100100160005629244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</si>
  <si>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</t>
  </si>
  <si>
    <t>233860600679986060100100010002041244</t>
  </si>
  <si>
    <t>Поставка моющих средств</t>
  </si>
  <si>
    <t>233860600679986060100100030002823244</t>
  </si>
  <si>
    <t>233860600679986060100100040002229244</t>
  </si>
  <si>
    <t>Поставка канцелярских принадлежностей</t>
  </si>
  <si>
    <t>апрель 2023</t>
  </si>
  <si>
    <t>233860600679986060100100020000000244</t>
  </si>
  <si>
    <t>Поставка спецодежды</t>
  </si>
  <si>
    <t>233860600679986060100100080005629244</t>
  </si>
  <si>
    <t>Оказание услуг по организации горячего питания учащихся</t>
  </si>
  <si>
    <t>август 2023</t>
  </si>
  <si>
    <t>233860600679986060100100060000000244</t>
  </si>
  <si>
    <t>233860600679986060100100070000000244</t>
  </si>
  <si>
    <t>февраль 2024</t>
  </si>
  <si>
    <t>233860600679986060100100010000000244</t>
  </si>
  <si>
    <t>243860600679986060100100010000000244</t>
  </si>
  <si>
    <t>февраль 2025</t>
  </si>
  <si>
    <t>233860600670386060100100620001020244</t>
  </si>
  <si>
    <t>233860600670386060100100630001020244</t>
  </si>
  <si>
    <t>233860600670386060100100500000000244</t>
  </si>
  <si>
    <t>233860600670386060100100600000000244</t>
  </si>
  <si>
    <t>январь-декабрь  2023</t>
  </si>
  <si>
    <t>243860600670386060100100020000000244</t>
  </si>
  <si>
    <t xml:space="preserve">Поставка продуктов питания </t>
  </si>
  <si>
    <t>253860600670386060100100610000000244</t>
  </si>
  <si>
    <t>Муниципальное бюджетное общеобразовательное учреждение "Детский сад №21"</t>
  </si>
  <si>
    <t>233860600682386060100100050002823244</t>
  </si>
  <si>
    <t xml:space="preserve">233860600682386060100100020000000244 
</t>
  </si>
  <si>
    <t>п.5 ч.1 ст.93 Федерального закона № 44-ФЗ</t>
  </si>
  <si>
    <t>233860600682386060100100010000000244</t>
  </si>
  <si>
    <t>п.4 ч.1 ст.93 Федерального закона № 44-ФЗ</t>
  </si>
  <si>
    <t>243860600682386060100100030000000244</t>
  </si>
  <si>
    <t>253860600682386060100100040000000244</t>
  </si>
  <si>
    <t>Муниципальное бюджетное общеобразовательное учреждение средняя общеобразовательная школа №12.</t>
  </si>
  <si>
    <t>233860600688786060100100020005629244</t>
  </si>
  <si>
    <t>Оказание услуг по организации горячего питания учащихся на базе школьной столовой Муниципального бюджетного общеобразовательного учреждения средняя общеобразовательная школа №12</t>
  </si>
  <si>
    <t>233860600688786060100100040002823244</t>
  </si>
  <si>
    <t>233860600688786060100100110008020244</t>
  </si>
  <si>
    <t>Оказание услуг по техническому обслуживанию и планово-предупредительному ремонту автоматической пожарной сигнализации и речевой системы оповещения</t>
  </si>
  <si>
    <t>233860600688786060100100120003312244</t>
  </si>
  <si>
    <t>233860600688786060100100180005629244</t>
  </si>
  <si>
    <t>233860600688786060100100140000000244</t>
  </si>
  <si>
    <t>233860600688786060100100160000000244</t>
  </si>
  <si>
    <t>январь- декабрь 2023</t>
  </si>
  <si>
    <t>243860600688786060100100210002823244</t>
  </si>
  <si>
    <t>243860600688786060100100290003312244</t>
  </si>
  <si>
    <t>ноябрь 2024</t>
  </si>
  <si>
    <t>243860600688786060100100300005629244</t>
  </si>
  <si>
    <t>июль 2024</t>
  </si>
  <si>
    <t>243860600688786060100100190005629244</t>
  </si>
  <si>
    <t>243860600688786060100100150000000244</t>
  </si>
  <si>
    <t>243860600688786060100100170000000244</t>
  </si>
  <si>
    <t>253860600688786060100100320005629244</t>
  </si>
  <si>
    <t>июль 2025</t>
  </si>
  <si>
    <t>2253860600688786060100100330000000244</t>
  </si>
  <si>
    <t>253860600688786060100100340000000244</t>
  </si>
  <si>
    <t>Муниципальное бюджетное учреждение газета "Знамя"</t>
  </si>
  <si>
    <t>203860600588386060100100030001811244</t>
  </si>
  <si>
    <t>оказание услуг по печатанию газет</t>
  </si>
  <si>
    <t>233860600600586060100100040008690244</t>
  </si>
  <si>
    <t>Услуги санаторно-курортных организаций</t>
  </si>
  <si>
    <t>233860600600586060100100020000000000</t>
  </si>
  <si>
    <t>243860600600586060100100050008690244</t>
  </si>
  <si>
    <t>243860600600586060100100030000000000</t>
  </si>
  <si>
    <t>253860600600586060100100080008690244</t>
  </si>
  <si>
    <t>253860600600586060100100060000000000</t>
  </si>
  <si>
    <t>Администрация города Урай, действующая от имени городского округа Урай Ханты-Мсансийского автономного округа - Югры</t>
  </si>
  <si>
    <t>233860600333286060100100010004931244</t>
  </si>
  <si>
    <t>Выполнение работ, связанных с осуществлением регулярных перевозок пассажиров и багажа автомобильным транспортом на городском автобусном маршруте №2 «Микрорайон 3 – Профилакторий» по регулируемым тарифам</t>
  </si>
  <si>
    <t>233860600333286060100100020004931244</t>
  </si>
  <si>
    <t>Выполнение работ, связанных с осуществлением регулярных перевозок пассажиров и багажа автомобильным транспортом на городском автобусном маршруте №11 «Микрорайон Юго-Восточный» по регулируемым тарифам</t>
  </si>
  <si>
    <t>233860600333286060100100030004931244</t>
  </si>
  <si>
    <t>Выполнение работ, связанных с осуществлением регулярных перевозок пассажиров и багажа автомобильным транспортом на городском автобусном маршруте №7 «Новинка – Рябинушка» по регулируемым тарифам</t>
  </si>
  <si>
    <t>233860600333286060100100040001812244</t>
  </si>
  <si>
    <t>Оказание услуг по изготовлению полиграфической продукции на противопожарную тематику</t>
  </si>
  <si>
    <t>233860600333286060100100100002823242</t>
  </si>
  <si>
    <t>Поставка расходных материалов для оргтехники</t>
  </si>
  <si>
    <t>233860600333286060100100110005829242</t>
  </si>
  <si>
    <t>Оказание услуг по предоставлению права использования программного обеспечения</t>
  </si>
  <si>
    <t>233860600333286060100100120005829242</t>
  </si>
  <si>
    <t>233860600333286060100100130003312244</t>
  </si>
  <si>
    <t>Оказание услуг по техническому обслуживанию кондиционеров</t>
  </si>
  <si>
    <t>233860600333286060100100220000000244</t>
  </si>
  <si>
    <t xml:space="preserve">поставка рамок для благодарственных писем главы города </t>
  </si>
  <si>
    <t>поставка книг, сувенирной продукции</t>
  </si>
  <si>
    <t>поставка цветочной продукции</t>
  </si>
  <si>
    <t>оказание полиграфических услуг</t>
  </si>
  <si>
    <t>поставка канцелярских товаров и принадлежностей</t>
  </si>
  <si>
    <t>233860600333286060100100230000000242</t>
  </si>
  <si>
    <t>поставка мониторов, офисного оборудования</t>
  </si>
  <si>
    <t>приобретение расходных материалов для оргтехники</t>
  </si>
  <si>
    <t>233860601524086060100100650001392244</t>
  </si>
  <si>
    <t xml:space="preserve">Поставка флагов </t>
  </si>
  <si>
    <t>233860601524086060100100640000000244</t>
  </si>
  <si>
    <t>Оказание услуг по ремонту автотранспортного средства</t>
  </si>
  <si>
    <t>233860601524086060100100100001712244</t>
  </si>
  <si>
    <t xml:space="preserve">Поставка бумаги для офисной техники белой </t>
  </si>
  <si>
    <t>233860601524086060100100080004520244</t>
  </si>
  <si>
    <t xml:space="preserve">Оказание услуг по техническому обслуживанию автомобилей Фольксваген </t>
  </si>
  <si>
    <t>233860601524086060100100210008020244</t>
  </si>
  <si>
    <t xml:space="preserve">Оказание услуг по техническому обслуживанию охранно-пожарной сигнализации и автоматики </t>
  </si>
  <si>
    <t>233860601524086060100100220008020244</t>
  </si>
  <si>
    <t xml:space="preserve">Оказание услуг по организации и сопровождению канала связи для передачи тревожных сообщений на пульт 01 в городе Урай </t>
  </si>
  <si>
    <t>233860601524086060100100230003312244</t>
  </si>
  <si>
    <t xml:space="preserve">Оказание услуг по техническому обслуживанию системы вентиляции </t>
  </si>
  <si>
    <t>233860601524086060100100240004520244</t>
  </si>
  <si>
    <t xml:space="preserve">Оказание услуг по техническому обслуживанию автотранспортных средств </t>
  </si>
  <si>
    <t>233860601524086060100100250004322244</t>
  </si>
  <si>
    <t xml:space="preserve">Оказание услуг по техническому обслуживанию сети газопотребления и газового оборудования </t>
  </si>
  <si>
    <t>233860601524086060100100270008010244</t>
  </si>
  <si>
    <t xml:space="preserve">Оказание охранных услуг </t>
  </si>
  <si>
    <t>233860601524086060100100280008010244</t>
  </si>
  <si>
    <t xml:space="preserve">Оказание услуг по охране объектов посредством пульта централизованного наблюдения и кнопки тревожной сигнализации, включая техническое обслуживание </t>
  </si>
  <si>
    <t>233860601524086060100100290008690244</t>
  </si>
  <si>
    <t xml:space="preserve">Оказание услуг по предрейсовому и послерейсовому медицинскому осмотру водителей транспортных средств </t>
  </si>
  <si>
    <t>233860601524086060100100300006202244</t>
  </si>
  <si>
    <t xml:space="preserve">Оказание услуг по информационно-техническому обслуживанию программного продукта "Автоматизированная система "Удаленное рабочее место" </t>
  </si>
  <si>
    <t>233860601524086060100100310006202242</t>
  </si>
  <si>
    <t xml:space="preserve">Оказание услуг по адаптации и сопровождению экземпляров Систем, в т.ч. специальной копии Системы, установленных у Заказчика, на основе специального лицензионного программного обеспечения, обеспечивающего совместимость услуг с установленными экземплярами Систем КонсультантПлюс </t>
  </si>
  <si>
    <t>243860601524086060100100440008020244</t>
  </si>
  <si>
    <t>октябрь-ноябрь 2024</t>
  </si>
  <si>
    <t>243860601524086060100100450008020244</t>
  </si>
  <si>
    <t>243860601524086060100100460003312244</t>
  </si>
  <si>
    <t>243860601524086060100100470004520244</t>
  </si>
  <si>
    <t>243860601524086060100100480004322244</t>
  </si>
  <si>
    <t>243860601524086060100100500008010244</t>
  </si>
  <si>
    <t>243860601524086060100100510008010244</t>
  </si>
  <si>
    <t>243860601524086060100100520008690244</t>
  </si>
  <si>
    <t>243860601524086060100100530006202242</t>
  </si>
  <si>
    <t>243860601524086060100100540006202242</t>
  </si>
  <si>
    <t>МБДОУ "Детский сад №7 "Антошка"</t>
  </si>
  <si>
    <t>233860601692786060100100090000000244</t>
  </si>
  <si>
    <t>233860601692786060100100210008020244</t>
  </si>
  <si>
    <t xml:space="preserve">Оказание услуг по техническому обслуживанию системы пожарной сигнализации и системы оповещения людей о пожаре </t>
  </si>
  <si>
    <t>233860601692786060100100120002823244</t>
  </si>
  <si>
    <t>233860601692786060100100130002620244</t>
  </si>
  <si>
    <t xml:space="preserve">Поставка компьютерного оборудования </t>
  </si>
  <si>
    <t>233860601692786060100100140002823244</t>
  </si>
  <si>
    <t xml:space="preserve">Поставка ламинатора </t>
  </si>
  <si>
    <t>233860601692786060100100150000000244</t>
  </si>
  <si>
    <t xml:space="preserve">Поставка компьютерного и периферийного оборудования </t>
  </si>
  <si>
    <t>233860601692786060100100160000000244</t>
  </si>
  <si>
    <t xml:space="preserve">Поставка игрушек </t>
  </si>
  <si>
    <t>233860601692786060100100170000000244</t>
  </si>
  <si>
    <t xml:space="preserve">Поставка моющих средств </t>
  </si>
  <si>
    <t>233860601692786060100100180000000244</t>
  </si>
  <si>
    <t xml:space="preserve">Поставка канцелярских товаров </t>
  </si>
  <si>
    <t>март-апрель 2023</t>
  </si>
  <si>
    <t>233860601692786060100100190002120244</t>
  </si>
  <si>
    <t xml:space="preserve">Поставка дезинфицирующих средств </t>
  </si>
  <si>
    <t>233860601692786060100100200000000244</t>
  </si>
  <si>
    <t xml:space="preserve">Поставка хозяйственных товаров </t>
  </si>
  <si>
    <t>233860601692786060100100330002751244</t>
  </si>
  <si>
    <t>Поставка стиральных машин</t>
  </si>
  <si>
    <t>233860601692786060100100340002640244</t>
  </si>
  <si>
    <t>Поставка экшн видеокамер</t>
  </si>
  <si>
    <t xml:space="preserve">233860601692786060100100030000000244 </t>
  </si>
  <si>
    <t>п.5 ч.1 ст.93 Федерального
закона №44-ФЗ</t>
  </si>
  <si>
    <t>233860601692786060100100220003312244</t>
  </si>
  <si>
    <t xml:space="preserve">Оказание услуг по техническому обслуживанию системы водоподготовки бассейна </t>
  </si>
  <si>
    <t>233860601692786060100100230008020244</t>
  </si>
  <si>
    <t>233860601692786060100100240003312244</t>
  </si>
  <si>
    <t xml:space="preserve">Оказание услуг по техническому обслуживанию системы вентиляции и дымоудаления </t>
  </si>
  <si>
    <t>233860601692786060100100250000000244</t>
  </si>
  <si>
    <t>233860601692786060100100260000000244</t>
  </si>
  <si>
    <t>233860601692786060100100270000000244</t>
  </si>
  <si>
    <t>233860601692786060100100280000000244</t>
  </si>
  <si>
    <t>233860601692786060100100290000000244</t>
  </si>
  <si>
    <t xml:space="preserve">Поставка фруктов </t>
  </si>
  <si>
    <t>233860601692786060100100300001020244</t>
  </si>
  <si>
    <t>233860601692786060100100310000000244</t>
  </si>
  <si>
    <t>243860601692786060100100040000000244</t>
  </si>
  <si>
    <t xml:space="preserve">253860601692786060100100070000000244 
</t>
  </si>
  <si>
    <t>233860601763186060100100040006202242</t>
  </si>
  <si>
    <t>Оказание информационных услуг с использованием экземпляров Системы КонсультантПлюс.</t>
  </si>
  <si>
    <t>233860601763186060100100050006202242</t>
  </si>
  <si>
    <t>Оказание услуг по информационно-техническому обслуживанию программного продукта "Автоматизированная система "Удаленное рабочее место"</t>
  </si>
  <si>
    <t>233860601763186060100100060001712244</t>
  </si>
  <si>
    <t>Поставка бумаги для офисной техники белая.</t>
  </si>
  <si>
    <t>233860601763186060100100070002823244</t>
  </si>
  <si>
    <t>Поставка картриджей.</t>
  </si>
  <si>
    <t>243860601763186060100100080006202242</t>
  </si>
  <si>
    <t>243860601763186060100100090006202242</t>
  </si>
  <si>
    <t>243860601763186060100100100001712244</t>
  </si>
  <si>
    <t>243860601763186060100100110002823244</t>
  </si>
  <si>
    <t>233860601348286060100100040000000000</t>
  </si>
  <si>
    <t>243860601348286060100100040000000000</t>
  </si>
  <si>
    <t>253860601348286060100100040000000000</t>
  </si>
  <si>
    <t>Муниципальное бюджетное общеобразовательное учреждение "Детский сад №19 "Радость"</t>
  </si>
  <si>
    <t>233860600390386060100100050001020244</t>
  </si>
  <si>
    <t>233860600390386060100100070001020244</t>
  </si>
  <si>
    <t>233860600390386060100100060001020244</t>
  </si>
  <si>
    <t>Муниципальное бюджетное учреждение дополнительго образовния "Детская школа искусств"</t>
  </si>
  <si>
    <t>233860600659886060100100030001712244</t>
  </si>
  <si>
    <t xml:space="preserve">Поставка бумаги для офисной техники </t>
  </si>
  <si>
    <t>233860600659886060100100010000000244</t>
  </si>
  <si>
    <t>233860600659886060100100020000000244</t>
  </si>
  <si>
    <t>243860600659886060100100050000000244</t>
  </si>
  <si>
    <t xml:space="preserve">243860600659886060100100070000000244 
</t>
  </si>
  <si>
    <t xml:space="preserve">253860600659886060100100100000000244 </t>
  </si>
  <si>
    <t>253860600659886060100100110000000244</t>
  </si>
  <si>
    <t>п.5ч.1 ст.93 Федерального закона №44-ФЗ</t>
  </si>
  <si>
    <t>Муниципальное бюджетное учреждение молодежи и дополнительного образования "ЦМДО"</t>
  </si>
  <si>
    <t>233860600608386060100100040000000244</t>
  </si>
  <si>
    <t>233860600608386060100100010000000244</t>
  </si>
  <si>
    <t>243860600608386060100100020000000244</t>
  </si>
  <si>
    <r>
      <t>253860600608386060100100030000000244</t>
    </r>
    <r>
      <rPr>
        <sz val="12"/>
        <color indexed="10"/>
        <rFont val="Times New Roman"/>
        <family val="1"/>
      </rPr>
      <t xml:space="preserve">
</t>
    </r>
  </si>
  <si>
    <t>233860600324486060100100020002620244</t>
  </si>
  <si>
    <t xml:space="preserve">Поставка проекторов </t>
  </si>
  <si>
    <t>233860600324486060100100030002829244</t>
  </si>
  <si>
    <t>Поставка огнетушителей</t>
  </si>
  <si>
    <t>233860600324486060100100040002823244</t>
  </si>
  <si>
    <t>233860600324486060100100050001712244</t>
  </si>
  <si>
    <t>Поставка канцелярских товаров</t>
  </si>
  <si>
    <t>233860600324486060100100070002120244</t>
  </si>
  <si>
    <t>233860600324486060100100080005629244</t>
  </si>
  <si>
    <t>Оказание услуг по организации горячего питания учащихся на базе школьной столовой Муниципального бюджетного общеобразовательного учреждения гимназия имени Анатолия Иосифовича Яковлева</t>
  </si>
  <si>
    <t>233860600324486060100100240008020244</t>
  </si>
  <si>
    <t>Оказание услуг по техническому обслуживанию системы контроля управления доступом</t>
  </si>
  <si>
    <t xml:space="preserve">233860600324486060100100190000000000 </t>
  </si>
  <si>
    <t>233860600324486060100100200000000000</t>
  </si>
  <si>
    <t>март-сентябрь 2023</t>
  </si>
  <si>
    <t>243860600324486060100100020002620244</t>
  </si>
  <si>
    <t>Поставка проекторов</t>
  </si>
  <si>
    <t>243860600324486060100100030002829244</t>
  </si>
  <si>
    <t xml:space="preserve">Поставка огнетушителей 
</t>
  </si>
  <si>
    <t>243860600324486060100100040002823244</t>
  </si>
  <si>
    <t>243860600324486060100100050001712244</t>
  </si>
  <si>
    <t>243860600324486060100100070002120244</t>
  </si>
  <si>
    <t>233860600324486060100100140008020244</t>
  </si>
  <si>
    <t xml:space="preserve">Оказание услуг по техническому обслуживанию системы пожарной сигнализации, системы оповещения людей о пожаре </t>
  </si>
  <si>
    <t>233860600324486060100100150003314244</t>
  </si>
  <si>
    <t>Оказание услуг по техническому обслуживанию и планово-предупредительным работам, ремонту внутренних электрических сетей и электрооборудования</t>
  </si>
  <si>
    <t>233860600324486060100100160003312244</t>
  </si>
  <si>
    <t xml:space="preserve">Оказание услуг по сервисному обслуживанию установок очистки воды </t>
  </si>
  <si>
    <t>233860600324486060100100170005629244</t>
  </si>
  <si>
    <t xml:space="preserve">Оказание услуг по организации горячего питания учащихся на базе школьной столовой Муниципального бюджетного общеобразовательного учреждения гимназия имени Анатолия Иосифовича Яковлева </t>
  </si>
  <si>
    <t>233860600324486060100100220008020244</t>
  </si>
  <si>
    <t>233860600324486060100100230008020244</t>
  </si>
  <si>
    <t xml:space="preserve">Оказание услуг по техническому обслуживанию и ремонту системы видеонаблюдения </t>
  </si>
  <si>
    <t>243860600324486060100100190000000000</t>
  </si>
  <si>
    <t>май-июль 2024</t>
  </si>
  <si>
    <t>243860600324486060100100200000000244</t>
  </si>
  <si>
    <t>253860600324486060100100020002620244</t>
  </si>
  <si>
    <t>253860600324486060100100030002829244</t>
  </si>
  <si>
    <t>253860600324486060100100040002823244</t>
  </si>
  <si>
    <t>253860600324486060100100050001712244</t>
  </si>
  <si>
    <t>253860600324486060100100070002120244</t>
  </si>
  <si>
    <t>243860600324486060100100130008020244</t>
  </si>
  <si>
    <t>243860600324486060100100140003314244</t>
  </si>
  <si>
    <t xml:space="preserve">Оказание услуг по техническому обслуживанию и планово-предупредительным работам, ремонту внутренних электрических сетей и электрооборудования </t>
  </si>
  <si>
    <t>243860600324486060100100150003312244</t>
  </si>
  <si>
    <t>243860600324486060100100160008020244</t>
  </si>
  <si>
    <t>243860600324486060100100170008020244</t>
  </si>
  <si>
    <t xml:space="preserve">Оказание услуг по техническому обслуживанию системы контроля управления доступом </t>
  </si>
  <si>
    <t>243860600324486060100100180005629244</t>
  </si>
  <si>
    <t>253860600324486060100100080000000000</t>
  </si>
  <si>
    <t>253860600324486060100100090000000244</t>
  </si>
  <si>
    <t>Муниципальное бюджетное общеобразовательное учреждение гимназия имени Анатолия Иосифовича Яковлева</t>
  </si>
  <si>
    <t>МКУ "Управление жилищно-коммунального хозяйства города Урай"</t>
  </si>
  <si>
    <t>Управление образования и молодежной политики администрации города Урай</t>
  </si>
  <si>
    <t>Муниципальное бюджетное общеобразовательное учреждение средняя общеобразовательная школа №2</t>
  </si>
  <si>
    <t>январь-март 2024</t>
  </si>
  <si>
    <t>январь март 2025</t>
  </si>
  <si>
    <t>Январь, июль 2025</t>
  </si>
  <si>
    <t>октябрь-ноябрь 2025</t>
  </si>
  <si>
    <t>Муниципальное казенное учреждение "Центр бухгалтерского учета города Урай"</t>
  </si>
  <si>
    <t>МКУ "Управление материально-технического обеспечения города Урай"</t>
  </si>
  <si>
    <t>МКУ "Единая дежурно-диспетчерская служба"</t>
  </si>
  <si>
    <t>243860600421686060100100170000000244</t>
  </si>
  <si>
    <t>243860600421686060100100180000000244</t>
  </si>
  <si>
    <t>253860600421686060100100170000000244</t>
  </si>
  <si>
    <t>253860600421686060100100180000000244</t>
  </si>
  <si>
    <t>Итого предусмотрено на осуществление закупок                                                                         на первый год планового периода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</si>
</sst>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00"/>
    <numFmt numFmtId="174" formatCode="0.00000"/>
    <numFmt numFmtId="175" formatCode="[$-419]mmmm\ yyyy;@"/>
    <numFmt numFmtId="176" formatCode="mmm/yyyy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800]dddd\,\ mmmm\ dd\,\ yyyy"/>
    <numFmt numFmtId="184" formatCode="#,##0.00_р_."/>
    <numFmt numFmtId="185" formatCode="[$-FC19]dd\ mmmm\ yyyy\ \г\.;@"/>
    <numFmt numFmtId="186" formatCode="000000"/>
    <numFmt numFmtId="187" formatCode="0.000000"/>
    <numFmt numFmtId="188" formatCode="0.0000"/>
    <numFmt numFmtId="189" formatCode="0.000"/>
    <numFmt numFmtId="190" formatCode="#,##0.000"/>
  </numFmts>
  <fonts count="53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4" fontId="3" fillId="0" borderId="10" xfId="57" applyNumberFormat="1" applyFont="1" applyFill="1" applyBorder="1" applyAlignment="1">
      <alignment horizontal="center" vertical="top" wrapText="1"/>
      <protection/>
    </xf>
    <xf numFmtId="49" fontId="3" fillId="0" borderId="10" xfId="57" applyNumberFormat="1" applyFont="1" applyFill="1" applyBorder="1" applyAlignment="1">
      <alignment horizontal="center" vertical="top" wrapText="1"/>
      <protection/>
    </xf>
    <xf numFmtId="49" fontId="49" fillId="0" borderId="0" xfId="0" applyNumberFormat="1" applyFont="1" applyFill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/>
    </xf>
    <xf numFmtId="49" fontId="49" fillId="0" borderId="11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49" fontId="49" fillId="0" borderId="10" xfId="57" applyNumberFormat="1" applyFont="1" applyFill="1" applyBorder="1" applyAlignment="1">
      <alignment horizontal="center" vertical="top" wrapText="1"/>
      <protection/>
    </xf>
    <xf numFmtId="4" fontId="49" fillId="0" borderId="10" xfId="57" applyNumberFormat="1" applyFont="1" applyFill="1" applyBorder="1" applyAlignment="1">
      <alignment horizontal="center" vertical="top" wrapText="1"/>
      <protection/>
    </xf>
    <xf numFmtId="4" fontId="50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5" fontId="48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/>
    </xf>
    <xf numFmtId="49" fontId="49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5" fontId="3" fillId="0" borderId="10" xfId="5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9" fillId="0" borderId="15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90" fontId="3" fillId="0" borderId="10" xfId="57" applyNumberFormat="1" applyFont="1" applyFill="1" applyBorder="1" applyAlignment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top" wrapText="1"/>
    </xf>
    <xf numFmtId="190" fontId="2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49" fontId="51" fillId="34" borderId="14" xfId="0" applyNumberFormat="1" applyFont="1" applyFill="1" applyBorder="1" applyAlignment="1" applyProtection="1">
      <alignment horizontal="center" vertical="top" wrapText="1"/>
      <protection/>
    </xf>
    <xf numFmtId="49" fontId="3" fillId="34" borderId="16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Alignment="1">
      <alignment horizontal="center" vertical="top" wrapText="1"/>
    </xf>
    <xf numFmtId="175" fontId="3" fillId="0" borderId="0" xfId="0" applyNumberFormat="1" applyFont="1" applyFill="1" applyAlignment="1">
      <alignment horizontal="center" vertical="top" wrapText="1"/>
    </xf>
    <xf numFmtId="49" fontId="48" fillId="0" borderId="0" xfId="0" applyNumberFormat="1" applyFont="1" applyFill="1" applyAlignment="1">
      <alignment horizontal="center" vertical="top"/>
    </xf>
    <xf numFmtId="49" fontId="48" fillId="0" borderId="0" xfId="0" applyNumberFormat="1" applyFont="1" applyFill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wrapText="1"/>
    </xf>
    <xf numFmtId="49" fontId="3" fillId="34" borderId="10" xfId="42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49" fontId="49" fillId="33" borderId="10" xfId="57" applyNumberFormat="1" applyFont="1" applyFill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0" fontId="48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33" borderId="10" xfId="57" applyNumberFormat="1" applyFont="1" applyFill="1" applyBorder="1" applyAlignment="1">
      <alignment horizontal="center" vertical="top" wrapText="1"/>
      <protection/>
    </xf>
    <xf numFmtId="49" fontId="3" fillId="33" borderId="10" xfId="57" applyNumberFormat="1" applyFont="1" applyFill="1" applyBorder="1" applyAlignment="1">
      <alignment horizontal="center" vertical="top" wrapText="1"/>
      <protection/>
    </xf>
    <xf numFmtId="4" fontId="2" fillId="33" borderId="10" xfId="0" applyNumberFormat="1" applyFont="1" applyFill="1" applyBorder="1" applyAlignment="1">
      <alignment horizontal="center" vertical="top" wrapText="1"/>
    </xf>
    <xf numFmtId="175" fontId="3" fillId="33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50" fillId="0" borderId="22" xfId="0" applyNumberFormat="1" applyFont="1" applyFill="1" applyBorder="1" applyAlignment="1">
      <alignment horizontal="left" vertical="top" wrapText="1"/>
    </xf>
    <xf numFmtId="49" fontId="50" fillId="0" borderId="15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Fill="1" applyBorder="1" applyAlignment="1">
      <alignment horizontal="center" vertical="top" wrapText="1"/>
    </xf>
    <xf numFmtId="175" fontId="2" fillId="0" borderId="23" xfId="0" applyNumberFormat="1" applyFont="1" applyFill="1" applyBorder="1" applyAlignment="1">
      <alignment horizontal="center" vertical="top" wrapText="1"/>
    </xf>
    <xf numFmtId="175" fontId="2" fillId="0" borderId="12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9"/>
  <sheetViews>
    <sheetView tabSelected="1" zoomScale="71" zoomScaleNormal="71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C407" sqref="C407"/>
    </sheetView>
  </sheetViews>
  <sheetFormatPr defaultColWidth="9.00390625" defaultRowHeight="12.75"/>
  <cols>
    <col min="1" max="1" width="4.75390625" style="50" customWidth="1"/>
    <col min="2" max="2" width="35.25390625" style="50" customWidth="1"/>
    <col min="3" max="3" width="46.125" style="50" customWidth="1"/>
    <col min="4" max="4" width="41.00390625" style="50" customWidth="1"/>
    <col min="5" max="5" width="30.625" style="50" customWidth="1"/>
    <col min="6" max="6" width="22.75390625" style="70" customWidth="1"/>
    <col min="7" max="7" width="20.75390625" style="70" customWidth="1"/>
    <col min="8" max="8" width="18.125" style="70" customWidth="1"/>
    <col min="9" max="9" width="16.875" style="70" customWidth="1"/>
    <col min="10" max="10" width="16.00390625" style="70" customWidth="1"/>
    <col min="11" max="11" width="18.75390625" style="71" customWidth="1"/>
    <col min="12" max="16384" width="9.125" style="50" customWidth="1"/>
  </cols>
  <sheetData>
    <row r="1" spans="1:11" ht="26.25" customHeight="1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51" customFormat="1" ht="34.5" customHeight="1">
      <c r="A2" s="136" t="s">
        <v>35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31.5" customHeight="1">
      <c r="A3" s="122" t="s">
        <v>7</v>
      </c>
      <c r="B3" s="133" t="s">
        <v>21</v>
      </c>
      <c r="C3" s="128" t="s">
        <v>8</v>
      </c>
      <c r="D3" s="129"/>
      <c r="E3" s="122" t="s">
        <v>11</v>
      </c>
      <c r="F3" s="131" t="s">
        <v>13</v>
      </c>
      <c r="G3" s="137" t="s">
        <v>9</v>
      </c>
      <c r="H3" s="138"/>
      <c r="I3" s="138"/>
      <c r="J3" s="139"/>
      <c r="K3" s="125" t="s">
        <v>10</v>
      </c>
    </row>
    <row r="4" spans="1:11" ht="32.25" customHeight="1">
      <c r="A4" s="123"/>
      <c r="B4" s="134"/>
      <c r="C4" s="122" t="s">
        <v>20</v>
      </c>
      <c r="D4" s="122" t="s">
        <v>14</v>
      </c>
      <c r="E4" s="123"/>
      <c r="F4" s="140"/>
      <c r="G4" s="131" t="s">
        <v>15</v>
      </c>
      <c r="H4" s="137" t="s">
        <v>19</v>
      </c>
      <c r="I4" s="139"/>
      <c r="J4" s="131" t="s">
        <v>18</v>
      </c>
      <c r="K4" s="126"/>
    </row>
    <row r="5" spans="1:11" ht="74.25" customHeight="1">
      <c r="A5" s="124"/>
      <c r="B5" s="135"/>
      <c r="C5" s="124"/>
      <c r="D5" s="124"/>
      <c r="E5" s="124"/>
      <c r="F5" s="132"/>
      <c r="G5" s="132"/>
      <c r="H5" s="24" t="s">
        <v>16</v>
      </c>
      <c r="I5" s="24" t="s">
        <v>17</v>
      </c>
      <c r="J5" s="132"/>
      <c r="K5" s="127"/>
    </row>
    <row r="6" spans="1:11" ht="16.5" customHeight="1">
      <c r="A6" s="52">
        <v>1</v>
      </c>
      <c r="B6" s="52">
        <v>2</v>
      </c>
      <c r="C6" s="47" t="s">
        <v>0</v>
      </c>
      <c r="D6" s="47" t="s">
        <v>1</v>
      </c>
      <c r="E6" s="47" t="s">
        <v>2</v>
      </c>
      <c r="F6" s="24" t="s">
        <v>12</v>
      </c>
      <c r="G6" s="24" t="s">
        <v>3</v>
      </c>
      <c r="H6" s="24" t="s">
        <v>4</v>
      </c>
      <c r="I6" s="24" t="s">
        <v>5</v>
      </c>
      <c r="J6" s="24" t="s">
        <v>6</v>
      </c>
      <c r="K6" s="53">
        <v>11</v>
      </c>
    </row>
    <row r="7" spans="1:11" ht="34.5" customHeight="1">
      <c r="A7" s="102">
        <v>1</v>
      </c>
      <c r="B7" s="110" t="s">
        <v>98</v>
      </c>
      <c r="C7" s="7" t="s">
        <v>99</v>
      </c>
      <c r="D7" s="29" t="s">
        <v>100</v>
      </c>
      <c r="E7" s="29" t="s">
        <v>25</v>
      </c>
      <c r="F7" s="30">
        <v>360</v>
      </c>
      <c r="G7" s="30">
        <v>360</v>
      </c>
      <c r="H7" s="30">
        <v>0</v>
      </c>
      <c r="I7" s="30">
        <v>0</v>
      </c>
      <c r="J7" s="30">
        <v>0</v>
      </c>
      <c r="K7" s="29" t="s">
        <v>32</v>
      </c>
    </row>
    <row r="8" spans="1:11" ht="34.5" customHeight="1">
      <c r="A8" s="102"/>
      <c r="B8" s="110"/>
      <c r="C8" s="21" t="s">
        <v>101</v>
      </c>
      <c r="D8" s="22" t="s">
        <v>102</v>
      </c>
      <c r="E8" s="23" t="s">
        <v>25</v>
      </c>
      <c r="F8" s="5">
        <v>672.8</v>
      </c>
      <c r="G8" s="5">
        <v>672.8</v>
      </c>
      <c r="H8" s="5">
        <v>0</v>
      </c>
      <c r="I8" s="5">
        <v>0</v>
      </c>
      <c r="J8" s="5">
        <v>0</v>
      </c>
      <c r="K8" s="4" t="s">
        <v>103</v>
      </c>
    </row>
    <row r="9" spans="1:11" ht="34.5" customHeight="1">
      <c r="A9" s="102"/>
      <c r="B9" s="110"/>
      <c r="C9" s="3" t="s">
        <v>104</v>
      </c>
      <c r="D9" s="22" t="s">
        <v>102</v>
      </c>
      <c r="E9" s="4" t="s">
        <v>25</v>
      </c>
      <c r="F9" s="5">
        <v>670</v>
      </c>
      <c r="G9" s="5">
        <v>670</v>
      </c>
      <c r="H9" s="5">
        <v>0</v>
      </c>
      <c r="I9" s="5">
        <v>0</v>
      </c>
      <c r="J9" s="5">
        <v>0</v>
      </c>
      <c r="K9" s="4" t="s">
        <v>103</v>
      </c>
    </row>
    <row r="10" spans="1:11" ht="34.5" customHeight="1">
      <c r="A10" s="102"/>
      <c r="B10" s="110"/>
      <c r="C10" s="3" t="s">
        <v>105</v>
      </c>
      <c r="D10" s="22" t="s">
        <v>102</v>
      </c>
      <c r="E10" s="4" t="s">
        <v>25</v>
      </c>
      <c r="F10" s="5">
        <v>670</v>
      </c>
      <c r="G10" s="5">
        <v>670</v>
      </c>
      <c r="H10" s="5">
        <v>0</v>
      </c>
      <c r="I10" s="5">
        <v>0</v>
      </c>
      <c r="J10" s="5">
        <v>0</v>
      </c>
      <c r="K10" s="4" t="s">
        <v>103</v>
      </c>
    </row>
    <row r="11" spans="1:11" ht="34.5" customHeight="1">
      <c r="A11" s="102"/>
      <c r="B11" s="110"/>
      <c r="C11" s="3" t="s">
        <v>106</v>
      </c>
      <c r="D11" s="22" t="s">
        <v>107</v>
      </c>
      <c r="E11" s="4" t="s">
        <v>25</v>
      </c>
      <c r="F11" s="5">
        <v>24.78</v>
      </c>
      <c r="G11" s="5">
        <v>24.78</v>
      </c>
      <c r="H11" s="5">
        <v>0</v>
      </c>
      <c r="I11" s="5">
        <v>0</v>
      </c>
      <c r="J11" s="5">
        <v>0</v>
      </c>
      <c r="K11" s="4" t="s">
        <v>108</v>
      </c>
    </row>
    <row r="12" spans="1:11" ht="34.5" customHeight="1">
      <c r="A12" s="102"/>
      <c r="B12" s="110"/>
      <c r="C12" s="3" t="s">
        <v>109</v>
      </c>
      <c r="D12" s="22" t="s">
        <v>107</v>
      </c>
      <c r="E12" s="4" t="s">
        <v>25</v>
      </c>
      <c r="F12" s="5">
        <v>24.58</v>
      </c>
      <c r="G12" s="5">
        <v>24.58</v>
      </c>
      <c r="H12" s="5">
        <v>0</v>
      </c>
      <c r="I12" s="5">
        <v>0</v>
      </c>
      <c r="J12" s="5">
        <v>0</v>
      </c>
      <c r="K12" s="4" t="s">
        <v>33</v>
      </c>
    </row>
    <row r="13" spans="1:11" ht="34.5" customHeight="1">
      <c r="A13" s="102"/>
      <c r="B13" s="110"/>
      <c r="C13" s="3" t="s">
        <v>110</v>
      </c>
      <c r="D13" s="22" t="s">
        <v>111</v>
      </c>
      <c r="E13" s="4" t="s">
        <v>25</v>
      </c>
      <c r="F13" s="5">
        <v>79</v>
      </c>
      <c r="G13" s="5">
        <v>79</v>
      </c>
      <c r="H13" s="5">
        <v>0</v>
      </c>
      <c r="I13" s="5">
        <v>0</v>
      </c>
      <c r="J13" s="5">
        <v>0</v>
      </c>
      <c r="K13" s="4" t="s">
        <v>108</v>
      </c>
    </row>
    <row r="14" spans="1:11" ht="34.5" customHeight="1">
      <c r="A14" s="102"/>
      <c r="B14" s="110"/>
      <c r="C14" s="3" t="s">
        <v>112</v>
      </c>
      <c r="D14" s="22" t="s">
        <v>111</v>
      </c>
      <c r="E14" s="4" t="s">
        <v>25</v>
      </c>
      <c r="F14" s="5">
        <v>137.51</v>
      </c>
      <c r="G14" s="5">
        <v>137.51</v>
      </c>
      <c r="H14" s="5">
        <v>0</v>
      </c>
      <c r="I14" s="5">
        <v>0</v>
      </c>
      <c r="J14" s="5">
        <v>0</v>
      </c>
      <c r="K14" s="4" t="s">
        <v>33</v>
      </c>
    </row>
    <row r="15" spans="1:11" ht="34.5" customHeight="1">
      <c r="A15" s="102"/>
      <c r="B15" s="110"/>
      <c r="C15" s="3" t="s">
        <v>113</v>
      </c>
      <c r="D15" s="22" t="s">
        <v>114</v>
      </c>
      <c r="E15" s="4" t="s">
        <v>25</v>
      </c>
      <c r="F15" s="5">
        <v>1225.5</v>
      </c>
      <c r="G15" s="5">
        <v>1225.5</v>
      </c>
      <c r="H15" s="5">
        <v>0</v>
      </c>
      <c r="I15" s="5">
        <v>0</v>
      </c>
      <c r="J15" s="5">
        <v>0</v>
      </c>
      <c r="K15" s="4" t="s">
        <v>115</v>
      </c>
    </row>
    <row r="16" spans="1:11" ht="34.5" customHeight="1">
      <c r="A16" s="102"/>
      <c r="B16" s="110"/>
      <c r="C16" s="6" t="s">
        <v>116</v>
      </c>
      <c r="D16" s="4"/>
      <c r="E16" s="4" t="s">
        <v>30</v>
      </c>
      <c r="F16" s="5">
        <v>381.7</v>
      </c>
      <c r="G16" s="5">
        <v>381.7</v>
      </c>
      <c r="H16" s="5">
        <v>0</v>
      </c>
      <c r="I16" s="5">
        <v>0</v>
      </c>
      <c r="J16" s="5">
        <v>0</v>
      </c>
      <c r="K16" s="4" t="s">
        <v>222</v>
      </c>
    </row>
    <row r="17" spans="1:11" ht="34.5" customHeight="1">
      <c r="A17" s="102"/>
      <c r="B17" s="110"/>
      <c r="C17" s="6" t="s">
        <v>117</v>
      </c>
      <c r="D17" s="4"/>
      <c r="E17" s="4" t="s">
        <v>30</v>
      </c>
      <c r="F17" s="5">
        <v>156</v>
      </c>
      <c r="G17" s="5">
        <v>156.6</v>
      </c>
      <c r="H17" s="5">
        <v>0</v>
      </c>
      <c r="I17" s="5">
        <v>0</v>
      </c>
      <c r="J17" s="5">
        <v>0</v>
      </c>
      <c r="K17" s="4" t="s">
        <v>26</v>
      </c>
    </row>
    <row r="18" spans="1:11" ht="34.5" customHeight="1">
      <c r="A18" s="102"/>
      <c r="B18" s="110"/>
      <c r="C18" s="6" t="s">
        <v>118</v>
      </c>
      <c r="D18" s="54"/>
      <c r="E18" s="4" t="s">
        <v>30</v>
      </c>
      <c r="F18" s="5">
        <v>3.5</v>
      </c>
      <c r="G18" s="5">
        <v>3.5</v>
      </c>
      <c r="H18" s="5">
        <v>0</v>
      </c>
      <c r="I18" s="5">
        <v>0</v>
      </c>
      <c r="J18" s="5">
        <v>0</v>
      </c>
      <c r="K18" s="4" t="s">
        <v>33</v>
      </c>
    </row>
    <row r="19" spans="1:11" ht="34.5" customHeight="1">
      <c r="A19" s="102"/>
      <c r="B19" s="110"/>
      <c r="C19" s="6" t="s">
        <v>119</v>
      </c>
      <c r="D19" s="54"/>
      <c r="E19" s="4" t="s">
        <v>30</v>
      </c>
      <c r="F19" s="5">
        <v>6.99</v>
      </c>
      <c r="G19" s="5">
        <v>6.99</v>
      </c>
      <c r="H19" s="5">
        <v>0</v>
      </c>
      <c r="I19" s="5">
        <v>0</v>
      </c>
      <c r="J19" s="5">
        <v>0</v>
      </c>
      <c r="K19" s="4" t="s">
        <v>32</v>
      </c>
    </row>
    <row r="20" spans="1:11" ht="34.5" customHeight="1">
      <c r="A20" s="102"/>
      <c r="B20" s="110"/>
      <c r="C20" s="6" t="s">
        <v>120</v>
      </c>
      <c r="D20" s="4"/>
      <c r="E20" s="4" t="s">
        <v>30</v>
      </c>
      <c r="F20" s="5">
        <v>452.89</v>
      </c>
      <c r="G20" s="5">
        <v>452.89</v>
      </c>
      <c r="H20" s="5">
        <v>0</v>
      </c>
      <c r="I20" s="5">
        <v>0</v>
      </c>
      <c r="J20" s="5">
        <v>0</v>
      </c>
      <c r="K20" s="4" t="s">
        <v>26</v>
      </c>
    </row>
    <row r="21" spans="1:11" ht="34.5" customHeight="1">
      <c r="A21" s="102"/>
      <c r="B21" s="110"/>
      <c r="C21" s="3" t="s">
        <v>121</v>
      </c>
      <c r="D21" s="4"/>
      <c r="E21" s="4" t="s">
        <v>30</v>
      </c>
      <c r="F21" s="5">
        <v>84</v>
      </c>
      <c r="G21" s="5">
        <v>84</v>
      </c>
      <c r="H21" s="5">
        <v>0</v>
      </c>
      <c r="I21" s="5">
        <v>0</v>
      </c>
      <c r="J21" s="5">
        <v>0</v>
      </c>
      <c r="K21" s="4" t="s">
        <v>26</v>
      </c>
    </row>
    <row r="22" spans="1:11" ht="34.5" customHeight="1">
      <c r="A22" s="102"/>
      <c r="B22" s="110"/>
      <c r="C22" s="107" t="s">
        <v>22</v>
      </c>
      <c r="D22" s="108"/>
      <c r="E22" s="4"/>
      <c r="F22" s="24">
        <f>SUM(F7:F21)</f>
        <v>4949.25</v>
      </c>
      <c r="G22" s="24">
        <f>SUM(G7:G21)</f>
        <v>4949.85</v>
      </c>
      <c r="H22" s="24">
        <f>SUM(H7:H21)</f>
        <v>0</v>
      </c>
      <c r="I22" s="24">
        <f>SUM(I7:I21)</f>
        <v>0</v>
      </c>
      <c r="J22" s="24">
        <f>SUM(J7:J21)</f>
        <v>0</v>
      </c>
      <c r="K22" s="25"/>
    </row>
    <row r="23" spans="1:11" ht="34.5" customHeight="1">
      <c r="A23" s="102"/>
      <c r="B23" s="110"/>
      <c r="C23" s="6" t="s">
        <v>122</v>
      </c>
      <c r="D23" s="22" t="s">
        <v>102</v>
      </c>
      <c r="E23" s="4" t="s">
        <v>25</v>
      </c>
      <c r="F23" s="5">
        <v>0</v>
      </c>
      <c r="G23" s="5">
        <v>0</v>
      </c>
      <c r="H23" s="5">
        <v>2009.1</v>
      </c>
      <c r="I23" s="5">
        <v>0</v>
      </c>
      <c r="J23" s="5">
        <v>0</v>
      </c>
      <c r="K23" s="4" t="s">
        <v>123</v>
      </c>
    </row>
    <row r="24" spans="1:11" ht="34.5" customHeight="1">
      <c r="A24" s="102"/>
      <c r="B24" s="110"/>
      <c r="C24" s="6" t="s">
        <v>124</v>
      </c>
      <c r="D24" s="54"/>
      <c r="E24" s="4" t="s">
        <v>30</v>
      </c>
      <c r="F24" s="5">
        <v>0</v>
      </c>
      <c r="G24" s="5">
        <v>0</v>
      </c>
      <c r="H24" s="5">
        <v>227.7</v>
      </c>
      <c r="I24" s="5">
        <v>0</v>
      </c>
      <c r="J24" s="5">
        <v>0</v>
      </c>
      <c r="K24" s="4" t="s">
        <v>125</v>
      </c>
    </row>
    <row r="25" spans="1:11" ht="34.5" customHeight="1">
      <c r="A25" s="102"/>
      <c r="B25" s="110"/>
      <c r="C25" s="6" t="s">
        <v>117</v>
      </c>
      <c r="D25" s="54"/>
      <c r="E25" s="4" t="s">
        <v>30</v>
      </c>
      <c r="F25" s="5">
        <v>0</v>
      </c>
      <c r="G25" s="5">
        <v>0</v>
      </c>
      <c r="H25" s="5">
        <v>185.23</v>
      </c>
      <c r="I25" s="5">
        <v>0</v>
      </c>
      <c r="J25" s="5">
        <v>0</v>
      </c>
      <c r="K25" s="4" t="s">
        <v>27</v>
      </c>
    </row>
    <row r="26" spans="1:11" ht="34.5" customHeight="1">
      <c r="A26" s="102"/>
      <c r="B26" s="110"/>
      <c r="C26" s="6" t="s">
        <v>118</v>
      </c>
      <c r="D26" s="54"/>
      <c r="E26" s="4" t="s">
        <v>30</v>
      </c>
      <c r="F26" s="5">
        <v>0</v>
      </c>
      <c r="G26" s="5">
        <v>0</v>
      </c>
      <c r="H26" s="5">
        <v>3.5</v>
      </c>
      <c r="I26" s="5">
        <v>0</v>
      </c>
      <c r="J26" s="5">
        <v>0</v>
      </c>
      <c r="K26" s="10" t="s">
        <v>126</v>
      </c>
    </row>
    <row r="27" spans="1:11" ht="34.5" customHeight="1">
      <c r="A27" s="102"/>
      <c r="B27" s="110"/>
      <c r="C27" s="6" t="s">
        <v>119</v>
      </c>
      <c r="D27" s="54"/>
      <c r="E27" s="4" t="s">
        <v>30</v>
      </c>
      <c r="F27" s="5">
        <v>0</v>
      </c>
      <c r="G27" s="5">
        <v>0</v>
      </c>
      <c r="H27" s="5">
        <v>299.36</v>
      </c>
      <c r="I27" s="5">
        <v>0</v>
      </c>
      <c r="J27" s="5">
        <v>0</v>
      </c>
      <c r="K27" s="10" t="s">
        <v>127</v>
      </c>
    </row>
    <row r="28" spans="1:11" ht="34.5" customHeight="1">
      <c r="A28" s="102"/>
      <c r="B28" s="110"/>
      <c r="C28" s="6" t="s">
        <v>128</v>
      </c>
      <c r="D28" s="54"/>
      <c r="E28" s="4" t="s">
        <v>30</v>
      </c>
      <c r="F28" s="5">
        <v>0</v>
      </c>
      <c r="G28" s="5">
        <v>0</v>
      </c>
      <c r="H28" s="5">
        <v>360</v>
      </c>
      <c r="I28" s="5">
        <v>0</v>
      </c>
      <c r="J28" s="5">
        <v>0</v>
      </c>
      <c r="K28" s="10" t="s">
        <v>123</v>
      </c>
    </row>
    <row r="29" spans="1:11" ht="34.5" customHeight="1">
      <c r="A29" s="102"/>
      <c r="B29" s="110"/>
      <c r="C29" s="6" t="s">
        <v>120</v>
      </c>
      <c r="D29" s="4"/>
      <c r="E29" s="4" t="s">
        <v>30</v>
      </c>
      <c r="F29" s="5">
        <v>0</v>
      </c>
      <c r="G29" s="5">
        <v>0</v>
      </c>
      <c r="H29" s="5">
        <v>467.59</v>
      </c>
      <c r="I29" s="5">
        <v>0</v>
      </c>
      <c r="J29" s="5">
        <v>0</v>
      </c>
      <c r="K29" s="10" t="s">
        <v>27</v>
      </c>
    </row>
    <row r="30" spans="1:11" ht="34.5" customHeight="1">
      <c r="A30" s="102"/>
      <c r="B30" s="110"/>
      <c r="C30" s="3" t="s">
        <v>121</v>
      </c>
      <c r="D30" s="54"/>
      <c r="E30" s="4" t="s">
        <v>30</v>
      </c>
      <c r="F30" s="5">
        <v>0</v>
      </c>
      <c r="G30" s="5">
        <v>0</v>
      </c>
      <c r="H30" s="5">
        <v>135</v>
      </c>
      <c r="I30" s="5">
        <v>0</v>
      </c>
      <c r="J30" s="5">
        <v>0</v>
      </c>
      <c r="K30" s="10" t="s">
        <v>27</v>
      </c>
    </row>
    <row r="31" spans="1:11" ht="34.5" customHeight="1">
      <c r="A31" s="102"/>
      <c r="B31" s="110"/>
      <c r="C31" s="107" t="s">
        <v>23</v>
      </c>
      <c r="D31" s="108"/>
      <c r="E31" s="4"/>
      <c r="F31" s="24">
        <f>SUM(F23:F30)</f>
        <v>0</v>
      </c>
      <c r="G31" s="24">
        <f>SUM(G23:G30)</f>
        <v>0</v>
      </c>
      <c r="H31" s="24">
        <f>SUM(H23:H30)</f>
        <v>3687.48</v>
      </c>
      <c r="I31" s="24">
        <f>SUM(I23:I30)</f>
        <v>0</v>
      </c>
      <c r="J31" s="24">
        <f>SUM(J23:J30)</f>
        <v>0</v>
      </c>
      <c r="K31" s="25"/>
    </row>
    <row r="32" spans="1:11" ht="34.5" customHeight="1">
      <c r="A32" s="102"/>
      <c r="B32" s="110"/>
      <c r="C32" s="3" t="s">
        <v>122</v>
      </c>
      <c r="D32" s="22" t="s">
        <v>102</v>
      </c>
      <c r="E32" s="4" t="s">
        <v>25</v>
      </c>
      <c r="F32" s="5">
        <v>0</v>
      </c>
      <c r="G32" s="5">
        <v>0</v>
      </c>
      <c r="H32" s="5">
        <v>0</v>
      </c>
      <c r="I32" s="5">
        <v>2009.1</v>
      </c>
      <c r="J32" s="5">
        <v>0</v>
      </c>
      <c r="K32" s="10" t="s">
        <v>129</v>
      </c>
    </row>
    <row r="33" spans="1:11" ht="34.5" customHeight="1">
      <c r="A33" s="102"/>
      <c r="B33" s="110"/>
      <c r="C33" s="3" t="s">
        <v>124</v>
      </c>
      <c r="D33" s="54"/>
      <c r="E33" s="4" t="s">
        <v>30</v>
      </c>
      <c r="F33" s="5">
        <v>0</v>
      </c>
      <c r="G33" s="5">
        <v>0</v>
      </c>
      <c r="H33" s="5">
        <v>0</v>
      </c>
      <c r="I33" s="5">
        <v>227.7</v>
      </c>
      <c r="J33" s="5">
        <v>0</v>
      </c>
      <c r="K33" s="4" t="s">
        <v>130</v>
      </c>
    </row>
    <row r="34" spans="1:11" ht="34.5" customHeight="1">
      <c r="A34" s="102"/>
      <c r="B34" s="110"/>
      <c r="C34" s="3" t="s">
        <v>117</v>
      </c>
      <c r="D34" s="54"/>
      <c r="E34" s="4" t="s">
        <v>30</v>
      </c>
      <c r="F34" s="5">
        <v>0</v>
      </c>
      <c r="G34" s="5">
        <v>0</v>
      </c>
      <c r="H34" s="5">
        <v>0</v>
      </c>
      <c r="I34" s="5">
        <v>185.23</v>
      </c>
      <c r="J34" s="5">
        <v>0</v>
      </c>
      <c r="K34" s="4" t="s">
        <v>34</v>
      </c>
    </row>
    <row r="35" spans="1:11" ht="31.5">
      <c r="A35" s="102"/>
      <c r="B35" s="110"/>
      <c r="C35" s="3" t="s">
        <v>118</v>
      </c>
      <c r="D35" s="54"/>
      <c r="E35" s="4" t="s">
        <v>30</v>
      </c>
      <c r="F35" s="5">
        <v>0</v>
      </c>
      <c r="G35" s="5">
        <v>0</v>
      </c>
      <c r="H35" s="5">
        <v>0</v>
      </c>
      <c r="I35" s="5">
        <v>3.5</v>
      </c>
      <c r="J35" s="5">
        <v>0</v>
      </c>
      <c r="K35" s="10" t="s">
        <v>131</v>
      </c>
    </row>
    <row r="36" spans="1:11" ht="34.5" customHeight="1">
      <c r="A36" s="102"/>
      <c r="B36" s="110"/>
      <c r="C36" s="3" t="s">
        <v>119</v>
      </c>
      <c r="D36" s="54"/>
      <c r="E36" s="4" t="s">
        <v>30</v>
      </c>
      <c r="F36" s="5">
        <v>0</v>
      </c>
      <c r="G36" s="5">
        <v>0</v>
      </c>
      <c r="H36" s="5">
        <v>0</v>
      </c>
      <c r="I36" s="5">
        <v>284.65</v>
      </c>
      <c r="J36" s="5">
        <v>0</v>
      </c>
      <c r="K36" s="10" t="s">
        <v>132</v>
      </c>
    </row>
    <row r="37" spans="1:11" ht="30.75" customHeight="1">
      <c r="A37" s="102"/>
      <c r="B37" s="110"/>
      <c r="C37" s="3" t="s">
        <v>128</v>
      </c>
      <c r="D37" s="54"/>
      <c r="E37" s="4" t="s">
        <v>30</v>
      </c>
      <c r="F37" s="5">
        <v>0</v>
      </c>
      <c r="G37" s="5">
        <v>0</v>
      </c>
      <c r="H37" s="5">
        <v>0</v>
      </c>
      <c r="I37" s="5">
        <v>360</v>
      </c>
      <c r="J37" s="5">
        <v>0</v>
      </c>
      <c r="K37" s="10" t="s">
        <v>129</v>
      </c>
    </row>
    <row r="38" spans="1:11" ht="34.5" customHeight="1">
      <c r="A38" s="102"/>
      <c r="B38" s="110"/>
      <c r="C38" s="3" t="s">
        <v>120</v>
      </c>
      <c r="D38" s="4"/>
      <c r="E38" s="4" t="s">
        <v>30</v>
      </c>
      <c r="F38" s="5">
        <v>0</v>
      </c>
      <c r="G38" s="5">
        <v>0</v>
      </c>
      <c r="H38" s="5">
        <v>0</v>
      </c>
      <c r="I38" s="5">
        <v>467.59</v>
      </c>
      <c r="J38" s="5">
        <v>0</v>
      </c>
      <c r="K38" s="10" t="s">
        <v>34</v>
      </c>
    </row>
    <row r="39" spans="1:11" ht="34.5" customHeight="1">
      <c r="A39" s="102"/>
      <c r="B39" s="110"/>
      <c r="C39" s="3" t="s">
        <v>121</v>
      </c>
      <c r="D39" s="54"/>
      <c r="E39" s="4" t="s">
        <v>30</v>
      </c>
      <c r="F39" s="5">
        <v>0</v>
      </c>
      <c r="G39" s="5">
        <v>0</v>
      </c>
      <c r="H39" s="5">
        <v>0</v>
      </c>
      <c r="I39" s="5">
        <v>135</v>
      </c>
      <c r="J39" s="5">
        <v>0</v>
      </c>
      <c r="K39" s="10" t="s">
        <v>34</v>
      </c>
    </row>
    <row r="40" spans="1:11" ht="34.5" customHeight="1">
      <c r="A40" s="103"/>
      <c r="B40" s="111"/>
      <c r="C40" s="107" t="s">
        <v>24</v>
      </c>
      <c r="D40" s="108"/>
      <c r="E40" s="4"/>
      <c r="F40" s="24">
        <f>SUM(F32:F39)</f>
        <v>0</v>
      </c>
      <c r="G40" s="24">
        <f>SUM(G32:G39)</f>
        <v>0</v>
      </c>
      <c r="H40" s="24">
        <f>SUM(H32:H39)</f>
        <v>0</v>
      </c>
      <c r="I40" s="24">
        <f>SUM(I32:I39)</f>
        <v>3672.77</v>
      </c>
      <c r="J40" s="24">
        <f>SUM(J32:J39)</f>
        <v>0</v>
      </c>
      <c r="K40" s="25"/>
    </row>
    <row r="41" spans="1:11" ht="39" customHeight="1">
      <c r="A41" s="102">
        <v>2</v>
      </c>
      <c r="B41" s="110" t="s">
        <v>133</v>
      </c>
      <c r="C41" s="21" t="s">
        <v>134</v>
      </c>
      <c r="D41" s="22" t="s">
        <v>135</v>
      </c>
      <c r="E41" s="23" t="s">
        <v>25</v>
      </c>
      <c r="F41" s="5">
        <v>2054.45577</v>
      </c>
      <c r="G41" s="5">
        <v>2054.45577</v>
      </c>
      <c r="H41" s="5">
        <v>0</v>
      </c>
      <c r="I41" s="5">
        <v>0</v>
      </c>
      <c r="J41" s="5">
        <v>0</v>
      </c>
      <c r="K41" s="4" t="s">
        <v>103</v>
      </c>
    </row>
    <row r="42" spans="1:11" ht="61.5" customHeight="1">
      <c r="A42" s="102"/>
      <c r="B42" s="110"/>
      <c r="C42" s="3" t="s">
        <v>136</v>
      </c>
      <c r="D42" s="26" t="s">
        <v>137</v>
      </c>
      <c r="E42" s="4" t="s">
        <v>25</v>
      </c>
      <c r="F42" s="5">
        <v>1790.84975</v>
      </c>
      <c r="G42" s="5">
        <v>1790.84975</v>
      </c>
      <c r="H42" s="5">
        <v>0</v>
      </c>
      <c r="I42" s="5">
        <v>0</v>
      </c>
      <c r="J42" s="5">
        <v>0</v>
      </c>
      <c r="K42" s="4" t="s">
        <v>108</v>
      </c>
    </row>
    <row r="43" spans="1:11" ht="39" customHeight="1">
      <c r="A43" s="102"/>
      <c r="B43" s="110"/>
      <c r="C43" s="3" t="s">
        <v>138</v>
      </c>
      <c r="D43" s="26" t="s">
        <v>139</v>
      </c>
      <c r="E43" s="4" t="s">
        <v>25</v>
      </c>
      <c r="F43" s="5">
        <v>1237.37</v>
      </c>
      <c r="G43" s="5">
        <v>1237.37</v>
      </c>
      <c r="H43" s="5">
        <v>0</v>
      </c>
      <c r="I43" s="5">
        <v>0</v>
      </c>
      <c r="J43" s="5">
        <v>0</v>
      </c>
      <c r="K43" s="4" t="s">
        <v>108</v>
      </c>
    </row>
    <row r="44" spans="1:11" ht="39" customHeight="1">
      <c r="A44" s="102"/>
      <c r="B44" s="110"/>
      <c r="C44" s="3" t="s">
        <v>140</v>
      </c>
      <c r="D44" s="4"/>
      <c r="E44" s="4" t="s">
        <v>30</v>
      </c>
      <c r="F44" s="5">
        <v>32.004</v>
      </c>
      <c r="G44" s="5">
        <v>32.004</v>
      </c>
      <c r="H44" s="5">
        <v>0</v>
      </c>
      <c r="I44" s="5">
        <v>0</v>
      </c>
      <c r="J44" s="5">
        <v>0</v>
      </c>
      <c r="K44" s="4" t="s">
        <v>103</v>
      </c>
    </row>
    <row r="45" spans="1:11" ht="39" customHeight="1">
      <c r="A45" s="102"/>
      <c r="B45" s="110"/>
      <c r="C45" s="3" t="s">
        <v>141</v>
      </c>
      <c r="D45" s="4"/>
      <c r="E45" s="4" t="s">
        <v>30</v>
      </c>
      <c r="F45" s="5">
        <v>47.46988</v>
      </c>
      <c r="G45" s="5">
        <v>47.46988</v>
      </c>
      <c r="H45" s="5">
        <v>0</v>
      </c>
      <c r="I45" s="5">
        <v>0</v>
      </c>
      <c r="J45" s="5">
        <v>0</v>
      </c>
      <c r="K45" s="4" t="s">
        <v>32</v>
      </c>
    </row>
    <row r="46" spans="1:11" ht="39" customHeight="1">
      <c r="A46" s="102"/>
      <c r="B46" s="110"/>
      <c r="C46" s="3" t="s">
        <v>142</v>
      </c>
      <c r="D46" s="4"/>
      <c r="E46" s="4" t="s">
        <v>30</v>
      </c>
      <c r="F46" s="5">
        <v>66.09895</v>
      </c>
      <c r="G46" s="5">
        <v>66.09895</v>
      </c>
      <c r="H46" s="5">
        <v>0</v>
      </c>
      <c r="I46" s="5">
        <v>0</v>
      </c>
      <c r="J46" s="5">
        <v>0</v>
      </c>
      <c r="K46" s="4" t="s">
        <v>108</v>
      </c>
    </row>
    <row r="47" spans="1:11" ht="39" customHeight="1">
      <c r="A47" s="102"/>
      <c r="B47" s="110"/>
      <c r="C47" s="3" t="s">
        <v>143</v>
      </c>
      <c r="D47" s="4"/>
      <c r="E47" s="4" t="s">
        <v>30</v>
      </c>
      <c r="F47" s="5">
        <v>8.75604</v>
      </c>
      <c r="G47" s="5">
        <v>8.75604</v>
      </c>
      <c r="H47" s="5">
        <v>0</v>
      </c>
      <c r="I47" s="5">
        <v>0</v>
      </c>
      <c r="J47" s="5">
        <v>0</v>
      </c>
      <c r="K47" s="4" t="s">
        <v>26</v>
      </c>
    </row>
    <row r="48" spans="1:11" ht="39" customHeight="1">
      <c r="A48" s="102"/>
      <c r="B48" s="110"/>
      <c r="C48" s="3" t="s">
        <v>144</v>
      </c>
      <c r="D48" s="4"/>
      <c r="E48" s="4" t="s">
        <v>30</v>
      </c>
      <c r="F48" s="5">
        <v>384.1066</v>
      </c>
      <c r="G48" s="5">
        <v>384.1066</v>
      </c>
      <c r="H48" s="5">
        <v>0</v>
      </c>
      <c r="I48" s="5">
        <v>0</v>
      </c>
      <c r="J48" s="5">
        <v>0</v>
      </c>
      <c r="K48" s="4" t="s">
        <v>57</v>
      </c>
    </row>
    <row r="49" spans="1:11" ht="39" customHeight="1">
      <c r="A49" s="102"/>
      <c r="B49" s="110"/>
      <c r="C49" s="107" t="s">
        <v>22</v>
      </c>
      <c r="D49" s="108"/>
      <c r="E49" s="4"/>
      <c r="F49" s="24">
        <f>SUM(F41:F48)</f>
        <v>5621.110989999999</v>
      </c>
      <c r="G49" s="24">
        <f>SUM(G41:G48)</f>
        <v>5621.110989999999</v>
      </c>
      <c r="H49" s="24">
        <f>SUM(H41:H48)</f>
        <v>0</v>
      </c>
      <c r="I49" s="24">
        <f>SUM(I41:I48)</f>
        <v>0</v>
      </c>
      <c r="J49" s="24">
        <f>SUM(J41:J48)</f>
        <v>0</v>
      </c>
      <c r="K49" s="25"/>
    </row>
    <row r="50" spans="1:11" ht="39" customHeight="1">
      <c r="A50" s="102"/>
      <c r="B50" s="110"/>
      <c r="C50" s="7" t="s">
        <v>145</v>
      </c>
      <c r="D50" s="4" t="s">
        <v>146</v>
      </c>
      <c r="E50" s="4" t="s">
        <v>25</v>
      </c>
      <c r="F50" s="5">
        <v>11766.7</v>
      </c>
      <c r="G50" s="5">
        <v>0</v>
      </c>
      <c r="H50" s="5">
        <v>11766.7</v>
      </c>
      <c r="I50" s="5">
        <v>0</v>
      </c>
      <c r="J50" s="5">
        <v>0</v>
      </c>
      <c r="K50" s="4" t="s">
        <v>123</v>
      </c>
    </row>
    <row r="51" spans="1:11" ht="39" customHeight="1">
      <c r="A51" s="102"/>
      <c r="B51" s="110"/>
      <c r="C51" s="3" t="s">
        <v>147</v>
      </c>
      <c r="D51" s="4"/>
      <c r="E51" s="4" t="s">
        <v>30</v>
      </c>
      <c r="F51" s="5">
        <v>180.131</v>
      </c>
      <c r="G51" s="5">
        <v>0</v>
      </c>
      <c r="H51" s="5">
        <v>180.131</v>
      </c>
      <c r="I51" s="5">
        <v>0</v>
      </c>
      <c r="J51" s="5">
        <v>0</v>
      </c>
      <c r="K51" s="4" t="s">
        <v>27</v>
      </c>
    </row>
    <row r="52" spans="1:11" ht="39" customHeight="1">
      <c r="A52" s="102"/>
      <c r="B52" s="110"/>
      <c r="C52" s="3" t="s">
        <v>148</v>
      </c>
      <c r="D52" s="4"/>
      <c r="E52" s="4" t="s">
        <v>30</v>
      </c>
      <c r="F52" s="5">
        <v>54</v>
      </c>
      <c r="G52" s="5">
        <v>0</v>
      </c>
      <c r="H52" s="5">
        <v>54</v>
      </c>
      <c r="I52" s="5">
        <v>0</v>
      </c>
      <c r="J52" s="5">
        <v>0</v>
      </c>
      <c r="K52" s="4" t="s">
        <v>27</v>
      </c>
    </row>
    <row r="53" spans="1:11" ht="39" customHeight="1">
      <c r="A53" s="102"/>
      <c r="B53" s="110"/>
      <c r="C53" s="3" t="s">
        <v>149</v>
      </c>
      <c r="D53" s="4"/>
      <c r="E53" s="4" t="s">
        <v>30</v>
      </c>
      <c r="F53" s="5">
        <v>278.52</v>
      </c>
      <c r="G53" s="5">
        <v>0</v>
      </c>
      <c r="H53" s="5">
        <v>278.52</v>
      </c>
      <c r="I53" s="5">
        <v>0</v>
      </c>
      <c r="J53" s="5">
        <v>0</v>
      </c>
      <c r="K53" s="4" t="s">
        <v>27</v>
      </c>
    </row>
    <row r="54" spans="1:11" ht="39" customHeight="1">
      <c r="A54" s="102"/>
      <c r="B54" s="110"/>
      <c r="C54" s="3" t="s">
        <v>150</v>
      </c>
      <c r="D54" s="4"/>
      <c r="E54" s="4" t="s">
        <v>30</v>
      </c>
      <c r="F54" s="5">
        <v>34.104</v>
      </c>
      <c r="G54" s="5">
        <v>0</v>
      </c>
      <c r="H54" s="5">
        <v>34.104</v>
      </c>
      <c r="I54" s="5">
        <v>0</v>
      </c>
      <c r="J54" s="5">
        <v>0</v>
      </c>
      <c r="K54" s="4" t="s">
        <v>27</v>
      </c>
    </row>
    <row r="55" spans="1:11" ht="39" customHeight="1">
      <c r="A55" s="102"/>
      <c r="B55" s="110"/>
      <c r="C55" s="107" t="s">
        <v>23</v>
      </c>
      <c r="D55" s="108"/>
      <c r="E55" s="1"/>
      <c r="F55" s="24">
        <f>SUM(F50:F54)</f>
        <v>12313.455</v>
      </c>
      <c r="G55" s="24">
        <f>SUM(G54:G54)</f>
        <v>0</v>
      </c>
      <c r="H55" s="24">
        <f>SUM(H50:H54)</f>
        <v>12313.455</v>
      </c>
      <c r="I55" s="24">
        <f>SUM(I54:I54)</f>
        <v>0</v>
      </c>
      <c r="J55" s="24">
        <f>SUM(J54:J54)</f>
        <v>0</v>
      </c>
      <c r="K55" s="27"/>
    </row>
    <row r="56" spans="1:11" ht="39" customHeight="1">
      <c r="A56" s="102"/>
      <c r="B56" s="110"/>
      <c r="C56" s="72"/>
      <c r="D56" s="8"/>
      <c r="E56" s="1"/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1"/>
    </row>
    <row r="57" spans="1:11" ht="39" customHeight="1">
      <c r="A57" s="103"/>
      <c r="B57" s="111"/>
      <c r="C57" s="107" t="s">
        <v>24</v>
      </c>
      <c r="D57" s="108"/>
      <c r="E57" s="1"/>
      <c r="F57" s="24">
        <f>SUM(F56:F56)</f>
        <v>0</v>
      </c>
      <c r="G57" s="24">
        <f>SUM(G56:G56)</f>
        <v>0</v>
      </c>
      <c r="H57" s="24">
        <f>SUM(H56:H56)</f>
        <v>0</v>
      </c>
      <c r="I57" s="24">
        <f>SUM(I56:I56)</f>
        <v>0</v>
      </c>
      <c r="J57" s="24">
        <f>SUM(J56:J56)</f>
        <v>0</v>
      </c>
      <c r="K57" s="27"/>
    </row>
    <row r="58" spans="1:11" ht="34.5" customHeight="1">
      <c r="A58" s="109">
        <v>3</v>
      </c>
      <c r="B58" s="116" t="s">
        <v>476</v>
      </c>
      <c r="C58" s="7" t="s">
        <v>151</v>
      </c>
      <c r="D58" s="4" t="s">
        <v>152</v>
      </c>
      <c r="E58" s="4" t="s">
        <v>25</v>
      </c>
      <c r="F58" s="5">
        <v>3986.74</v>
      </c>
      <c r="G58" s="5">
        <v>3986.74</v>
      </c>
      <c r="H58" s="5">
        <v>0</v>
      </c>
      <c r="I58" s="5">
        <v>0</v>
      </c>
      <c r="J58" s="5">
        <v>0</v>
      </c>
      <c r="K58" s="4" t="s">
        <v>32</v>
      </c>
    </row>
    <row r="59" spans="1:11" ht="84.75" customHeight="1">
      <c r="A59" s="110"/>
      <c r="B59" s="117"/>
      <c r="C59" s="21" t="s">
        <v>153</v>
      </c>
      <c r="D59" s="22" t="s">
        <v>154</v>
      </c>
      <c r="E59" s="23" t="s">
        <v>25</v>
      </c>
      <c r="F59" s="5">
        <v>1162.25</v>
      </c>
      <c r="G59" s="5">
        <v>1162.25</v>
      </c>
      <c r="H59" s="5">
        <v>0</v>
      </c>
      <c r="I59" s="5">
        <v>0</v>
      </c>
      <c r="J59" s="5">
        <v>0</v>
      </c>
      <c r="K59" s="4" t="s">
        <v>26</v>
      </c>
    </row>
    <row r="60" spans="1:11" ht="69.75" customHeight="1">
      <c r="A60" s="110"/>
      <c r="B60" s="117"/>
      <c r="C60" s="3" t="s">
        <v>155</v>
      </c>
      <c r="D60" s="26" t="s">
        <v>156</v>
      </c>
      <c r="E60" s="4" t="s">
        <v>25</v>
      </c>
      <c r="F60" s="5">
        <v>5576.21</v>
      </c>
      <c r="G60" s="5">
        <v>5576.21</v>
      </c>
      <c r="H60" s="5">
        <v>0</v>
      </c>
      <c r="I60" s="5">
        <v>0</v>
      </c>
      <c r="J60" s="5">
        <v>0</v>
      </c>
      <c r="K60" s="4" t="s">
        <v>32</v>
      </c>
    </row>
    <row r="61" spans="1:11" ht="49.5" customHeight="1">
      <c r="A61" s="110"/>
      <c r="B61" s="117"/>
      <c r="C61" s="3" t="s">
        <v>157</v>
      </c>
      <c r="D61" s="26" t="s">
        <v>158</v>
      </c>
      <c r="E61" s="4" t="s">
        <v>25</v>
      </c>
      <c r="F61" s="5">
        <v>2072.56</v>
      </c>
      <c r="G61" s="5">
        <v>2072.56</v>
      </c>
      <c r="H61" s="5">
        <v>0</v>
      </c>
      <c r="I61" s="5">
        <v>0</v>
      </c>
      <c r="J61" s="5">
        <v>0</v>
      </c>
      <c r="K61" s="4" t="s">
        <v>26</v>
      </c>
    </row>
    <row r="62" spans="1:11" ht="69.75" customHeight="1">
      <c r="A62" s="110"/>
      <c r="B62" s="117"/>
      <c r="C62" s="3" t="s">
        <v>159</v>
      </c>
      <c r="D62" s="26" t="s">
        <v>156</v>
      </c>
      <c r="E62" s="4" t="s">
        <v>25</v>
      </c>
      <c r="F62" s="5">
        <v>2261.16</v>
      </c>
      <c r="G62" s="5">
        <v>2261.16</v>
      </c>
      <c r="H62" s="5">
        <v>0</v>
      </c>
      <c r="I62" s="5">
        <v>0</v>
      </c>
      <c r="J62" s="5">
        <v>0</v>
      </c>
      <c r="K62" s="4" t="s">
        <v>32</v>
      </c>
    </row>
    <row r="63" spans="1:11" ht="34.5" customHeight="1">
      <c r="A63" s="110"/>
      <c r="B63" s="117"/>
      <c r="C63" s="3" t="s">
        <v>160</v>
      </c>
      <c r="D63" s="1"/>
      <c r="E63" s="4" t="s">
        <v>30</v>
      </c>
      <c r="F63" s="5">
        <v>900</v>
      </c>
      <c r="G63" s="5">
        <v>900</v>
      </c>
      <c r="H63" s="5">
        <v>0</v>
      </c>
      <c r="I63" s="5">
        <v>0</v>
      </c>
      <c r="J63" s="5">
        <v>0</v>
      </c>
      <c r="K63" s="4" t="s">
        <v>26</v>
      </c>
    </row>
    <row r="64" spans="1:11" ht="34.5" customHeight="1">
      <c r="A64" s="110"/>
      <c r="B64" s="117"/>
      <c r="C64" s="107" t="s">
        <v>22</v>
      </c>
      <c r="D64" s="108"/>
      <c r="E64" s="4"/>
      <c r="F64" s="24">
        <f>SUM(F58:F63)</f>
        <v>15958.92</v>
      </c>
      <c r="G64" s="24">
        <f>SUM(G58:G63)</f>
        <v>15958.92</v>
      </c>
      <c r="H64" s="24">
        <f>SUM(H58:H63)</f>
        <v>0</v>
      </c>
      <c r="I64" s="24">
        <f>SUM(I58:I63)</f>
        <v>0</v>
      </c>
      <c r="J64" s="24">
        <f>SUM(J58:J63)</f>
        <v>0</v>
      </c>
      <c r="K64" s="25"/>
    </row>
    <row r="65" spans="1:11" ht="31.5" customHeight="1">
      <c r="A65" s="110"/>
      <c r="B65" s="117"/>
      <c r="C65" s="3" t="s">
        <v>161</v>
      </c>
      <c r="D65" s="4" t="s">
        <v>162</v>
      </c>
      <c r="E65" s="4" t="s">
        <v>25</v>
      </c>
      <c r="F65" s="5">
        <v>2425</v>
      </c>
      <c r="G65" s="5">
        <v>0</v>
      </c>
      <c r="H65" s="5">
        <v>2425</v>
      </c>
      <c r="I65" s="5">
        <v>0</v>
      </c>
      <c r="J65" s="5">
        <v>0</v>
      </c>
      <c r="K65" s="4" t="s">
        <v>27</v>
      </c>
    </row>
    <row r="66" spans="1:11" ht="49.5" customHeight="1">
      <c r="A66" s="110"/>
      <c r="B66" s="117"/>
      <c r="C66" s="3" t="s">
        <v>163</v>
      </c>
      <c r="D66" s="4" t="s">
        <v>164</v>
      </c>
      <c r="E66" s="4" t="s">
        <v>25</v>
      </c>
      <c r="F66" s="5">
        <v>9341.76</v>
      </c>
      <c r="G66" s="5">
        <v>0</v>
      </c>
      <c r="H66" s="5">
        <v>9341.76</v>
      </c>
      <c r="I66" s="5">
        <v>0</v>
      </c>
      <c r="J66" s="5">
        <v>0</v>
      </c>
      <c r="K66" s="4" t="s">
        <v>27</v>
      </c>
    </row>
    <row r="67" spans="1:11" ht="31.5" customHeight="1">
      <c r="A67" s="110"/>
      <c r="B67" s="117"/>
      <c r="C67" s="3" t="s">
        <v>165</v>
      </c>
      <c r="D67" s="4" t="s">
        <v>152</v>
      </c>
      <c r="E67" s="4" t="s">
        <v>25</v>
      </c>
      <c r="F67" s="5">
        <v>3986.74</v>
      </c>
      <c r="G67" s="5">
        <v>0</v>
      </c>
      <c r="H67" s="5">
        <v>3986.74</v>
      </c>
      <c r="I67" s="5">
        <v>0</v>
      </c>
      <c r="J67" s="5">
        <v>0</v>
      </c>
      <c r="K67" s="4" t="s">
        <v>127</v>
      </c>
    </row>
    <row r="68" spans="1:11" ht="49.5" customHeight="1">
      <c r="A68" s="110"/>
      <c r="B68" s="117"/>
      <c r="C68" s="21" t="s">
        <v>166</v>
      </c>
      <c r="D68" s="22" t="s">
        <v>154</v>
      </c>
      <c r="E68" s="23" t="s">
        <v>25</v>
      </c>
      <c r="F68" s="5">
        <v>1032.2</v>
      </c>
      <c r="G68" s="5">
        <v>0</v>
      </c>
      <c r="H68" s="5">
        <v>1032.2</v>
      </c>
      <c r="I68" s="5">
        <v>0</v>
      </c>
      <c r="J68" s="5">
        <v>0</v>
      </c>
      <c r="K68" s="4" t="s">
        <v>27</v>
      </c>
    </row>
    <row r="69" spans="1:11" ht="49.5" customHeight="1">
      <c r="A69" s="110"/>
      <c r="B69" s="117"/>
      <c r="C69" s="21" t="s">
        <v>167</v>
      </c>
      <c r="D69" s="22" t="s">
        <v>168</v>
      </c>
      <c r="E69" s="23" t="s">
        <v>25</v>
      </c>
      <c r="F69" s="5">
        <v>2843.35</v>
      </c>
      <c r="G69" s="5">
        <v>0</v>
      </c>
      <c r="H69" s="5">
        <v>2843.35</v>
      </c>
      <c r="I69" s="5">
        <v>0</v>
      </c>
      <c r="J69" s="5">
        <v>0</v>
      </c>
      <c r="K69" s="4" t="s">
        <v>27</v>
      </c>
    </row>
    <row r="70" spans="1:11" ht="49.5" customHeight="1">
      <c r="A70" s="110"/>
      <c r="B70" s="117"/>
      <c r="C70" s="21" t="s">
        <v>169</v>
      </c>
      <c r="D70" s="22" t="s">
        <v>170</v>
      </c>
      <c r="E70" s="23" t="s">
        <v>25</v>
      </c>
      <c r="F70" s="5">
        <v>6109.56</v>
      </c>
      <c r="G70" s="5">
        <v>0</v>
      </c>
      <c r="H70" s="5">
        <v>6109.56</v>
      </c>
      <c r="I70" s="5">
        <v>0</v>
      </c>
      <c r="J70" s="5">
        <v>0</v>
      </c>
      <c r="K70" s="4" t="s">
        <v>27</v>
      </c>
    </row>
    <row r="71" spans="1:11" ht="64.5" customHeight="1">
      <c r="A71" s="110"/>
      <c r="B71" s="117"/>
      <c r="C71" s="3" t="s">
        <v>171</v>
      </c>
      <c r="D71" s="26" t="s">
        <v>156</v>
      </c>
      <c r="E71" s="4" t="s">
        <v>25</v>
      </c>
      <c r="F71" s="5">
        <v>3811.4</v>
      </c>
      <c r="G71" s="5">
        <v>0</v>
      </c>
      <c r="H71" s="5">
        <v>3811.4</v>
      </c>
      <c r="I71" s="5">
        <v>0</v>
      </c>
      <c r="J71" s="5">
        <v>0</v>
      </c>
      <c r="K71" s="4" t="s">
        <v>27</v>
      </c>
    </row>
    <row r="72" spans="1:11" ht="36.75" customHeight="1">
      <c r="A72" s="110"/>
      <c r="B72" s="117"/>
      <c r="C72" s="107" t="s">
        <v>23</v>
      </c>
      <c r="D72" s="108"/>
      <c r="E72" s="4"/>
      <c r="F72" s="24">
        <f>SUM(F65:F71)</f>
        <v>29550.010000000002</v>
      </c>
      <c r="G72" s="24">
        <f>SUM(G65:G71)</f>
        <v>0</v>
      </c>
      <c r="H72" s="24">
        <f>SUM(H65:H71)</f>
        <v>29550.010000000002</v>
      </c>
      <c r="I72" s="24">
        <f>SUM(I65:I71)</f>
        <v>0</v>
      </c>
      <c r="J72" s="24">
        <f>SUM(J65:J71)</f>
        <v>0</v>
      </c>
      <c r="K72" s="25"/>
    </row>
    <row r="73" spans="1:11" ht="31.5">
      <c r="A73" s="110"/>
      <c r="B73" s="117"/>
      <c r="C73" s="3" t="s">
        <v>172</v>
      </c>
      <c r="D73" s="4" t="s">
        <v>162</v>
      </c>
      <c r="E73" s="4" t="s">
        <v>25</v>
      </c>
      <c r="F73" s="5">
        <v>2425</v>
      </c>
      <c r="G73" s="5">
        <v>0</v>
      </c>
      <c r="H73" s="5">
        <v>0</v>
      </c>
      <c r="I73" s="5">
        <v>2425</v>
      </c>
      <c r="J73" s="5">
        <v>0</v>
      </c>
      <c r="K73" s="4" t="s">
        <v>27</v>
      </c>
    </row>
    <row r="74" spans="1:11" ht="47.25">
      <c r="A74" s="110"/>
      <c r="B74" s="117"/>
      <c r="C74" s="3" t="s">
        <v>173</v>
      </c>
      <c r="D74" s="4" t="s">
        <v>164</v>
      </c>
      <c r="E74" s="4" t="s">
        <v>25</v>
      </c>
      <c r="F74" s="5">
        <v>9341.76</v>
      </c>
      <c r="G74" s="5">
        <v>0</v>
      </c>
      <c r="H74" s="5">
        <v>0</v>
      </c>
      <c r="I74" s="5">
        <v>9341.76</v>
      </c>
      <c r="J74" s="5">
        <v>0</v>
      </c>
      <c r="K74" s="4" t="s">
        <v>27</v>
      </c>
    </row>
    <row r="75" spans="1:11" ht="31.5">
      <c r="A75" s="110"/>
      <c r="B75" s="117"/>
      <c r="C75" s="3" t="s">
        <v>174</v>
      </c>
      <c r="D75" s="4" t="s">
        <v>152</v>
      </c>
      <c r="E75" s="4" t="s">
        <v>25</v>
      </c>
      <c r="F75" s="5">
        <v>3986.74</v>
      </c>
      <c r="G75" s="5">
        <v>0</v>
      </c>
      <c r="H75" s="5">
        <v>0</v>
      </c>
      <c r="I75" s="5">
        <v>3986.74</v>
      </c>
      <c r="J75" s="5">
        <v>0</v>
      </c>
      <c r="K75" s="4" t="s">
        <v>27</v>
      </c>
    </row>
    <row r="76" spans="1:11" ht="47.25">
      <c r="A76" s="110"/>
      <c r="B76" s="117"/>
      <c r="C76" s="21" t="s">
        <v>175</v>
      </c>
      <c r="D76" s="22" t="s">
        <v>154</v>
      </c>
      <c r="E76" s="23" t="s">
        <v>25</v>
      </c>
      <c r="F76" s="5">
        <v>911.5</v>
      </c>
      <c r="G76" s="5">
        <v>0</v>
      </c>
      <c r="H76" s="5">
        <v>0</v>
      </c>
      <c r="I76" s="5">
        <v>911.5</v>
      </c>
      <c r="J76" s="5">
        <v>0</v>
      </c>
      <c r="K76" s="4" t="s">
        <v>27</v>
      </c>
    </row>
    <row r="77" spans="1:11" ht="47.25">
      <c r="A77" s="110"/>
      <c r="B77" s="117"/>
      <c r="C77" s="21" t="s">
        <v>176</v>
      </c>
      <c r="D77" s="22" t="s">
        <v>168</v>
      </c>
      <c r="E77" s="23" t="s">
        <v>25</v>
      </c>
      <c r="F77" s="5">
        <v>2843.35</v>
      </c>
      <c r="G77" s="5">
        <v>0</v>
      </c>
      <c r="H77" s="5">
        <v>0</v>
      </c>
      <c r="I77" s="5">
        <v>2843.35</v>
      </c>
      <c r="J77" s="5">
        <v>0</v>
      </c>
      <c r="K77" s="4" t="s">
        <v>27</v>
      </c>
    </row>
    <row r="78" spans="1:11" ht="31.5">
      <c r="A78" s="110"/>
      <c r="B78" s="117"/>
      <c r="C78" s="21" t="s">
        <v>177</v>
      </c>
      <c r="D78" s="22" t="s">
        <v>170</v>
      </c>
      <c r="E78" s="23" t="s">
        <v>25</v>
      </c>
      <c r="F78" s="5">
        <v>6109.56</v>
      </c>
      <c r="G78" s="5">
        <v>0</v>
      </c>
      <c r="H78" s="5">
        <v>0</v>
      </c>
      <c r="I78" s="5">
        <v>6109.56</v>
      </c>
      <c r="J78" s="5">
        <v>0</v>
      </c>
      <c r="K78" s="4" t="s">
        <v>27</v>
      </c>
    </row>
    <row r="79" spans="1:11" ht="63">
      <c r="A79" s="110"/>
      <c r="B79" s="117"/>
      <c r="C79" s="3" t="s">
        <v>178</v>
      </c>
      <c r="D79" s="26" t="s">
        <v>156</v>
      </c>
      <c r="E79" s="4" t="s">
        <v>25</v>
      </c>
      <c r="F79" s="5">
        <v>8225.5</v>
      </c>
      <c r="G79" s="5">
        <v>0</v>
      </c>
      <c r="H79" s="5">
        <v>0</v>
      </c>
      <c r="I79" s="5">
        <v>8225.5</v>
      </c>
      <c r="J79" s="5">
        <v>0</v>
      </c>
      <c r="K79" s="4" t="s">
        <v>27</v>
      </c>
    </row>
    <row r="80" spans="1:11" ht="36.75" customHeight="1">
      <c r="A80" s="111"/>
      <c r="B80" s="118"/>
      <c r="C80" s="107" t="s">
        <v>24</v>
      </c>
      <c r="D80" s="108"/>
      <c r="E80" s="4"/>
      <c r="F80" s="24">
        <f>SUM(F73:F79)</f>
        <v>33843.41</v>
      </c>
      <c r="G80" s="24">
        <f>SUM(G73:G79)</f>
        <v>0</v>
      </c>
      <c r="H80" s="24">
        <f>SUM(H73:H79)</f>
        <v>0</v>
      </c>
      <c r="I80" s="24">
        <f>SUM(I73:I79)</f>
        <v>33843.41</v>
      </c>
      <c r="J80" s="24">
        <f>SUM(J73:J79)</f>
        <v>0</v>
      </c>
      <c r="K80" s="25"/>
    </row>
    <row r="81" spans="1:11" s="55" customFormat="1" ht="34.5" customHeight="1">
      <c r="A81" s="101">
        <v>4</v>
      </c>
      <c r="B81" s="116" t="s">
        <v>477</v>
      </c>
      <c r="C81" s="39" t="s">
        <v>276</v>
      </c>
      <c r="D81" s="4" t="s">
        <v>277</v>
      </c>
      <c r="E81" s="4" t="s">
        <v>25</v>
      </c>
      <c r="F81" s="5">
        <v>8836800</v>
      </c>
      <c r="G81" s="5">
        <v>8836800</v>
      </c>
      <c r="H81" s="5">
        <v>0</v>
      </c>
      <c r="I81" s="5">
        <v>0</v>
      </c>
      <c r="J81" s="5">
        <v>0</v>
      </c>
      <c r="K81" s="4" t="s">
        <v>57</v>
      </c>
    </row>
    <row r="82" spans="1:11" s="55" customFormat="1" ht="31.5">
      <c r="A82" s="102"/>
      <c r="B82" s="117"/>
      <c r="C82" s="3" t="s">
        <v>278</v>
      </c>
      <c r="D82" s="4"/>
      <c r="E82" s="4" t="s">
        <v>30</v>
      </c>
      <c r="F82" s="5">
        <v>952945</v>
      </c>
      <c r="G82" s="5">
        <v>952945</v>
      </c>
      <c r="H82" s="5">
        <v>0</v>
      </c>
      <c r="I82" s="5">
        <v>0</v>
      </c>
      <c r="J82" s="5">
        <v>0</v>
      </c>
      <c r="K82" s="4" t="s">
        <v>32</v>
      </c>
    </row>
    <row r="83" spans="1:11" s="55" customFormat="1" ht="34.5" customHeight="1">
      <c r="A83" s="102"/>
      <c r="B83" s="117"/>
      <c r="C83" s="107" t="s">
        <v>22</v>
      </c>
      <c r="D83" s="108"/>
      <c r="E83" s="4"/>
      <c r="F83" s="24">
        <f>SUM(F81:F82)</f>
        <v>9789745</v>
      </c>
      <c r="G83" s="24">
        <f>SUM(G81:G82)</f>
        <v>9789745</v>
      </c>
      <c r="H83" s="24">
        <f>SUM(H81:H82)</f>
        <v>0</v>
      </c>
      <c r="I83" s="24">
        <f>SUM(I81:I82)</f>
        <v>0</v>
      </c>
      <c r="J83" s="24">
        <f>SUM(J81:J82)</f>
        <v>0</v>
      </c>
      <c r="K83" s="25"/>
    </row>
    <row r="84" spans="1:11" s="55" customFormat="1" ht="31.5">
      <c r="A84" s="102"/>
      <c r="B84" s="117"/>
      <c r="C84" s="39" t="s">
        <v>279</v>
      </c>
      <c r="D84" s="4" t="s">
        <v>277</v>
      </c>
      <c r="E84" s="4" t="s">
        <v>25</v>
      </c>
      <c r="F84" s="5">
        <v>8836800</v>
      </c>
      <c r="G84" s="5">
        <v>0</v>
      </c>
      <c r="H84" s="5">
        <v>8836800</v>
      </c>
      <c r="I84" s="9">
        <v>0</v>
      </c>
      <c r="J84" s="5">
        <v>0</v>
      </c>
      <c r="K84" s="10" t="s">
        <v>27</v>
      </c>
    </row>
    <row r="85" spans="1:11" s="55" customFormat="1" ht="31.5">
      <c r="A85" s="102"/>
      <c r="B85" s="117"/>
      <c r="C85" s="3" t="s">
        <v>280</v>
      </c>
      <c r="D85" s="8"/>
      <c r="E85" s="4" t="s">
        <v>30</v>
      </c>
      <c r="F85" s="5">
        <v>952945</v>
      </c>
      <c r="G85" s="5">
        <v>0</v>
      </c>
      <c r="H85" s="5">
        <v>952945</v>
      </c>
      <c r="I85" s="5">
        <v>0</v>
      </c>
      <c r="J85" s="5">
        <v>0</v>
      </c>
      <c r="K85" s="10" t="s">
        <v>27</v>
      </c>
    </row>
    <row r="86" spans="1:11" s="55" customFormat="1" ht="34.5" customHeight="1">
      <c r="A86" s="102"/>
      <c r="B86" s="117"/>
      <c r="C86" s="107" t="s">
        <v>23</v>
      </c>
      <c r="D86" s="108"/>
      <c r="E86" s="4"/>
      <c r="F86" s="24">
        <f>SUM(F84:F85)</f>
        <v>9789745</v>
      </c>
      <c r="G86" s="24">
        <f>SUM(G84:G85)</f>
        <v>0</v>
      </c>
      <c r="H86" s="24">
        <f>SUM(H84:H85)</f>
        <v>9789745</v>
      </c>
      <c r="I86" s="24">
        <f>SUM(I84:I85)</f>
        <v>0</v>
      </c>
      <c r="J86" s="24">
        <f>SUM(J84:J85)</f>
        <v>0</v>
      </c>
      <c r="K86" s="25"/>
    </row>
    <row r="87" spans="1:11" s="55" customFormat="1" ht="34.5" customHeight="1">
      <c r="A87" s="102"/>
      <c r="B87" s="117"/>
      <c r="C87" s="39" t="s">
        <v>281</v>
      </c>
      <c r="D87" s="4" t="s">
        <v>277</v>
      </c>
      <c r="E87" s="4" t="s">
        <v>25</v>
      </c>
      <c r="F87" s="5">
        <v>8836800</v>
      </c>
      <c r="G87" s="5">
        <v>0</v>
      </c>
      <c r="H87" s="5">
        <v>0</v>
      </c>
      <c r="I87" s="5">
        <v>8836800</v>
      </c>
      <c r="J87" s="5">
        <v>0</v>
      </c>
      <c r="K87" s="4" t="s">
        <v>34</v>
      </c>
    </row>
    <row r="88" spans="1:11" s="55" customFormat="1" ht="34.5" customHeight="1">
      <c r="A88" s="102"/>
      <c r="B88" s="117"/>
      <c r="C88" s="34" t="s">
        <v>282</v>
      </c>
      <c r="D88" s="8"/>
      <c r="E88" s="4" t="s">
        <v>30</v>
      </c>
      <c r="F88" s="5">
        <v>952945</v>
      </c>
      <c r="G88" s="5">
        <v>0</v>
      </c>
      <c r="H88" s="5">
        <v>0</v>
      </c>
      <c r="I88" s="5">
        <v>952945</v>
      </c>
      <c r="J88" s="5">
        <v>0</v>
      </c>
      <c r="K88" s="4" t="s">
        <v>34</v>
      </c>
    </row>
    <row r="89" spans="1:11" s="55" customFormat="1" ht="39" customHeight="1">
      <c r="A89" s="103"/>
      <c r="B89" s="118"/>
      <c r="C89" s="107" t="s">
        <v>24</v>
      </c>
      <c r="D89" s="108"/>
      <c r="E89" s="4"/>
      <c r="F89" s="24">
        <f>SUM(F87:F88)</f>
        <v>9789745</v>
      </c>
      <c r="G89" s="24">
        <f>SUM(G88:G88)</f>
        <v>0</v>
      </c>
      <c r="H89" s="24">
        <f>SUM(H88:H88)</f>
        <v>0</v>
      </c>
      <c r="I89" s="24">
        <f>SUM(I87:I88)</f>
        <v>9789745</v>
      </c>
      <c r="J89" s="24">
        <f>SUM(J88:J88)</f>
        <v>0</v>
      </c>
      <c r="K89" s="25"/>
    </row>
    <row r="90" spans="1:11" ht="34.5" customHeight="1">
      <c r="A90" s="101">
        <v>5</v>
      </c>
      <c r="B90" s="109" t="s">
        <v>36</v>
      </c>
      <c r="C90" s="3" t="s">
        <v>37</v>
      </c>
      <c r="D90" s="6" t="s">
        <v>38</v>
      </c>
      <c r="E90" s="4" t="s">
        <v>25</v>
      </c>
      <c r="F90" s="9">
        <v>133.28</v>
      </c>
      <c r="G90" s="5">
        <v>133.28</v>
      </c>
      <c r="H90" s="5">
        <v>0</v>
      </c>
      <c r="I90" s="5">
        <v>0</v>
      </c>
      <c r="J90" s="5">
        <v>0</v>
      </c>
      <c r="K90" s="4" t="s">
        <v>26</v>
      </c>
    </row>
    <row r="91" spans="1:11" ht="34.5" customHeight="1">
      <c r="A91" s="102"/>
      <c r="B91" s="110"/>
      <c r="C91" s="21" t="s">
        <v>39</v>
      </c>
      <c r="D91" s="22" t="s">
        <v>40</v>
      </c>
      <c r="E91" s="23" t="s">
        <v>25</v>
      </c>
      <c r="F91" s="5">
        <v>82.4159</v>
      </c>
      <c r="G91" s="5">
        <v>82.4159</v>
      </c>
      <c r="H91" s="5">
        <v>0</v>
      </c>
      <c r="I91" s="5">
        <v>0</v>
      </c>
      <c r="J91" s="5">
        <v>0</v>
      </c>
      <c r="K91" s="4" t="s">
        <v>26</v>
      </c>
    </row>
    <row r="92" spans="1:11" ht="34.5" customHeight="1">
      <c r="A92" s="102"/>
      <c r="B92" s="110"/>
      <c r="C92" s="3" t="s">
        <v>41</v>
      </c>
      <c r="D92" s="4"/>
      <c r="E92" s="4" t="s">
        <v>30</v>
      </c>
      <c r="F92" s="5">
        <v>1109.52836</v>
      </c>
      <c r="G92" s="5">
        <v>1109.52836</v>
      </c>
      <c r="H92" s="5">
        <v>0</v>
      </c>
      <c r="I92" s="5">
        <v>0</v>
      </c>
      <c r="J92" s="5">
        <v>0</v>
      </c>
      <c r="K92" s="4" t="s">
        <v>42</v>
      </c>
    </row>
    <row r="93" spans="1:11" ht="34.5" customHeight="1">
      <c r="A93" s="102"/>
      <c r="B93" s="110"/>
      <c r="C93" s="3" t="s">
        <v>43</v>
      </c>
      <c r="D93" s="4"/>
      <c r="E93" s="4" t="s">
        <v>31</v>
      </c>
      <c r="F93" s="5">
        <v>1325.77654</v>
      </c>
      <c r="G93" s="5">
        <v>1325.77654</v>
      </c>
      <c r="H93" s="5">
        <v>0</v>
      </c>
      <c r="I93" s="5">
        <v>0</v>
      </c>
      <c r="J93" s="5">
        <v>0</v>
      </c>
      <c r="K93" s="4" t="s">
        <v>44</v>
      </c>
    </row>
    <row r="94" spans="1:11" ht="34.5" customHeight="1">
      <c r="A94" s="102"/>
      <c r="B94" s="110"/>
      <c r="C94" s="6" t="s">
        <v>45</v>
      </c>
      <c r="D94" s="4"/>
      <c r="E94" s="4" t="s">
        <v>31</v>
      </c>
      <c r="F94" s="5">
        <v>4.5</v>
      </c>
      <c r="G94" s="5">
        <v>4.5</v>
      </c>
      <c r="H94" s="5">
        <v>0</v>
      </c>
      <c r="I94" s="5">
        <v>0</v>
      </c>
      <c r="J94" s="5">
        <v>0</v>
      </c>
      <c r="K94" s="4" t="s">
        <v>26</v>
      </c>
    </row>
    <row r="95" spans="1:11" ht="34.5" customHeight="1">
      <c r="A95" s="102"/>
      <c r="B95" s="110"/>
      <c r="C95" s="3" t="s">
        <v>46</v>
      </c>
      <c r="D95" s="4"/>
      <c r="E95" s="4" t="s">
        <v>31</v>
      </c>
      <c r="F95" s="5">
        <v>72.51552</v>
      </c>
      <c r="G95" s="5">
        <v>72.51552</v>
      </c>
      <c r="H95" s="5">
        <v>0</v>
      </c>
      <c r="I95" s="5">
        <v>0</v>
      </c>
      <c r="J95" s="5">
        <v>0</v>
      </c>
      <c r="K95" s="4" t="s">
        <v>26</v>
      </c>
    </row>
    <row r="96" spans="1:11" ht="34.5" customHeight="1">
      <c r="A96" s="102"/>
      <c r="B96" s="110"/>
      <c r="C96" s="7" t="s">
        <v>47</v>
      </c>
      <c r="D96" s="1"/>
      <c r="E96" s="4" t="s">
        <v>31</v>
      </c>
      <c r="F96" s="5">
        <v>10289.68</v>
      </c>
      <c r="G96" s="5">
        <v>10289.68</v>
      </c>
      <c r="H96" s="5">
        <v>0</v>
      </c>
      <c r="I96" s="5">
        <v>0</v>
      </c>
      <c r="J96" s="5">
        <v>0</v>
      </c>
      <c r="K96" s="4" t="s">
        <v>42</v>
      </c>
    </row>
    <row r="97" spans="1:11" ht="34.5" customHeight="1">
      <c r="A97" s="102"/>
      <c r="B97" s="110"/>
      <c r="C97" s="107" t="s">
        <v>22</v>
      </c>
      <c r="D97" s="108"/>
      <c r="E97" s="4"/>
      <c r="F97" s="24">
        <f>SUM(F90:F96)</f>
        <v>13017.69632</v>
      </c>
      <c r="G97" s="24">
        <f>SUM(G90:G96)</f>
        <v>13017.69632</v>
      </c>
      <c r="H97" s="24">
        <f>SUM(H90:H96)</f>
        <v>0</v>
      </c>
      <c r="I97" s="24">
        <f>SUM(I90:I96)</f>
        <v>0</v>
      </c>
      <c r="J97" s="24">
        <f>SUM(J90:J96)</f>
        <v>0</v>
      </c>
      <c r="K97" s="25"/>
    </row>
    <row r="98" spans="1:11" ht="34.5" customHeight="1">
      <c r="A98" s="102"/>
      <c r="B98" s="110"/>
      <c r="C98" s="6" t="s">
        <v>48</v>
      </c>
      <c r="D98" s="8"/>
      <c r="E98" s="4" t="s">
        <v>31</v>
      </c>
      <c r="F98" s="9">
        <v>11231.6</v>
      </c>
      <c r="G98" s="9">
        <v>0</v>
      </c>
      <c r="H98" s="9">
        <v>11231.6</v>
      </c>
      <c r="I98" s="9">
        <v>0</v>
      </c>
      <c r="J98" s="5">
        <v>0</v>
      </c>
      <c r="K98" s="10" t="s">
        <v>49</v>
      </c>
    </row>
    <row r="99" spans="1:11" ht="34.5" customHeight="1">
      <c r="A99" s="102"/>
      <c r="B99" s="110"/>
      <c r="C99" s="107" t="s">
        <v>23</v>
      </c>
      <c r="D99" s="108"/>
      <c r="E99" s="4"/>
      <c r="F99" s="24">
        <f>SUM(F98:F98)</f>
        <v>11231.6</v>
      </c>
      <c r="G99" s="24">
        <f>SUM(G98:G98)</f>
        <v>0</v>
      </c>
      <c r="H99" s="24">
        <f>SUM(H98:H98)</f>
        <v>11231.6</v>
      </c>
      <c r="I99" s="24">
        <f>SUM(I98:I98)</f>
        <v>0</v>
      </c>
      <c r="J99" s="24">
        <f>SUM(J98:J98)</f>
        <v>0</v>
      </c>
      <c r="K99" s="25"/>
    </row>
    <row r="100" spans="1:11" ht="34.5" customHeight="1">
      <c r="A100" s="102"/>
      <c r="B100" s="110"/>
      <c r="C100" s="34" t="s">
        <v>50</v>
      </c>
      <c r="D100" s="8"/>
      <c r="E100" s="4" t="s">
        <v>31</v>
      </c>
      <c r="F100" s="5">
        <v>4053.8</v>
      </c>
      <c r="G100" s="5">
        <v>0</v>
      </c>
      <c r="H100" s="5">
        <v>0</v>
      </c>
      <c r="I100" s="5">
        <v>4053.8</v>
      </c>
      <c r="J100" s="5">
        <v>0</v>
      </c>
      <c r="K100" s="4" t="s">
        <v>51</v>
      </c>
    </row>
    <row r="101" spans="1:11" ht="34.5" customHeight="1">
      <c r="A101" s="103"/>
      <c r="B101" s="111"/>
      <c r="C101" s="107" t="s">
        <v>24</v>
      </c>
      <c r="D101" s="108"/>
      <c r="E101" s="4"/>
      <c r="F101" s="24">
        <f>SUM(F100:F100)</f>
        <v>4053.8</v>
      </c>
      <c r="G101" s="24">
        <f>SUM(G100:G100)</f>
        <v>0</v>
      </c>
      <c r="H101" s="24">
        <f>SUM(H100:H100)</f>
        <v>0</v>
      </c>
      <c r="I101" s="24">
        <f>SUM(I100:I100)</f>
        <v>4053.8</v>
      </c>
      <c r="J101" s="24">
        <f>SUM(J100:J100)</f>
        <v>0</v>
      </c>
      <c r="K101" s="25"/>
    </row>
    <row r="102" spans="1:11" s="76" customFormat="1" ht="32.25" customHeight="1">
      <c r="A102" s="141">
        <v>6</v>
      </c>
      <c r="B102" s="109" t="s">
        <v>347</v>
      </c>
      <c r="C102" s="4" t="s">
        <v>348</v>
      </c>
      <c r="D102" s="4" t="s">
        <v>82</v>
      </c>
      <c r="E102" s="4" t="s">
        <v>66</v>
      </c>
      <c r="F102" s="5">
        <v>230.88</v>
      </c>
      <c r="G102" s="5">
        <v>230.88</v>
      </c>
      <c r="H102" s="5">
        <v>0</v>
      </c>
      <c r="I102" s="5">
        <v>0</v>
      </c>
      <c r="J102" s="5">
        <v>0</v>
      </c>
      <c r="K102" s="4" t="s">
        <v>57</v>
      </c>
    </row>
    <row r="103" spans="1:11" s="76" customFormat="1" ht="48" customHeight="1">
      <c r="A103" s="141"/>
      <c r="B103" s="110"/>
      <c r="C103" s="4" t="s">
        <v>349</v>
      </c>
      <c r="D103" s="4" t="s">
        <v>350</v>
      </c>
      <c r="E103" s="4" t="s">
        <v>25</v>
      </c>
      <c r="F103" s="5">
        <v>64</v>
      </c>
      <c r="G103" s="5">
        <v>64</v>
      </c>
      <c r="H103" s="5">
        <v>0</v>
      </c>
      <c r="I103" s="5">
        <v>0</v>
      </c>
      <c r="J103" s="5">
        <v>0</v>
      </c>
      <c r="K103" s="4" t="s">
        <v>222</v>
      </c>
    </row>
    <row r="104" spans="1:11" s="76" customFormat="1" ht="16.5" customHeight="1">
      <c r="A104" s="141"/>
      <c r="B104" s="110"/>
      <c r="C104" s="4" t="s">
        <v>351</v>
      </c>
      <c r="D104" s="4" t="s">
        <v>111</v>
      </c>
      <c r="E104" s="4" t="s">
        <v>25</v>
      </c>
      <c r="F104" s="5">
        <v>100</v>
      </c>
      <c r="G104" s="5">
        <v>100</v>
      </c>
      <c r="H104" s="5">
        <v>0</v>
      </c>
      <c r="I104" s="5">
        <v>0</v>
      </c>
      <c r="J104" s="5">
        <v>0</v>
      </c>
      <c r="K104" s="4" t="s">
        <v>57</v>
      </c>
    </row>
    <row r="105" spans="1:11" s="76" customFormat="1" ht="16.5" customHeight="1">
      <c r="A105" s="141"/>
      <c r="B105" s="110"/>
      <c r="C105" s="4" t="s">
        <v>352</v>
      </c>
      <c r="D105" s="4" t="s">
        <v>353</v>
      </c>
      <c r="E105" s="4" t="s">
        <v>25</v>
      </c>
      <c r="F105" s="5">
        <v>70</v>
      </c>
      <c r="G105" s="5">
        <v>70</v>
      </c>
      <c r="H105" s="5">
        <v>0</v>
      </c>
      <c r="I105" s="5">
        <v>0</v>
      </c>
      <c r="J105" s="5">
        <v>0</v>
      </c>
      <c r="K105" s="4" t="s">
        <v>57</v>
      </c>
    </row>
    <row r="106" spans="1:11" s="76" customFormat="1" ht="16.5" customHeight="1">
      <c r="A106" s="141"/>
      <c r="B106" s="110"/>
      <c r="C106" s="4" t="s">
        <v>354</v>
      </c>
      <c r="D106" s="4" t="s">
        <v>355</v>
      </c>
      <c r="E106" s="4" t="s">
        <v>25</v>
      </c>
      <c r="F106" s="5">
        <v>5</v>
      </c>
      <c r="G106" s="5">
        <v>5</v>
      </c>
      <c r="H106" s="5">
        <v>0</v>
      </c>
      <c r="I106" s="5">
        <v>0</v>
      </c>
      <c r="J106" s="5">
        <v>0</v>
      </c>
      <c r="K106" s="4" t="s">
        <v>57</v>
      </c>
    </row>
    <row r="107" spans="1:11" s="76" customFormat="1" ht="33" customHeight="1">
      <c r="A107" s="141"/>
      <c r="B107" s="110"/>
      <c r="C107" s="4" t="s">
        <v>356</v>
      </c>
      <c r="D107" s="4" t="s">
        <v>357</v>
      </c>
      <c r="E107" s="4" t="s">
        <v>25</v>
      </c>
      <c r="F107" s="5">
        <v>240</v>
      </c>
      <c r="G107" s="5">
        <v>240</v>
      </c>
      <c r="H107" s="5">
        <v>0</v>
      </c>
      <c r="I107" s="5">
        <v>0</v>
      </c>
      <c r="J107" s="5">
        <v>0</v>
      </c>
      <c r="K107" s="4" t="s">
        <v>57</v>
      </c>
    </row>
    <row r="108" spans="1:11" s="76" customFormat="1" ht="16.5" customHeight="1">
      <c r="A108" s="141"/>
      <c r="B108" s="110"/>
      <c r="C108" s="4" t="s">
        <v>358</v>
      </c>
      <c r="D108" s="4" t="s">
        <v>359</v>
      </c>
      <c r="E108" s="4" t="s">
        <v>25</v>
      </c>
      <c r="F108" s="5">
        <v>800</v>
      </c>
      <c r="G108" s="5">
        <v>800</v>
      </c>
      <c r="H108" s="5">
        <v>0</v>
      </c>
      <c r="I108" s="5">
        <v>0</v>
      </c>
      <c r="J108" s="5">
        <v>0</v>
      </c>
      <c r="K108" s="4" t="s">
        <v>32</v>
      </c>
    </row>
    <row r="109" spans="1:11" s="76" customFormat="1" ht="16.5" customHeight="1">
      <c r="A109" s="141"/>
      <c r="B109" s="110"/>
      <c r="C109" s="4" t="s">
        <v>360</v>
      </c>
      <c r="D109" s="4" t="s">
        <v>361</v>
      </c>
      <c r="E109" s="4" t="s">
        <v>25</v>
      </c>
      <c r="F109" s="5">
        <v>150</v>
      </c>
      <c r="G109" s="5">
        <v>150</v>
      </c>
      <c r="H109" s="5">
        <v>0</v>
      </c>
      <c r="I109" s="5">
        <v>0</v>
      </c>
      <c r="J109" s="5">
        <v>0</v>
      </c>
      <c r="K109" s="4" t="s">
        <v>32</v>
      </c>
    </row>
    <row r="110" spans="1:11" s="76" customFormat="1" ht="16.5" customHeight="1">
      <c r="A110" s="141"/>
      <c r="B110" s="110"/>
      <c r="C110" s="4" t="s">
        <v>362</v>
      </c>
      <c r="D110" s="4" t="s">
        <v>363</v>
      </c>
      <c r="E110" s="4" t="s">
        <v>25</v>
      </c>
      <c r="F110" s="5">
        <v>800</v>
      </c>
      <c r="G110" s="5">
        <v>800</v>
      </c>
      <c r="H110" s="5">
        <v>0</v>
      </c>
      <c r="I110" s="5">
        <v>0</v>
      </c>
      <c r="J110" s="5">
        <v>0</v>
      </c>
      <c r="K110" s="4" t="s">
        <v>364</v>
      </c>
    </row>
    <row r="111" spans="1:11" s="76" customFormat="1" ht="16.5" customHeight="1">
      <c r="A111" s="141"/>
      <c r="B111" s="110"/>
      <c r="C111" s="4" t="s">
        <v>365</v>
      </c>
      <c r="D111" s="4" t="s">
        <v>366</v>
      </c>
      <c r="E111" s="4" t="s">
        <v>25</v>
      </c>
      <c r="F111" s="5">
        <v>80</v>
      </c>
      <c r="G111" s="5">
        <v>80</v>
      </c>
      <c r="H111" s="5">
        <v>0</v>
      </c>
      <c r="I111" s="5">
        <v>0</v>
      </c>
      <c r="J111" s="5">
        <v>0</v>
      </c>
      <c r="K111" s="4" t="s">
        <v>364</v>
      </c>
    </row>
    <row r="112" spans="1:11" s="76" customFormat="1" ht="16.5" customHeight="1">
      <c r="A112" s="141"/>
      <c r="B112" s="110"/>
      <c r="C112" s="4" t="s">
        <v>367</v>
      </c>
      <c r="D112" s="4" t="s">
        <v>368</v>
      </c>
      <c r="E112" s="4" t="s">
        <v>25</v>
      </c>
      <c r="F112" s="5">
        <v>26</v>
      </c>
      <c r="G112" s="5">
        <v>26</v>
      </c>
      <c r="H112" s="5">
        <v>0</v>
      </c>
      <c r="I112" s="5">
        <v>0</v>
      </c>
      <c r="J112" s="5">
        <v>0</v>
      </c>
      <c r="K112" s="4" t="s">
        <v>364</v>
      </c>
    </row>
    <row r="113" spans="1:11" s="76" customFormat="1" ht="16.5" customHeight="1">
      <c r="A113" s="141"/>
      <c r="B113" s="110"/>
      <c r="C113" s="4" t="s">
        <v>369</v>
      </c>
      <c r="D113" s="4" t="s">
        <v>370</v>
      </c>
      <c r="E113" s="4" t="s">
        <v>25</v>
      </c>
      <c r="F113" s="5">
        <v>200</v>
      </c>
      <c r="G113" s="5">
        <v>200</v>
      </c>
      <c r="H113" s="5">
        <v>0</v>
      </c>
      <c r="I113" s="5">
        <v>0</v>
      </c>
      <c r="J113" s="5">
        <v>0</v>
      </c>
      <c r="K113" s="4" t="s">
        <v>222</v>
      </c>
    </row>
    <row r="114" spans="1:11" s="76" customFormat="1" ht="16.5" customHeight="1">
      <c r="A114" s="141"/>
      <c r="B114" s="110"/>
      <c r="C114" s="4" t="s">
        <v>371</v>
      </c>
      <c r="D114" s="4" t="s">
        <v>372</v>
      </c>
      <c r="E114" s="4" t="s">
        <v>25</v>
      </c>
      <c r="F114" s="5">
        <v>55</v>
      </c>
      <c r="G114" s="5">
        <v>55</v>
      </c>
      <c r="H114" s="5">
        <v>0</v>
      </c>
      <c r="I114" s="5">
        <v>0</v>
      </c>
      <c r="J114" s="5">
        <v>0</v>
      </c>
      <c r="K114" s="4" t="s">
        <v>222</v>
      </c>
    </row>
    <row r="115" spans="1:11" s="76" customFormat="1" ht="16.5" customHeight="1">
      <c r="A115" s="141"/>
      <c r="B115" s="110"/>
      <c r="C115" s="4" t="s">
        <v>375</v>
      </c>
      <c r="D115" s="8" t="s">
        <v>376</v>
      </c>
      <c r="E115" s="45" t="s">
        <v>25</v>
      </c>
      <c r="F115" s="9">
        <v>120</v>
      </c>
      <c r="G115" s="9">
        <v>120</v>
      </c>
      <c r="H115" s="5">
        <v>0</v>
      </c>
      <c r="I115" s="5">
        <v>0</v>
      </c>
      <c r="J115" s="5">
        <v>0</v>
      </c>
      <c r="K115" s="4" t="s">
        <v>208</v>
      </c>
    </row>
    <row r="116" spans="1:11" s="76" customFormat="1" ht="16.5" customHeight="1">
      <c r="A116" s="141"/>
      <c r="B116" s="110"/>
      <c r="C116" s="4" t="s">
        <v>377</v>
      </c>
      <c r="D116" s="8" t="s">
        <v>350</v>
      </c>
      <c r="E116" s="45" t="s">
        <v>25</v>
      </c>
      <c r="F116" s="9">
        <v>96</v>
      </c>
      <c r="G116" s="9">
        <v>96</v>
      </c>
      <c r="H116" s="5">
        <v>0</v>
      </c>
      <c r="I116" s="5">
        <v>0</v>
      </c>
      <c r="J116" s="5">
        <v>0</v>
      </c>
      <c r="K116" s="4" t="s">
        <v>208</v>
      </c>
    </row>
    <row r="117" spans="1:11" s="76" customFormat="1" ht="16.5" customHeight="1">
      <c r="A117" s="141"/>
      <c r="B117" s="110"/>
      <c r="C117" s="4" t="s">
        <v>378</v>
      </c>
      <c r="D117" s="8" t="s">
        <v>379</v>
      </c>
      <c r="E117" s="45" t="s">
        <v>25</v>
      </c>
      <c r="F117" s="9">
        <v>130</v>
      </c>
      <c r="G117" s="9">
        <v>130</v>
      </c>
      <c r="H117" s="5">
        <v>0</v>
      </c>
      <c r="I117" s="5">
        <v>0</v>
      </c>
      <c r="J117" s="5">
        <v>0</v>
      </c>
      <c r="K117" s="4" t="s">
        <v>208</v>
      </c>
    </row>
    <row r="118" spans="1:11" s="76" customFormat="1" ht="37.5" customHeight="1">
      <c r="A118" s="141"/>
      <c r="B118" s="110"/>
      <c r="C118" s="4" t="s">
        <v>380</v>
      </c>
      <c r="D118" s="8" t="s">
        <v>240</v>
      </c>
      <c r="E118" s="4" t="s">
        <v>66</v>
      </c>
      <c r="F118" s="9">
        <v>740</v>
      </c>
      <c r="G118" s="9">
        <v>740</v>
      </c>
      <c r="H118" s="5">
        <v>0</v>
      </c>
      <c r="I118" s="5">
        <v>0</v>
      </c>
      <c r="J118" s="5">
        <v>0</v>
      </c>
      <c r="K118" s="4" t="s">
        <v>208</v>
      </c>
    </row>
    <row r="119" spans="1:11" s="76" customFormat="1" ht="32.25" customHeight="1">
      <c r="A119" s="141"/>
      <c r="B119" s="110"/>
      <c r="C119" s="4" t="s">
        <v>381</v>
      </c>
      <c r="D119" s="8" t="s">
        <v>240</v>
      </c>
      <c r="E119" s="4" t="s">
        <v>66</v>
      </c>
      <c r="F119" s="9">
        <v>2650</v>
      </c>
      <c r="G119" s="9">
        <v>2650</v>
      </c>
      <c r="H119" s="5">
        <v>0</v>
      </c>
      <c r="I119" s="5">
        <v>0</v>
      </c>
      <c r="J119" s="5">
        <v>0</v>
      </c>
      <c r="K119" s="4" t="s">
        <v>208</v>
      </c>
    </row>
    <row r="120" spans="1:11" s="76" customFormat="1" ht="38.25" customHeight="1">
      <c r="A120" s="141"/>
      <c r="B120" s="110"/>
      <c r="C120" s="4" t="s">
        <v>382</v>
      </c>
      <c r="D120" s="8" t="s">
        <v>240</v>
      </c>
      <c r="E120" s="4" t="s">
        <v>66</v>
      </c>
      <c r="F120" s="9">
        <v>95</v>
      </c>
      <c r="G120" s="9">
        <v>95</v>
      </c>
      <c r="H120" s="5">
        <v>0</v>
      </c>
      <c r="I120" s="5">
        <v>0</v>
      </c>
      <c r="J120" s="5">
        <v>0</v>
      </c>
      <c r="K120" s="4" t="s">
        <v>208</v>
      </c>
    </row>
    <row r="121" spans="1:11" s="76" customFormat="1" ht="35.25" customHeight="1">
      <c r="A121" s="141"/>
      <c r="B121" s="110"/>
      <c r="C121" s="4" t="s">
        <v>383</v>
      </c>
      <c r="D121" s="8" t="s">
        <v>240</v>
      </c>
      <c r="E121" s="4" t="s">
        <v>66</v>
      </c>
      <c r="F121" s="9">
        <v>900</v>
      </c>
      <c r="G121" s="9">
        <v>900</v>
      </c>
      <c r="H121" s="5">
        <v>0</v>
      </c>
      <c r="I121" s="5">
        <v>0</v>
      </c>
      <c r="J121" s="5">
        <v>0</v>
      </c>
      <c r="K121" s="4" t="s">
        <v>208</v>
      </c>
    </row>
    <row r="122" spans="1:11" s="76" customFormat="1" ht="33" customHeight="1">
      <c r="A122" s="141"/>
      <c r="B122" s="110"/>
      <c r="C122" s="4" t="s">
        <v>384</v>
      </c>
      <c r="D122" s="8" t="s">
        <v>385</v>
      </c>
      <c r="E122" s="4" t="s">
        <v>66</v>
      </c>
      <c r="F122" s="9">
        <v>1000</v>
      </c>
      <c r="G122" s="9">
        <v>1000</v>
      </c>
      <c r="H122" s="5">
        <v>0</v>
      </c>
      <c r="I122" s="5">
        <v>0</v>
      </c>
      <c r="J122" s="5">
        <v>0</v>
      </c>
      <c r="K122" s="4" t="s">
        <v>208</v>
      </c>
    </row>
    <row r="123" spans="1:11" s="76" customFormat="1" ht="32.25" customHeight="1">
      <c r="A123" s="141"/>
      <c r="B123" s="110"/>
      <c r="C123" s="4" t="s">
        <v>386</v>
      </c>
      <c r="D123" s="8" t="s">
        <v>54</v>
      </c>
      <c r="E123" s="4" t="s">
        <v>66</v>
      </c>
      <c r="F123" s="9">
        <v>395</v>
      </c>
      <c r="G123" s="9">
        <v>395</v>
      </c>
      <c r="H123" s="5">
        <v>0</v>
      </c>
      <c r="I123" s="5">
        <v>0</v>
      </c>
      <c r="J123" s="5">
        <v>0</v>
      </c>
      <c r="K123" s="4" t="s">
        <v>208</v>
      </c>
    </row>
    <row r="124" spans="1:11" s="76" customFormat="1" ht="36" customHeight="1">
      <c r="A124" s="141"/>
      <c r="B124" s="110"/>
      <c r="C124" s="4" t="s">
        <v>387</v>
      </c>
      <c r="D124" s="8" t="s">
        <v>82</v>
      </c>
      <c r="E124" s="4" t="s">
        <v>66</v>
      </c>
      <c r="F124" s="9">
        <v>250</v>
      </c>
      <c r="G124" s="9">
        <v>250</v>
      </c>
      <c r="H124" s="5">
        <v>0</v>
      </c>
      <c r="I124" s="5">
        <v>0</v>
      </c>
      <c r="J124" s="5">
        <v>0</v>
      </c>
      <c r="K124" s="4" t="s">
        <v>208</v>
      </c>
    </row>
    <row r="125" spans="1:11" s="76" customFormat="1" ht="35.25" customHeight="1">
      <c r="A125" s="141"/>
      <c r="B125" s="110"/>
      <c r="C125" s="4" t="s">
        <v>373</v>
      </c>
      <c r="D125" s="4" t="s">
        <v>374</v>
      </c>
      <c r="E125" s="4"/>
      <c r="F125" s="5">
        <v>3500</v>
      </c>
      <c r="G125" s="5">
        <v>3500</v>
      </c>
      <c r="H125" s="5">
        <v>0</v>
      </c>
      <c r="I125" s="5">
        <v>0</v>
      </c>
      <c r="J125" s="5">
        <v>0</v>
      </c>
      <c r="K125" s="4" t="s">
        <v>42</v>
      </c>
    </row>
    <row r="126" spans="1:11" s="76" customFormat="1" ht="29.25" customHeight="1">
      <c r="A126" s="141"/>
      <c r="B126" s="110"/>
      <c r="C126" s="120" t="s">
        <v>22</v>
      </c>
      <c r="D126" s="121"/>
      <c r="E126" s="77"/>
      <c r="F126" s="84">
        <f>SUM(F102:F125)</f>
        <v>12696.880000000001</v>
      </c>
      <c r="G126" s="84">
        <f>SUM(G102:G125)</f>
        <v>12696.880000000001</v>
      </c>
      <c r="H126" s="84">
        <f>SUM(H102:H125)</f>
        <v>0</v>
      </c>
      <c r="I126" s="84">
        <f>SUM(I102:I125)</f>
        <v>0</v>
      </c>
      <c r="J126" s="84">
        <f>SUM(J102:J125)</f>
        <v>0</v>
      </c>
      <c r="K126" s="4"/>
    </row>
    <row r="127" spans="1:11" s="76" customFormat="1" ht="31.5">
      <c r="A127" s="141"/>
      <c r="B127" s="110"/>
      <c r="C127" s="4" t="s">
        <v>388</v>
      </c>
      <c r="D127" s="4" t="s">
        <v>374</v>
      </c>
      <c r="E127" s="45"/>
      <c r="F127" s="9">
        <v>3500</v>
      </c>
      <c r="G127" s="9">
        <v>0</v>
      </c>
      <c r="H127" s="5">
        <v>3500</v>
      </c>
      <c r="I127" s="5">
        <v>0</v>
      </c>
      <c r="J127" s="5">
        <v>0</v>
      </c>
      <c r="K127" s="4" t="s">
        <v>479</v>
      </c>
    </row>
    <row r="128" spans="1:11" s="76" customFormat="1" ht="30.75" customHeight="1">
      <c r="A128" s="141"/>
      <c r="B128" s="110"/>
      <c r="C128" s="107" t="s">
        <v>23</v>
      </c>
      <c r="D128" s="108"/>
      <c r="E128" s="77"/>
      <c r="F128" s="84">
        <f>SUM(F127:F127)</f>
        <v>3500</v>
      </c>
      <c r="G128" s="84">
        <f>SUM(G127:G127)</f>
        <v>0</v>
      </c>
      <c r="H128" s="84">
        <f>SUM(H127:H127)</f>
        <v>3500</v>
      </c>
      <c r="I128" s="84">
        <f>SUM(I127:I127)</f>
        <v>0</v>
      </c>
      <c r="J128" s="84">
        <f>SUM(J127:J127)</f>
        <v>0</v>
      </c>
      <c r="K128" s="77"/>
    </row>
    <row r="129" spans="1:11" s="76" customFormat="1" ht="31.5">
      <c r="A129" s="141"/>
      <c r="B129" s="110"/>
      <c r="C129" s="4" t="s">
        <v>389</v>
      </c>
      <c r="D129" s="4" t="s">
        <v>374</v>
      </c>
      <c r="E129" s="79"/>
      <c r="F129" s="80">
        <v>2000</v>
      </c>
      <c r="G129" s="80">
        <v>0</v>
      </c>
      <c r="H129" s="78">
        <v>0</v>
      </c>
      <c r="I129" s="78">
        <v>2000</v>
      </c>
      <c r="J129" s="78">
        <v>0</v>
      </c>
      <c r="K129" s="81" t="s">
        <v>480</v>
      </c>
    </row>
    <row r="130" spans="1:11" s="76" customFormat="1" ht="33" customHeight="1">
      <c r="A130" s="141"/>
      <c r="B130" s="111"/>
      <c r="C130" s="107" t="s">
        <v>24</v>
      </c>
      <c r="D130" s="108"/>
      <c r="E130" s="77"/>
      <c r="F130" s="84">
        <f>SUM(F129:F129)</f>
        <v>2000</v>
      </c>
      <c r="G130" s="84">
        <f>SUM(G129:G129)</f>
        <v>0</v>
      </c>
      <c r="H130" s="84">
        <f>SUM(H129:H129)</f>
        <v>0</v>
      </c>
      <c r="I130" s="84">
        <f>SUM(I129:I129)</f>
        <v>2000</v>
      </c>
      <c r="J130" s="84">
        <f>SUM(J129:J129)</f>
        <v>0</v>
      </c>
      <c r="K130" s="77"/>
    </row>
    <row r="131" spans="1:11" ht="34.5" customHeight="1">
      <c r="A131" s="101">
        <v>7</v>
      </c>
      <c r="B131" s="109" t="s">
        <v>63</v>
      </c>
      <c r="C131" s="7" t="s">
        <v>64</v>
      </c>
      <c r="D131" s="4" t="s">
        <v>65</v>
      </c>
      <c r="E131" s="4" t="s">
        <v>66</v>
      </c>
      <c r="F131" s="5">
        <v>177.015</v>
      </c>
      <c r="G131" s="5">
        <v>177.01502</v>
      </c>
      <c r="H131" s="5">
        <v>0</v>
      </c>
      <c r="I131" s="5">
        <v>0</v>
      </c>
      <c r="J131" s="5">
        <v>0</v>
      </c>
      <c r="K131" s="4" t="s">
        <v>26</v>
      </c>
    </row>
    <row r="132" spans="1:11" ht="34.5" customHeight="1">
      <c r="A132" s="102"/>
      <c r="B132" s="110"/>
      <c r="C132" s="21" t="s">
        <v>67</v>
      </c>
      <c r="D132" s="22" t="s">
        <v>38</v>
      </c>
      <c r="E132" s="23" t="s">
        <v>66</v>
      </c>
      <c r="F132" s="5">
        <v>118.24</v>
      </c>
      <c r="G132" s="5">
        <v>118.24</v>
      </c>
      <c r="H132" s="5">
        <v>0</v>
      </c>
      <c r="I132" s="5">
        <v>0</v>
      </c>
      <c r="J132" s="5">
        <v>0</v>
      </c>
      <c r="K132" s="4" t="s">
        <v>57</v>
      </c>
    </row>
    <row r="133" spans="1:11" ht="34.5" customHeight="1">
      <c r="A133" s="102"/>
      <c r="B133" s="110"/>
      <c r="C133" s="3" t="s">
        <v>68</v>
      </c>
      <c r="D133" s="4"/>
      <c r="E133" s="4" t="s">
        <v>30</v>
      </c>
      <c r="F133" s="5">
        <v>2002.74</v>
      </c>
      <c r="G133" s="5">
        <v>2002.74</v>
      </c>
      <c r="H133" s="5">
        <v>0</v>
      </c>
      <c r="I133" s="5">
        <v>0</v>
      </c>
      <c r="J133" s="5">
        <v>0</v>
      </c>
      <c r="K133" s="4" t="s">
        <v>69</v>
      </c>
    </row>
    <row r="134" spans="1:11" ht="31.5">
      <c r="A134" s="102"/>
      <c r="B134" s="110"/>
      <c r="C134" s="7" t="s">
        <v>70</v>
      </c>
      <c r="D134" s="4"/>
      <c r="E134" s="4" t="s">
        <v>31</v>
      </c>
      <c r="F134" s="5">
        <f>G134+H134</f>
        <v>14024.34</v>
      </c>
      <c r="G134" s="5">
        <v>14024.34</v>
      </c>
      <c r="H134" s="5">
        <v>0</v>
      </c>
      <c r="I134" s="5">
        <v>0</v>
      </c>
      <c r="J134" s="5">
        <v>0</v>
      </c>
      <c r="K134" s="4" t="s">
        <v>69</v>
      </c>
    </row>
    <row r="135" spans="1:11" ht="31.5" customHeight="1">
      <c r="A135" s="102"/>
      <c r="B135" s="110"/>
      <c r="C135" s="107" t="s">
        <v>22</v>
      </c>
      <c r="D135" s="108"/>
      <c r="E135" s="4"/>
      <c r="F135" s="24">
        <f>SUM(F131:F134)</f>
        <v>16322.335</v>
      </c>
      <c r="G135" s="24">
        <v>16322.34</v>
      </c>
      <c r="H135" s="24">
        <v>0</v>
      </c>
      <c r="I135" s="24">
        <f>SUM(I131:I134)</f>
        <v>0</v>
      </c>
      <c r="J135" s="24">
        <f>SUM(J131:J134)</f>
        <v>0</v>
      </c>
      <c r="K135" s="25"/>
    </row>
    <row r="136" spans="1:11" ht="31.5">
      <c r="A136" s="102"/>
      <c r="B136" s="110"/>
      <c r="C136" s="3" t="s">
        <v>71</v>
      </c>
      <c r="D136" s="8"/>
      <c r="E136" s="4" t="s">
        <v>30</v>
      </c>
      <c r="F136" s="5">
        <v>2000</v>
      </c>
      <c r="G136" s="5">
        <v>0</v>
      </c>
      <c r="H136" s="5">
        <v>2000</v>
      </c>
      <c r="I136" s="5">
        <v>0</v>
      </c>
      <c r="J136" s="5">
        <v>0</v>
      </c>
      <c r="K136" s="10" t="s">
        <v>72</v>
      </c>
    </row>
    <row r="137" spans="1:11" ht="31.5">
      <c r="A137" s="102"/>
      <c r="B137" s="110"/>
      <c r="C137" s="3" t="s">
        <v>73</v>
      </c>
      <c r="D137" s="8"/>
      <c r="E137" s="4" t="s">
        <v>31</v>
      </c>
      <c r="F137" s="9">
        <f>SUM(G137:I137)</f>
        <v>15885.3</v>
      </c>
      <c r="G137" s="9">
        <v>0</v>
      </c>
      <c r="H137" s="9">
        <v>15885.3</v>
      </c>
      <c r="I137" s="9">
        <v>0</v>
      </c>
      <c r="J137" s="5">
        <v>0</v>
      </c>
      <c r="K137" s="10" t="s">
        <v>72</v>
      </c>
    </row>
    <row r="138" spans="1:11" ht="33" customHeight="1">
      <c r="A138" s="102"/>
      <c r="B138" s="110"/>
      <c r="C138" s="107" t="s">
        <v>23</v>
      </c>
      <c r="D138" s="108"/>
      <c r="E138" s="4"/>
      <c r="F138" s="24">
        <f>SUM(F136:F137)</f>
        <v>17885.3</v>
      </c>
      <c r="G138" s="24">
        <f>SUM(G136:G137)</f>
        <v>0</v>
      </c>
      <c r="H138" s="24">
        <f>SUM(H136:H137)</f>
        <v>17885.3</v>
      </c>
      <c r="I138" s="24">
        <f>SUM(I136:I137)</f>
        <v>0</v>
      </c>
      <c r="J138" s="24">
        <f>SUM(J136:J136)</f>
        <v>0</v>
      </c>
      <c r="K138" s="25"/>
    </row>
    <row r="139" spans="1:19" ht="36" customHeight="1">
      <c r="A139" s="102"/>
      <c r="B139" s="110"/>
      <c r="C139" s="3" t="s">
        <v>74</v>
      </c>
      <c r="D139" s="8"/>
      <c r="E139" s="4" t="s">
        <v>30</v>
      </c>
      <c r="F139" s="5">
        <f>SUM(G139:I139)</f>
        <v>1850</v>
      </c>
      <c r="G139" s="5">
        <v>0</v>
      </c>
      <c r="H139" s="5">
        <v>0</v>
      </c>
      <c r="I139" s="5">
        <v>1850</v>
      </c>
      <c r="J139" s="5">
        <v>0</v>
      </c>
      <c r="K139" s="4" t="s">
        <v>75</v>
      </c>
      <c r="S139" s="56"/>
    </row>
    <row r="140" spans="1:11" ht="31.5">
      <c r="A140" s="102"/>
      <c r="B140" s="110"/>
      <c r="C140" s="3" t="s">
        <v>76</v>
      </c>
      <c r="D140" s="8"/>
      <c r="E140" s="4" t="s">
        <v>31</v>
      </c>
      <c r="F140" s="9">
        <f>SUM(G140:I140)</f>
        <v>7099.74579</v>
      </c>
      <c r="G140" s="9">
        <v>0</v>
      </c>
      <c r="H140" s="9">
        <v>0</v>
      </c>
      <c r="I140" s="9">
        <v>7099.74579</v>
      </c>
      <c r="J140" s="5">
        <v>0</v>
      </c>
      <c r="K140" s="4" t="s">
        <v>75</v>
      </c>
    </row>
    <row r="141" spans="1:11" ht="39.75" customHeight="1">
      <c r="A141" s="103"/>
      <c r="B141" s="111"/>
      <c r="C141" s="107" t="s">
        <v>24</v>
      </c>
      <c r="D141" s="108"/>
      <c r="F141" s="24">
        <f>SUM(F139:F140)</f>
        <v>8949.74579</v>
      </c>
      <c r="G141" s="24">
        <f>SUM(G139:G140)</f>
        <v>0</v>
      </c>
      <c r="H141" s="24">
        <f>SUM(H139:H140)</f>
        <v>0</v>
      </c>
      <c r="I141" s="24">
        <f>SUM(I139:I140)</f>
        <v>8949.74579</v>
      </c>
      <c r="J141" s="24">
        <f>SUM(J139:J140)</f>
        <v>0</v>
      </c>
      <c r="K141" s="25"/>
    </row>
    <row r="142" spans="1:11" ht="15.75">
      <c r="A142" s="101">
        <v>8</v>
      </c>
      <c r="B142" s="109" t="s">
        <v>77</v>
      </c>
      <c r="C142" s="7" t="s">
        <v>78</v>
      </c>
      <c r="D142" s="4" t="s">
        <v>54</v>
      </c>
      <c r="E142" s="4" t="s">
        <v>25</v>
      </c>
      <c r="F142" s="5">
        <v>357.61334</v>
      </c>
      <c r="G142" s="5">
        <v>357.61334</v>
      </c>
      <c r="H142" s="5">
        <v>0</v>
      </c>
      <c r="I142" s="5">
        <v>0</v>
      </c>
      <c r="J142" s="5">
        <v>0</v>
      </c>
      <c r="K142" s="4" t="s">
        <v>26</v>
      </c>
    </row>
    <row r="143" spans="1:11" ht="15.75">
      <c r="A143" s="102"/>
      <c r="B143" s="110"/>
      <c r="C143" s="21" t="s">
        <v>79</v>
      </c>
      <c r="D143" s="22" t="s">
        <v>80</v>
      </c>
      <c r="E143" s="23" t="s">
        <v>25</v>
      </c>
      <c r="F143" s="5">
        <v>83.26872</v>
      </c>
      <c r="G143" s="5">
        <v>83.26872</v>
      </c>
      <c r="H143" s="5">
        <v>0</v>
      </c>
      <c r="I143" s="5">
        <v>0</v>
      </c>
      <c r="J143" s="5">
        <v>0</v>
      </c>
      <c r="K143" s="4" t="s">
        <v>26</v>
      </c>
    </row>
    <row r="144" spans="1:11" ht="15.75">
      <c r="A144" s="102"/>
      <c r="B144" s="110"/>
      <c r="C144" s="3" t="s">
        <v>81</v>
      </c>
      <c r="D144" s="26" t="s">
        <v>82</v>
      </c>
      <c r="E144" s="4" t="s">
        <v>25</v>
      </c>
      <c r="F144" s="5">
        <v>174.72</v>
      </c>
      <c r="G144" s="5">
        <v>174.72</v>
      </c>
      <c r="H144" s="5">
        <v>0</v>
      </c>
      <c r="I144" s="5">
        <v>0</v>
      </c>
      <c r="J144" s="5">
        <v>0</v>
      </c>
      <c r="K144" s="4" t="s">
        <v>26</v>
      </c>
    </row>
    <row r="145" spans="1:11" ht="15.75">
      <c r="A145" s="102"/>
      <c r="B145" s="110"/>
      <c r="C145" s="3" t="s">
        <v>83</v>
      </c>
      <c r="D145" s="4" t="s">
        <v>84</v>
      </c>
      <c r="E145" s="4" t="s">
        <v>25</v>
      </c>
      <c r="F145" s="5">
        <v>30</v>
      </c>
      <c r="G145" s="5">
        <v>30</v>
      </c>
      <c r="H145" s="5">
        <v>0</v>
      </c>
      <c r="I145" s="5">
        <v>0</v>
      </c>
      <c r="J145" s="5">
        <v>0</v>
      </c>
      <c r="K145" s="4" t="s">
        <v>57</v>
      </c>
    </row>
    <row r="146" spans="1:11" ht="31.5">
      <c r="A146" s="102"/>
      <c r="B146" s="110"/>
      <c r="C146" s="7" t="s">
        <v>85</v>
      </c>
      <c r="D146" s="1"/>
      <c r="E146" s="4" t="s">
        <v>31</v>
      </c>
      <c r="F146" s="5">
        <v>18226.67618</v>
      </c>
      <c r="G146" s="5">
        <v>18226.68</v>
      </c>
      <c r="H146" s="5">
        <v>0</v>
      </c>
      <c r="I146" s="5">
        <v>0</v>
      </c>
      <c r="J146" s="5">
        <v>0</v>
      </c>
      <c r="K146" s="4" t="s">
        <v>42</v>
      </c>
    </row>
    <row r="147" spans="1:11" ht="26.25" customHeight="1">
      <c r="A147" s="102"/>
      <c r="B147" s="110"/>
      <c r="C147" s="107" t="s">
        <v>22</v>
      </c>
      <c r="D147" s="108"/>
      <c r="E147" s="4"/>
      <c r="F147" s="24">
        <f>SUM(F142:F146)</f>
        <v>18872.27824</v>
      </c>
      <c r="G147" s="24">
        <f>SUM(G142:G146)</f>
        <v>18872.28206</v>
      </c>
      <c r="H147" s="24">
        <f>SUM(H142:H146)</f>
        <v>0</v>
      </c>
      <c r="I147" s="24">
        <f>SUM(I142:I146)</f>
        <v>0</v>
      </c>
      <c r="J147" s="24">
        <f>SUM(J142:J146)</f>
        <v>0</v>
      </c>
      <c r="K147" s="25"/>
    </row>
    <row r="148" spans="1:11" ht="31.5">
      <c r="A148" s="102"/>
      <c r="B148" s="110"/>
      <c r="C148" s="3" t="s">
        <v>86</v>
      </c>
      <c r="D148" s="2"/>
      <c r="E148" s="4" t="s">
        <v>31</v>
      </c>
      <c r="F148" s="9">
        <v>9294</v>
      </c>
      <c r="G148" s="9">
        <v>0</v>
      </c>
      <c r="H148" s="9">
        <v>9294</v>
      </c>
      <c r="I148" s="9">
        <v>0</v>
      </c>
      <c r="J148" s="5">
        <v>0</v>
      </c>
      <c r="K148" s="10" t="s">
        <v>87</v>
      </c>
    </row>
    <row r="149" spans="1:11" ht="34.5" customHeight="1">
      <c r="A149" s="102"/>
      <c r="B149" s="110"/>
      <c r="C149" s="107" t="s">
        <v>23</v>
      </c>
      <c r="D149" s="108"/>
      <c r="E149" s="1"/>
      <c r="F149" s="24">
        <f>SUM(F148:F148)</f>
        <v>9294</v>
      </c>
      <c r="G149" s="24">
        <f>SUM(G148:G148)</f>
        <v>0</v>
      </c>
      <c r="H149" s="24">
        <f>SUM(H148:H148)</f>
        <v>9294</v>
      </c>
      <c r="I149" s="24">
        <f>SUM(I148:I148)</f>
        <v>0</v>
      </c>
      <c r="J149" s="24">
        <f>SUM(J148:J148)</f>
        <v>0</v>
      </c>
      <c r="K149" s="27"/>
    </row>
    <row r="150" spans="1:11" ht="31.5">
      <c r="A150" s="102"/>
      <c r="B150" s="110"/>
      <c r="C150" s="73" t="s">
        <v>88</v>
      </c>
      <c r="D150" s="8"/>
      <c r="E150" s="4" t="s">
        <v>31</v>
      </c>
      <c r="F150" s="5">
        <v>19353.8</v>
      </c>
      <c r="G150" s="5">
        <v>0</v>
      </c>
      <c r="H150" s="5">
        <v>0</v>
      </c>
      <c r="I150" s="5">
        <v>19353.8</v>
      </c>
      <c r="J150" s="5">
        <v>0</v>
      </c>
      <c r="K150" s="4" t="s">
        <v>51</v>
      </c>
    </row>
    <row r="151" spans="1:11" ht="33.75" customHeight="1">
      <c r="A151" s="103"/>
      <c r="B151" s="111"/>
      <c r="C151" s="107" t="s">
        <v>24</v>
      </c>
      <c r="D151" s="108"/>
      <c r="E151" s="1"/>
      <c r="F151" s="24">
        <f>SUM(F150:F150)</f>
        <v>19353.8</v>
      </c>
      <c r="G151" s="24">
        <f>SUM(G150:G150)</f>
        <v>0</v>
      </c>
      <c r="H151" s="24">
        <f>SUM(H150:H150)</f>
        <v>0</v>
      </c>
      <c r="I151" s="24">
        <f>SUM(I150:I150)</f>
        <v>19353.8</v>
      </c>
      <c r="J151" s="24">
        <f>SUM(J150:J150)</f>
        <v>0</v>
      </c>
      <c r="K151" s="27"/>
    </row>
    <row r="152" spans="1:11" ht="15.75" customHeight="1">
      <c r="A152" s="101">
        <v>9</v>
      </c>
      <c r="B152" s="109" t="s">
        <v>89</v>
      </c>
      <c r="C152" s="3" t="s">
        <v>90</v>
      </c>
      <c r="D152" s="6" t="s">
        <v>38</v>
      </c>
      <c r="E152" s="4" t="s">
        <v>25</v>
      </c>
      <c r="F152" s="5">
        <v>179.52</v>
      </c>
      <c r="G152" s="5">
        <v>179.52</v>
      </c>
      <c r="H152" s="5">
        <v>0</v>
      </c>
      <c r="I152" s="5">
        <v>0</v>
      </c>
      <c r="J152" s="5">
        <v>0</v>
      </c>
      <c r="K152" s="4" t="s">
        <v>26</v>
      </c>
    </row>
    <row r="153" spans="1:11" ht="15.75">
      <c r="A153" s="102"/>
      <c r="B153" s="110"/>
      <c r="C153" s="21" t="s">
        <v>91</v>
      </c>
      <c r="D153" s="22" t="s">
        <v>40</v>
      </c>
      <c r="E153" s="23" t="s">
        <v>25</v>
      </c>
      <c r="F153" s="5">
        <v>348.65509</v>
      </c>
      <c r="G153" s="5">
        <v>348.65509</v>
      </c>
      <c r="H153" s="5">
        <v>0</v>
      </c>
      <c r="I153" s="5">
        <v>0</v>
      </c>
      <c r="J153" s="5">
        <v>0</v>
      </c>
      <c r="K153" s="4" t="s">
        <v>26</v>
      </c>
    </row>
    <row r="154" spans="1:11" ht="15.75">
      <c r="A154" s="102"/>
      <c r="B154" s="110"/>
      <c r="C154" s="3" t="s">
        <v>92</v>
      </c>
      <c r="D154" s="4" t="s">
        <v>93</v>
      </c>
      <c r="E154" s="23" t="s">
        <v>25</v>
      </c>
      <c r="F154" s="5">
        <v>44.08</v>
      </c>
      <c r="G154" s="5">
        <v>44.08</v>
      </c>
      <c r="H154" s="5">
        <v>0</v>
      </c>
      <c r="I154" s="5">
        <v>0</v>
      </c>
      <c r="J154" s="5">
        <v>0</v>
      </c>
      <c r="K154" s="4" t="s">
        <v>26</v>
      </c>
    </row>
    <row r="155" spans="1:11" ht="15.75">
      <c r="A155" s="102"/>
      <c r="B155" s="110"/>
      <c r="C155" s="4" t="s">
        <v>94</v>
      </c>
      <c r="D155" s="4" t="s">
        <v>95</v>
      </c>
      <c r="E155" s="4" t="s">
        <v>25</v>
      </c>
      <c r="F155" s="5">
        <v>3000</v>
      </c>
      <c r="G155" s="5">
        <v>3000</v>
      </c>
      <c r="H155" s="5">
        <v>0</v>
      </c>
      <c r="I155" s="5">
        <v>0</v>
      </c>
      <c r="J155" s="5">
        <v>0</v>
      </c>
      <c r="K155" s="4" t="s">
        <v>115</v>
      </c>
    </row>
    <row r="156" spans="1:11" ht="15.75">
      <c r="A156" s="102"/>
      <c r="B156" s="110"/>
      <c r="C156" s="4" t="s">
        <v>96</v>
      </c>
      <c r="D156" s="4" t="s">
        <v>97</v>
      </c>
      <c r="E156" s="4" t="s">
        <v>25</v>
      </c>
      <c r="F156" s="5">
        <v>1000</v>
      </c>
      <c r="G156" s="5">
        <v>1000</v>
      </c>
      <c r="H156" s="5">
        <v>0</v>
      </c>
      <c r="I156" s="5">
        <v>0</v>
      </c>
      <c r="J156" s="5">
        <v>0</v>
      </c>
      <c r="K156" s="4" t="s">
        <v>115</v>
      </c>
    </row>
    <row r="157" spans="1:11" ht="31.5">
      <c r="A157" s="102"/>
      <c r="B157" s="110"/>
      <c r="C157" s="7" t="s">
        <v>47</v>
      </c>
      <c r="D157" s="1"/>
      <c r="E157" s="4" t="s">
        <v>31</v>
      </c>
      <c r="F157" s="28">
        <v>6756</v>
      </c>
      <c r="G157" s="28">
        <v>6756</v>
      </c>
      <c r="H157" s="5">
        <v>0</v>
      </c>
      <c r="I157" s="5">
        <v>0</v>
      </c>
      <c r="J157" s="5">
        <v>0</v>
      </c>
      <c r="K157" s="4" t="s">
        <v>42</v>
      </c>
    </row>
    <row r="158" spans="1:11" ht="29.25" customHeight="1">
      <c r="A158" s="102"/>
      <c r="B158" s="110"/>
      <c r="C158" s="107" t="s">
        <v>22</v>
      </c>
      <c r="D158" s="108"/>
      <c r="E158" s="4"/>
      <c r="F158" s="24">
        <f>SUM(F152:F157)</f>
        <v>11328.25509</v>
      </c>
      <c r="G158" s="24">
        <f>SUM(G152:G157)</f>
        <v>11328.25509</v>
      </c>
      <c r="H158" s="24">
        <f>SUM(H152:H157)</f>
        <v>0</v>
      </c>
      <c r="I158" s="24">
        <f>SUM(I152:I157)</f>
        <v>0</v>
      </c>
      <c r="J158" s="24">
        <f>SUM(J152:J157)</f>
        <v>0</v>
      </c>
      <c r="K158" s="25"/>
    </row>
    <row r="159" spans="1:11" ht="31.5">
      <c r="A159" s="102"/>
      <c r="B159" s="110"/>
      <c r="C159" s="6" t="s">
        <v>48</v>
      </c>
      <c r="D159" s="8"/>
      <c r="E159" s="4" t="s">
        <v>31</v>
      </c>
      <c r="F159" s="9">
        <v>7500</v>
      </c>
      <c r="G159" s="9">
        <v>0</v>
      </c>
      <c r="H159" s="9">
        <v>7500</v>
      </c>
      <c r="I159" s="9">
        <v>0</v>
      </c>
      <c r="J159" s="5">
        <v>0</v>
      </c>
      <c r="K159" s="10" t="s">
        <v>87</v>
      </c>
    </row>
    <row r="160" spans="1:11" ht="33.75" customHeight="1">
      <c r="A160" s="102"/>
      <c r="B160" s="110"/>
      <c r="C160" s="107" t="s">
        <v>23</v>
      </c>
      <c r="D160" s="108"/>
      <c r="E160" s="4"/>
      <c r="F160" s="24">
        <f>F159</f>
        <v>7500</v>
      </c>
      <c r="G160" s="24">
        <f>SUM(G159:G159)</f>
        <v>0</v>
      </c>
      <c r="H160" s="24">
        <f>H159</f>
        <v>7500</v>
      </c>
      <c r="I160" s="24">
        <v>0</v>
      </c>
      <c r="J160" s="24">
        <f>SUM(J159:J159)</f>
        <v>0</v>
      </c>
      <c r="K160" s="25"/>
    </row>
    <row r="161" spans="1:11" ht="31.5">
      <c r="A161" s="102"/>
      <c r="B161" s="110"/>
      <c r="C161" s="34" t="s">
        <v>50</v>
      </c>
      <c r="D161" s="8"/>
      <c r="E161" s="4" t="s">
        <v>31</v>
      </c>
      <c r="F161" s="5">
        <v>11500</v>
      </c>
      <c r="G161" s="5">
        <v>0</v>
      </c>
      <c r="H161" s="5">
        <v>0</v>
      </c>
      <c r="I161" s="5">
        <v>11500</v>
      </c>
      <c r="J161" s="5">
        <v>0</v>
      </c>
      <c r="K161" s="4" t="s">
        <v>51</v>
      </c>
    </row>
    <row r="162" spans="1:11" ht="30.75" customHeight="1">
      <c r="A162" s="103"/>
      <c r="B162" s="111"/>
      <c r="C162" s="107" t="s">
        <v>24</v>
      </c>
      <c r="D162" s="108"/>
      <c r="E162" s="4"/>
      <c r="F162" s="24">
        <f>SUM(F161:F161)</f>
        <v>11500</v>
      </c>
      <c r="G162" s="24">
        <f>SUM(G161:G161)</f>
        <v>0</v>
      </c>
      <c r="H162" s="24">
        <f>SUM(H161:H161)</f>
        <v>0</v>
      </c>
      <c r="I162" s="24">
        <f>SUM(I161:I161)</f>
        <v>11500</v>
      </c>
      <c r="J162" s="24">
        <f>SUM(J161:J161)</f>
        <v>0</v>
      </c>
      <c r="K162" s="25"/>
    </row>
    <row r="163" spans="1:11" ht="31.5">
      <c r="A163" s="101">
        <v>10</v>
      </c>
      <c r="B163" s="116" t="s">
        <v>52</v>
      </c>
      <c r="C163" s="11" t="s">
        <v>53</v>
      </c>
      <c r="D163" s="12" t="s">
        <v>54</v>
      </c>
      <c r="E163" s="12" t="s">
        <v>66</v>
      </c>
      <c r="F163" s="13">
        <v>155.15689</v>
      </c>
      <c r="G163" s="13">
        <f>F163</f>
        <v>155.15689</v>
      </c>
      <c r="H163" s="13">
        <v>0</v>
      </c>
      <c r="I163" s="13">
        <v>0</v>
      </c>
      <c r="J163" s="13">
        <v>0</v>
      </c>
      <c r="K163" s="12" t="s">
        <v>26</v>
      </c>
    </row>
    <row r="164" spans="1:11" ht="21.75" customHeight="1">
      <c r="A164" s="102"/>
      <c r="B164" s="117"/>
      <c r="C164" s="14" t="s">
        <v>56</v>
      </c>
      <c r="D164" s="12" t="s">
        <v>38</v>
      </c>
      <c r="E164" s="15" t="s">
        <v>25</v>
      </c>
      <c r="F164" s="13">
        <v>51.84</v>
      </c>
      <c r="G164" s="13">
        <f>F164</f>
        <v>51.84</v>
      </c>
      <c r="H164" s="13">
        <v>0</v>
      </c>
      <c r="I164" s="13">
        <v>0</v>
      </c>
      <c r="J164" s="13">
        <v>0</v>
      </c>
      <c r="K164" s="12" t="s">
        <v>57</v>
      </c>
    </row>
    <row r="165" spans="1:11" ht="31.5">
      <c r="A165" s="102"/>
      <c r="B165" s="117"/>
      <c r="C165" s="11" t="s">
        <v>58</v>
      </c>
      <c r="D165" s="12" t="s">
        <v>59</v>
      </c>
      <c r="E165" s="12" t="s">
        <v>25</v>
      </c>
      <c r="F165" s="13">
        <v>46.94</v>
      </c>
      <c r="G165" s="13">
        <f>F165</f>
        <v>46.94</v>
      </c>
      <c r="H165" s="13">
        <v>0</v>
      </c>
      <c r="I165" s="13">
        <v>0</v>
      </c>
      <c r="J165" s="13">
        <v>0</v>
      </c>
      <c r="K165" s="12" t="s">
        <v>26</v>
      </c>
    </row>
    <row r="166" spans="1:11" ht="31.5">
      <c r="A166" s="102"/>
      <c r="B166" s="117"/>
      <c r="C166" s="14" t="s">
        <v>60</v>
      </c>
      <c r="D166" s="12"/>
      <c r="E166" s="12" t="s">
        <v>30</v>
      </c>
      <c r="F166" s="13">
        <v>2000</v>
      </c>
      <c r="G166" s="13">
        <v>2000</v>
      </c>
      <c r="H166" s="13">
        <v>0</v>
      </c>
      <c r="I166" s="13">
        <v>0</v>
      </c>
      <c r="J166" s="13">
        <v>0</v>
      </c>
      <c r="K166" s="12" t="s">
        <v>26</v>
      </c>
    </row>
    <row r="167" spans="1:11" ht="31.5">
      <c r="A167" s="102"/>
      <c r="B167" s="117"/>
      <c r="C167" s="14" t="s">
        <v>60</v>
      </c>
      <c r="D167" s="12"/>
      <c r="E167" s="12" t="s">
        <v>31</v>
      </c>
      <c r="F167" s="13">
        <v>6140.20239</v>
      </c>
      <c r="G167" s="13">
        <f>F167</f>
        <v>6140.20239</v>
      </c>
      <c r="H167" s="13">
        <v>0</v>
      </c>
      <c r="I167" s="13">
        <v>0</v>
      </c>
      <c r="J167" s="13">
        <v>0</v>
      </c>
      <c r="K167" s="12" t="s">
        <v>26</v>
      </c>
    </row>
    <row r="168" spans="1:11" ht="36" customHeight="1">
      <c r="A168" s="102"/>
      <c r="B168" s="117"/>
      <c r="C168" s="114" t="s">
        <v>22</v>
      </c>
      <c r="D168" s="115"/>
      <c r="E168" s="12"/>
      <c r="F168" s="19">
        <f>SUM(F163:F167)</f>
        <v>8394.13928</v>
      </c>
      <c r="G168" s="19">
        <f>SUM(G163:G167)</f>
        <v>8394.13928</v>
      </c>
      <c r="H168" s="19">
        <f>SUM(H163:H167)</f>
        <v>0</v>
      </c>
      <c r="I168" s="19">
        <f>SUM(I163:I167)</f>
        <v>0</v>
      </c>
      <c r="J168" s="19">
        <f>SUM(J163:J167)</f>
        <v>0</v>
      </c>
      <c r="K168" s="20"/>
    </row>
    <row r="169" spans="1:11" ht="31.5">
      <c r="A169" s="102"/>
      <c r="B169" s="117"/>
      <c r="C169" s="14" t="s">
        <v>61</v>
      </c>
      <c r="D169" s="16"/>
      <c r="E169" s="12" t="s">
        <v>30</v>
      </c>
      <c r="F169" s="13">
        <v>2000</v>
      </c>
      <c r="G169" s="13">
        <v>0</v>
      </c>
      <c r="H169" s="13">
        <v>2000</v>
      </c>
      <c r="I169" s="13">
        <v>0</v>
      </c>
      <c r="J169" s="13">
        <v>0</v>
      </c>
      <c r="K169" s="17" t="s">
        <v>27</v>
      </c>
    </row>
    <row r="170" spans="1:11" ht="31.5">
      <c r="A170" s="102"/>
      <c r="B170" s="117"/>
      <c r="C170" s="14" t="s">
        <v>62</v>
      </c>
      <c r="D170" s="16"/>
      <c r="E170" s="12" t="s">
        <v>31</v>
      </c>
      <c r="F170" s="18">
        <v>7275.96072</v>
      </c>
      <c r="G170" s="18">
        <v>0</v>
      </c>
      <c r="H170" s="18">
        <f>F170</f>
        <v>7275.96072</v>
      </c>
      <c r="I170" s="18">
        <v>0</v>
      </c>
      <c r="J170" s="13">
        <v>0</v>
      </c>
      <c r="K170" s="17" t="s">
        <v>27</v>
      </c>
    </row>
    <row r="171" spans="1:11" ht="34.5" customHeight="1">
      <c r="A171" s="102"/>
      <c r="B171" s="117"/>
      <c r="C171" s="114" t="s">
        <v>23</v>
      </c>
      <c r="D171" s="115"/>
      <c r="E171" s="12"/>
      <c r="F171" s="19">
        <f>SUM(F169:F170)</f>
        <v>9275.96072</v>
      </c>
      <c r="G171" s="19">
        <f>SUM(G169:G170)</f>
        <v>0</v>
      </c>
      <c r="H171" s="19">
        <f>SUM(H169:H170)</f>
        <v>9275.96072</v>
      </c>
      <c r="I171" s="19">
        <f>SUM(I169:I170)</f>
        <v>0</v>
      </c>
      <c r="J171" s="19">
        <f>SUM(J169:J170)</f>
        <v>0</v>
      </c>
      <c r="K171" s="20"/>
    </row>
    <row r="172" spans="1:11" ht="31.5">
      <c r="A172" s="102"/>
      <c r="B172" s="117"/>
      <c r="C172" s="14" t="s">
        <v>61</v>
      </c>
      <c r="D172" s="16"/>
      <c r="E172" s="12" t="s">
        <v>30</v>
      </c>
      <c r="F172" s="13">
        <v>2000</v>
      </c>
      <c r="G172" s="13">
        <v>0</v>
      </c>
      <c r="H172" s="13">
        <v>0</v>
      </c>
      <c r="I172" s="13">
        <v>2000</v>
      </c>
      <c r="J172" s="13">
        <v>0</v>
      </c>
      <c r="K172" s="12" t="s">
        <v>34</v>
      </c>
    </row>
    <row r="173" spans="1:11" ht="31.5">
      <c r="A173" s="102"/>
      <c r="B173" s="117"/>
      <c r="C173" s="11" t="s">
        <v>62</v>
      </c>
      <c r="D173" s="57"/>
      <c r="E173" s="12" t="s">
        <v>31</v>
      </c>
      <c r="F173" s="13">
        <v>7275.96072</v>
      </c>
      <c r="G173" s="13">
        <v>0</v>
      </c>
      <c r="H173" s="13">
        <v>0</v>
      </c>
      <c r="I173" s="13">
        <f>F173</f>
        <v>7275.96072</v>
      </c>
      <c r="J173" s="13">
        <v>0</v>
      </c>
      <c r="K173" s="12" t="s">
        <v>34</v>
      </c>
    </row>
    <row r="174" spans="1:11" ht="33.75" customHeight="1">
      <c r="A174" s="103"/>
      <c r="B174" s="118"/>
      <c r="C174" s="114" t="s">
        <v>24</v>
      </c>
      <c r="D174" s="115"/>
      <c r="E174" s="12"/>
      <c r="F174" s="19">
        <f>SUM(F172:F173)</f>
        <v>9275.96072</v>
      </c>
      <c r="G174" s="19">
        <f>SUM(G172:G172)</f>
        <v>0</v>
      </c>
      <c r="H174" s="19">
        <f>SUM(H172:H172)</f>
        <v>0</v>
      </c>
      <c r="I174" s="19">
        <f>SUM(I172:I173)</f>
        <v>9275.96072</v>
      </c>
      <c r="J174" s="19">
        <f>SUM(J172:J172)</f>
        <v>0</v>
      </c>
      <c r="K174" s="20"/>
    </row>
    <row r="175" spans="1:11" s="55" customFormat="1" ht="34.5" customHeight="1">
      <c r="A175" s="101">
        <v>11</v>
      </c>
      <c r="B175" s="109" t="s">
        <v>405</v>
      </c>
      <c r="C175" s="7" t="s">
        <v>406</v>
      </c>
      <c r="D175" s="4" t="s">
        <v>40</v>
      </c>
      <c r="E175" s="4" t="s">
        <v>66</v>
      </c>
      <c r="F175" s="5">
        <v>104.99</v>
      </c>
      <c r="G175" s="5">
        <v>104.99</v>
      </c>
      <c r="H175" s="5">
        <v>0</v>
      </c>
      <c r="I175" s="5">
        <v>0</v>
      </c>
      <c r="J175" s="5">
        <v>0</v>
      </c>
      <c r="K175" s="4" t="s">
        <v>26</v>
      </c>
    </row>
    <row r="176" spans="1:11" s="55" customFormat="1" ht="35.25" customHeight="1">
      <c r="A176" s="102"/>
      <c r="B176" s="110"/>
      <c r="C176" s="21" t="s">
        <v>407</v>
      </c>
      <c r="D176" s="22" t="s">
        <v>38</v>
      </c>
      <c r="E176" s="23" t="s">
        <v>66</v>
      </c>
      <c r="F176" s="5">
        <v>70.56</v>
      </c>
      <c r="G176" s="5">
        <v>70.56</v>
      </c>
      <c r="H176" s="5">
        <v>0</v>
      </c>
      <c r="I176" s="5">
        <v>0</v>
      </c>
      <c r="J176" s="5">
        <v>0</v>
      </c>
      <c r="K176" s="4" t="s">
        <v>26</v>
      </c>
    </row>
    <row r="177" spans="1:11" s="55" customFormat="1" ht="54.75" customHeight="1">
      <c r="A177" s="102"/>
      <c r="B177" s="110"/>
      <c r="C177" s="21" t="s">
        <v>408</v>
      </c>
      <c r="D177" s="22" t="s">
        <v>207</v>
      </c>
      <c r="E177" s="23" t="s">
        <v>25</v>
      </c>
      <c r="F177" s="5">
        <v>29.17</v>
      </c>
      <c r="G177" s="5">
        <v>29.17</v>
      </c>
      <c r="H177" s="5">
        <v>0</v>
      </c>
      <c r="I177" s="5">
        <v>0</v>
      </c>
      <c r="J177" s="5">
        <v>0</v>
      </c>
      <c r="K177" s="4" t="s">
        <v>57</v>
      </c>
    </row>
    <row r="178" spans="1:11" s="55" customFormat="1" ht="34.5" customHeight="1">
      <c r="A178" s="102"/>
      <c r="B178" s="110"/>
      <c r="C178" s="3"/>
      <c r="D178" s="1"/>
      <c r="E178" s="4" t="s">
        <v>30</v>
      </c>
      <c r="F178" s="5">
        <v>2000</v>
      </c>
      <c r="G178" s="5">
        <v>2000</v>
      </c>
      <c r="H178" s="5">
        <v>0</v>
      </c>
      <c r="I178" s="5">
        <v>0</v>
      </c>
      <c r="J178" s="5">
        <v>0</v>
      </c>
      <c r="K178" s="4" t="s">
        <v>42</v>
      </c>
    </row>
    <row r="179" spans="1:11" s="55" customFormat="1" ht="34.5" customHeight="1">
      <c r="A179" s="102"/>
      <c r="B179" s="110"/>
      <c r="C179" s="7"/>
      <c r="D179" s="1"/>
      <c r="E179" s="4" t="s">
        <v>31</v>
      </c>
      <c r="F179" s="5">
        <v>10277</v>
      </c>
      <c r="G179" s="5">
        <v>10277</v>
      </c>
      <c r="H179" s="5">
        <v>0</v>
      </c>
      <c r="I179" s="5">
        <v>0</v>
      </c>
      <c r="J179" s="5">
        <v>0</v>
      </c>
      <c r="K179" s="4" t="s">
        <v>238</v>
      </c>
    </row>
    <row r="180" spans="1:11" s="55" customFormat="1" ht="34.5" customHeight="1">
      <c r="A180" s="102"/>
      <c r="B180" s="110"/>
      <c r="C180" s="107" t="s">
        <v>22</v>
      </c>
      <c r="D180" s="108"/>
      <c r="E180" s="4"/>
      <c r="F180" s="24">
        <v>12481.74</v>
      </c>
      <c r="G180" s="24">
        <v>12481.74</v>
      </c>
      <c r="H180" s="24">
        <f>SUM(H175:H179)</f>
        <v>0</v>
      </c>
      <c r="I180" s="24">
        <f>SUM(I175:I179)</f>
        <v>0</v>
      </c>
      <c r="J180" s="24">
        <f>SUM(J175:J179)</f>
        <v>0</v>
      </c>
      <c r="K180" s="25"/>
    </row>
    <row r="181" spans="1:11" s="55" customFormat="1" ht="36" customHeight="1">
      <c r="A181" s="102"/>
      <c r="B181" s="110"/>
      <c r="C181" s="3"/>
      <c r="D181" s="58"/>
      <c r="E181" s="4" t="s">
        <v>30</v>
      </c>
      <c r="F181" s="9">
        <v>0</v>
      </c>
      <c r="G181" s="9">
        <v>0</v>
      </c>
      <c r="H181" s="9">
        <v>0</v>
      </c>
      <c r="I181" s="9">
        <v>0</v>
      </c>
      <c r="J181" s="5">
        <v>0</v>
      </c>
      <c r="K181" s="10"/>
    </row>
    <row r="182" spans="1:11" s="55" customFormat="1" ht="34.5" customHeight="1">
      <c r="A182" s="102"/>
      <c r="B182" s="110"/>
      <c r="C182" s="3"/>
      <c r="D182" s="8"/>
      <c r="E182" s="4" t="s">
        <v>31</v>
      </c>
      <c r="F182" s="9">
        <v>0</v>
      </c>
      <c r="G182" s="9">
        <v>0</v>
      </c>
      <c r="H182" s="9">
        <v>0</v>
      </c>
      <c r="I182" s="9">
        <v>0</v>
      </c>
      <c r="J182" s="5">
        <v>0</v>
      </c>
      <c r="K182" s="10" t="s">
        <v>87</v>
      </c>
    </row>
    <row r="183" spans="1:11" s="55" customFormat="1" ht="34.5" customHeight="1">
      <c r="A183" s="102"/>
      <c r="B183" s="110"/>
      <c r="C183" s="107" t="s">
        <v>23</v>
      </c>
      <c r="D183" s="108"/>
      <c r="E183" s="4"/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5"/>
    </row>
    <row r="184" spans="1:11" s="55" customFormat="1" ht="34.5" customHeight="1">
      <c r="A184" s="102"/>
      <c r="B184" s="110"/>
      <c r="C184" s="47"/>
      <c r="D184" s="54"/>
      <c r="E184" s="4" t="s">
        <v>30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5"/>
    </row>
    <row r="185" spans="1:11" s="55" customFormat="1" ht="34.5" customHeight="1">
      <c r="A185" s="102"/>
      <c r="B185" s="110"/>
      <c r="C185" s="33"/>
      <c r="D185" s="60"/>
      <c r="E185" s="4" t="s">
        <v>31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4" t="s">
        <v>51</v>
      </c>
    </row>
    <row r="186" spans="1:11" s="55" customFormat="1" ht="34.5" customHeight="1">
      <c r="A186" s="103"/>
      <c r="B186" s="111"/>
      <c r="C186" s="107" t="s">
        <v>24</v>
      </c>
      <c r="D186" s="108"/>
      <c r="E186" s="4"/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5"/>
    </row>
    <row r="187" spans="1:11" s="55" customFormat="1" ht="34.5" customHeight="1">
      <c r="A187" s="101">
        <v>12</v>
      </c>
      <c r="B187" s="109" t="s">
        <v>242</v>
      </c>
      <c r="C187" s="7" t="s">
        <v>234</v>
      </c>
      <c r="D187" s="4" t="s">
        <v>40</v>
      </c>
      <c r="E187" s="4" t="s">
        <v>55</v>
      </c>
      <c r="F187" s="5">
        <v>530.687</v>
      </c>
      <c r="G187" s="5">
        <v>530.69</v>
      </c>
      <c r="H187" s="5">
        <v>0</v>
      </c>
      <c r="I187" s="5">
        <v>0</v>
      </c>
      <c r="J187" s="5">
        <v>0</v>
      </c>
      <c r="K187" s="4" t="s">
        <v>26</v>
      </c>
    </row>
    <row r="188" spans="1:11" s="55" customFormat="1" ht="33.75" customHeight="1">
      <c r="A188" s="102"/>
      <c r="B188" s="110"/>
      <c r="C188" s="21" t="s">
        <v>235</v>
      </c>
      <c r="D188" s="22" t="s">
        <v>38</v>
      </c>
      <c r="E188" s="23" t="s">
        <v>55</v>
      </c>
      <c r="F188" s="5">
        <v>210.72</v>
      </c>
      <c r="G188" s="5">
        <v>210.72</v>
      </c>
      <c r="H188" s="5">
        <v>0</v>
      </c>
      <c r="I188" s="5">
        <v>0</v>
      </c>
      <c r="J188" s="5">
        <v>0</v>
      </c>
      <c r="K188" s="4" t="s">
        <v>26</v>
      </c>
    </row>
    <row r="189" spans="1:11" s="55" customFormat="1" ht="33.75" customHeight="1">
      <c r="A189" s="102"/>
      <c r="B189" s="110"/>
      <c r="C189" s="4" t="s">
        <v>239</v>
      </c>
      <c r="D189" s="61" t="s">
        <v>240</v>
      </c>
      <c r="E189" s="4" t="s">
        <v>25</v>
      </c>
      <c r="F189" s="5">
        <v>3000</v>
      </c>
      <c r="G189" s="5">
        <v>3000</v>
      </c>
      <c r="H189" s="5">
        <v>0</v>
      </c>
      <c r="I189" s="9">
        <v>0</v>
      </c>
      <c r="J189" s="5">
        <v>0</v>
      </c>
      <c r="K189" s="25">
        <v>45231</v>
      </c>
    </row>
    <row r="190" spans="1:11" s="55" customFormat="1" ht="33.75" customHeight="1">
      <c r="A190" s="102"/>
      <c r="B190" s="110"/>
      <c r="C190" s="3" t="s">
        <v>239</v>
      </c>
      <c r="D190" s="58" t="s">
        <v>97</v>
      </c>
      <c r="E190" s="4" t="s">
        <v>25</v>
      </c>
      <c r="F190" s="9">
        <v>1000</v>
      </c>
      <c r="G190" s="9">
        <v>1000</v>
      </c>
      <c r="H190" s="5">
        <v>0</v>
      </c>
      <c r="I190" s="9">
        <v>0</v>
      </c>
      <c r="J190" s="5">
        <v>0</v>
      </c>
      <c r="K190" s="10" t="s">
        <v>115</v>
      </c>
    </row>
    <row r="191" spans="1:11" s="55" customFormat="1" ht="34.5" customHeight="1">
      <c r="A191" s="102"/>
      <c r="B191" s="110"/>
      <c r="C191" s="3" t="s">
        <v>236</v>
      </c>
      <c r="D191" s="1"/>
      <c r="E191" s="4" t="s">
        <v>30</v>
      </c>
      <c r="F191" s="5">
        <v>2000</v>
      </c>
      <c r="G191" s="5">
        <v>2000</v>
      </c>
      <c r="H191" s="5">
        <v>0</v>
      </c>
      <c r="I191" s="5">
        <v>0</v>
      </c>
      <c r="J191" s="5">
        <v>0</v>
      </c>
      <c r="K191" s="4" t="s">
        <v>42</v>
      </c>
    </row>
    <row r="192" spans="1:11" s="55" customFormat="1" ht="34.5" customHeight="1">
      <c r="A192" s="102"/>
      <c r="B192" s="110"/>
      <c r="C192" s="7" t="s">
        <v>237</v>
      </c>
      <c r="D192" s="1"/>
      <c r="E192" s="4" t="s">
        <v>31</v>
      </c>
      <c r="F192" s="5">
        <v>25196</v>
      </c>
      <c r="G192" s="5">
        <v>25196</v>
      </c>
      <c r="H192" s="5">
        <v>0</v>
      </c>
      <c r="I192" s="5">
        <v>0</v>
      </c>
      <c r="J192" s="5">
        <v>0</v>
      </c>
      <c r="K192" s="4" t="s">
        <v>238</v>
      </c>
    </row>
    <row r="193" spans="1:11" s="55" customFormat="1" ht="34.5" customHeight="1">
      <c r="A193" s="102"/>
      <c r="B193" s="110"/>
      <c r="C193" s="107" t="s">
        <v>22</v>
      </c>
      <c r="D193" s="108"/>
      <c r="E193" s="4"/>
      <c r="F193" s="24">
        <f>SUM(F187:F192)</f>
        <v>31937.407</v>
      </c>
      <c r="G193" s="24">
        <f>SUM(G187:G192)</f>
        <v>31937.41</v>
      </c>
      <c r="H193" s="24">
        <f>SUM(H187:H192)</f>
        <v>0</v>
      </c>
      <c r="I193" s="24">
        <f>SUM(I187:I192)</f>
        <v>0</v>
      </c>
      <c r="J193" s="24">
        <f>SUM(J187:J192)</f>
        <v>0</v>
      </c>
      <c r="K193" s="25"/>
    </row>
    <row r="194" spans="1:11" s="55" customFormat="1" ht="34.5" customHeight="1">
      <c r="A194" s="102"/>
      <c r="B194" s="110"/>
      <c r="C194" s="3" t="s">
        <v>239</v>
      </c>
      <c r="D194" s="8"/>
      <c r="E194" s="4" t="s">
        <v>31</v>
      </c>
      <c r="F194" s="9">
        <v>15795</v>
      </c>
      <c r="G194" s="9">
        <v>0</v>
      </c>
      <c r="H194" s="9">
        <v>15795</v>
      </c>
      <c r="I194" s="9">
        <v>0</v>
      </c>
      <c r="J194" s="5">
        <v>0</v>
      </c>
      <c r="K194" s="10" t="s">
        <v>87</v>
      </c>
    </row>
    <row r="195" spans="1:11" s="55" customFormat="1" ht="34.5" customHeight="1">
      <c r="A195" s="102"/>
      <c r="B195" s="110"/>
      <c r="C195" s="107" t="s">
        <v>23</v>
      </c>
      <c r="D195" s="108"/>
      <c r="E195" s="4"/>
      <c r="F195" s="24">
        <f>SUM(F194:F194)</f>
        <v>15795</v>
      </c>
      <c r="G195" s="24">
        <f>SUM(G194:G194)</f>
        <v>0</v>
      </c>
      <c r="H195" s="24">
        <f>SUM(H194:H194)</f>
        <v>15795</v>
      </c>
      <c r="I195" s="24">
        <f>SUM(I194:I194)</f>
        <v>0</v>
      </c>
      <c r="J195" s="24">
        <f>SUM(J194:J194)</f>
        <v>0</v>
      </c>
      <c r="K195" s="25"/>
    </row>
    <row r="196" spans="1:11" s="55" customFormat="1" ht="34.5" customHeight="1">
      <c r="A196" s="102"/>
      <c r="B196" s="110"/>
      <c r="C196" s="34" t="s">
        <v>241</v>
      </c>
      <c r="D196" s="8"/>
      <c r="E196" s="4" t="s">
        <v>31</v>
      </c>
      <c r="F196" s="5">
        <v>30006</v>
      </c>
      <c r="G196" s="5">
        <v>0</v>
      </c>
      <c r="H196" s="5">
        <v>0</v>
      </c>
      <c r="I196" s="5">
        <v>30006</v>
      </c>
      <c r="J196" s="5">
        <v>0</v>
      </c>
      <c r="K196" s="4" t="s">
        <v>51</v>
      </c>
    </row>
    <row r="197" spans="1:11" s="55" customFormat="1" ht="34.5" customHeight="1">
      <c r="A197" s="103"/>
      <c r="B197" s="111"/>
      <c r="C197" s="107" t="s">
        <v>24</v>
      </c>
      <c r="D197" s="108"/>
      <c r="E197" s="4"/>
      <c r="F197" s="24">
        <f>SUM(F196:F196)</f>
        <v>30006</v>
      </c>
      <c r="G197" s="24">
        <f>SUM(G196:G196)</f>
        <v>0</v>
      </c>
      <c r="H197" s="24">
        <f>SUM(H196:H196)</f>
        <v>0</v>
      </c>
      <c r="I197" s="24">
        <f>SUM(I196:I196)</f>
        <v>30006</v>
      </c>
      <c r="J197" s="24">
        <f>SUM(J196:J196)</f>
        <v>0</v>
      </c>
      <c r="K197" s="25"/>
    </row>
    <row r="198" spans="1:11" s="76" customFormat="1" ht="26.25" customHeight="1">
      <c r="A198" s="102">
        <v>13</v>
      </c>
      <c r="B198" s="110" t="s">
        <v>475</v>
      </c>
      <c r="C198" s="21" t="s">
        <v>424</v>
      </c>
      <c r="D198" s="49" t="s">
        <v>425</v>
      </c>
      <c r="E198" s="23" t="s">
        <v>25</v>
      </c>
      <c r="F198" s="5">
        <v>200</v>
      </c>
      <c r="G198" s="5">
        <v>200</v>
      </c>
      <c r="H198" s="5">
        <v>0</v>
      </c>
      <c r="I198" s="5">
        <v>0</v>
      </c>
      <c r="J198" s="5">
        <v>0</v>
      </c>
      <c r="K198" s="4" t="s">
        <v>222</v>
      </c>
    </row>
    <row r="199" spans="1:11" s="76" customFormat="1" ht="22.5" customHeight="1">
      <c r="A199" s="102"/>
      <c r="B199" s="110"/>
      <c r="C199" s="3" t="s">
        <v>426</v>
      </c>
      <c r="D199" s="26" t="s">
        <v>427</v>
      </c>
      <c r="E199" s="4" t="s">
        <v>25</v>
      </c>
      <c r="F199" s="5">
        <v>20</v>
      </c>
      <c r="G199" s="5">
        <v>20</v>
      </c>
      <c r="H199" s="5">
        <v>0</v>
      </c>
      <c r="I199" s="5">
        <v>0</v>
      </c>
      <c r="J199" s="5">
        <v>0</v>
      </c>
      <c r="K199" s="4" t="s">
        <v>192</v>
      </c>
    </row>
    <row r="200" spans="1:11" s="76" customFormat="1" ht="30" customHeight="1">
      <c r="A200" s="102"/>
      <c r="B200" s="110"/>
      <c r="C200" s="3" t="s">
        <v>428</v>
      </c>
      <c r="D200" s="26" t="s">
        <v>179</v>
      </c>
      <c r="E200" s="4" t="s">
        <v>25</v>
      </c>
      <c r="F200" s="5">
        <v>100</v>
      </c>
      <c r="G200" s="5">
        <v>100</v>
      </c>
      <c r="H200" s="5">
        <v>0</v>
      </c>
      <c r="I200" s="5">
        <v>0</v>
      </c>
      <c r="J200" s="5">
        <v>0</v>
      </c>
      <c r="K200" s="4" t="s">
        <v>222</v>
      </c>
    </row>
    <row r="201" spans="1:11" s="76" customFormat="1" ht="32.25" customHeight="1">
      <c r="A201" s="102"/>
      <c r="B201" s="110"/>
      <c r="C201" s="3" t="s">
        <v>429</v>
      </c>
      <c r="D201" s="26" t="s">
        <v>430</v>
      </c>
      <c r="E201" s="4" t="s">
        <v>25</v>
      </c>
      <c r="F201" s="5">
        <v>120</v>
      </c>
      <c r="G201" s="5">
        <v>120</v>
      </c>
      <c r="H201" s="5">
        <v>0</v>
      </c>
      <c r="I201" s="5">
        <v>0</v>
      </c>
      <c r="J201" s="5">
        <v>0</v>
      </c>
      <c r="K201" s="4" t="s">
        <v>103</v>
      </c>
    </row>
    <row r="202" spans="1:11" s="76" customFormat="1" ht="30" customHeight="1">
      <c r="A202" s="102"/>
      <c r="B202" s="110"/>
      <c r="C202" s="3" t="s">
        <v>431</v>
      </c>
      <c r="D202" s="26" t="s">
        <v>218</v>
      </c>
      <c r="E202" s="4" t="s">
        <v>25</v>
      </c>
      <c r="F202" s="5">
        <v>300</v>
      </c>
      <c r="G202" s="5">
        <v>300</v>
      </c>
      <c r="H202" s="5">
        <v>0</v>
      </c>
      <c r="I202" s="5">
        <v>0</v>
      </c>
      <c r="J202" s="5">
        <v>0</v>
      </c>
      <c r="K202" s="4" t="s">
        <v>192</v>
      </c>
    </row>
    <row r="203" spans="1:11" s="76" customFormat="1" ht="93.75" customHeight="1">
      <c r="A203" s="102"/>
      <c r="B203" s="110"/>
      <c r="C203" s="3" t="s">
        <v>432</v>
      </c>
      <c r="D203" s="26" t="s">
        <v>433</v>
      </c>
      <c r="E203" s="4" t="s">
        <v>25</v>
      </c>
      <c r="F203" s="5">
        <v>15166.32</v>
      </c>
      <c r="G203" s="5">
        <v>15166.32</v>
      </c>
      <c r="H203" s="5">
        <v>0</v>
      </c>
      <c r="I203" s="5">
        <v>0</v>
      </c>
      <c r="J203" s="5">
        <v>0</v>
      </c>
      <c r="K203" s="4" t="s">
        <v>192</v>
      </c>
    </row>
    <row r="204" spans="1:11" s="76" customFormat="1" ht="53.25" customHeight="1">
      <c r="A204" s="102"/>
      <c r="B204" s="110"/>
      <c r="C204" s="3" t="s">
        <v>434</v>
      </c>
      <c r="D204" s="82" t="s">
        <v>435</v>
      </c>
      <c r="E204" s="4" t="s">
        <v>25</v>
      </c>
      <c r="F204" s="5">
        <v>51</v>
      </c>
      <c r="G204" s="5">
        <v>51</v>
      </c>
      <c r="H204" s="5">
        <v>0</v>
      </c>
      <c r="I204" s="5">
        <v>0</v>
      </c>
      <c r="J204" s="5">
        <v>0</v>
      </c>
      <c r="K204" s="4" t="s">
        <v>57</v>
      </c>
    </row>
    <row r="205" spans="1:11" s="76" customFormat="1" ht="74.25" customHeight="1">
      <c r="A205" s="102"/>
      <c r="B205" s="110"/>
      <c r="C205" s="7" t="s">
        <v>446</v>
      </c>
      <c r="D205" s="82" t="s">
        <v>447</v>
      </c>
      <c r="E205" s="4" t="s">
        <v>25</v>
      </c>
      <c r="F205" s="5">
        <v>80</v>
      </c>
      <c r="G205" s="5">
        <v>80</v>
      </c>
      <c r="H205" s="5">
        <v>0</v>
      </c>
      <c r="I205" s="5">
        <v>0</v>
      </c>
      <c r="J205" s="5">
        <v>0</v>
      </c>
      <c r="K205" s="77" t="s">
        <v>208</v>
      </c>
    </row>
    <row r="206" spans="1:11" s="76" customFormat="1" ht="53.25" customHeight="1">
      <c r="A206" s="102"/>
      <c r="B206" s="110"/>
      <c r="C206" s="3" t="s">
        <v>448</v>
      </c>
      <c r="D206" s="26" t="s">
        <v>449</v>
      </c>
      <c r="E206" s="4" t="s">
        <v>25</v>
      </c>
      <c r="F206" s="5">
        <v>263</v>
      </c>
      <c r="G206" s="5">
        <v>263</v>
      </c>
      <c r="H206" s="5">
        <v>0</v>
      </c>
      <c r="I206" s="5">
        <v>0</v>
      </c>
      <c r="J206" s="5">
        <v>0</v>
      </c>
      <c r="K206" s="4" t="s">
        <v>208</v>
      </c>
    </row>
    <row r="207" spans="1:11" s="76" customFormat="1" ht="53.25" customHeight="1">
      <c r="A207" s="102"/>
      <c r="B207" s="110"/>
      <c r="C207" s="3" t="s">
        <v>450</v>
      </c>
      <c r="D207" s="26" t="s">
        <v>451</v>
      </c>
      <c r="E207" s="4" t="s">
        <v>25</v>
      </c>
      <c r="F207" s="5">
        <v>95</v>
      </c>
      <c r="G207" s="5">
        <v>95</v>
      </c>
      <c r="H207" s="5">
        <v>0</v>
      </c>
      <c r="I207" s="5">
        <v>0</v>
      </c>
      <c r="J207" s="5">
        <v>0</v>
      </c>
      <c r="K207" s="4" t="s">
        <v>208</v>
      </c>
    </row>
    <row r="208" spans="1:11" s="76" customFormat="1" ht="107.25" customHeight="1">
      <c r="A208" s="102"/>
      <c r="B208" s="110"/>
      <c r="C208" s="3" t="s">
        <v>452</v>
      </c>
      <c r="D208" s="82" t="s">
        <v>453</v>
      </c>
      <c r="E208" s="4" t="s">
        <v>25</v>
      </c>
      <c r="F208" s="5">
        <v>29352.18</v>
      </c>
      <c r="G208" s="5">
        <v>29352.18</v>
      </c>
      <c r="H208" s="5">
        <v>0</v>
      </c>
      <c r="I208" s="5">
        <v>0</v>
      </c>
      <c r="J208" s="5">
        <v>0</v>
      </c>
      <c r="K208" s="77" t="s">
        <v>208</v>
      </c>
    </row>
    <row r="209" spans="1:11" s="76" customFormat="1" ht="53.25" customHeight="1">
      <c r="A209" s="102"/>
      <c r="B209" s="110"/>
      <c r="C209" s="3" t="s">
        <v>454</v>
      </c>
      <c r="D209" s="82" t="s">
        <v>435</v>
      </c>
      <c r="E209" s="4" t="s">
        <v>25</v>
      </c>
      <c r="F209" s="5">
        <v>55</v>
      </c>
      <c r="G209" s="5">
        <v>55</v>
      </c>
      <c r="H209" s="5">
        <v>0</v>
      </c>
      <c r="I209" s="78">
        <v>0</v>
      </c>
      <c r="J209" s="78">
        <v>0</v>
      </c>
      <c r="K209" s="77" t="s">
        <v>208</v>
      </c>
    </row>
    <row r="210" spans="1:11" s="76" customFormat="1" ht="53.25" customHeight="1">
      <c r="A210" s="102"/>
      <c r="B210" s="110"/>
      <c r="C210" s="3" t="s">
        <v>455</v>
      </c>
      <c r="D210" s="82" t="s">
        <v>456</v>
      </c>
      <c r="E210" s="4" t="s">
        <v>25</v>
      </c>
      <c r="F210" s="5">
        <v>68.2</v>
      </c>
      <c r="G210" s="5">
        <v>68.2</v>
      </c>
      <c r="H210" s="5">
        <v>0</v>
      </c>
      <c r="I210" s="78">
        <v>0</v>
      </c>
      <c r="J210" s="78">
        <v>0</v>
      </c>
      <c r="K210" s="77" t="s">
        <v>208</v>
      </c>
    </row>
    <row r="211" spans="1:11" s="76" customFormat="1" ht="34.5" customHeight="1">
      <c r="A211" s="102"/>
      <c r="B211" s="110"/>
      <c r="C211" s="83" t="s">
        <v>436</v>
      </c>
      <c r="D211" s="4"/>
      <c r="E211" s="4" t="s">
        <v>30</v>
      </c>
      <c r="F211" s="5">
        <v>30</v>
      </c>
      <c r="G211" s="5">
        <v>30</v>
      </c>
      <c r="H211" s="5">
        <v>0</v>
      </c>
      <c r="I211" s="5">
        <v>0</v>
      </c>
      <c r="J211" s="5">
        <v>0</v>
      </c>
      <c r="K211" s="77" t="s">
        <v>192</v>
      </c>
    </row>
    <row r="212" spans="1:11" s="76" customFormat="1" ht="34.5" customHeight="1">
      <c r="A212" s="102"/>
      <c r="B212" s="110"/>
      <c r="C212" s="7" t="s">
        <v>437</v>
      </c>
      <c r="D212" s="4"/>
      <c r="E212" s="4" t="s">
        <v>31</v>
      </c>
      <c r="F212" s="5">
        <v>268.2</v>
      </c>
      <c r="G212" s="5">
        <v>268.2</v>
      </c>
      <c r="H212" s="5">
        <v>0</v>
      </c>
      <c r="I212" s="5">
        <v>0</v>
      </c>
      <c r="J212" s="5">
        <v>0</v>
      </c>
      <c r="K212" s="77" t="s">
        <v>438</v>
      </c>
    </row>
    <row r="213" spans="1:11" s="76" customFormat="1" ht="34.5" customHeight="1">
      <c r="A213" s="102"/>
      <c r="B213" s="110"/>
      <c r="C213" s="120" t="s">
        <v>22</v>
      </c>
      <c r="D213" s="121"/>
      <c r="E213" s="77"/>
      <c r="F213" s="84">
        <f>SUM(F198:F212)</f>
        <v>46168.899999999994</v>
      </c>
      <c r="G213" s="84">
        <f>SUM(G198:G212)</f>
        <v>46168.899999999994</v>
      </c>
      <c r="H213" s="84">
        <f>SUM(H198:H212)</f>
        <v>0</v>
      </c>
      <c r="I213" s="84">
        <f>SUM(I198:I212)</f>
        <v>0</v>
      </c>
      <c r="J213" s="84">
        <f>SUM(J198:J212)</f>
        <v>0</v>
      </c>
      <c r="K213" s="85"/>
    </row>
    <row r="214" spans="1:11" s="76" customFormat="1" ht="34.5" customHeight="1">
      <c r="A214" s="102"/>
      <c r="B214" s="110"/>
      <c r="C214" s="77" t="s">
        <v>439</v>
      </c>
      <c r="D214" s="77" t="s">
        <v>440</v>
      </c>
      <c r="E214" s="4" t="s">
        <v>25</v>
      </c>
      <c r="F214" s="78">
        <v>360</v>
      </c>
      <c r="G214" s="78">
        <v>0</v>
      </c>
      <c r="H214" s="78">
        <v>360</v>
      </c>
      <c r="I214" s="78">
        <v>0</v>
      </c>
      <c r="J214" s="78">
        <v>0</v>
      </c>
      <c r="K214" s="85">
        <v>45383</v>
      </c>
    </row>
    <row r="215" spans="1:11" s="76" customFormat="1" ht="19.5" customHeight="1">
      <c r="A215" s="102"/>
      <c r="B215" s="110"/>
      <c r="C215" s="77" t="s">
        <v>441</v>
      </c>
      <c r="D215" s="77" t="s">
        <v>442</v>
      </c>
      <c r="E215" s="4" t="s">
        <v>25</v>
      </c>
      <c r="F215" s="78">
        <v>20</v>
      </c>
      <c r="G215" s="78">
        <v>0</v>
      </c>
      <c r="H215" s="78">
        <v>20</v>
      </c>
      <c r="I215" s="78">
        <v>0</v>
      </c>
      <c r="J215" s="78">
        <v>0</v>
      </c>
      <c r="K215" s="85">
        <v>45474</v>
      </c>
    </row>
    <row r="216" spans="1:11" s="76" customFormat="1" ht="19.5" customHeight="1">
      <c r="A216" s="102"/>
      <c r="B216" s="110"/>
      <c r="C216" s="77" t="s">
        <v>443</v>
      </c>
      <c r="D216" s="77" t="s">
        <v>179</v>
      </c>
      <c r="E216" s="4" t="s">
        <v>25</v>
      </c>
      <c r="F216" s="78">
        <v>100</v>
      </c>
      <c r="G216" s="78">
        <v>0</v>
      </c>
      <c r="H216" s="78">
        <v>100</v>
      </c>
      <c r="I216" s="78">
        <v>0</v>
      </c>
      <c r="J216" s="78">
        <v>0</v>
      </c>
      <c r="K216" s="85">
        <v>45352</v>
      </c>
    </row>
    <row r="217" spans="1:11" s="76" customFormat="1" ht="34.5" customHeight="1">
      <c r="A217" s="102"/>
      <c r="B217" s="110"/>
      <c r="C217" s="77" t="s">
        <v>444</v>
      </c>
      <c r="D217" s="77" t="s">
        <v>363</v>
      </c>
      <c r="E217" s="4" t="s">
        <v>25</v>
      </c>
      <c r="F217" s="78">
        <v>120</v>
      </c>
      <c r="G217" s="78">
        <v>0</v>
      </c>
      <c r="H217" s="78">
        <v>120</v>
      </c>
      <c r="I217" s="78">
        <v>0</v>
      </c>
      <c r="J217" s="78">
        <v>0</v>
      </c>
      <c r="K217" s="85">
        <v>45413</v>
      </c>
    </row>
    <row r="218" spans="1:11" s="76" customFormat="1" ht="34.5" customHeight="1">
      <c r="A218" s="102"/>
      <c r="B218" s="110"/>
      <c r="C218" s="77" t="s">
        <v>445</v>
      </c>
      <c r="D218" s="77" t="s">
        <v>218</v>
      </c>
      <c r="E218" s="4" t="s">
        <v>25</v>
      </c>
      <c r="F218" s="78">
        <v>270</v>
      </c>
      <c r="G218" s="78">
        <v>0</v>
      </c>
      <c r="H218" s="78">
        <v>270</v>
      </c>
      <c r="I218" s="78">
        <v>0</v>
      </c>
      <c r="J218" s="78">
        <v>0</v>
      </c>
      <c r="K218" s="85">
        <v>45474</v>
      </c>
    </row>
    <row r="219" spans="1:11" s="76" customFormat="1" ht="64.5" customHeight="1">
      <c r="A219" s="102"/>
      <c r="B219" s="110"/>
      <c r="C219" s="77" t="s">
        <v>465</v>
      </c>
      <c r="D219" s="77" t="s">
        <v>447</v>
      </c>
      <c r="E219" s="4" t="s">
        <v>25</v>
      </c>
      <c r="F219" s="78">
        <v>80</v>
      </c>
      <c r="G219" s="78">
        <v>0</v>
      </c>
      <c r="H219" s="78">
        <v>80</v>
      </c>
      <c r="I219" s="78">
        <v>0</v>
      </c>
      <c r="J219" s="78">
        <v>0</v>
      </c>
      <c r="K219" s="85">
        <v>45627</v>
      </c>
    </row>
    <row r="220" spans="1:11" s="76" customFormat="1" ht="34.5" customHeight="1">
      <c r="A220" s="102"/>
      <c r="B220" s="110"/>
      <c r="C220" s="77" t="s">
        <v>466</v>
      </c>
      <c r="D220" s="77" t="s">
        <v>467</v>
      </c>
      <c r="E220" s="4" t="s">
        <v>25</v>
      </c>
      <c r="F220" s="78">
        <v>263</v>
      </c>
      <c r="G220" s="78">
        <v>0</v>
      </c>
      <c r="H220" s="78">
        <v>263</v>
      </c>
      <c r="I220" s="78">
        <v>0</v>
      </c>
      <c r="J220" s="78">
        <v>0</v>
      </c>
      <c r="K220" s="85">
        <v>45627</v>
      </c>
    </row>
    <row r="221" spans="1:11" s="76" customFormat="1" ht="34.5" customHeight="1">
      <c r="A221" s="102"/>
      <c r="B221" s="110"/>
      <c r="C221" s="86" t="s">
        <v>468</v>
      </c>
      <c r="D221" s="77" t="s">
        <v>451</v>
      </c>
      <c r="E221" s="4" t="s">
        <v>25</v>
      </c>
      <c r="F221" s="78">
        <v>95</v>
      </c>
      <c r="G221" s="78">
        <v>0</v>
      </c>
      <c r="H221" s="78">
        <v>95</v>
      </c>
      <c r="I221" s="78">
        <v>0</v>
      </c>
      <c r="J221" s="78">
        <v>0</v>
      </c>
      <c r="K221" s="85">
        <v>45627</v>
      </c>
    </row>
    <row r="222" spans="1:11" s="76" customFormat="1" ht="34.5" customHeight="1">
      <c r="A222" s="102"/>
      <c r="B222" s="110"/>
      <c r="C222" s="77" t="s">
        <v>469</v>
      </c>
      <c r="D222" s="77" t="s">
        <v>456</v>
      </c>
      <c r="E222" s="4" t="s">
        <v>25</v>
      </c>
      <c r="F222" s="78">
        <v>68.2</v>
      </c>
      <c r="G222" s="78">
        <v>0</v>
      </c>
      <c r="H222" s="78">
        <v>68.2</v>
      </c>
      <c r="I222" s="78">
        <v>0</v>
      </c>
      <c r="J222" s="78">
        <v>0</v>
      </c>
      <c r="K222" s="85">
        <v>45627</v>
      </c>
    </row>
    <row r="223" spans="1:11" s="76" customFormat="1" ht="54.75" customHeight="1">
      <c r="A223" s="102"/>
      <c r="B223" s="110"/>
      <c r="C223" s="3" t="s">
        <v>470</v>
      </c>
      <c r="D223" s="87" t="s">
        <v>471</v>
      </c>
      <c r="E223" s="4" t="s">
        <v>25</v>
      </c>
      <c r="F223" s="9">
        <v>55</v>
      </c>
      <c r="G223" s="9">
        <v>0</v>
      </c>
      <c r="H223" s="9">
        <v>55</v>
      </c>
      <c r="I223" s="9">
        <v>0</v>
      </c>
      <c r="J223" s="5">
        <v>0</v>
      </c>
      <c r="K223" s="85">
        <v>45627</v>
      </c>
    </row>
    <row r="224" spans="1:11" s="76" customFormat="1" ht="93" customHeight="1">
      <c r="A224" s="102"/>
      <c r="B224" s="110"/>
      <c r="C224" s="3" t="s">
        <v>472</v>
      </c>
      <c r="D224" s="87" t="s">
        <v>433</v>
      </c>
      <c r="E224" s="4" t="s">
        <v>25</v>
      </c>
      <c r="F224" s="9">
        <v>28365.39</v>
      </c>
      <c r="G224" s="9">
        <v>0</v>
      </c>
      <c r="H224" s="9">
        <v>28365.39</v>
      </c>
      <c r="I224" s="9">
        <v>0</v>
      </c>
      <c r="J224" s="5">
        <v>0</v>
      </c>
      <c r="K224" s="85">
        <v>45627</v>
      </c>
    </row>
    <row r="225" spans="1:11" s="76" customFormat="1" ht="34.5" customHeight="1">
      <c r="A225" s="102"/>
      <c r="B225" s="110"/>
      <c r="C225" s="3" t="s">
        <v>457</v>
      </c>
      <c r="D225" s="2"/>
      <c r="E225" s="4" t="s">
        <v>30</v>
      </c>
      <c r="F225" s="5">
        <v>80</v>
      </c>
      <c r="G225" s="5">
        <v>0</v>
      </c>
      <c r="H225" s="5">
        <v>80</v>
      </c>
      <c r="I225" s="5">
        <v>0</v>
      </c>
      <c r="J225" s="5">
        <v>0</v>
      </c>
      <c r="K225" s="10" t="s">
        <v>458</v>
      </c>
    </row>
    <row r="226" spans="1:11" s="76" customFormat="1" ht="34.5" customHeight="1">
      <c r="A226" s="102"/>
      <c r="B226" s="110"/>
      <c r="C226" s="3" t="s">
        <v>459</v>
      </c>
      <c r="D226" s="2"/>
      <c r="E226" s="4" t="s">
        <v>31</v>
      </c>
      <c r="F226" s="9">
        <v>100</v>
      </c>
      <c r="G226" s="9">
        <v>0</v>
      </c>
      <c r="H226" s="9">
        <v>100</v>
      </c>
      <c r="I226" s="9">
        <v>0</v>
      </c>
      <c r="J226" s="5">
        <v>0</v>
      </c>
      <c r="K226" s="10" t="s">
        <v>27</v>
      </c>
    </row>
    <row r="227" spans="1:11" s="76" customFormat="1" ht="34.5" customHeight="1">
      <c r="A227" s="102"/>
      <c r="B227" s="110"/>
      <c r="C227" s="120" t="s">
        <v>23</v>
      </c>
      <c r="D227" s="121"/>
      <c r="E227" s="88"/>
      <c r="F227" s="84">
        <f>SUM(F214:F226)</f>
        <v>29976.59</v>
      </c>
      <c r="G227" s="84">
        <f>SUM(G225:G226)</f>
        <v>0</v>
      </c>
      <c r="H227" s="84">
        <f>SUM(H214:H226)</f>
        <v>29976.59</v>
      </c>
      <c r="I227" s="84">
        <f>SUM(I214:I226)</f>
        <v>0</v>
      </c>
      <c r="J227" s="84">
        <f>SUM(J225:J226)</f>
        <v>0</v>
      </c>
      <c r="K227" s="89"/>
    </row>
    <row r="228" spans="1:11" s="76" customFormat="1" ht="24" customHeight="1">
      <c r="A228" s="102"/>
      <c r="B228" s="110"/>
      <c r="C228" s="77" t="s">
        <v>460</v>
      </c>
      <c r="D228" s="77" t="s">
        <v>440</v>
      </c>
      <c r="E228" s="4" t="s">
        <v>25</v>
      </c>
      <c r="F228" s="78">
        <v>360</v>
      </c>
      <c r="G228" s="78">
        <v>0</v>
      </c>
      <c r="H228" s="78">
        <v>0</v>
      </c>
      <c r="I228" s="78">
        <v>360</v>
      </c>
      <c r="J228" s="78">
        <v>0</v>
      </c>
      <c r="K228" s="85">
        <v>45748</v>
      </c>
    </row>
    <row r="229" spans="1:11" s="76" customFormat="1" ht="34.5" customHeight="1">
      <c r="A229" s="102"/>
      <c r="B229" s="110"/>
      <c r="C229" s="77" t="s">
        <v>461</v>
      </c>
      <c r="D229" s="77" t="s">
        <v>427</v>
      </c>
      <c r="E229" s="4" t="s">
        <v>25</v>
      </c>
      <c r="F229" s="78">
        <v>20</v>
      </c>
      <c r="G229" s="78">
        <v>0</v>
      </c>
      <c r="H229" s="78">
        <v>0</v>
      </c>
      <c r="I229" s="78">
        <v>20</v>
      </c>
      <c r="J229" s="78">
        <v>0</v>
      </c>
      <c r="K229" s="85">
        <v>45839</v>
      </c>
    </row>
    <row r="230" spans="1:11" s="76" customFormat="1" ht="26.25" customHeight="1">
      <c r="A230" s="102"/>
      <c r="B230" s="110"/>
      <c r="C230" s="77" t="s">
        <v>462</v>
      </c>
      <c r="D230" s="77" t="s">
        <v>179</v>
      </c>
      <c r="E230" s="4" t="s">
        <v>25</v>
      </c>
      <c r="F230" s="78">
        <v>100</v>
      </c>
      <c r="G230" s="78">
        <v>0</v>
      </c>
      <c r="H230" s="78">
        <v>0</v>
      </c>
      <c r="I230" s="78">
        <v>100</v>
      </c>
      <c r="J230" s="78">
        <v>0</v>
      </c>
      <c r="K230" s="85">
        <v>45717</v>
      </c>
    </row>
    <row r="231" spans="1:11" s="76" customFormat="1" ht="24.75" customHeight="1">
      <c r="A231" s="102"/>
      <c r="B231" s="110"/>
      <c r="C231" s="77" t="s">
        <v>463</v>
      </c>
      <c r="D231" s="77" t="s">
        <v>363</v>
      </c>
      <c r="E231" s="4" t="s">
        <v>25</v>
      </c>
      <c r="F231" s="78">
        <v>120</v>
      </c>
      <c r="G231" s="78">
        <v>0</v>
      </c>
      <c r="H231" s="78">
        <v>0</v>
      </c>
      <c r="I231" s="78">
        <v>120</v>
      </c>
      <c r="J231" s="78">
        <v>0</v>
      </c>
      <c r="K231" s="85">
        <v>45778</v>
      </c>
    </row>
    <row r="232" spans="1:11" s="76" customFormat="1" ht="19.5" customHeight="1">
      <c r="A232" s="102"/>
      <c r="B232" s="110"/>
      <c r="C232" s="77" t="s">
        <v>464</v>
      </c>
      <c r="D232" s="77" t="s">
        <v>218</v>
      </c>
      <c r="E232" s="4" t="s">
        <v>25</v>
      </c>
      <c r="F232" s="78">
        <v>270</v>
      </c>
      <c r="G232" s="78">
        <v>0</v>
      </c>
      <c r="H232" s="78">
        <v>0</v>
      </c>
      <c r="I232" s="78">
        <v>270</v>
      </c>
      <c r="J232" s="78">
        <v>0</v>
      </c>
      <c r="K232" s="85">
        <v>45839</v>
      </c>
    </row>
    <row r="233" spans="1:11" s="76" customFormat="1" ht="34.5" customHeight="1">
      <c r="A233" s="102"/>
      <c r="B233" s="110"/>
      <c r="C233" s="77" t="s">
        <v>473</v>
      </c>
      <c r="D233" s="77"/>
      <c r="E233" s="4" t="s">
        <v>30</v>
      </c>
      <c r="F233" s="78">
        <v>50</v>
      </c>
      <c r="G233" s="78">
        <v>0</v>
      </c>
      <c r="H233" s="78">
        <v>0</v>
      </c>
      <c r="I233" s="78">
        <v>50</v>
      </c>
      <c r="J233" s="78">
        <v>0</v>
      </c>
      <c r="K233" s="85">
        <v>45809</v>
      </c>
    </row>
    <row r="234" spans="1:11" s="76" customFormat="1" ht="34.5" customHeight="1">
      <c r="A234" s="102"/>
      <c r="B234" s="110"/>
      <c r="C234" s="77" t="s">
        <v>474</v>
      </c>
      <c r="D234" s="77"/>
      <c r="E234" s="4" t="s">
        <v>31</v>
      </c>
      <c r="F234" s="78">
        <v>130</v>
      </c>
      <c r="G234" s="78">
        <v>0</v>
      </c>
      <c r="H234" s="78">
        <v>0</v>
      </c>
      <c r="I234" s="78">
        <v>130</v>
      </c>
      <c r="J234" s="78">
        <v>0</v>
      </c>
      <c r="K234" s="85" t="s">
        <v>481</v>
      </c>
    </row>
    <row r="235" spans="1:11" s="76" customFormat="1" ht="34.5" customHeight="1">
      <c r="A235" s="103"/>
      <c r="B235" s="111"/>
      <c r="C235" s="120" t="s">
        <v>24</v>
      </c>
      <c r="D235" s="121"/>
      <c r="E235" s="88"/>
      <c r="F235" s="84">
        <f>SUM(F228:F234)</f>
        <v>1050</v>
      </c>
      <c r="G235" s="84">
        <v>0</v>
      </c>
      <c r="H235" s="84">
        <v>0</v>
      </c>
      <c r="I235" s="84">
        <f>SUM(I228:I234)</f>
        <v>1050</v>
      </c>
      <c r="J235" s="84">
        <f>SUM(J228:J234)</f>
        <v>0</v>
      </c>
      <c r="K235" s="89"/>
    </row>
    <row r="236" spans="1:11" ht="23.25" customHeight="1">
      <c r="A236" s="101">
        <v>14</v>
      </c>
      <c r="B236" s="109" t="s">
        <v>478</v>
      </c>
      <c r="C236" s="6" t="s">
        <v>243</v>
      </c>
      <c r="D236" s="58" t="s">
        <v>179</v>
      </c>
      <c r="E236" s="4" t="s">
        <v>25</v>
      </c>
      <c r="F236" s="62">
        <v>60</v>
      </c>
      <c r="G236" s="63">
        <v>60</v>
      </c>
      <c r="H236" s="63">
        <v>0</v>
      </c>
      <c r="I236" s="63">
        <v>0</v>
      </c>
      <c r="J236" s="63">
        <v>0</v>
      </c>
      <c r="K236" s="4" t="s">
        <v>26</v>
      </c>
    </row>
    <row r="237" spans="1:11" ht="31.5">
      <c r="A237" s="102"/>
      <c r="B237" s="110"/>
      <c r="C237" s="6" t="s">
        <v>244</v>
      </c>
      <c r="D237" s="8"/>
      <c r="E237" s="4" t="s">
        <v>245</v>
      </c>
      <c r="F237" s="62">
        <f>G237+H237+I237</f>
        <v>10418.95393</v>
      </c>
      <c r="G237" s="62">
        <v>10418.95393</v>
      </c>
      <c r="H237" s="62">
        <v>0</v>
      </c>
      <c r="I237" s="62">
        <v>0</v>
      </c>
      <c r="J237" s="63">
        <v>0</v>
      </c>
      <c r="K237" s="10" t="s">
        <v>42</v>
      </c>
    </row>
    <row r="238" spans="1:11" ht="31.5">
      <c r="A238" s="102"/>
      <c r="B238" s="110"/>
      <c r="C238" s="6" t="s">
        <v>246</v>
      </c>
      <c r="D238" s="8"/>
      <c r="E238" s="4" t="s">
        <v>247</v>
      </c>
      <c r="F238" s="62">
        <f>G238+H238+I238+J238</f>
        <v>2000</v>
      </c>
      <c r="G238" s="62">
        <v>2000</v>
      </c>
      <c r="H238" s="62">
        <v>0</v>
      </c>
      <c r="I238" s="62">
        <v>0</v>
      </c>
      <c r="J238" s="63">
        <v>0</v>
      </c>
      <c r="K238" s="10" t="s">
        <v>42</v>
      </c>
    </row>
    <row r="239" spans="1:11" ht="32.25" customHeight="1">
      <c r="A239" s="102"/>
      <c r="B239" s="110"/>
      <c r="C239" s="107" t="s">
        <v>22</v>
      </c>
      <c r="D239" s="108"/>
      <c r="E239" s="4"/>
      <c r="F239" s="64">
        <f>G239+H239+I239+J239</f>
        <v>12478.95393</v>
      </c>
      <c r="G239" s="64">
        <f>G236+G237+G238</f>
        <v>12478.95393</v>
      </c>
      <c r="H239" s="64">
        <f>H236+H237</f>
        <v>0</v>
      </c>
      <c r="I239" s="64">
        <f>I236+I237</f>
        <v>0</v>
      </c>
      <c r="J239" s="64">
        <f>SUM(J236:J236)</f>
        <v>0</v>
      </c>
      <c r="K239" s="25"/>
    </row>
    <row r="240" spans="1:11" ht="31.5">
      <c r="A240" s="102"/>
      <c r="B240" s="110"/>
      <c r="C240" s="65" t="s">
        <v>248</v>
      </c>
      <c r="D240" s="8"/>
      <c r="E240" s="4" t="s">
        <v>245</v>
      </c>
      <c r="F240" s="63">
        <f>H240+G240+I240</f>
        <v>23807.28</v>
      </c>
      <c r="G240" s="63">
        <v>0</v>
      </c>
      <c r="H240" s="63">
        <f>10807.28+13000</f>
        <v>23807.28</v>
      </c>
      <c r="I240" s="63">
        <v>0</v>
      </c>
      <c r="J240" s="63">
        <v>0</v>
      </c>
      <c r="K240" s="4" t="s">
        <v>87</v>
      </c>
    </row>
    <row r="241" spans="1:11" ht="38.25" customHeight="1">
      <c r="A241" s="102"/>
      <c r="B241" s="110"/>
      <c r="C241" s="107" t="s">
        <v>23</v>
      </c>
      <c r="D241" s="108"/>
      <c r="E241" s="4"/>
      <c r="F241" s="64">
        <f>F240</f>
        <v>23807.28</v>
      </c>
      <c r="G241" s="64">
        <f>G240</f>
        <v>0</v>
      </c>
      <c r="H241" s="64">
        <f>H240</f>
        <v>23807.28</v>
      </c>
      <c r="I241" s="64">
        <f>SUM(I240:I240)</f>
        <v>0</v>
      </c>
      <c r="J241" s="64">
        <f>SUM(J240:J240)</f>
        <v>0</v>
      </c>
      <c r="K241" s="25"/>
    </row>
    <row r="242" spans="1:11" ht="31.5">
      <c r="A242" s="102"/>
      <c r="B242" s="110"/>
      <c r="C242" s="4" t="s">
        <v>249</v>
      </c>
      <c r="D242" s="8"/>
      <c r="E242" s="4" t="s">
        <v>245</v>
      </c>
      <c r="F242" s="63">
        <f>G242+H242+I242</f>
        <v>23611.98</v>
      </c>
      <c r="G242" s="63">
        <v>0</v>
      </c>
      <c r="H242" s="63">
        <v>0</v>
      </c>
      <c r="I242" s="63">
        <v>23611.98</v>
      </c>
      <c r="J242" s="63">
        <v>0</v>
      </c>
      <c r="K242" s="4" t="s">
        <v>51</v>
      </c>
    </row>
    <row r="243" spans="1:11" ht="39" customHeight="1">
      <c r="A243" s="103"/>
      <c r="B243" s="111"/>
      <c r="C243" s="107" t="s">
        <v>24</v>
      </c>
      <c r="D243" s="108"/>
      <c r="E243" s="4"/>
      <c r="F243" s="64">
        <f>F242</f>
        <v>23611.98</v>
      </c>
      <c r="G243" s="64">
        <f>G242</f>
        <v>0</v>
      </c>
      <c r="H243" s="64">
        <f>H242</f>
        <v>0</v>
      </c>
      <c r="I243" s="64">
        <f>I242</f>
        <v>23611.98</v>
      </c>
      <c r="J243" s="64">
        <f>J242</f>
        <v>0</v>
      </c>
      <c r="K243" s="25"/>
    </row>
    <row r="244" spans="1:11" ht="94.5">
      <c r="A244" s="142">
        <v>15</v>
      </c>
      <c r="B244" s="116" t="s">
        <v>180</v>
      </c>
      <c r="C244" s="31" t="s">
        <v>28</v>
      </c>
      <c r="D244" s="32" t="s">
        <v>181</v>
      </c>
      <c r="E244" s="12" t="s">
        <v>25</v>
      </c>
      <c r="F244" s="13">
        <v>13404.57</v>
      </c>
      <c r="G244" s="13">
        <v>13404.57</v>
      </c>
      <c r="H244" s="13">
        <v>0</v>
      </c>
      <c r="I244" s="13">
        <v>0</v>
      </c>
      <c r="J244" s="13">
        <v>0</v>
      </c>
      <c r="K244" s="12" t="s">
        <v>26</v>
      </c>
    </row>
    <row r="245" spans="1:11" ht="31.5">
      <c r="A245" s="143"/>
      <c r="B245" s="117"/>
      <c r="C245" s="31" t="s">
        <v>182</v>
      </c>
      <c r="D245" s="32" t="s">
        <v>183</v>
      </c>
      <c r="E245" s="12" t="s">
        <v>25</v>
      </c>
      <c r="F245" s="13">
        <v>150</v>
      </c>
      <c r="G245" s="13">
        <v>150</v>
      </c>
      <c r="H245" s="13">
        <v>0</v>
      </c>
      <c r="I245" s="13">
        <v>0</v>
      </c>
      <c r="J245" s="13">
        <v>0</v>
      </c>
      <c r="K245" s="12" t="s">
        <v>103</v>
      </c>
    </row>
    <row r="246" spans="1:11" ht="31.5">
      <c r="A246" s="143"/>
      <c r="B246" s="117"/>
      <c r="C246" s="31" t="s">
        <v>184</v>
      </c>
      <c r="D246" s="32" t="s">
        <v>185</v>
      </c>
      <c r="E246" s="12" t="s">
        <v>25</v>
      </c>
      <c r="F246" s="13">
        <v>107.02</v>
      </c>
      <c r="G246" s="13">
        <v>107.02</v>
      </c>
      <c r="H246" s="13">
        <v>0</v>
      </c>
      <c r="I246" s="13">
        <v>0</v>
      </c>
      <c r="J246" s="13">
        <v>0</v>
      </c>
      <c r="K246" s="12" t="s">
        <v>32</v>
      </c>
    </row>
    <row r="247" spans="1:11" ht="15.75">
      <c r="A247" s="143"/>
      <c r="B247" s="117"/>
      <c r="C247" s="31" t="s">
        <v>186</v>
      </c>
      <c r="D247" s="31" t="s">
        <v>187</v>
      </c>
      <c r="E247" s="15" t="s">
        <v>25</v>
      </c>
      <c r="F247" s="13">
        <v>25.42</v>
      </c>
      <c r="G247" s="13">
        <v>25.42</v>
      </c>
      <c r="H247" s="13">
        <v>0</v>
      </c>
      <c r="I247" s="13">
        <v>0</v>
      </c>
      <c r="J247" s="13">
        <v>0</v>
      </c>
      <c r="K247" s="12" t="s">
        <v>32</v>
      </c>
    </row>
    <row r="248" spans="1:11" ht="15.75">
      <c r="A248" s="143"/>
      <c r="B248" s="117"/>
      <c r="C248" s="31" t="s">
        <v>188</v>
      </c>
      <c r="D248" s="31" t="s">
        <v>189</v>
      </c>
      <c r="E248" s="12" t="s">
        <v>25</v>
      </c>
      <c r="F248" s="13">
        <v>200</v>
      </c>
      <c r="G248" s="13">
        <v>200</v>
      </c>
      <c r="H248" s="13">
        <v>0</v>
      </c>
      <c r="I248" s="13">
        <v>0</v>
      </c>
      <c r="J248" s="13">
        <v>0</v>
      </c>
      <c r="K248" s="12" t="s">
        <v>103</v>
      </c>
    </row>
    <row r="249" spans="1:11" ht="15.75">
      <c r="A249" s="143"/>
      <c r="B249" s="117"/>
      <c r="C249" s="31" t="s">
        <v>190</v>
      </c>
      <c r="D249" s="31" t="s">
        <v>191</v>
      </c>
      <c r="E249" s="12" t="s">
        <v>25</v>
      </c>
      <c r="F249" s="13">
        <v>1000</v>
      </c>
      <c r="G249" s="13">
        <v>1000</v>
      </c>
      <c r="H249" s="13">
        <v>0</v>
      </c>
      <c r="I249" s="13">
        <v>0</v>
      </c>
      <c r="J249" s="13">
        <v>0</v>
      </c>
      <c r="K249" s="12" t="s">
        <v>192</v>
      </c>
    </row>
    <row r="250" spans="1:11" ht="31.5">
      <c r="A250" s="143"/>
      <c r="B250" s="117"/>
      <c r="C250" s="31" t="s">
        <v>193</v>
      </c>
      <c r="D250" s="31"/>
      <c r="E250" s="12" t="s">
        <v>30</v>
      </c>
      <c r="F250" s="13">
        <v>2000</v>
      </c>
      <c r="G250" s="13">
        <v>2000</v>
      </c>
      <c r="H250" s="13">
        <v>0</v>
      </c>
      <c r="I250" s="13">
        <v>0</v>
      </c>
      <c r="J250" s="13">
        <v>0</v>
      </c>
      <c r="K250" s="12" t="s">
        <v>26</v>
      </c>
    </row>
    <row r="251" spans="1:11" ht="31.5">
      <c r="A251" s="143"/>
      <c r="B251" s="117"/>
      <c r="C251" s="31" t="s">
        <v>194</v>
      </c>
      <c r="D251" s="31"/>
      <c r="E251" s="12" t="s">
        <v>31</v>
      </c>
      <c r="F251" s="13">
        <v>2964.5</v>
      </c>
      <c r="G251" s="13">
        <v>2964.5</v>
      </c>
      <c r="H251" s="13">
        <v>0</v>
      </c>
      <c r="I251" s="13">
        <v>0</v>
      </c>
      <c r="J251" s="13">
        <v>0</v>
      </c>
      <c r="K251" s="12" t="s">
        <v>26</v>
      </c>
    </row>
    <row r="252" spans="1:11" ht="30.75" customHeight="1">
      <c r="A252" s="143"/>
      <c r="B252" s="117"/>
      <c r="C252" s="114" t="s">
        <v>22</v>
      </c>
      <c r="D252" s="115"/>
      <c r="E252" s="12"/>
      <c r="F252" s="19">
        <f>SUM(F244:F251)</f>
        <v>19851.510000000002</v>
      </c>
      <c r="G252" s="19">
        <f>SUM(G244:G251)</f>
        <v>19851.510000000002</v>
      </c>
      <c r="H252" s="19">
        <f>SUM(H246:H251)</f>
        <v>0</v>
      </c>
      <c r="I252" s="19">
        <f>SUM(I246:I251)</f>
        <v>0</v>
      </c>
      <c r="J252" s="19">
        <f>SUM(J246:J251)</f>
        <v>0</v>
      </c>
      <c r="K252" s="20"/>
    </row>
    <row r="253" spans="1:11" ht="31.5">
      <c r="A253" s="143"/>
      <c r="B253" s="117"/>
      <c r="C253" s="31" t="s">
        <v>195</v>
      </c>
      <c r="D253" s="16"/>
      <c r="E253" s="12" t="s">
        <v>30</v>
      </c>
      <c r="F253" s="13">
        <v>2000</v>
      </c>
      <c r="G253" s="13">
        <v>0</v>
      </c>
      <c r="H253" s="13">
        <v>2000</v>
      </c>
      <c r="I253" s="13">
        <v>0</v>
      </c>
      <c r="J253" s="13"/>
      <c r="K253" s="17" t="s">
        <v>27</v>
      </c>
    </row>
    <row r="254" spans="1:11" ht="31.5">
      <c r="A254" s="143"/>
      <c r="B254" s="117"/>
      <c r="C254" s="31" t="s">
        <v>196</v>
      </c>
      <c r="D254" s="16"/>
      <c r="E254" s="12" t="s">
        <v>31</v>
      </c>
      <c r="F254" s="18">
        <v>5000</v>
      </c>
      <c r="G254" s="18">
        <v>0</v>
      </c>
      <c r="H254" s="18">
        <v>5000</v>
      </c>
      <c r="I254" s="18">
        <v>0</v>
      </c>
      <c r="J254" s="13">
        <v>0</v>
      </c>
      <c r="K254" s="17" t="s">
        <v>27</v>
      </c>
    </row>
    <row r="255" spans="1:11" ht="39" customHeight="1">
      <c r="A255" s="143"/>
      <c r="B255" s="117"/>
      <c r="C255" s="114" t="s">
        <v>23</v>
      </c>
      <c r="D255" s="115"/>
      <c r="E255" s="12"/>
      <c r="F255" s="19">
        <f>SUM(F253:F254)</f>
        <v>7000</v>
      </c>
      <c r="G255" s="19">
        <f>SUM(G253:G254)</f>
        <v>0</v>
      </c>
      <c r="H255" s="19">
        <f>SUM(H253:H254)</f>
        <v>7000</v>
      </c>
      <c r="I255" s="19">
        <f>SUM(I253:I254)</f>
        <v>0</v>
      </c>
      <c r="J255" s="19">
        <f>SUM(J253:J254)</f>
        <v>0</v>
      </c>
      <c r="K255" s="20"/>
    </row>
    <row r="256" spans="1:11" ht="31.5">
      <c r="A256" s="143"/>
      <c r="B256" s="117"/>
      <c r="C256" s="11" t="s">
        <v>197</v>
      </c>
      <c r="D256" s="16"/>
      <c r="E256" s="12" t="s">
        <v>30</v>
      </c>
      <c r="F256" s="13">
        <v>2000</v>
      </c>
      <c r="G256" s="13">
        <v>0</v>
      </c>
      <c r="H256" s="13">
        <v>0</v>
      </c>
      <c r="I256" s="13">
        <v>2000</v>
      </c>
      <c r="J256" s="13">
        <v>0</v>
      </c>
      <c r="K256" s="12" t="s">
        <v>34</v>
      </c>
    </row>
    <row r="257" spans="1:11" ht="31.5">
      <c r="A257" s="143"/>
      <c r="B257" s="117"/>
      <c r="C257" s="31" t="s">
        <v>198</v>
      </c>
      <c r="D257" s="16"/>
      <c r="E257" s="12" t="s">
        <v>31</v>
      </c>
      <c r="F257" s="18">
        <v>5000</v>
      </c>
      <c r="G257" s="18">
        <v>0</v>
      </c>
      <c r="H257" s="13">
        <v>0</v>
      </c>
      <c r="I257" s="18">
        <v>5000</v>
      </c>
      <c r="J257" s="13">
        <v>0</v>
      </c>
      <c r="K257" s="90" t="s">
        <v>34</v>
      </c>
    </row>
    <row r="258" spans="1:11" ht="37.5" customHeight="1">
      <c r="A258" s="144"/>
      <c r="B258" s="118"/>
      <c r="C258" s="114" t="s">
        <v>24</v>
      </c>
      <c r="D258" s="115"/>
      <c r="E258" s="12"/>
      <c r="F258" s="19">
        <f>SUM(F256:F257)</f>
        <v>7000</v>
      </c>
      <c r="G258" s="19">
        <f>SUM(G256:G256)</f>
        <v>0</v>
      </c>
      <c r="H258" s="19">
        <f>SUM(H256:H256)</f>
        <v>0</v>
      </c>
      <c r="I258" s="19">
        <f>SUM(I256:I257)</f>
        <v>7000</v>
      </c>
      <c r="J258" s="19">
        <f>SUM(J256:J256)</f>
        <v>0</v>
      </c>
      <c r="K258" s="20"/>
    </row>
    <row r="259" spans="1:11" s="76" customFormat="1" ht="46.5" customHeight="1">
      <c r="A259" s="101">
        <v>16</v>
      </c>
      <c r="B259" s="109" t="s">
        <v>199</v>
      </c>
      <c r="C259" s="7" t="s">
        <v>200</v>
      </c>
      <c r="D259" s="4" t="s">
        <v>201</v>
      </c>
      <c r="E259" s="4" t="s">
        <v>25</v>
      </c>
      <c r="F259" s="5">
        <v>40</v>
      </c>
      <c r="G259" s="5">
        <v>40</v>
      </c>
      <c r="H259" s="5">
        <v>0</v>
      </c>
      <c r="I259" s="78">
        <v>0</v>
      </c>
      <c r="J259" s="78">
        <v>0</v>
      </c>
      <c r="K259" s="77" t="s">
        <v>26</v>
      </c>
    </row>
    <row r="260" spans="1:11" s="76" customFormat="1" ht="35.25" customHeight="1">
      <c r="A260" s="102"/>
      <c r="B260" s="110"/>
      <c r="C260" s="21" t="s">
        <v>202</v>
      </c>
      <c r="D260" s="22" t="s">
        <v>203</v>
      </c>
      <c r="E260" s="23" t="s">
        <v>25</v>
      </c>
      <c r="F260" s="5">
        <v>14423.968</v>
      </c>
      <c r="G260" s="5">
        <v>14423.97</v>
      </c>
      <c r="H260" s="5">
        <v>0</v>
      </c>
      <c r="I260" s="5">
        <v>0</v>
      </c>
      <c r="J260" s="5">
        <v>0</v>
      </c>
      <c r="K260" s="4" t="s">
        <v>192</v>
      </c>
    </row>
    <row r="261" spans="1:11" s="76" customFormat="1" ht="34.5" customHeight="1">
      <c r="A261" s="102"/>
      <c r="B261" s="110"/>
      <c r="C261" s="3" t="s">
        <v>204</v>
      </c>
      <c r="D261" s="4"/>
      <c r="E261" s="4" t="s">
        <v>30</v>
      </c>
      <c r="F261" s="5">
        <v>2000</v>
      </c>
      <c r="G261" s="5">
        <v>2000</v>
      </c>
      <c r="H261" s="5">
        <v>0</v>
      </c>
      <c r="I261" s="5">
        <v>0</v>
      </c>
      <c r="J261" s="5">
        <v>0</v>
      </c>
      <c r="K261" s="77" t="s">
        <v>26</v>
      </c>
    </row>
    <row r="262" spans="1:11" s="76" customFormat="1" ht="34.5" customHeight="1">
      <c r="A262" s="102"/>
      <c r="B262" s="110"/>
      <c r="C262" s="3" t="s">
        <v>205</v>
      </c>
      <c r="D262" s="4"/>
      <c r="E262" s="4" t="s">
        <v>31</v>
      </c>
      <c r="F262" s="5">
        <v>6599.78</v>
      </c>
      <c r="G262" s="5">
        <v>6599.78</v>
      </c>
      <c r="H262" s="5">
        <v>0</v>
      </c>
      <c r="I262" s="5">
        <v>0</v>
      </c>
      <c r="J262" s="5">
        <v>0</v>
      </c>
      <c r="K262" s="77" t="s">
        <v>26</v>
      </c>
    </row>
    <row r="263" spans="1:11" s="76" customFormat="1" ht="34.5" customHeight="1">
      <c r="A263" s="102"/>
      <c r="B263" s="110"/>
      <c r="C263" s="3" t="s">
        <v>206</v>
      </c>
      <c r="D263" s="58" t="s">
        <v>207</v>
      </c>
      <c r="E263" s="4" t="s">
        <v>25</v>
      </c>
      <c r="F263" s="9">
        <v>101.8</v>
      </c>
      <c r="G263" s="9">
        <v>101.8</v>
      </c>
      <c r="H263" s="9">
        <v>0</v>
      </c>
      <c r="I263" s="9">
        <v>0</v>
      </c>
      <c r="J263" s="5">
        <v>0</v>
      </c>
      <c r="K263" s="10" t="s">
        <v>208</v>
      </c>
    </row>
    <row r="264" spans="1:11" s="76" customFormat="1" ht="34.5" customHeight="1">
      <c r="A264" s="102"/>
      <c r="B264" s="110"/>
      <c r="C264" s="3" t="s">
        <v>209</v>
      </c>
      <c r="D264" s="58" t="s">
        <v>210</v>
      </c>
      <c r="E264" s="4" t="s">
        <v>25</v>
      </c>
      <c r="F264" s="9">
        <v>72</v>
      </c>
      <c r="G264" s="9">
        <v>72</v>
      </c>
      <c r="H264" s="9">
        <v>0</v>
      </c>
      <c r="I264" s="9">
        <v>0</v>
      </c>
      <c r="J264" s="5">
        <v>0</v>
      </c>
      <c r="K264" s="10" t="s">
        <v>208</v>
      </c>
    </row>
    <row r="265" spans="1:11" s="76" customFormat="1" ht="34.5" customHeight="1">
      <c r="A265" s="102"/>
      <c r="B265" s="110"/>
      <c r="C265" s="3" t="s">
        <v>211</v>
      </c>
      <c r="D265" s="58" t="s">
        <v>203</v>
      </c>
      <c r="E265" s="4" t="s">
        <v>25</v>
      </c>
      <c r="F265" s="9">
        <v>28235.21</v>
      </c>
      <c r="G265" s="9">
        <v>28235.21</v>
      </c>
      <c r="H265" s="9">
        <v>0</v>
      </c>
      <c r="I265" s="9">
        <v>0</v>
      </c>
      <c r="J265" s="5">
        <v>0</v>
      </c>
      <c r="K265" s="10" t="s">
        <v>208</v>
      </c>
    </row>
    <row r="266" spans="1:11" s="76" customFormat="1" ht="34.5" customHeight="1">
      <c r="A266" s="102"/>
      <c r="B266" s="110"/>
      <c r="C266" s="120" t="s">
        <v>22</v>
      </c>
      <c r="D266" s="121"/>
      <c r="E266" s="77"/>
      <c r="F266" s="84">
        <f>SUM(F259:F265)</f>
        <v>51472.758</v>
      </c>
      <c r="G266" s="84">
        <f>SUM(G259:G265)</f>
        <v>51472.759999999995</v>
      </c>
      <c r="H266" s="84">
        <f>SUM(H259:H265)</f>
        <v>0</v>
      </c>
      <c r="I266" s="84">
        <f>SUM(I259:I262)</f>
        <v>0</v>
      </c>
      <c r="J266" s="84">
        <f>SUM(J259:J262)</f>
        <v>0</v>
      </c>
      <c r="K266" s="85"/>
    </row>
    <row r="267" spans="1:11" s="76" customFormat="1" ht="34.5" customHeight="1">
      <c r="A267" s="102"/>
      <c r="B267" s="110"/>
      <c r="C267" s="3" t="s">
        <v>486</v>
      </c>
      <c r="D267" s="2"/>
      <c r="E267" s="4" t="s">
        <v>30</v>
      </c>
      <c r="F267" s="5">
        <v>2000</v>
      </c>
      <c r="G267" s="5">
        <v>0</v>
      </c>
      <c r="H267" s="5">
        <v>2000</v>
      </c>
      <c r="I267" s="5">
        <v>0</v>
      </c>
      <c r="J267" s="5">
        <v>0</v>
      </c>
      <c r="K267" s="10" t="s">
        <v>27</v>
      </c>
    </row>
    <row r="268" spans="1:11" s="76" customFormat="1" ht="34.5" customHeight="1">
      <c r="A268" s="102"/>
      <c r="B268" s="110"/>
      <c r="C268" s="3" t="s">
        <v>487</v>
      </c>
      <c r="D268" s="92"/>
      <c r="E268" s="4" t="s">
        <v>31</v>
      </c>
      <c r="F268" s="9">
        <v>4365.13</v>
      </c>
      <c r="G268" s="9">
        <v>0</v>
      </c>
      <c r="H268" s="9">
        <v>4365.13</v>
      </c>
      <c r="I268" s="9">
        <v>0</v>
      </c>
      <c r="J268" s="5">
        <v>0</v>
      </c>
      <c r="K268" s="10" t="s">
        <v>27</v>
      </c>
    </row>
    <row r="269" spans="1:11" s="76" customFormat="1" ht="34.5" customHeight="1">
      <c r="A269" s="102"/>
      <c r="B269" s="110"/>
      <c r="C269" s="93" t="s">
        <v>212</v>
      </c>
      <c r="D269" s="94" t="s">
        <v>207</v>
      </c>
      <c r="E269" s="77" t="s">
        <v>25</v>
      </c>
      <c r="F269" s="78">
        <v>101.8</v>
      </c>
      <c r="G269" s="78">
        <v>0</v>
      </c>
      <c r="H269" s="78">
        <v>101.8</v>
      </c>
      <c r="I269" s="78">
        <v>0</v>
      </c>
      <c r="J269" s="78">
        <v>0</v>
      </c>
      <c r="K269" s="3" t="s">
        <v>213</v>
      </c>
    </row>
    <row r="270" spans="1:11" s="76" customFormat="1" ht="34.5" customHeight="1">
      <c r="A270" s="102"/>
      <c r="B270" s="110"/>
      <c r="C270" s="93" t="s">
        <v>214</v>
      </c>
      <c r="D270" s="94" t="s">
        <v>210</v>
      </c>
      <c r="E270" s="77" t="s">
        <v>25</v>
      </c>
      <c r="F270" s="78">
        <v>72</v>
      </c>
      <c r="G270" s="78">
        <v>0</v>
      </c>
      <c r="H270" s="78">
        <v>72</v>
      </c>
      <c r="I270" s="78">
        <v>0</v>
      </c>
      <c r="J270" s="78">
        <v>0</v>
      </c>
      <c r="K270" s="3" t="s">
        <v>213</v>
      </c>
    </row>
    <row r="271" spans="1:11" s="76" customFormat="1" ht="34.5" customHeight="1">
      <c r="A271" s="102"/>
      <c r="B271" s="110"/>
      <c r="C271" s="93" t="s">
        <v>215</v>
      </c>
      <c r="D271" s="94" t="s">
        <v>203</v>
      </c>
      <c r="E271" s="77" t="s">
        <v>25</v>
      </c>
      <c r="F271" s="78">
        <v>28030.51</v>
      </c>
      <c r="G271" s="78">
        <v>0</v>
      </c>
      <c r="H271" s="78">
        <v>28030.51</v>
      </c>
      <c r="I271" s="78">
        <v>0</v>
      </c>
      <c r="J271" s="78">
        <v>0</v>
      </c>
      <c r="K271" s="3" t="s">
        <v>213</v>
      </c>
    </row>
    <row r="272" spans="1:11" s="76" customFormat="1" ht="34.5" customHeight="1">
      <c r="A272" s="102"/>
      <c r="B272" s="110"/>
      <c r="C272" s="120" t="s">
        <v>23</v>
      </c>
      <c r="D272" s="121"/>
      <c r="E272" s="88"/>
      <c r="F272" s="84">
        <f>SUM(F267:F271)</f>
        <v>34569.44</v>
      </c>
      <c r="G272" s="84">
        <f>SUM(G267:G268)</f>
        <v>0</v>
      </c>
      <c r="H272" s="84">
        <f>SUM(H267:H271)</f>
        <v>34569.44</v>
      </c>
      <c r="I272" s="84">
        <f>SUM(I267:I271)</f>
        <v>0</v>
      </c>
      <c r="J272" s="84">
        <f>SUM(J267:J268)</f>
        <v>0</v>
      </c>
      <c r="K272" s="89"/>
    </row>
    <row r="273" spans="1:11" s="76" customFormat="1" ht="31.5">
      <c r="A273" s="102"/>
      <c r="B273" s="110"/>
      <c r="C273" s="93" t="s">
        <v>488</v>
      </c>
      <c r="D273" s="94"/>
      <c r="E273" s="4" t="s">
        <v>30</v>
      </c>
      <c r="F273" s="78">
        <v>2000</v>
      </c>
      <c r="G273" s="78">
        <v>0</v>
      </c>
      <c r="H273" s="78">
        <v>0</v>
      </c>
      <c r="I273" s="78">
        <v>2000</v>
      </c>
      <c r="J273" s="78">
        <v>0</v>
      </c>
      <c r="K273" s="3" t="s">
        <v>34</v>
      </c>
    </row>
    <row r="274" spans="1:11" s="76" customFormat="1" ht="34.5" customHeight="1">
      <c r="A274" s="102"/>
      <c r="B274" s="110"/>
      <c r="C274" s="95" t="s">
        <v>489</v>
      </c>
      <c r="D274" s="96"/>
      <c r="E274" s="4" t="s">
        <v>31</v>
      </c>
      <c r="F274" s="5">
        <v>4528.78</v>
      </c>
      <c r="G274" s="5">
        <v>0</v>
      </c>
      <c r="H274" s="5">
        <v>0</v>
      </c>
      <c r="I274" s="5">
        <v>4528.78</v>
      </c>
      <c r="J274" s="5">
        <v>0</v>
      </c>
      <c r="K274" s="4" t="s">
        <v>34</v>
      </c>
    </row>
    <row r="275" spans="1:11" s="76" customFormat="1" ht="34.5" customHeight="1">
      <c r="A275" s="103"/>
      <c r="B275" s="111"/>
      <c r="C275" s="120" t="s">
        <v>24</v>
      </c>
      <c r="D275" s="121"/>
      <c r="E275" s="88"/>
      <c r="F275" s="84">
        <f>SUM(F273:F274)</f>
        <v>6528.78</v>
      </c>
      <c r="G275" s="84">
        <f>SUM(G274:G274)</f>
        <v>0</v>
      </c>
      <c r="H275" s="84">
        <f>SUM(H274:H274)</f>
        <v>0</v>
      </c>
      <c r="I275" s="84">
        <f>SUM(I273:I274)</f>
        <v>6528.78</v>
      </c>
      <c r="J275" s="84">
        <f>SUM(J274:J274)</f>
        <v>0</v>
      </c>
      <c r="K275" s="89"/>
    </row>
    <row r="276" spans="1:11" ht="23.25" customHeight="1">
      <c r="A276" s="101">
        <v>17</v>
      </c>
      <c r="B276" s="109" t="s">
        <v>216</v>
      </c>
      <c r="C276" s="7" t="s">
        <v>217</v>
      </c>
      <c r="D276" s="4" t="s">
        <v>218</v>
      </c>
      <c r="E276" s="4" t="s">
        <v>25</v>
      </c>
      <c r="F276" s="5">
        <v>120</v>
      </c>
      <c r="G276" s="5">
        <v>120</v>
      </c>
      <c r="H276" s="5">
        <v>0</v>
      </c>
      <c r="I276" s="5">
        <v>0</v>
      </c>
      <c r="J276" s="5">
        <v>0</v>
      </c>
      <c r="K276" s="4" t="s">
        <v>32</v>
      </c>
    </row>
    <row r="277" spans="1:11" ht="26.25" customHeight="1">
      <c r="A277" s="102"/>
      <c r="B277" s="110"/>
      <c r="C277" s="21" t="s">
        <v>219</v>
      </c>
      <c r="D277" s="22" t="s">
        <v>179</v>
      </c>
      <c r="E277" s="23" t="s">
        <v>25</v>
      </c>
      <c r="F277" s="5">
        <v>50</v>
      </c>
      <c r="G277" s="5">
        <v>50</v>
      </c>
      <c r="H277" s="5">
        <v>0</v>
      </c>
      <c r="I277" s="5">
        <v>0</v>
      </c>
      <c r="J277" s="5">
        <v>0</v>
      </c>
      <c r="K277" s="4" t="s">
        <v>32</v>
      </c>
    </row>
    <row r="278" spans="1:11" ht="31.5">
      <c r="A278" s="102"/>
      <c r="B278" s="110"/>
      <c r="C278" s="3" t="s">
        <v>220</v>
      </c>
      <c r="D278" s="26" t="s">
        <v>221</v>
      </c>
      <c r="E278" s="4" t="s">
        <v>25</v>
      </c>
      <c r="F278" s="5">
        <v>122</v>
      </c>
      <c r="G278" s="5">
        <v>122</v>
      </c>
      <c r="H278" s="5">
        <v>0</v>
      </c>
      <c r="I278" s="5">
        <v>0</v>
      </c>
      <c r="J278" s="5">
        <v>0</v>
      </c>
      <c r="K278" s="4" t="s">
        <v>222</v>
      </c>
    </row>
    <row r="279" spans="1:11" ht="30" customHeight="1">
      <c r="A279" s="102"/>
      <c r="B279" s="110"/>
      <c r="C279" s="3" t="s">
        <v>223</v>
      </c>
      <c r="D279" s="26" t="s">
        <v>224</v>
      </c>
      <c r="E279" s="4" t="s">
        <v>25</v>
      </c>
      <c r="F279" s="5">
        <v>40</v>
      </c>
      <c r="G279" s="5">
        <v>40</v>
      </c>
      <c r="H279" s="5">
        <v>0</v>
      </c>
      <c r="I279" s="5">
        <v>0</v>
      </c>
      <c r="J279" s="5">
        <v>0</v>
      </c>
      <c r="K279" s="4" t="s">
        <v>103</v>
      </c>
    </row>
    <row r="280" spans="1:11" ht="31.5">
      <c r="A280" s="102"/>
      <c r="B280" s="110"/>
      <c r="C280" s="3" t="s">
        <v>225</v>
      </c>
      <c r="D280" s="26" t="s">
        <v>226</v>
      </c>
      <c r="E280" s="4" t="s">
        <v>25</v>
      </c>
      <c r="F280" s="5">
        <v>10354.5</v>
      </c>
      <c r="G280" s="5">
        <v>10354.5</v>
      </c>
      <c r="H280" s="5">
        <v>0</v>
      </c>
      <c r="I280" s="5">
        <v>0</v>
      </c>
      <c r="J280" s="5">
        <v>0</v>
      </c>
      <c r="K280" s="4" t="s">
        <v>227</v>
      </c>
    </row>
    <row r="281" spans="1:11" ht="31.5">
      <c r="A281" s="102"/>
      <c r="B281" s="110"/>
      <c r="C281" s="3" t="s">
        <v>228</v>
      </c>
      <c r="D281" s="4"/>
      <c r="E281" s="4" t="s">
        <v>30</v>
      </c>
      <c r="F281" s="5">
        <v>2000</v>
      </c>
      <c r="G281" s="5">
        <v>2000</v>
      </c>
      <c r="H281" s="5">
        <v>0</v>
      </c>
      <c r="I281" s="5">
        <v>0</v>
      </c>
      <c r="J281" s="5">
        <v>0</v>
      </c>
      <c r="K281" s="4" t="s">
        <v>57</v>
      </c>
    </row>
    <row r="282" spans="1:11" ht="31.5">
      <c r="A282" s="102"/>
      <c r="B282" s="110"/>
      <c r="C282" s="7" t="s">
        <v>229</v>
      </c>
      <c r="D282" s="4"/>
      <c r="E282" s="4" t="s">
        <v>31</v>
      </c>
      <c r="F282" s="5">
        <v>5000</v>
      </c>
      <c r="G282" s="5">
        <v>5000</v>
      </c>
      <c r="H282" s="5">
        <v>0</v>
      </c>
      <c r="I282" s="5">
        <v>0</v>
      </c>
      <c r="J282" s="5">
        <v>0</v>
      </c>
      <c r="K282" s="4" t="s">
        <v>57</v>
      </c>
    </row>
    <row r="283" spans="1:11" ht="28.5" customHeight="1">
      <c r="A283" s="102"/>
      <c r="B283" s="110"/>
      <c r="C283" s="107" t="s">
        <v>22</v>
      </c>
      <c r="D283" s="108"/>
      <c r="E283" s="4"/>
      <c r="F283" s="24">
        <f>SUM(F276:F282)</f>
        <v>17686.5</v>
      </c>
      <c r="G283" s="24">
        <f>SUM(G276:G282)</f>
        <v>17686.5</v>
      </c>
      <c r="H283" s="24">
        <f>SUM(H276:H282)</f>
        <v>0</v>
      </c>
      <c r="I283" s="24">
        <f>SUM(I276:I282)</f>
        <v>0</v>
      </c>
      <c r="J283" s="24">
        <f>SUM(J276:J282)</f>
        <v>0</v>
      </c>
      <c r="K283" s="25"/>
    </row>
    <row r="284" spans="1:11" ht="31.5">
      <c r="A284" s="102"/>
      <c r="B284" s="110"/>
      <c r="C284" s="33" t="s">
        <v>28</v>
      </c>
      <c r="D284" s="4" t="s">
        <v>226</v>
      </c>
      <c r="E284" s="4" t="s">
        <v>25</v>
      </c>
      <c r="F284" s="9">
        <v>21321.5</v>
      </c>
      <c r="G284" s="9">
        <v>0</v>
      </c>
      <c r="H284" s="9">
        <v>21321.5</v>
      </c>
      <c r="I284" s="9">
        <v>0</v>
      </c>
      <c r="J284" s="5">
        <v>0</v>
      </c>
      <c r="K284" s="10" t="s">
        <v>230</v>
      </c>
    </row>
    <row r="285" spans="1:11" ht="31.5">
      <c r="A285" s="102"/>
      <c r="B285" s="110"/>
      <c r="C285" s="33" t="s">
        <v>231</v>
      </c>
      <c r="D285" s="8"/>
      <c r="E285" s="4" t="s">
        <v>30</v>
      </c>
      <c r="F285" s="5">
        <v>2000</v>
      </c>
      <c r="G285" s="5">
        <v>0</v>
      </c>
      <c r="H285" s="5">
        <v>2000</v>
      </c>
      <c r="I285" s="5">
        <v>0</v>
      </c>
      <c r="J285" s="5"/>
      <c r="K285" s="10" t="s">
        <v>230</v>
      </c>
    </row>
    <row r="286" spans="1:11" ht="31.5">
      <c r="A286" s="102"/>
      <c r="B286" s="110"/>
      <c r="C286" s="33" t="s">
        <v>231</v>
      </c>
      <c r="D286" s="8"/>
      <c r="E286" s="4" t="s">
        <v>31</v>
      </c>
      <c r="F286" s="9">
        <v>5000</v>
      </c>
      <c r="G286" s="9">
        <v>0</v>
      </c>
      <c r="H286" s="9">
        <v>5000</v>
      </c>
      <c r="I286" s="9">
        <v>0</v>
      </c>
      <c r="J286" s="5">
        <v>0</v>
      </c>
      <c r="K286" s="10" t="s">
        <v>230</v>
      </c>
    </row>
    <row r="287" spans="1:11" ht="36.75" customHeight="1">
      <c r="A287" s="102"/>
      <c r="B287" s="110"/>
      <c r="C287" s="107" t="s">
        <v>23</v>
      </c>
      <c r="D287" s="108"/>
      <c r="E287" s="4"/>
      <c r="F287" s="24">
        <f>SUM(F284:F286)</f>
        <v>28321.5</v>
      </c>
      <c r="G287" s="24">
        <f>SUM(G284:G286)</f>
        <v>0</v>
      </c>
      <c r="H287" s="24">
        <f>SUM(H284:H286)</f>
        <v>28321.5</v>
      </c>
      <c r="I287" s="24">
        <f>SUM(I284:I286)</f>
        <v>0</v>
      </c>
      <c r="J287" s="24">
        <f>SUM(J284:J286)</f>
        <v>0</v>
      </c>
      <c r="K287" s="25"/>
    </row>
    <row r="288" spans="1:11" ht="31.5">
      <c r="A288" s="102"/>
      <c r="B288" s="110"/>
      <c r="C288" s="34" t="s">
        <v>232</v>
      </c>
      <c r="D288" s="8"/>
      <c r="E288" s="4" t="s">
        <v>30</v>
      </c>
      <c r="F288" s="5">
        <v>2000</v>
      </c>
      <c r="G288" s="5">
        <v>0</v>
      </c>
      <c r="H288" s="5">
        <v>0</v>
      </c>
      <c r="I288" s="5">
        <v>2000</v>
      </c>
      <c r="J288" s="5">
        <v>0</v>
      </c>
      <c r="K288" s="4" t="s">
        <v>233</v>
      </c>
    </row>
    <row r="289" spans="1:11" ht="33.75" customHeight="1">
      <c r="A289" s="103"/>
      <c r="B289" s="111"/>
      <c r="C289" s="107" t="s">
        <v>24</v>
      </c>
      <c r="D289" s="108"/>
      <c r="E289" s="4"/>
      <c r="F289" s="24">
        <f>SUM(F288:F288)</f>
        <v>2000</v>
      </c>
      <c r="G289" s="24">
        <f>SUM(G288:G288)</f>
        <v>0</v>
      </c>
      <c r="H289" s="24">
        <f>SUM(H288:H288)</f>
        <v>0</v>
      </c>
      <c r="I289" s="24">
        <f>SUM(I288:I288)</f>
        <v>2000</v>
      </c>
      <c r="J289" s="24">
        <f>SUM(J288:J288)</f>
        <v>0</v>
      </c>
      <c r="K289" s="25"/>
    </row>
    <row r="290" spans="1:11" ht="76.5" customHeight="1">
      <c r="A290" s="101">
        <v>18</v>
      </c>
      <c r="B290" s="109" t="s">
        <v>250</v>
      </c>
      <c r="C290" s="7" t="s">
        <v>251</v>
      </c>
      <c r="D290" s="26" t="s">
        <v>252</v>
      </c>
      <c r="E290" s="4" t="s">
        <v>25</v>
      </c>
      <c r="F290" s="5">
        <v>15044.448</v>
      </c>
      <c r="G290" s="5">
        <v>15044.448</v>
      </c>
      <c r="H290" s="5">
        <v>0</v>
      </c>
      <c r="I290" s="5">
        <v>0</v>
      </c>
      <c r="J290" s="5">
        <v>0</v>
      </c>
      <c r="K290" s="4" t="s">
        <v>192</v>
      </c>
    </row>
    <row r="291" spans="1:11" ht="27.75" customHeight="1">
      <c r="A291" s="102"/>
      <c r="B291" s="110"/>
      <c r="C291" s="21" t="s">
        <v>253</v>
      </c>
      <c r="D291" s="49" t="s">
        <v>179</v>
      </c>
      <c r="E291" s="23" t="s">
        <v>25</v>
      </c>
      <c r="F291" s="5">
        <v>70</v>
      </c>
      <c r="G291" s="5">
        <v>70</v>
      </c>
      <c r="H291" s="5">
        <v>0</v>
      </c>
      <c r="I291" s="5">
        <v>0</v>
      </c>
      <c r="J291" s="5">
        <v>0</v>
      </c>
      <c r="K291" s="4" t="s">
        <v>32</v>
      </c>
    </row>
    <row r="292" spans="1:11" ht="94.5">
      <c r="A292" s="102"/>
      <c r="B292" s="110"/>
      <c r="C292" s="3" t="s">
        <v>254</v>
      </c>
      <c r="D292" s="26" t="s">
        <v>255</v>
      </c>
      <c r="E292" s="4" t="s">
        <v>25</v>
      </c>
      <c r="F292" s="5">
        <v>66</v>
      </c>
      <c r="G292" s="5">
        <v>66</v>
      </c>
      <c r="H292" s="5">
        <v>0</v>
      </c>
      <c r="I292" s="5">
        <v>0</v>
      </c>
      <c r="J292" s="5">
        <v>0</v>
      </c>
      <c r="K292" s="4" t="s">
        <v>115</v>
      </c>
    </row>
    <row r="293" spans="1:11" ht="47.25">
      <c r="A293" s="102"/>
      <c r="B293" s="110"/>
      <c r="C293" s="3" t="s">
        <v>256</v>
      </c>
      <c r="D293" s="26" t="s">
        <v>207</v>
      </c>
      <c r="E293" s="4" t="s">
        <v>25</v>
      </c>
      <c r="F293" s="5">
        <v>59</v>
      </c>
      <c r="G293" s="5">
        <v>59</v>
      </c>
      <c r="H293" s="5">
        <v>0</v>
      </c>
      <c r="I293" s="5">
        <v>0</v>
      </c>
      <c r="J293" s="5">
        <v>0</v>
      </c>
      <c r="K293" s="4" t="s">
        <v>115</v>
      </c>
    </row>
    <row r="294" spans="1:11" ht="94.5">
      <c r="A294" s="102"/>
      <c r="B294" s="110"/>
      <c r="C294" s="3" t="s">
        <v>257</v>
      </c>
      <c r="D294" s="75" t="s">
        <v>252</v>
      </c>
      <c r="E294" s="4" t="s">
        <v>25</v>
      </c>
      <c r="F294" s="5">
        <v>14760.2</v>
      </c>
      <c r="G294" s="5">
        <v>14760.2</v>
      </c>
      <c r="H294" s="5">
        <v>0</v>
      </c>
      <c r="I294" s="5">
        <v>0</v>
      </c>
      <c r="J294" s="5">
        <v>0</v>
      </c>
      <c r="K294" s="4" t="s">
        <v>115</v>
      </c>
    </row>
    <row r="295" spans="1:11" ht="31.5">
      <c r="A295" s="102"/>
      <c r="B295" s="110"/>
      <c r="C295" s="3" t="s">
        <v>258</v>
      </c>
      <c r="D295" s="1"/>
      <c r="E295" s="4" t="s">
        <v>30</v>
      </c>
      <c r="F295" s="5">
        <v>2000</v>
      </c>
      <c r="G295" s="5">
        <v>2000</v>
      </c>
      <c r="H295" s="5">
        <v>0</v>
      </c>
      <c r="I295" s="5"/>
      <c r="J295" s="5"/>
      <c r="K295" s="4" t="s">
        <v>42</v>
      </c>
    </row>
    <row r="296" spans="1:11" ht="31.5">
      <c r="A296" s="102"/>
      <c r="B296" s="110"/>
      <c r="C296" s="7" t="s">
        <v>259</v>
      </c>
      <c r="D296" s="1"/>
      <c r="E296" s="4" t="s">
        <v>31</v>
      </c>
      <c r="F296" s="5">
        <v>1141.572</v>
      </c>
      <c r="G296" s="5">
        <v>1141.572</v>
      </c>
      <c r="H296" s="5">
        <v>0</v>
      </c>
      <c r="I296" s="5"/>
      <c r="J296" s="5"/>
      <c r="K296" s="4" t="s">
        <v>260</v>
      </c>
    </row>
    <row r="297" spans="1:11" ht="30" customHeight="1">
      <c r="A297" s="102"/>
      <c r="B297" s="110"/>
      <c r="C297" s="107" t="s">
        <v>22</v>
      </c>
      <c r="D297" s="108"/>
      <c r="E297" s="4"/>
      <c r="F297" s="24">
        <f>SUM(F290:F296)</f>
        <v>33141.22</v>
      </c>
      <c r="G297" s="24">
        <f>SUM(G290:G296)</f>
        <v>33141.22</v>
      </c>
      <c r="H297" s="24">
        <f>SUM(H290:H296)</f>
        <v>0</v>
      </c>
      <c r="I297" s="24">
        <f>SUM(I290:I296)</f>
        <v>0</v>
      </c>
      <c r="J297" s="24">
        <f>SUM(J290:J296)</f>
        <v>0</v>
      </c>
      <c r="K297" s="25"/>
    </row>
    <row r="298" spans="1:11" ht="26.25" customHeight="1">
      <c r="A298" s="102"/>
      <c r="B298" s="110"/>
      <c r="C298" s="3" t="s">
        <v>261</v>
      </c>
      <c r="D298" s="35" t="s">
        <v>179</v>
      </c>
      <c r="E298" s="4" t="s">
        <v>25</v>
      </c>
      <c r="F298" s="9">
        <v>70</v>
      </c>
      <c r="G298" s="9">
        <v>0</v>
      </c>
      <c r="H298" s="9">
        <v>70</v>
      </c>
      <c r="I298" s="9">
        <v>0</v>
      </c>
      <c r="J298" s="5">
        <v>0</v>
      </c>
      <c r="K298" s="10" t="s">
        <v>127</v>
      </c>
    </row>
    <row r="299" spans="1:11" ht="47.25">
      <c r="A299" s="102"/>
      <c r="B299" s="110"/>
      <c r="C299" s="3" t="s">
        <v>262</v>
      </c>
      <c r="D299" s="37" t="s">
        <v>207</v>
      </c>
      <c r="E299" s="4" t="s">
        <v>25</v>
      </c>
      <c r="F299" s="9">
        <v>59</v>
      </c>
      <c r="G299" s="9">
        <v>0</v>
      </c>
      <c r="H299" s="9">
        <v>59</v>
      </c>
      <c r="I299" s="9">
        <v>0</v>
      </c>
      <c r="J299" s="5">
        <v>0</v>
      </c>
      <c r="K299" s="10" t="s">
        <v>263</v>
      </c>
    </row>
    <row r="300" spans="1:11" ht="94.5">
      <c r="A300" s="102"/>
      <c r="B300" s="110"/>
      <c r="C300" s="3" t="s">
        <v>264</v>
      </c>
      <c r="D300" s="36" t="s">
        <v>252</v>
      </c>
      <c r="E300" s="4" t="s">
        <v>25</v>
      </c>
      <c r="F300" s="9">
        <v>14529.75</v>
      </c>
      <c r="G300" s="9">
        <v>0</v>
      </c>
      <c r="H300" s="9">
        <v>14529.75</v>
      </c>
      <c r="I300" s="9">
        <v>0</v>
      </c>
      <c r="J300" s="5">
        <v>0</v>
      </c>
      <c r="K300" s="10" t="s">
        <v>265</v>
      </c>
    </row>
    <row r="301" spans="1:11" ht="79.5" customHeight="1">
      <c r="A301" s="102"/>
      <c r="B301" s="110"/>
      <c r="C301" s="3" t="s">
        <v>266</v>
      </c>
      <c r="D301" s="37" t="s">
        <v>252</v>
      </c>
      <c r="E301" s="4" t="s">
        <v>25</v>
      </c>
      <c r="F301" s="9">
        <v>14760.2</v>
      </c>
      <c r="G301" s="9">
        <v>0</v>
      </c>
      <c r="H301" s="9">
        <v>14760.2</v>
      </c>
      <c r="I301" s="9">
        <v>0</v>
      </c>
      <c r="J301" s="5">
        <v>0</v>
      </c>
      <c r="K301" s="10" t="s">
        <v>263</v>
      </c>
    </row>
    <row r="302" spans="1:11" ht="31.5">
      <c r="A302" s="102"/>
      <c r="B302" s="110"/>
      <c r="C302" s="3" t="s">
        <v>267</v>
      </c>
      <c r="D302" s="8"/>
      <c r="E302" s="4" t="s">
        <v>30</v>
      </c>
      <c r="F302" s="5">
        <v>2000</v>
      </c>
      <c r="G302" s="5">
        <v>0</v>
      </c>
      <c r="H302" s="5">
        <v>2000</v>
      </c>
      <c r="I302" s="5">
        <v>0</v>
      </c>
      <c r="J302" s="5"/>
      <c r="K302" s="10" t="s">
        <v>87</v>
      </c>
    </row>
    <row r="303" spans="1:11" ht="31.5">
      <c r="A303" s="102"/>
      <c r="B303" s="110"/>
      <c r="C303" s="3" t="s">
        <v>268</v>
      </c>
      <c r="D303" s="2"/>
      <c r="E303" s="4" t="s">
        <v>31</v>
      </c>
      <c r="F303" s="9">
        <v>1938.08</v>
      </c>
      <c r="G303" s="9">
        <v>0</v>
      </c>
      <c r="H303" s="9">
        <v>1938.08</v>
      </c>
      <c r="I303" s="9">
        <v>0</v>
      </c>
      <c r="J303" s="5">
        <v>0</v>
      </c>
      <c r="K303" s="10" t="s">
        <v>87</v>
      </c>
    </row>
    <row r="304" spans="1:11" ht="36" customHeight="1">
      <c r="A304" s="102"/>
      <c r="B304" s="110"/>
      <c r="C304" s="107" t="s">
        <v>23</v>
      </c>
      <c r="D304" s="108"/>
      <c r="E304" s="1"/>
      <c r="F304" s="24">
        <f>SUM(F298:F303)</f>
        <v>33357.03</v>
      </c>
      <c r="G304" s="24">
        <f>SUM(G301:G303)</f>
        <v>0</v>
      </c>
      <c r="H304" s="24">
        <f>SUM(H298:H303)</f>
        <v>33357.03</v>
      </c>
      <c r="I304" s="24">
        <f>SUM(I298:I303)</f>
        <v>0</v>
      </c>
      <c r="J304" s="24">
        <f>SUM(J301:J303)</f>
        <v>0</v>
      </c>
      <c r="K304" s="27"/>
    </row>
    <row r="305" spans="1:11" ht="81.75" customHeight="1">
      <c r="A305" s="102"/>
      <c r="B305" s="110"/>
      <c r="C305" s="33" t="s">
        <v>269</v>
      </c>
      <c r="D305" s="37" t="s">
        <v>252</v>
      </c>
      <c r="E305" s="4" t="s">
        <v>25</v>
      </c>
      <c r="F305" s="5">
        <v>14529.75</v>
      </c>
      <c r="G305" s="5">
        <v>0</v>
      </c>
      <c r="H305" s="5">
        <v>0</v>
      </c>
      <c r="I305" s="5">
        <v>14529.75</v>
      </c>
      <c r="J305" s="5">
        <v>0</v>
      </c>
      <c r="K305" s="4" t="s">
        <v>270</v>
      </c>
    </row>
    <row r="306" spans="1:11" ht="31.5">
      <c r="A306" s="102"/>
      <c r="B306" s="110"/>
      <c r="C306" s="34" t="s">
        <v>271</v>
      </c>
      <c r="D306" s="8"/>
      <c r="E306" s="4" t="s">
        <v>30</v>
      </c>
      <c r="F306" s="5">
        <v>2000</v>
      </c>
      <c r="G306" s="5">
        <v>0</v>
      </c>
      <c r="H306" s="5">
        <v>0</v>
      </c>
      <c r="I306" s="5">
        <v>2000</v>
      </c>
      <c r="J306" s="5">
        <v>0</v>
      </c>
      <c r="K306" s="4" t="s">
        <v>51</v>
      </c>
    </row>
    <row r="307" spans="1:11" ht="31.5">
      <c r="A307" s="102"/>
      <c r="B307" s="110"/>
      <c r="C307" s="33" t="s">
        <v>272</v>
      </c>
      <c r="D307" s="8"/>
      <c r="E307" s="4" t="s">
        <v>31</v>
      </c>
      <c r="F307" s="5">
        <v>2314.08</v>
      </c>
      <c r="G307" s="5">
        <v>0</v>
      </c>
      <c r="H307" s="5">
        <v>0</v>
      </c>
      <c r="I307" s="5">
        <v>2314.08</v>
      </c>
      <c r="J307" s="5">
        <v>0</v>
      </c>
      <c r="K307" s="4" t="s">
        <v>51</v>
      </c>
    </row>
    <row r="308" spans="1:11" ht="38.25" customHeight="1">
      <c r="A308" s="103"/>
      <c r="B308" s="111"/>
      <c r="C308" s="107" t="s">
        <v>24</v>
      </c>
      <c r="D308" s="108"/>
      <c r="E308" s="1"/>
      <c r="F308" s="24">
        <f>SUM(F305:F307)</f>
        <v>18843.83</v>
      </c>
      <c r="G308" s="24">
        <f>SUM(G307:G307)</f>
        <v>0</v>
      </c>
      <c r="H308" s="24">
        <f>SUM(H307:H307)</f>
        <v>0</v>
      </c>
      <c r="I308" s="24">
        <f>SUM(I305:I307)</f>
        <v>18843.83</v>
      </c>
      <c r="J308" s="24">
        <f>SUM(J307:J307)</f>
        <v>0</v>
      </c>
      <c r="K308" s="27"/>
    </row>
    <row r="309" spans="1:11" ht="31.5">
      <c r="A309" s="102">
        <v>19</v>
      </c>
      <c r="B309" s="109" t="s">
        <v>273</v>
      </c>
      <c r="C309" s="3" t="s">
        <v>274</v>
      </c>
      <c r="D309" s="38" t="s">
        <v>275</v>
      </c>
      <c r="E309" s="4" t="s">
        <v>31</v>
      </c>
      <c r="F309" s="9">
        <v>2863.1</v>
      </c>
      <c r="G309" s="9">
        <v>2863.1</v>
      </c>
      <c r="H309" s="9">
        <v>0</v>
      </c>
      <c r="I309" s="9">
        <v>0</v>
      </c>
      <c r="J309" s="5">
        <v>0</v>
      </c>
      <c r="K309" s="10" t="s">
        <v>26</v>
      </c>
    </row>
    <row r="310" spans="1:11" ht="38.25" customHeight="1">
      <c r="A310" s="102"/>
      <c r="B310" s="110"/>
      <c r="C310" s="119" t="s">
        <v>23</v>
      </c>
      <c r="D310" s="119"/>
      <c r="E310" s="4"/>
      <c r="F310" s="24">
        <v>2863.1</v>
      </c>
      <c r="G310" s="24">
        <f>SUM(G309:G309)</f>
        <v>2863.1</v>
      </c>
      <c r="H310" s="24">
        <v>0</v>
      </c>
      <c r="I310" s="24">
        <f>SUM(I309:I309)</f>
        <v>0</v>
      </c>
      <c r="J310" s="24">
        <f>SUM(J309:J309)</f>
        <v>0</v>
      </c>
      <c r="K310" s="25"/>
    </row>
    <row r="311" spans="1:11" ht="31.5">
      <c r="A311" s="102"/>
      <c r="B311" s="110"/>
      <c r="C311" s="3" t="s">
        <v>274</v>
      </c>
      <c r="D311" s="38" t="s">
        <v>275</v>
      </c>
      <c r="E311" s="4" t="s">
        <v>31</v>
      </c>
      <c r="F311" s="9">
        <v>3516.7</v>
      </c>
      <c r="G311" s="9">
        <v>0</v>
      </c>
      <c r="H311" s="9">
        <v>3516.7</v>
      </c>
      <c r="I311" s="9">
        <v>0</v>
      </c>
      <c r="J311" s="5">
        <v>0</v>
      </c>
      <c r="K311" s="10" t="s">
        <v>27</v>
      </c>
    </row>
    <row r="312" spans="1:11" ht="33.75" customHeight="1">
      <c r="A312" s="102"/>
      <c r="B312" s="110"/>
      <c r="C312" s="119" t="s">
        <v>23</v>
      </c>
      <c r="D312" s="119"/>
      <c r="E312" s="4"/>
      <c r="F312" s="24">
        <v>3516.7</v>
      </c>
      <c r="G312" s="24">
        <v>0</v>
      </c>
      <c r="H312" s="24">
        <v>3516.7</v>
      </c>
      <c r="I312" s="24">
        <f>SUM(I309:I311)</f>
        <v>0</v>
      </c>
      <c r="J312" s="24">
        <f>SUM(J309:J311)</f>
        <v>0</v>
      </c>
      <c r="K312" s="25"/>
    </row>
    <row r="313" spans="1:11" ht="31.5">
      <c r="A313" s="102"/>
      <c r="B313" s="110"/>
      <c r="C313" s="3" t="s">
        <v>274</v>
      </c>
      <c r="D313" s="38" t="s">
        <v>275</v>
      </c>
      <c r="E313" s="4" t="s">
        <v>30</v>
      </c>
      <c r="F313" s="5">
        <v>3464.9</v>
      </c>
      <c r="G313" s="5">
        <v>0</v>
      </c>
      <c r="H313" s="5">
        <v>0</v>
      </c>
      <c r="I313" s="5">
        <v>3464.9</v>
      </c>
      <c r="J313" s="5">
        <v>0</v>
      </c>
      <c r="K313" s="4" t="s">
        <v>34</v>
      </c>
    </row>
    <row r="314" spans="1:11" ht="35.25" customHeight="1">
      <c r="A314" s="103"/>
      <c r="B314" s="111"/>
      <c r="C314" s="119" t="s">
        <v>24</v>
      </c>
      <c r="D314" s="119"/>
      <c r="E314" s="1"/>
      <c r="F314" s="24">
        <v>3464.9</v>
      </c>
      <c r="G314" s="24">
        <v>0</v>
      </c>
      <c r="H314" s="24">
        <f>SUM(H313:H313)</f>
        <v>0</v>
      </c>
      <c r="I314" s="24">
        <f>SUM(I313:I313)</f>
        <v>3464.9</v>
      </c>
      <c r="J314" s="24">
        <f>SUM(J313:J313)</f>
        <v>0</v>
      </c>
      <c r="K314" s="25"/>
    </row>
    <row r="315" spans="1:11" ht="27" customHeight="1">
      <c r="A315" s="101">
        <v>20</v>
      </c>
      <c r="B315" s="116" t="s">
        <v>409</v>
      </c>
      <c r="C315" s="4" t="s">
        <v>410</v>
      </c>
      <c r="D315" s="4" t="s">
        <v>411</v>
      </c>
      <c r="E315" s="4" t="s">
        <v>25</v>
      </c>
      <c r="F315" s="5">
        <v>39.6</v>
      </c>
      <c r="G315" s="5">
        <v>39.6</v>
      </c>
      <c r="H315" s="5">
        <v>0</v>
      </c>
      <c r="I315" s="5">
        <v>0</v>
      </c>
      <c r="J315" s="5">
        <v>0</v>
      </c>
      <c r="K315" s="4" t="s">
        <v>32</v>
      </c>
    </row>
    <row r="316" spans="1:11" ht="31.5">
      <c r="A316" s="112"/>
      <c r="B316" s="117"/>
      <c r="C316" s="31" t="s">
        <v>412</v>
      </c>
      <c r="D316" s="1"/>
      <c r="E316" s="12" t="s">
        <v>30</v>
      </c>
      <c r="F316" s="13">
        <v>976.17247</v>
      </c>
      <c r="G316" s="13">
        <v>976.17247</v>
      </c>
      <c r="H316" s="13">
        <v>0</v>
      </c>
      <c r="I316" s="13">
        <v>0</v>
      </c>
      <c r="J316" s="13">
        <v>0</v>
      </c>
      <c r="K316" s="12" t="s">
        <v>26</v>
      </c>
    </row>
    <row r="317" spans="1:11" ht="31.5">
      <c r="A317" s="112"/>
      <c r="B317" s="117"/>
      <c r="C317" s="48" t="s">
        <v>413</v>
      </c>
      <c r="D317" s="1"/>
      <c r="E317" s="12" t="s">
        <v>31</v>
      </c>
      <c r="F317" s="13">
        <v>1366.2495</v>
      </c>
      <c r="G317" s="13">
        <v>1366.2495</v>
      </c>
      <c r="H317" s="13">
        <v>0</v>
      </c>
      <c r="I317" s="13">
        <v>0</v>
      </c>
      <c r="J317" s="13">
        <v>0</v>
      </c>
      <c r="K317" s="12" t="s">
        <v>26</v>
      </c>
    </row>
    <row r="318" spans="1:11" ht="30.75" customHeight="1">
      <c r="A318" s="112"/>
      <c r="B318" s="117"/>
      <c r="C318" s="107" t="s">
        <v>22</v>
      </c>
      <c r="D318" s="108"/>
      <c r="E318" s="4"/>
      <c r="F318" s="19">
        <f>SUM(F315:F317)</f>
        <v>2382.02197</v>
      </c>
      <c r="G318" s="19">
        <f>SUM(G315:G317)</f>
        <v>2382.02197</v>
      </c>
      <c r="H318" s="19">
        <f>SUM(H316:H317)</f>
        <v>0</v>
      </c>
      <c r="I318" s="19">
        <f>SUM(I316:I317)</f>
        <v>0</v>
      </c>
      <c r="J318" s="19">
        <f>SUM(J316:J317)</f>
        <v>0</v>
      </c>
      <c r="K318" s="25"/>
    </row>
    <row r="319" spans="1:11" ht="31.5">
      <c r="A319" s="112"/>
      <c r="B319" s="117"/>
      <c r="C319" s="31" t="s">
        <v>414</v>
      </c>
      <c r="D319" s="2"/>
      <c r="E319" s="12" t="s">
        <v>30</v>
      </c>
      <c r="F319" s="13">
        <v>1718.46905</v>
      </c>
      <c r="G319" s="13">
        <v>0</v>
      </c>
      <c r="H319" s="13">
        <v>1718.46905</v>
      </c>
      <c r="I319" s="13">
        <v>0</v>
      </c>
      <c r="J319" s="13">
        <v>0</v>
      </c>
      <c r="K319" s="17" t="s">
        <v>27</v>
      </c>
    </row>
    <row r="320" spans="1:11" ht="31.5">
      <c r="A320" s="112"/>
      <c r="B320" s="117"/>
      <c r="C320" s="32" t="s">
        <v>415</v>
      </c>
      <c r="D320" s="2"/>
      <c r="E320" s="12" t="s">
        <v>31</v>
      </c>
      <c r="F320" s="18">
        <v>2249.04626</v>
      </c>
      <c r="G320" s="18">
        <v>0</v>
      </c>
      <c r="H320" s="18">
        <v>2249.04626</v>
      </c>
      <c r="I320" s="18">
        <v>0</v>
      </c>
      <c r="J320" s="13">
        <v>0</v>
      </c>
      <c r="K320" s="17" t="s">
        <v>27</v>
      </c>
    </row>
    <row r="321" spans="1:11" ht="35.25" customHeight="1">
      <c r="A321" s="112"/>
      <c r="B321" s="117"/>
      <c r="C321" s="107" t="s">
        <v>23</v>
      </c>
      <c r="D321" s="108"/>
      <c r="E321" s="1"/>
      <c r="F321" s="19">
        <f>SUM(F319:F320)</f>
        <v>3967.5153099999998</v>
      </c>
      <c r="G321" s="19">
        <f>SUM(G319:G320)</f>
        <v>0</v>
      </c>
      <c r="H321" s="19">
        <f>SUM(H319:H320)</f>
        <v>3967.5153099999998</v>
      </c>
      <c r="I321" s="19">
        <f>SUM(I319:I320)</f>
        <v>0</v>
      </c>
      <c r="J321" s="19">
        <f>SUM(J319:J320)</f>
        <v>0</v>
      </c>
      <c r="K321" s="20"/>
    </row>
    <row r="322" spans="1:11" ht="31.5">
      <c r="A322" s="112"/>
      <c r="B322" s="117"/>
      <c r="C322" s="74" t="s">
        <v>416</v>
      </c>
      <c r="D322" s="59"/>
      <c r="E322" s="12" t="s">
        <v>30</v>
      </c>
      <c r="F322" s="13">
        <v>1718.46905</v>
      </c>
      <c r="G322" s="13">
        <v>0</v>
      </c>
      <c r="H322" s="13">
        <v>0</v>
      </c>
      <c r="I322" s="13">
        <v>1718.46905</v>
      </c>
      <c r="J322" s="13">
        <v>0</v>
      </c>
      <c r="K322" s="12" t="s">
        <v>34</v>
      </c>
    </row>
    <row r="323" spans="1:11" ht="31.5">
      <c r="A323" s="112"/>
      <c r="B323" s="117"/>
      <c r="C323" s="11" t="s">
        <v>417</v>
      </c>
      <c r="D323" s="8"/>
      <c r="E323" s="12" t="s">
        <v>418</v>
      </c>
      <c r="F323" s="13">
        <v>2291.02122</v>
      </c>
      <c r="G323" s="13">
        <v>0</v>
      </c>
      <c r="H323" s="13">
        <v>0</v>
      </c>
      <c r="I323" s="13">
        <v>2291.02122</v>
      </c>
      <c r="J323" s="13">
        <v>0</v>
      </c>
      <c r="K323" s="12" t="s">
        <v>34</v>
      </c>
    </row>
    <row r="324" spans="1:11" ht="36.75" customHeight="1">
      <c r="A324" s="113"/>
      <c r="B324" s="118"/>
      <c r="C324" s="107" t="s">
        <v>24</v>
      </c>
      <c r="D324" s="108"/>
      <c r="E324" s="1"/>
      <c r="F324" s="19">
        <f>SUM(F322:F323)</f>
        <v>4009.4902700000002</v>
      </c>
      <c r="G324" s="19">
        <f>SUM(G323:G323)</f>
        <v>0</v>
      </c>
      <c r="H324" s="19">
        <f>SUM(H323:H323)</f>
        <v>0</v>
      </c>
      <c r="I324" s="19">
        <f>SUM(I322:I323)</f>
        <v>4009.4902700000002</v>
      </c>
      <c r="J324" s="19">
        <f>SUM(J323:J323)</f>
        <v>0</v>
      </c>
      <c r="K324" s="20"/>
    </row>
    <row r="325" spans="1:11" ht="31.5">
      <c r="A325" s="152">
        <v>21</v>
      </c>
      <c r="B325" s="109" t="s">
        <v>419</v>
      </c>
      <c r="C325" s="145" t="s">
        <v>420</v>
      </c>
      <c r="D325" s="145"/>
      <c r="E325" s="4" t="s">
        <v>30</v>
      </c>
      <c r="F325" s="5">
        <v>2000</v>
      </c>
      <c r="G325" s="5">
        <v>2000</v>
      </c>
      <c r="H325" s="9">
        <v>0</v>
      </c>
      <c r="I325" s="5">
        <v>0</v>
      </c>
      <c r="J325" s="5">
        <v>0</v>
      </c>
      <c r="K325" s="66" t="s">
        <v>42</v>
      </c>
    </row>
    <row r="326" spans="1:11" ht="31.5">
      <c r="A326" s="153"/>
      <c r="B326" s="155"/>
      <c r="C326" s="147" t="s">
        <v>421</v>
      </c>
      <c r="D326" s="147"/>
      <c r="E326" s="4" t="s">
        <v>31</v>
      </c>
      <c r="F326" s="5">
        <v>1518.3317</v>
      </c>
      <c r="G326" s="5">
        <v>1518.3317</v>
      </c>
      <c r="H326" s="5">
        <v>0</v>
      </c>
      <c r="I326" s="5">
        <v>0</v>
      </c>
      <c r="J326" s="5">
        <v>0</v>
      </c>
      <c r="K326" s="4"/>
    </row>
    <row r="327" spans="1:11" ht="30.75" customHeight="1">
      <c r="A327" s="153"/>
      <c r="B327" s="155"/>
      <c r="C327" s="119" t="s">
        <v>22</v>
      </c>
      <c r="D327" s="119"/>
      <c r="E327" s="4"/>
      <c r="F327" s="24">
        <f>SUM(F325:F326)</f>
        <v>3518.3316999999997</v>
      </c>
      <c r="G327" s="24">
        <f>SUM(G325:G326)</f>
        <v>3518.3316999999997</v>
      </c>
      <c r="H327" s="24">
        <f>SUM(H325:H326)</f>
        <v>0</v>
      </c>
      <c r="I327" s="24">
        <f>SUM(I326:I326)</f>
        <v>0</v>
      </c>
      <c r="J327" s="24">
        <f>SUM(J326:J326)</f>
        <v>0</v>
      </c>
      <c r="K327" s="25"/>
    </row>
    <row r="328" spans="1:11" ht="31.5">
      <c r="A328" s="153"/>
      <c r="B328" s="155"/>
      <c r="C328" s="147" t="s">
        <v>422</v>
      </c>
      <c r="D328" s="147"/>
      <c r="E328" s="4" t="s">
        <v>31</v>
      </c>
      <c r="F328" s="9">
        <v>5289</v>
      </c>
      <c r="G328" s="9">
        <v>0</v>
      </c>
      <c r="H328" s="9">
        <v>5289</v>
      </c>
      <c r="I328" s="9">
        <v>0</v>
      </c>
      <c r="J328" s="5">
        <v>0</v>
      </c>
      <c r="K328" s="66" t="s">
        <v>87</v>
      </c>
    </row>
    <row r="329" spans="1:11" ht="35.25" customHeight="1">
      <c r="A329" s="153"/>
      <c r="B329" s="155"/>
      <c r="C329" s="119" t="s">
        <v>23</v>
      </c>
      <c r="D329" s="119"/>
      <c r="E329" s="1"/>
      <c r="F329" s="24">
        <f>SUM(F328:F328)</f>
        <v>5289</v>
      </c>
      <c r="G329" s="24">
        <f>SUM(G328:G328)</f>
        <v>0</v>
      </c>
      <c r="H329" s="24">
        <f>SUM(H328:H328)</f>
        <v>5289</v>
      </c>
      <c r="I329" s="24">
        <f>SUM(I328:I328)</f>
        <v>0</v>
      </c>
      <c r="J329" s="24">
        <f>SUM(J328:J328)</f>
        <v>0</v>
      </c>
      <c r="K329" s="27"/>
    </row>
    <row r="330" spans="1:11" ht="31.5">
      <c r="A330" s="153"/>
      <c r="B330" s="155"/>
      <c r="C330" s="145" t="s">
        <v>423</v>
      </c>
      <c r="D330" s="146"/>
      <c r="E330" s="4" t="s">
        <v>31</v>
      </c>
      <c r="F330" s="5">
        <v>5333</v>
      </c>
      <c r="G330" s="5">
        <v>0</v>
      </c>
      <c r="H330" s="5">
        <v>0</v>
      </c>
      <c r="I330" s="5">
        <v>5333</v>
      </c>
      <c r="J330" s="5">
        <v>0</v>
      </c>
      <c r="K330" s="4" t="s">
        <v>51</v>
      </c>
    </row>
    <row r="331" spans="1:11" ht="37.5" customHeight="1">
      <c r="A331" s="154"/>
      <c r="B331" s="156"/>
      <c r="C331" s="119" t="s">
        <v>24</v>
      </c>
      <c r="D331" s="119"/>
      <c r="E331" s="1"/>
      <c r="F331" s="24">
        <f>SUM(F330:F330)</f>
        <v>5333</v>
      </c>
      <c r="G331" s="24">
        <f>SUM(G330:G330)</f>
        <v>0</v>
      </c>
      <c r="H331" s="24">
        <f>SUM(H330:H330)</f>
        <v>0</v>
      </c>
      <c r="I331" s="24">
        <f>SUM(I330:I330)</f>
        <v>5333</v>
      </c>
      <c r="J331" s="24">
        <f>SUM(J330:J330)</f>
        <v>0</v>
      </c>
      <c r="K331" s="27"/>
    </row>
    <row r="332" spans="1:11" ht="117.75" customHeight="1">
      <c r="A332" s="141">
        <v>22</v>
      </c>
      <c r="B332" s="101" t="s">
        <v>283</v>
      </c>
      <c r="C332" s="4" t="s">
        <v>284</v>
      </c>
      <c r="D332" s="4" t="s">
        <v>285</v>
      </c>
      <c r="E332" s="4" t="s">
        <v>25</v>
      </c>
      <c r="F332" s="5">
        <f>5189.76</f>
        <v>5189.76</v>
      </c>
      <c r="G332" s="40">
        <f>2499.48</f>
        <v>2499.48</v>
      </c>
      <c r="H332" s="5">
        <f>2690.28</f>
        <v>2690.28</v>
      </c>
      <c r="I332" s="5">
        <v>0</v>
      </c>
      <c r="J332" s="5">
        <v>0</v>
      </c>
      <c r="K332" s="4" t="s">
        <v>26</v>
      </c>
    </row>
    <row r="333" spans="1:11" ht="122.25" customHeight="1">
      <c r="A333" s="141"/>
      <c r="B333" s="102"/>
      <c r="C333" s="4" t="s">
        <v>286</v>
      </c>
      <c r="D333" s="4" t="s">
        <v>287</v>
      </c>
      <c r="E333" s="4" t="s">
        <v>25</v>
      </c>
      <c r="F333" s="5">
        <f>1220.802</f>
        <v>1220.802</v>
      </c>
      <c r="G333" s="40">
        <f>577.17</f>
        <v>577.17</v>
      </c>
      <c r="H333" s="5">
        <f>643.632</f>
        <v>643.632</v>
      </c>
      <c r="I333" s="5">
        <v>0</v>
      </c>
      <c r="J333" s="5">
        <v>0</v>
      </c>
      <c r="K333" s="4" t="s">
        <v>26</v>
      </c>
    </row>
    <row r="334" spans="1:11" ht="117.75" customHeight="1">
      <c r="A334" s="141"/>
      <c r="B334" s="102"/>
      <c r="C334" s="4" t="s">
        <v>288</v>
      </c>
      <c r="D334" s="4" t="s">
        <v>289</v>
      </c>
      <c r="E334" s="4" t="s">
        <v>25</v>
      </c>
      <c r="F334" s="5">
        <f>2495.328</f>
        <v>2495.328</v>
      </c>
      <c r="G334" s="40">
        <f>1201.794</f>
        <v>1201.794</v>
      </c>
      <c r="H334" s="5">
        <f>1293.534</f>
        <v>1293.534</v>
      </c>
      <c r="I334" s="5">
        <v>0</v>
      </c>
      <c r="J334" s="5">
        <v>0</v>
      </c>
      <c r="K334" s="4" t="s">
        <v>26</v>
      </c>
    </row>
    <row r="335" spans="1:11" ht="66.75" customHeight="1">
      <c r="A335" s="141"/>
      <c r="B335" s="102"/>
      <c r="C335" s="4" t="s">
        <v>290</v>
      </c>
      <c r="D335" s="4" t="s">
        <v>291</v>
      </c>
      <c r="E335" s="4" t="s">
        <v>25</v>
      </c>
      <c r="F335" s="5">
        <f>23.9</f>
        <v>23.9</v>
      </c>
      <c r="G335" s="40">
        <f>23.9</f>
        <v>23.9</v>
      </c>
      <c r="H335" s="5">
        <v>0</v>
      </c>
      <c r="I335" s="5">
        <v>0</v>
      </c>
      <c r="J335" s="5">
        <v>0</v>
      </c>
      <c r="K335" s="4" t="s">
        <v>57</v>
      </c>
    </row>
    <row r="336" spans="1:11" ht="43.5" customHeight="1">
      <c r="A336" s="141"/>
      <c r="B336" s="102"/>
      <c r="C336" s="4" t="s">
        <v>292</v>
      </c>
      <c r="D336" s="4" t="s">
        <v>293</v>
      </c>
      <c r="E336" s="4" t="s">
        <v>25</v>
      </c>
      <c r="F336" s="5">
        <f>804.53</f>
        <v>804.53</v>
      </c>
      <c r="G336" s="40">
        <f>804.53</f>
        <v>804.53</v>
      </c>
      <c r="H336" s="5">
        <v>0</v>
      </c>
      <c r="I336" s="5">
        <v>0</v>
      </c>
      <c r="J336" s="5">
        <v>0</v>
      </c>
      <c r="K336" s="4" t="s">
        <v>227</v>
      </c>
    </row>
    <row r="337" spans="1:11" ht="54.75" customHeight="1">
      <c r="A337" s="141"/>
      <c r="B337" s="102"/>
      <c r="C337" s="4" t="s">
        <v>294</v>
      </c>
      <c r="D337" s="4" t="s">
        <v>295</v>
      </c>
      <c r="E337" s="4" t="s">
        <v>25</v>
      </c>
      <c r="F337" s="5">
        <f>210</f>
        <v>210</v>
      </c>
      <c r="G337" s="40">
        <f>210</f>
        <v>210</v>
      </c>
      <c r="H337" s="5">
        <v>0</v>
      </c>
      <c r="I337" s="5">
        <v>0</v>
      </c>
      <c r="J337" s="5">
        <v>0</v>
      </c>
      <c r="K337" s="4" t="s">
        <v>103</v>
      </c>
    </row>
    <row r="338" spans="1:11" ht="54" customHeight="1">
      <c r="A338" s="141"/>
      <c r="B338" s="102"/>
      <c r="C338" s="4" t="s">
        <v>296</v>
      </c>
      <c r="D338" s="4" t="s">
        <v>295</v>
      </c>
      <c r="E338" s="4" t="s">
        <v>25</v>
      </c>
      <c r="F338" s="5">
        <f>1600</f>
        <v>1600</v>
      </c>
      <c r="G338" s="40">
        <f>1600</f>
        <v>1600</v>
      </c>
      <c r="H338" s="5">
        <v>0</v>
      </c>
      <c r="I338" s="5">
        <v>0</v>
      </c>
      <c r="J338" s="5">
        <v>0</v>
      </c>
      <c r="K338" s="4" t="s">
        <v>108</v>
      </c>
    </row>
    <row r="339" spans="1:11" ht="39" customHeight="1">
      <c r="A339" s="141"/>
      <c r="B339" s="102"/>
      <c r="C339" s="4" t="s">
        <v>297</v>
      </c>
      <c r="D339" s="4" t="s">
        <v>298</v>
      </c>
      <c r="E339" s="4" t="s">
        <v>25</v>
      </c>
      <c r="F339" s="5">
        <f>10</f>
        <v>10</v>
      </c>
      <c r="G339" s="40">
        <f>10</f>
        <v>10</v>
      </c>
      <c r="H339" s="5">
        <v>0</v>
      </c>
      <c r="I339" s="5">
        <v>0</v>
      </c>
      <c r="J339" s="5">
        <v>0</v>
      </c>
      <c r="K339" s="4" t="s">
        <v>108</v>
      </c>
    </row>
    <row r="340" spans="1:11" ht="31.5">
      <c r="A340" s="141"/>
      <c r="B340" s="102"/>
      <c r="C340" s="41" t="s">
        <v>299</v>
      </c>
      <c r="D340" s="42" t="s">
        <v>300</v>
      </c>
      <c r="E340" s="12" t="s">
        <v>30</v>
      </c>
      <c r="F340" s="43">
        <f>116.4</f>
        <v>116.4</v>
      </c>
      <c r="G340" s="43">
        <f>116.4</f>
        <v>116.4</v>
      </c>
      <c r="H340" s="5">
        <v>0</v>
      </c>
      <c r="I340" s="5">
        <v>0</v>
      </c>
      <c r="J340" s="5">
        <v>0</v>
      </c>
      <c r="K340" s="4" t="s">
        <v>57</v>
      </c>
    </row>
    <row r="341" spans="1:11" ht="31.5">
      <c r="A341" s="141"/>
      <c r="B341" s="102"/>
      <c r="C341" s="41" t="s">
        <v>299</v>
      </c>
      <c r="D341" s="42" t="s">
        <v>301</v>
      </c>
      <c r="E341" s="12" t="s">
        <v>30</v>
      </c>
      <c r="F341" s="43">
        <f>150</f>
        <v>150</v>
      </c>
      <c r="G341" s="43">
        <f>150</f>
        <v>150</v>
      </c>
      <c r="H341" s="5">
        <v>0</v>
      </c>
      <c r="I341" s="5">
        <v>0</v>
      </c>
      <c r="J341" s="5">
        <v>0</v>
      </c>
      <c r="K341" s="4" t="s">
        <v>57</v>
      </c>
    </row>
    <row r="342" spans="1:11" ht="31.5">
      <c r="A342" s="141"/>
      <c r="B342" s="102"/>
      <c r="C342" s="41" t="s">
        <v>299</v>
      </c>
      <c r="D342" s="42" t="s">
        <v>302</v>
      </c>
      <c r="E342" s="12" t="s">
        <v>30</v>
      </c>
      <c r="F342" s="43">
        <f>458</f>
        <v>458</v>
      </c>
      <c r="G342" s="43">
        <f>458</f>
        <v>458</v>
      </c>
      <c r="H342" s="5">
        <v>0</v>
      </c>
      <c r="I342" s="5">
        <v>0</v>
      </c>
      <c r="J342" s="5">
        <v>0</v>
      </c>
      <c r="K342" s="4" t="s">
        <v>57</v>
      </c>
    </row>
    <row r="343" spans="1:11" ht="31.5">
      <c r="A343" s="141"/>
      <c r="B343" s="102"/>
      <c r="C343" s="41" t="s">
        <v>299</v>
      </c>
      <c r="D343" s="42" t="s">
        <v>303</v>
      </c>
      <c r="E343" s="12" t="s">
        <v>30</v>
      </c>
      <c r="F343" s="43">
        <f>184.97</f>
        <v>184.97</v>
      </c>
      <c r="G343" s="43">
        <f>184.97</f>
        <v>184.97</v>
      </c>
      <c r="H343" s="5">
        <v>0</v>
      </c>
      <c r="I343" s="5">
        <v>0</v>
      </c>
      <c r="J343" s="5">
        <v>0</v>
      </c>
      <c r="K343" s="4" t="s">
        <v>192</v>
      </c>
    </row>
    <row r="344" spans="1:11" ht="31.5">
      <c r="A344" s="141"/>
      <c r="B344" s="102"/>
      <c r="C344" s="41" t="s">
        <v>299</v>
      </c>
      <c r="D344" s="42" t="s">
        <v>304</v>
      </c>
      <c r="E344" s="12" t="s">
        <v>30</v>
      </c>
      <c r="F344" s="43">
        <f>98.078</f>
        <v>98.078</v>
      </c>
      <c r="G344" s="43">
        <f>98.078</f>
        <v>98.078</v>
      </c>
      <c r="H344" s="5">
        <v>0</v>
      </c>
      <c r="I344" s="5">
        <v>0</v>
      </c>
      <c r="J344" s="5">
        <v>0</v>
      </c>
      <c r="K344" s="4" t="s">
        <v>33</v>
      </c>
    </row>
    <row r="345" spans="1:11" ht="31.5">
      <c r="A345" s="141"/>
      <c r="B345" s="102"/>
      <c r="C345" s="41" t="s">
        <v>305</v>
      </c>
      <c r="D345" s="42" t="s">
        <v>306</v>
      </c>
      <c r="E345" s="12" t="s">
        <v>30</v>
      </c>
      <c r="F345" s="43">
        <f>469.1</f>
        <v>469.1</v>
      </c>
      <c r="G345" s="43">
        <f>469.1</f>
        <v>469.1</v>
      </c>
      <c r="H345" s="5">
        <v>0</v>
      </c>
      <c r="I345" s="5">
        <v>0</v>
      </c>
      <c r="J345" s="5">
        <v>0</v>
      </c>
      <c r="K345" s="4" t="s">
        <v>57</v>
      </c>
    </row>
    <row r="346" spans="1:11" ht="31.5">
      <c r="A346" s="141"/>
      <c r="B346" s="102"/>
      <c r="C346" s="41" t="s">
        <v>305</v>
      </c>
      <c r="D346" s="42" t="s">
        <v>307</v>
      </c>
      <c r="E346" s="12" t="s">
        <v>30</v>
      </c>
      <c r="F346" s="43">
        <f>720.03</f>
        <v>720.03</v>
      </c>
      <c r="G346" s="43">
        <f>720.03</f>
        <v>720.03</v>
      </c>
      <c r="H346" s="5">
        <v>0</v>
      </c>
      <c r="I346" s="5">
        <v>0</v>
      </c>
      <c r="J346" s="5">
        <v>0</v>
      </c>
      <c r="K346" s="4" t="s">
        <v>57</v>
      </c>
    </row>
    <row r="347" spans="1:11" ht="36" customHeight="1">
      <c r="A347" s="141"/>
      <c r="B347" s="102"/>
      <c r="C347" s="119" t="s">
        <v>22</v>
      </c>
      <c r="D347" s="119"/>
      <c r="E347" s="4"/>
      <c r="F347" s="24">
        <f>F332+F333+F334+F335+F336+F337+F338+F339+F340+F341+F342+F343+F344+F345+F346</f>
        <v>13750.898</v>
      </c>
      <c r="G347" s="24">
        <f>G332+G333+G334+G335+G336+G337+G338+G339+G340+G341+G342+G343+G344+G345+G346</f>
        <v>9123.452000000001</v>
      </c>
      <c r="H347" s="24">
        <f>H332+H333+H334+H335+H336+H337+H338+H339+H340+H341+H342+H343+H344+H345+H346</f>
        <v>4627.446</v>
      </c>
      <c r="I347" s="24">
        <f>SUM(I332:I339)</f>
        <v>0</v>
      </c>
      <c r="J347" s="24">
        <f>SUM(J332:J339)</f>
        <v>0</v>
      </c>
      <c r="K347" s="67"/>
    </row>
    <row r="348" spans="1:11" ht="15.75">
      <c r="A348" s="141"/>
      <c r="B348" s="102"/>
      <c r="C348" s="44"/>
      <c r="D348" s="8"/>
      <c r="E348" s="45"/>
      <c r="F348" s="5">
        <v>0</v>
      </c>
      <c r="G348" s="40">
        <v>0</v>
      </c>
      <c r="H348" s="5">
        <v>0</v>
      </c>
      <c r="I348" s="5">
        <v>0</v>
      </c>
      <c r="J348" s="5">
        <v>0</v>
      </c>
      <c r="K348" s="46"/>
    </row>
    <row r="349" spans="1:11" ht="39" customHeight="1">
      <c r="A349" s="141"/>
      <c r="B349" s="102"/>
      <c r="C349" s="119" t="s">
        <v>23</v>
      </c>
      <c r="D349" s="119"/>
      <c r="E349" s="4"/>
      <c r="F349" s="24">
        <v>0</v>
      </c>
      <c r="G349" s="91">
        <v>0</v>
      </c>
      <c r="H349" s="24">
        <v>0</v>
      </c>
      <c r="I349" s="24">
        <f>SUM(I348:I348)</f>
        <v>0</v>
      </c>
      <c r="J349" s="24">
        <f>SUM(J348:J348)</f>
        <v>0</v>
      </c>
      <c r="K349" s="25"/>
    </row>
    <row r="350" spans="1:11" ht="15.75">
      <c r="A350" s="141"/>
      <c r="B350" s="102"/>
      <c r="C350" s="44"/>
      <c r="D350" s="8"/>
      <c r="E350" s="45"/>
      <c r="F350" s="5">
        <v>0</v>
      </c>
      <c r="G350" s="40">
        <v>0</v>
      </c>
      <c r="H350" s="5">
        <v>0</v>
      </c>
      <c r="I350" s="5">
        <v>0</v>
      </c>
      <c r="J350" s="5">
        <v>0</v>
      </c>
      <c r="K350" s="46"/>
    </row>
    <row r="351" spans="1:11" ht="40.5" customHeight="1">
      <c r="A351" s="141"/>
      <c r="B351" s="103"/>
      <c r="C351" s="119" t="s">
        <v>24</v>
      </c>
      <c r="D351" s="119"/>
      <c r="E351" s="4"/>
      <c r="F351" s="24">
        <f>SUM(F350:F350)</f>
        <v>0</v>
      </c>
      <c r="G351" s="91">
        <f>SUM(G350:G350)</f>
        <v>0</v>
      </c>
      <c r="H351" s="24">
        <f>SUM(H350:H350)</f>
        <v>0</v>
      </c>
      <c r="I351" s="24">
        <f>SUM(I350:I350)</f>
        <v>0</v>
      </c>
      <c r="J351" s="24">
        <f>SUM(J350:J350)</f>
        <v>0</v>
      </c>
      <c r="K351" s="25"/>
    </row>
    <row r="352" spans="1:11" ht="15.75">
      <c r="A352" s="101">
        <v>23</v>
      </c>
      <c r="B352" s="109" t="s">
        <v>484</v>
      </c>
      <c r="C352" s="3" t="s">
        <v>308</v>
      </c>
      <c r="D352" s="4" t="s">
        <v>309</v>
      </c>
      <c r="E352" s="4" t="s">
        <v>25</v>
      </c>
      <c r="F352" s="5">
        <v>51.98</v>
      </c>
      <c r="G352" s="5">
        <v>51.98</v>
      </c>
      <c r="H352" s="5">
        <v>0</v>
      </c>
      <c r="I352" s="5">
        <v>0</v>
      </c>
      <c r="J352" s="5">
        <v>0</v>
      </c>
      <c r="K352" s="4" t="s">
        <v>26</v>
      </c>
    </row>
    <row r="353" spans="1:11" ht="31.5">
      <c r="A353" s="102"/>
      <c r="B353" s="110"/>
      <c r="C353" s="3" t="s">
        <v>310</v>
      </c>
      <c r="D353" s="23" t="s">
        <v>311</v>
      </c>
      <c r="E353" s="4" t="s">
        <v>25</v>
      </c>
      <c r="F353" s="5">
        <v>426.32</v>
      </c>
      <c r="G353" s="5">
        <v>426.32</v>
      </c>
      <c r="H353" s="5">
        <v>0</v>
      </c>
      <c r="I353" s="5">
        <v>0</v>
      </c>
      <c r="J353" s="5">
        <v>0</v>
      </c>
      <c r="K353" s="4" t="s">
        <v>26</v>
      </c>
    </row>
    <row r="354" spans="1:11" ht="31.5">
      <c r="A354" s="102"/>
      <c r="B354" s="110"/>
      <c r="C354" s="3" t="s">
        <v>312</v>
      </c>
      <c r="D354" s="23" t="s">
        <v>313</v>
      </c>
      <c r="E354" s="4" t="s">
        <v>25</v>
      </c>
      <c r="F354" s="5">
        <v>532</v>
      </c>
      <c r="G354" s="5">
        <v>532</v>
      </c>
      <c r="H354" s="5">
        <v>0</v>
      </c>
      <c r="I354" s="5">
        <v>0</v>
      </c>
      <c r="J354" s="5">
        <v>0</v>
      </c>
      <c r="K354" s="4" t="s">
        <v>26</v>
      </c>
    </row>
    <row r="355" spans="1:11" ht="47.25">
      <c r="A355" s="102"/>
      <c r="B355" s="110"/>
      <c r="C355" s="3" t="s">
        <v>314</v>
      </c>
      <c r="D355" s="23" t="s">
        <v>315</v>
      </c>
      <c r="E355" s="4" t="s">
        <v>25</v>
      </c>
      <c r="F355" s="5">
        <v>200</v>
      </c>
      <c r="G355" s="5">
        <v>200</v>
      </c>
      <c r="H355" s="5">
        <v>0</v>
      </c>
      <c r="I355" s="5">
        <v>0</v>
      </c>
      <c r="J355" s="5">
        <v>0</v>
      </c>
      <c r="K355" s="4" t="s">
        <v>26</v>
      </c>
    </row>
    <row r="356" spans="1:11" ht="31.5">
      <c r="A356" s="102"/>
      <c r="B356" s="110"/>
      <c r="C356" s="33"/>
      <c r="D356" s="4"/>
      <c r="E356" s="4" t="s">
        <v>30</v>
      </c>
      <c r="F356" s="5">
        <v>2181.24</v>
      </c>
      <c r="G356" s="5">
        <v>2181.24</v>
      </c>
      <c r="H356" s="5">
        <v>0</v>
      </c>
      <c r="I356" s="5">
        <v>0</v>
      </c>
      <c r="J356" s="5">
        <v>0</v>
      </c>
      <c r="K356" s="4" t="s">
        <v>42</v>
      </c>
    </row>
    <row r="357" spans="1:11" ht="38.25" customHeight="1">
      <c r="A357" s="102"/>
      <c r="B357" s="110"/>
      <c r="C357" s="107" t="s">
        <v>22</v>
      </c>
      <c r="D357" s="108"/>
      <c r="E357" s="4"/>
      <c r="F357" s="24">
        <f>SUM(F352:F356)</f>
        <v>3391.54</v>
      </c>
      <c r="G357" s="24">
        <f>SUM(G352:G356)</f>
        <v>3391.54</v>
      </c>
      <c r="H357" s="24">
        <f>SUM(H352:H356)</f>
        <v>0</v>
      </c>
      <c r="I357" s="24">
        <f>SUM(I352:I356)</f>
        <v>0</v>
      </c>
      <c r="J357" s="24">
        <f>SUM(J352:J356)</f>
        <v>0</v>
      </c>
      <c r="K357" s="25"/>
    </row>
    <row r="358" spans="1:11" ht="47.25">
      <c r="A358" s="102"/>
      <c r="B358" s="110"/>
      <c r="C358" s="3" t="s">
        <v>316</v>
      </c>
      <c r="D358" s="8" t="s">
        <v>317</v>
      </c>
      <c r="E358" s="4" t="s">
        <v>25</v>
      </c>
      <c r="F358" s="9">
        <v>653.18</v>
      </c>
      <c r="G358" s="9">
        <v>0</v>
      </c>
      <c r="H358" s="9">
        <v>653.18</v>
      </c>
      <c r="I358" s="9">
        <v>0</v>
      </c>
      <c r="J358" s="5">
        <v>0</v>
      </c>
      <c r="K358" s="10" t="s">
        <v>337</v>
      </c>
    </row>
    <row r="359" spans="1:11" ht="63">
      <c r="A359" s="102"/>
      <c r="B359" s="110"/>
      <c r="C359" s="3" t="s">
        <v>318</v>
      </c>
      <c r="D359" s="8" t="s">
        <v>319</v>
      </c>
      <c r="E359" s="4" t="s">
        <v>25</v>
      </c>
      <c r="F359" s="9">
        <v>768</v>
      </c>
      <c r="G359" s="9">
        <v>0</v>
      </c>
      <c r="H359" s="9">
        <v>768</v>
      </c>
      <c r="I359" s="9">
        <v>0</v>
      </c>
      <c r="J359" s="5">
        <v>0</v>
      </c>
      <c r="K359" s="10" t="s">
        <v>337</v>
      </c>
    </row>
    <row r="360" spans="1:11" ht="31.5">
      <c r="A360" s="102"/>
      <c r="B360" s="110"/>
      <c r="C360" s="3" t="s">
        <v>320</v>
      </c>
      <c r="D360" s="8" t="s">
        <v>321</v>
      </c>
      <c r="E360" s="4" t="s">
        <v>25</v>
      </c>
      <c r="F360" s="9">
        <v>53</v>
      </c>
      <c r="G360" s="9">
        <v>0</v>
      </c>
      <c r="H360" s="9">
        <v>53</v>
      </c>
      <c r="I360" s="9">
        <v>0</v>
      </c>
      <c r="J360" s="5">
        <v>0</v>
      </c>
      <c r="K360" s="10" t="s">
        <v>337</v>
      </c>
    </row>
    <row r="361" spans="1:11" ht="47.25">
      <c r="A361" s="102"/>
      <c r="B361" s="110"/>
      <c r="C361" s="3" t="s">
        <v>322</v>
      </c>
      <c r="D361" s="8" t="s">
        <v>323</v>
      </c>
      <c r="E361" s="4" t="s">
        <v>25</v>
      </c>
      <c r="F361" s="9">
        <v>2620.72</v>
      </c>
      <c r="G361" s="9">
        <v>0</v>
      </c>
      <c r="H361" s="9">
        <v>2620.72</v>
      </c>
      <c r="I361" s="9">
        <v>0</v>
      </c>
      <c r="J361" s="5">
        <v>0</v>
      </c>
      <c r="K361" s="10" t="s">
        <v>337</v>
      </c>
    </row>
    <row r="362" spans="1:11" ht="47.25">
      <c r="A362" s="102"/>
      <c r="B362" s="110"/>
      <c r="C362" s="3" t="s">
        <v>324</v>
      </c>
      <c r="D362" s="8" t="s">
        <v>325</v>
      </c>
      <c r="E362" s="4" t="s">
        <v>25</v>
      </c>
      <c r="F362" s="9">
        <v>105</v>
      </c>
      <c r="G362" s="9">
        <v>0</v>
      </c>
      <c r="H362" s="9">
        <v>105</v>
      </c>
      <c r="I362" s="9">
        <v>0</v>
      </c>
      <c r="J362" s="5">
        <v>0</v>
      </c>
      <c r="K362" s="10" t="s">
        <v>337</v>
      </c>
    </row>
    <row r="363" spans="1:11" ht="31.5">
      <c r="A363" s="102"/>
      <c r="B363" s="110"/>
      <c r="C363" s="3" t="s">
        <v>326</v>
      </c>
      <c r="D363" s="8" t="s">
        <v>327</v>
      </c>
      <c r="E363" s="4" t="s">
        <v>25</v>
      </c>
      <c r="F363" s="9">
        <v>3079.31</v>
      </c>
      <c r="G363" s="9">
        <v>0</v>
      </c>
      <c r="H363" s="9">
        <v>3079.31</v>
      </c>
      <c r="I363" s="9">
        <v>0</v>
      </c>
      <c r="J363" s="5">
        <v>0</v>
      </c>
      <c r="K363" s="10" t="s">
        <v>337</v>
      </c>
    </row>
    <row r="364" spans="1:11" ht="78.75">
      <c r="A364" s="102"/>
      <c r="B364" s="110"/>
      <c r="C364" s="3" t="s">
        <v>328</v>
      </c>
      <c r="D364" s="8" t="s">
        <v>329</v>
      </c>
      <c r="E364" s="4" t="s">
        <v>25</v>
      </c>
      <c r="F364" s="9">
        <v>1397.82</v>
      </c>
      <c r="G364" s="9">
        <v>0</v>
      </c>
      <c r="H364" s="9">
        <v>1397.82</v>
      </c>
      <c r="I364" s="9">
        <v>0</v>
      </c>
      <c r="J364" s="5">
        <v>0</v>
      </c>
      <c r="K364" s="10" t="s">
        <v>337</v>
      </c>
    </row>
    <row r="365" spans="1:11" ht="63">
      <c r="A365" s="102"/>
      <c r="B365" s="110"/>
      <c r="C365" s="3" t="s">
        <v>330</v>
      </c>
      <c r="D365" s="8" t="s">
        <v>331</v>
      </c>
      <c r="E365" s="4" t="s">
        <v>25</v>
      </c>
      <c r="F365" s="9">
        <v>728.33</v>
      </c>
      <c r="G365" s="9">
        <v>0</v>
      </c>
      <c r="H365" s="9">
        <v>728.33</v>
      </c>
      <c r="I365" s="9">
        <v>0</v>
      </c>
      <c r="J365" s="5">
        <v>0</v>
      </c>
      <c r="K365" s="10" t="s">
        <v>337</v>
      </c>
    </row>
    <row r="366" spans="1:11" ht="78.75">
      <c r="A366" s="102"/>
      <c r="B366" s="110"/>
      <c r="C366" s="3" t="s">
        <v>332</v>
      </c>
      <c r="D366" s="8" t="s">
        <v>333</v>
      </c>
      <c r="E366" s="4" t="s">
        <v>25</v>
      </c>
      <c r="F366" s="9">
        <v>30</v>
      </c>
      <c r="G366" s="9">
        <v>0</v>
      </c>
      <c r="H366" s="9">
        <v>30</v>
      </c>
      <c r="I366" s="9">
        <v>0</v>
      </c>
      <c r="J366" s="5">
        <v>0</v>
      </c>
      <c r="K366" s="10" t="s">
        <v>337</v>
      </c>
    </row>
    <row r="367" spans="1:11" ht="141.75">
      <c r="A367" s="102"/>
      <c r="B367" s="110"/>
      <c r="C367" s="3" t="s">
        <v>334</v>
      </c>
      <c r="D367" s="8" t="s">
        <v>335</v>
      </c>
      <c r="E367" s="4" t="s">
        <v>25</v>
      </c>
      <c r="F367" s="9">
        <v>136.56</v>
      </c>
      <c r="G367" s="9">
        <v>0</v>
      </c>
      <c r="H367" s="9">
        <v>136.56</v>
      </c>
      <c r="I367" s="9">
        <v>0</v>
      </c>
      <c r="J367" s="5">
        <v>0</v>
      </c>
      <c r="K367" s="10" t="s">
        <v>337</v>
      </c>
    </row>
    <row r="368" spans="1:11" ht="31.5">
      <c r="A368" s="102"/>
      <c r="B368" s="110"/>
      <c r="C368" s="33"/>
      <c r="D368" s="8"/>
      <c r="E368" s="4" t="s">
        <v>30</v>
      </c>
      <c r="F368" s="5">
        <v>1475.81</v>
      </c>
      <c r="G368" s="5">
        <v>0</v>
      </c>
      <c r="H368" s="5">
        <v>1475.81</v>
      </c>
      <c r="I368" s="5">
        <v>0</v>
      </c>
      <c r="J368" s="5">
        <v>0</v>
      </c>
      <c r="K368" s="4" t="s">
        <v>87</v>
      </c>
    </row>
    <row r="369" spans="1:11" ht="37.5" customHeight="1">
      <c r="A369" s="102"/>
      <c r="B369" s="110"/>
      <c r="C369" s="107" t="s">
        <v>23</v>
      </c>
      <c r="D369" s="108"/>
      <c r="E369" s="4"/>
      <c r="F369" s="24">
        <f>SUM(F358:F368)</f>
        <v>11047.729999999998</v>
      </c>
      <c r="G369" s="24">
        <f>SUM(G358:G368)</f>
        <v>0</v>
      </c>
      <c r="H369" s="24">
        <f>SUM(H358:H368)</f>
        <v>11047.729999999998</v>
      </c>
      <c r="I369" s="24">
        <f>SUM(I358:I368)</f>
        <v>0</v>
      </c>
      <c r="J369" s="24">
        <f>SUM(J358:J368)</f>
        <v>0</v>
      </c>
      <c r="K369" s="25"/>
    </row>
    <row r="370" spans="1:11" ht="47.25">
      <c r="A370" s="102"/>
      <c r="B370" s="110"/>
      <c r="C370" s="33" t="s">
        <v>336</v>
      </c>
      <c r="D370" s="60" t="s">
        <v>317</v>
      </c>
      <c r="E370" s="4" t="s">
        <v>25</v>
      </c>
      <c r="F370" s="5">
        <v>653.18</v>
      </c>
      <c r="G370" s="5">
        <v>0</v>
      </c>
      <c r="H370" s="5">
        <v>0</v>
      </c>
      <c r="I370" s="5">
        <v>653.18</v>
      </c>
      <c r="J370" s="5">
        <v>0</v>
      </c>
      <c r="K370" s="10" t="s">
        <v>482</v>
      </c>
    </row>
    <row r="371" spans="1:11" ht="63">
      <c r="A371" s="102"/>
      <c r="B371" s="110"/>
      <c r="C371" s="33" t="s">
        <v>338</v>
      </c>
      <c r="D371" s="60" t="s">
        <v>319</v>
      </c>
      <c r="E371" s="4" t="s">
        <v>25</v>
      </c>
      <c r="F371" s="5">
        <v>768</v>
      </c>
      <c r="G371" s="5">
        <v>0</v>
      </c>
      <c r="H371" s="5">
        <v>0</v>
      </c>
      <c r="I371" s="5">
        <v>768</v>
      </c>
      <c r="J371" s="5">
        <v>0</v>
      </c>
      <c r="K371" s="10" t="s">
        <v>482</v>
      </c>
    </row>
    <row r="372" spans="1:11" ht="31.5">
      <c r="A372" s="102"/>
      <c r="B372" s="110"/>
      <c r="C372" s="33" t="s">
        <v>339</v>
      </c>
      <c r="D372" s="60" t="s">
        <v>321</v>
      </c>
      <c r="E372" s="4" t="s">
        <v>25</v>
      </c>
      <c r="F372" s="5">
        <v>53</v>
      </c>
      <c r="G372" s="5">
        <v>0</v>
      </c>
      <c r="H372" s="5">
        <v>0</v>
      </c>
      <c r="I372" s="5">
        <v>53</v>
      </c>
      <c r="J372" s="5">
        <v>0</v>
      </c>
      <c r="K372" s="10" t="s">
        <v>482</v>
      </c>
    </row>
    <row r="373" spans="1:11" ht="47.25">
      <c r="A373" s="102"/>
      <c r="B373" s="110"/>
      <c r="C373" s="33" t="s">
        <v>340</v>
      </c>
      <c r="D373" s="60" t="s">
        <v>323</v>
      </c>
      <c r="E373" s="4" t="s">
        <v>25</v>
      </c>
      <c r="F373" s="5">
        <v>2620.72</v>
      </c>
      <c r="G373" s="5">
        <v>0</v>
      </c>
      <c r="H373" s="5">
        <v>0</v>
      </c>
      <c r="I373" s="5">
        <v>2620.72</v>
      </c>
      <c r="J373" s="5">
        <v>0</v>
      </c>
      <c r="K373" s="10" t="s">
        <v>482</v>
      </c>
    </row>
    <row r="374" spans="1:11" ht="47.25">
      <c r="A374" s="102"/>
      <c r="B374" s="110"/>
      <c r="C374" s="33" t="s">
        <v>341</v>
      </c>
      <c r="D374" s="60" t="s">
        <v>325</v>
      </c>
      <c r="E374" s="4" t="s">
        <v>25</v>
      </c>
      <c r="F374" s="5">
        <v>105</v>
      </c>
      <c r="G374" s="5">
        <v>0</v>
      </c>
      <c r="H374" s="5">
        <v>0</v>
      </c>
      <c r="I374" s="5">
        <v>105</v>
      </c>
      <c r="J374" s="5">
        <v>0</v>
      </c>
      <c r="K374" s="10" t="s">
        <v>482</v>
      </c>
    </row>
    <row r="375" spans="1:11" ht="31.5">
      <c r="A375" s="102"/>
      <c r="B375" s="110"/>
      <c r="C375" s="33" t="s">
        <v>342</v>
      </c>
      <c r="D375" s="60" t="s">
        <v>327</v>
      </c>
      <c r="E375" s="4" t="s">
        <v>25</v>
      </c>
      <c r="F375" s="5">
        <v>3942</v>
      </c>
      <c r="G375" s="5">
        <v>0</v>
      </c>
      <c r="H375" s="5">
        <v>0</v>
      </c>
      <c r="I375" s="5">
        <v>3942</v>
      </c>
      <c r="J375" s="5">
        <v>0</v>
      </c>
      <c r="K375" s="10" t="s">
        <v>482</v>
      </c>
    </row>
    <row r="376" spans="1:11" ht="78.75">
      <c r="A376" s="102"/>
      <c r="B376" s="110"/>
      <c r="C376" s="33" t="s">
        <v>343</v>
      </c>
      <c r="D376" s="60" t="s">
        <v>329</v>
      </c>
      <c r="E376" s="4" t="s">
        <v>25</v>
      </c>
      <c r="F376" s="5">
        <v>255.1</v>
      </c>
      <c r="G376" s="5">
        <v>0</v>
      </c>
      <c r="H376" s="5">
        <v>0</v>
      </c>
      <c r="I376" s="5">
        <v>255.1</v>
      </c>
      <c r="J376" s="5">
        <v>0</v>
      </c>
      <c r="K376" s="10" t="s">
        <v>482</v>
      </c>
    </row>
    <row r="377" spans="1:11" ht="63">
      <c r="A377" s="102"/>
      <c r="B377" s="110"/>
      <c r="C377" s="33" t="s">
        <v>344</v>
      </c>
      <c r="D377" s="60" t="s">
        <v>331</v>
      </c>
      <c r="E377" s="4" t="s">
        <v>25</v>
      </c>
      <c r="F377" s="5">
        <v>728.33</v>
      </c>
      <c r="G377" s="5">
        <v>0</v>
      </c>
      <c r="H377" s="5">
        <v>0</v>
      </c>
      <c r="I377" s="5">
        <v>728.33</v>
      </c>
      <c r="J377" s="5">
        <v>0</v>
      </c>
      <c r="K377" s="10" t="s">
        <v>482</v>
      </c>
    </row>
    <row r="378" spans="1:11" ht="78.75">
      <c r="A378" s="102"/>
      <c r="B378" s="110"/>
      <c r="C378" s="33" t="s">
        <v>345</v>
      </c>
      <c r="D378" s="60" t="s">
        <v>333</v>
      </c>
      <c r="E378" s="4" t="s">
        <v>25</v>
      </c>
      <c r="F378" s="5">
        <v>30</v>
      </c>
      <c r="G378" s="5">
        <v>0</v>
      </c>
      <c r="H378" s="5">
        <v>0</v>
      </c>
      <c r="I378" s="5">
        <v>30</v>
      </c>
      <c r="J378" s="5">
        <v>0</v>
      </c>
      <c r="K378" s="10" t="s">
        <v>482</v>
      </c>
    </row>
    <row r="379" spans="1:11" ht="141.75">
      <c r="A379" s="102"/>
      <c r="B379" s="110"/>
      <c r="C379" s="33" t="s">
        <v>346</v>
      </c>
      <c r="D379" s="60" t="s">
        <v>335</v>
      </c>
      <c r="E379" s="4" t="s">
        <v>25</v>
      </c>
      <c r="F379" s="5">
        <v>136.56</v>
      </c>
      <c r="G379" s="5">
        <v>0</v>
      </c>
      <c r="H379" s="5">
        <v>0</v>
      </c>
      <c r="I379" s="5">
        <v>136.56</v>
      </c>
      <c r="J379" s="5">
        <v>0</v>
      </c>
      <c r="K379" s="10" t="s">
        <v>482</v>
      </c>
    </row>
    <row r="380" spans="1:11" ht="31.5">
      <c r="A380" s="102"/>
      <c r="B380" s="110"/>
      <c r="C380" s="33"/>
      <c r="D380" s="8"/>
      <c r="E380" s="4" t="s">
        <v>30</v>
      </c>
      <c r="F380" s="5">
        <v>1492.94</v>
      </c>
      <c r="G380" s="5">
        <v>0</v>
      </c>
      <c r="H380" s="5">
        <v>0</v>
      </c>
      <c r="I380" s="5">
        <v>1492.94</v>
      </c>
      <c r="J380" s="5">
        <v>0</v>
      </c>
      <c r="K380" s="4" t="s">
        <v>51</v>
      </c>
    </row>
    <row r="381" spans="1:11" ht="39.75" customHeight="1">
      <c r="A381" s="103"/>
      <c r="B381" s="111"/>
      <c r="C381" s="107" t="s">
        <v>24</v>
      </c>
      <c r="D381" s="108"/>
      <c r="E381" s="4"/>
      <c r="F381" s="24">
        <f>SUM(F370:F380)</f>
        <v>10784.83</v>
      </c>
      <c r="G381" s="24">
        <f>SUM(G370:G380)</f>
        <v>0</v>
      </c>
      <c r="H381" s="24">
        <f>SUM(H370:H380)</f>
        <v>0</v>
      </c>
      <c r="I381" s="24">
        <f>SUM(I370:I380)</f>
        <v>10784.83</v>
      </c>
      <c r="J381" s="24">
        <f>SUM(J370:J380)</f>
        <v>0</v>
      </c>
      <c r="K381" s="25"/>
    </row>
    <row r="382" spans="1:11" ht="47.25" customHeight="1">
      <c r="A382" s="101">
        <v>24</v>
      </c>
      <c r="B382" s="104" t="s">
        <v>483</v>
      </c>
      <c r="C382" s="68" t="s">
        <v>390</v>
      </c>
      <c r="D382" s="69" t="s">
        <v>391</v>
      </c>
      <c r="E382" s="4" t="s">
        <v>25</v>
      </c>
      <c r="F382" s="28">
        <f aca="true" t="shared" si="0" ref="F382:F390">SUM(G382:I382)</f>
        <v>219.148</v>
      </c>
      <c r="G382" s="97">
        <v>219.148</v>
      </c>
      <c r="H382" s="97">
        <v>0</v>
      </c>
      <c r="I382" s="97">
        <v>0</v>
      </c>
      <c r="J382" s="28">
        <v>0</v>
      </c>
      <c r="K382" s="98" t="s">
        <v>115</v>
      </c>
    </row>
    <row r="383" spans="1:11" ht="78.75">
      <c r="A383" s="102"/>
      <c r="B383" s="105"/>
      <c r="C383" s="68" t="s">
        <v>392</v>
      </c>
      <c r="D383" s="69" t="s">
        <v>393</v>
      </c>
      <c r="E383" s="4" t="s">
        <v>25</v>
      </c>
      <c r="F383" s="28">
        <f t="shared" si="0"/>
        <v>285.6</v>
      </c>
      <c r="G383" s="97">
        <v>285.6</v>
      </c>
      <c r="H383" s="97">
        <v>0</v>
      </c>
      <c r="I383" s="97">
        <v>0</v>
      </c>
      <c r="J383" s="28">
        <v>0</v>
      </c>
      <c r="K383" s="98" t="s">
        <v>115</v>
      </c>
    </row>
    <row r="384" spans="1:11" ht="31.5">
      <c r="A384" s="102"/>
      <c r="B384" s="105"/>
      <c r="C384" s="68" t="s">
        <v>394</v>
      </c>
      <c r="D384" s="69" t="s">
        <v>395</v>
      </c>
      <c r="E384" s="4" t="s">
        <v>25</v>
      </c>
      <c r="F384" s="28">
        <f t="shared" si="0"/>
        <v>107.579</v>
      </c>
      <c r="G384" s="97">
        <v>107.579</v>
      </c>
      <c r="H384" s="97">
        <v>0</v>
      </c>
      <c r="I384" s="97">
        <v>0</v>
      </c>
      <c r="J384" s="28">
        <v>0</v>
      </c>
      <c r="K384" s="98" t="s">
        <v>208</v>
      </c>
    </row>
    <row r="385" spans="1:11" ht="15.75">
      <c r="A385" s="102"/>
      <c r="B385" s="105"/>
      <c r="C385" s="68" t="s">
        <v>396</v>
      </c>
      <c r="D385" s="69" t="s">
        <v>397</v>
      </c>
      <c r="E385" s="4" t="s">
        <v>25</v>
      </c>
      <c r="F385" s="28">
        <f t="shared" si="0"/>
        <v>88.24947</v>
      </c>
      <c r="G385" s="28">
        <v>88.24947</v>
      </c>
      <c r="H385" s="28">
        <v>0</v>
      </c>
      <c r="I385" s="28">
        <v>0</v>
      </c>
      <c r="J385" s="28">
        <v>0</v>
      </c>
      <c r="K385" s="98" t="s">
        <v>208</v>
      </c>
    </row>
    <row r="386" spans="1:11" ht="34.5" customHeight="1">
      <c r="A386" s="102"/>
      <c r="B386" s="105"/>
      <c r="C386" s="150" t="s">
        <v>22</v>
      </c>
      <c r="D386" s="151"/>
      <c r="E386" s="4"/>
      <c r="F386" s="99">
        <f>SUM(F382:F385)</f>
        <v>700.57647</v>
      </c>
      <c r="G386" s="99">
        <f>SUM(G382:G385)</f>
        <v>700.57647</v>
      </c>
      <c r="H386" s="99">
        <f>SUM(H382:H385)</f>
        <v>0</v>
      </c>
      <c r="I386" s="99">
        <f>SUM(I382:I385)</f>
        <v>0</v>
      </c>
      <c r="J386" s="99">
        <f>SUM(J382:J385)</f>
        <v>0</v>
      </c>
      <c r="K386" s="100"/>
    </row>
    <row r="387" spans="1:11" ht="47.25">
      <c r="A387" s="102"/>
      <c r="B387" s="105"/>
      <c r="C387" s="68" t="s">
        <v>398</v>
      </c>
      <c r="D387" s="69" t="s">
        <v>391</v>
      </c>
      <c r="E387" s="4" t="s">
        <v>25</v>
      </c>
      <c r="F387" s="28">
        <f t="shared" si="0"/>
        <v>219.148</v>
      </c>
      <c r="G387" s="99">
        <v>0</v>
      </c>
      <c r="H387" s="97">
        <v>219.148</v>
      </c>
      <c r="I387" s="97">
        <v>0</v>
      </c>
      <c r="J387" s="99">
        <v>0</v>
      </c>
      <c r="K387" s="98" t="s">
        <v>263</v>
      </c>
    </row>
    <row r="388" spans="1:11" ht="78.75">
      <c r="A388" s="102"/>
      <c r="B388" s="105"/>
      <c r="C388" s="68" t="s">
        <v>399</v>
      </c>
      <c r="D388" s="69" t="s">
        <v>393</v>
      </c>
      <c r="E388" s="4" t="s">
        <v>25</v>
      </c>
      <c r="F388" s="28">
        <f t="shared" si="0"/>
        <v>273.6</v>
      </c>
      <c r="G388" s="99">
        <v>0</v>
      </c>
      <c r="H388" s="97">
        <v>273.6</v>
      </c>
      <c r="I388" s="97">
        <v>0</v>
      </c>
      <c r="J388" s="99">
        <v>0</v>
      </c>
      <c r="K388" s="98" t="s">
        <v>263</v>
      </c>
    </row>
    <row r="389" spans="1:11" ht="31.5">
      <c r="A389" s="102"/>
      <c r="B389" s="105"/>
      <c r="C389" s="68" t="s">
        <v>400</v>
      </c>
      <c r="D389" s="69" t="s">
        <v>395</v>
      </c>
      <c r="E389" s="4" t="s">
        <v>25</v>
      </c>
      <c r="F389" s="28">
        <f t="shared" si="0"/>
        <v>107.579</v>
      </c>
      <c r="G389" s="99">
        <v>0</v>
      </c>
      <c r="H389" s="97">
        <v>107.579</v>
      </c>
      <c r="I389" s="97">
        <v>0</v>
      </c>
      <c r="J389" s="99">
        <v>0</v>
      </c>
      <c r="K389" s="98" t="s">
        <v>213</v>
      </c>
    </row>
    <row r="390" spans="1:11" ht="27" customHeight="1">
      <c r="A390" s="102"/>
      <c r="B390" s="105"/>
      <c r="C390" s="68" t="s">
        <v>401</v>
      </c>
      <c r="D390" s="69" t="s">
        <v>397</v>
      </c>
      <c r="E390" s="4" t="s">
        <v>25</v>
      </c>
      <c r="F390" s="5">
        <f t="shared" si="0"/>
        <v>88.24947</v>
      </c>
      <c r="G390" s="5">
        <v>0</v>
      </c>
      <c r="H390" s="5">
        <v>88.24947</v>
      </c>
      <c r="I390" s="5">
        <v>0</v>
      </c>
      <c r="J390" s="5">
        <v>0</v>
      </c>
      <c r="K390" s="10" t="s">
        <v>213</v>
      </c>
    </row>
    <row r="391" spans="1:11" ht="40.5" customHeight="1">
      <c r="A391" s="102"/>
      <c r="B391" s="105"/>
      <c r="C391" s="148" t="s">
        <v>490</v>
      </c>
      <c r="D391" s="149"/>
      <c r="E391" s="4"/>
      <c r="F391" s="24">
        <f>SUM(F387:F390)</f>
        <v>688.57647</v>
      </c>
      <c r="G391" s="24">
        <f>SUM(G387:G390)</f>
        <v>0</v>
      </c>
      <c r="H391" s="24">
        <f>SUM(H387:H390)</f>
        <v>688.57647</v>
      </c>
      <c r="I391" s="24">
        <f>SUM(I387:I390)</f>
        <v>0</v>
      </c>
      <c r="J391" s="24">
        <f>SUM(J387:J390)</f>
        <v>0</v>
      </c>
      <c r="K391" s="25"/>
    </row>
    <row r="392" spans="1:11" ht="27.75" customHeight="1">
      <c r="A392" s="102"/>
      <c r="B392" s="105"/>
      <c r="C392" s="59"/>
      <c r="D392" s="59"/>
      <c r="E392" s="4"/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25"/>
    </row>
    <row r="393" spans="1:11" ht="40.5" customHeight="1">
      <c r="A393" s="103"/>
      <c r="B393" s="106"/>
      <c r="C393" s="107" t="s">
        <v>24</v>
      </c>
      <c r="D393" s="108"/>
      <c r="E393" s="4"/>
      <c r="F393" s="24">
        <v>0</v>
      </c>
      <c r="G393" s="24">
        <v>0</v>
      </c>
      <c r="H393" s="24">
        <v>0</v>
      </c>
      <c r="I393" s="24">
        <v>0</v>
      </c>
      <c r="J393" s="24">
        <v>0</v>
      </c>
      <c r="K393" s="25"/>
    </row>
    <row r="394" spans="1:11" ht="31.5">
      <c r="A394" s="101">
        <v>25</v>
      </c>
      <c r="B394" s="109" t="s">
        <v>485</v>
      </c>
      <c r="C394" s="3" t="s">
        <v>402</v>
      </c>
      <c r="D394" s="1"/>
      <c r="E394" s="4" t="s">
        <v>30</v>
      </c>
      <c r="F394" s="5">
        <v>2379.1</v>
      </c>
      <c r="G394" s="24">
        <v>2379.1</v>
      </c>
      <c r="H394" s="5">
        <v>0</v>
      </c>
      <c r="I394" s="5">
        <v>0</v>
      </c>
      <c r="J394" s="5">
        <v>0</v>
      </c>
      <c r="K394" s="4" t="s">
        <v>42</v>
      </c>
    </row>
    <row r="395" spans="1:11" ht="33" customHeight="1">
      <c r="A395" s="102"/>
      <c r="B395" s="110"/>
      <c r="C395" s="107" t="s">
        <v>22</v>
      </c>
      <c r="D395" s="108"/>
      <c r="E395" s="4"/>
      <c r="F395" s="24">
        <v>2379.1</v>
      </c>
      <c r="G395" s="24">
        <f>SUM(G394:G394)</f>
        <v>2379.1</v>
      </c>
      <c r="H395" s="24">
        <v>0</v>
      </c>
      <c r="I395" s="24">
        <v>0</v>
      </c>
      <c r="J395" s="24">
        <v>0</v>
      </c>
      <c r="K395" s="25"/>
    </row>
    <row r="396" spans="1:11" ht="31.5">
      <c r="A396" s="102"/>
      <c r="B396" s="110"/>
      <c r="C396" s="3" t="s">
        <v>403</v>
      </c>
      <c r="D396" s="2"/>
      <c r="E396" s="4" t="s">
        <v>30</v>
      </c>
      <c r="F396" s="5">
        <v>2997</v>
      </c>
      <c r="G396" s="5">
        <v>0</v>
      </c>
      <c r="H396" s="5">
        <v>2997</v>
      </c>
      <c r="I396" s="5">
        <v>0</v>
      </c>
      <c r="J396" s="5">
        <v>0</v>
      </c>
      <c r="K396" s="4" t="s">
        <v>87</v>
      </c>
    </row>
    <row r="397" spans="1:11" ht="38.25" customHeight="1">
      <c r="A397" s="102"/>
      <c r="B397" s="110"/>
      <c r="C397" s="107" t="s">
        <v>23</v>
      </c>
      <c r="D397" s="108"/>
      <c r="E397" s="1"/>
      <c r="F397" s="24">
        <v>2997</v>
      </c>
      <c r="G397" s="24">
        <v>0</v>
      </c>
      <c r="H397" s="24">
        <f>SUM(H396:H396)</f>
        <v>2997</v>
      </c>
      <c r="I397" s="24">
        <v>0</v>
      </c>
      <c r="J397" s="24">
        <v>0</v>
      </c>
      <c r="K397" s="25"/>
    </row>
    <row r="398" spans="1:11" ht="31.5">
      <c r="A398" s="102"/>
      <c r="B398" s="110"/>
      <c r="C398" s="3" t="s">
        <v>404</v>
      </c>
      <c r="D398" s="8"/>
      <c r="E398" s="4" t="s">
        <v>30</v>
      </c>
      <c r="F398" s="5">
        <v>2997</v>
      </c>
      <c r="G398" s="5">
        <v>0</v>
      </c>
      <c r="H398" s="5">
        <v>0</v>
      </c>
      <c r="I398" s="24">
        <v>2997</v>
      </c>
      <c r="J398" s="5">
        <v>0</v>
      </c>
      <c r="K398" s="4" t="s">
        <v>51</v>
      </c>
    </row>
    <row r="399" spans="1:11" ht="36.75" customHeight="1">
      <c r="A399" s="103"/>
      <c r="B399" s="111"/>
      <c r="C399" s="107" t="s">
        <v>24</v>
      </c>
      <c r="D399" s="108"/>
      <c r="E399" s="1"/>
      <c r="F399" s="24">
        <v>2997</v>
      </c>
      <c r="G399" s="24">
        <v>0</v>
      </c>
      <c r="H399" s="24">
        <v>0</v>
      </c>
      <c r="I399" s="24">
        <f>SUM(I398:I398)</f>
        <v>2997</v>
      </c>
      <c r="J399" s="24">
        <v>0</v>
      </c>
      <c r="K399" s="27"/>
    </row>
  </sheetData>
  <sheetProtection/>
  <mergeCells count="143">
    <mergeCell ref="C275:D275"/>
    <mergeCell ref="C351:D351"/>
    <mergeCell ref="A332:A351"/>
    <mergeCell ref="B332:B351"/>
    <mergeCell ref="C325:D325"/>
    <mergeCell ref="C326:D326"/>
    <mergeCell ref="C235:D235"/>
    <mergeCell ref="C386:D386"/>
    <mergeCell ref="A309:A314"/>
    <mergeCell ref="C331:D331"/>
    <mergeCell ref="A325:A331"/>
    <mergeCell ref="B325:B331"/>
    <mergeCell ref="A259:A275"/>
    <mergeCell ref="B259:B275"/>
    <mergeCell ref="C266:D266"/>
    <mergeCell ref="C272:D272"/>
    <mergeCell ref="A175:A186"/>
    <mergeCell ref="B175:B186"/>
    <mergeCell ref="B309:B314"/>
    <mergeCell ref="C347:D347"/>
    <mergeCell ref="C349:D349"/>
    <mergeCell ref="C314:D314"/>
    <mergeCell ref="A198:A235"/>
    <mergeCell ref="B198:B235"/>
    <mergeCell ref="C213:D213"/>
    <mergeCell ref="C227:D227"/>
    <mergeCell ref="C328:D328"/>
    <mergeCell ref="C310:D310"/>
    <mergeCell ref="C312:D312"/>
    <mergeCell ref="C391:D391"/>
    <mergeCell ref="A352:A381"/>
    <mergeCell ref="B352:B381"/>
    <mergeCell ref="C357:D357"/>
    <mergeCell ref="B58:B80"/>
    <mergeCell ref="C174:D174"/>
    <mergeCell ref="B187:B197"/>
    <mergeCell ref="C197:D197"/>
    <mergeCell ref="C64:D64"/>
    <mergeCell ref="C327:D327"/>
    <mergeCell ref="B163:B174"/>
    <mergeCell ref="C168:D168"/>
    <mergeCell ref="C171:D171"/>
    <mergeCell ref="C130:D130"/>
    <mergeCell ref="A131:A141"/>
    <mergeCell ref="B131:B141"/>
    <mergeCell ref="B290:B308"/>
    <mergeCell ref="C297:D297"/>
    <mergeCell ref="A187:A197"/>
    <mergeCell ref="A244:A258"/>
    <mergeCell ref="C195:D195"/>
    <mergeCell ref="B152:B162"/>
    <mergeCell ref="C186:D186"/>
    <mergeCell ref="C160:D160"/>
    <mergeCell ref="A152:A162"/>
    <mergeCell ref="C162:D162"/>
    <mergeCell ref="C72:D72"/>
    <mergeCell ref="C101:D101"/>
    <mergeCell ref="C180:D180"/>
    <mergeCell ref="C183:D183"/>
    <mergeCell ref="A163:A174"/>
    <mergeCell ref="C97:D97"/>
    <mergeCell ref="A142:A151"/>
    <mergeCell ref="A102:A130"/>
    <mergeCell ref="G3:J3"/>
    <mergeCell ref="H4:I4"/>
    <mergeCell ref="C31:D31"/>
    <mergeCell ref="C40:D40"/>
    <mergeCell ref="B90:B101"/>
    <mergeCell ref="A7:A40"/>
    <mergeCell ref="F3:F5"/>
    <mergeCell ref="A41:A57"/>
    <mergeCell ref="B41:B57"/>
    <mergeCell ref="C49:D49"/>
    <mergeCell ref="K3:K5"/>
    <mergeCell ref="C3:D3"/>
    <mergeCell ref="A1:K1"/>
    <mergeCell ref="C4:C5"/>
    <mergeCell ref="D4:D5"/>
    <mergeCell ref="G4:G5"/>
    <mergeCell ref="B3:B5"/>
    <mergeCell ref="E3:E5"/>
    <mergeCell ref="J4:J5"/>
    <mergeCell ref="A2:K2"/>
    <mergeCell ref="C55:D55"/>
    <mergeCell ref="C57:D57"/>
    <mergeCell ref="B7:B40"/>
    <mergeCell ref="C22:D22"/>
    <mergeCell ref="A3:A5"/>
    <mergeCell ref="A90:A101"/>
    <mergeCell ref="A58:A80"/>
    <mergeCell ref="C83:D83"/>
    <mergeCell ref="C86:D86"/>
    <mergeCell ref="C89:D89"/>
    <mergeCell ref="B102:B130"/>
    <mergeCell ref="C128:D128"/>
    <mergeCell ref="C126:D126"/>
    <mergeCell ref="C369:D369"/>
    <mergeCell ref="C258:D258"/>
    <mergeCell ref="C308:D308"/>
    <mergeCell ref="C239:D239"/>
    <mergeCell ref="C149:D149"/>
    <mergeCell ref="C135:D135"/>
    <mergeCell ref="C330:D330"/>
    <mergeCell ref="C138:D138"/>
    <mergeCell ref="C193:D193"/>
    <mergeCell ref="C329:D329"/>
    <mergeCell ref="B244:B258"/>
    <mergeCell ref="B315:B324"/>
    <mergeCell ref="B142:B151"/>
    <mergeCell ref="B276:B289"/>
    <mergeCell ref="C283:D283"/>
    <mergeCell ref="C287:D287"/>
    <mergeCell ref="C289:D289"/>
    <mergeCell ref="C324:D324"/>
    <mergeCell ref="C381:D381"/>
    <mergeCell ref="C80:D80"/>
    <mergeCell ref="C151:D151"/>
    <mergeCell ref="C99:D99"/>
    <mergeCell ref="A81:A89"/>
    <mergeCell ref="B81:B89"/>
    <mergeCell ref="C158:D158"/>
    <mergeCell ref="C147:D147"/>
    <mergeCell ref="C141:D141"/>
    <mergeCell ref="C252:D252"/>
    <mergeCell ref="C255:D255"/>
    <mergeCell ref="A290:A308"/>
    <mergeCell ref="A394:A399"/>
    <mergeCell ref="B394:B399"/>
    <mergeCell ref="C395:D395"/>
    <mergeCell ref="C397:D397"/>
    <mergeCell ref="C399:D399"/>
    <mergeCell ref="C318:D318"/>
    <mergeCell ref="C321:D321"/>
    <mergeCell ref="A382:A393"/>
    <mergeCell ref="B382:B393"/>
    <mergeCell ref="C393:D393"/>
    <mergeCell ref="A236:A243"/>
    <mergeCell ref="B236:B243"/>
    <mergeCell ref="C241:D241"/>
    <mergeCell ref="C243:D243"/>
    <mergeCell ref="A315:A324"/>
    <mergeCell ref="A276:A289"/>
    <mergeCell ref="C304:D304"/>
  </mergeCells>
  <printOptions/>
  <pageMargins left="0.25" right="0.25" top="0.75" bottom="0.75" header="0.3" footer="0.3"/>
  <pageSetup horizontalDpi="600" verticalDpi="600" orientation="landscape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Ружанская</cp:lastModifiedBy>
  <cp:lastPrinted>2022-03-11T07:24:36Z</cp:lastPrinted>
  <dcterms:created xsi:type="dcterms:W3CDTF">2013-11-25T11:15:27Z</dcterms:created>
  <dcterms:modified xsi:type="dcterms:W3CDTF">2023-02-16T06:36:26Z</dcterms:modified>
  <cp:category/>
  <cp:version/>
  <cp:contentType/>
  <cp:contentStatus/>
</cp:coreProperties>
</file>