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15480" windowHeight="5580" firstSheet="3" activeTab="3"/>
  </bookViews>
  <sheets>
    <sheet name="свод по подпрограммам" sheetId="1" state="hidden" r:id="rId1"/>
    <sheet name="оценка эффективности" sheetId="2" state="hidden" r:id="rId2"/>
    <sheet name="Выполнение работ" sheetId="3" state="hidden" r:id="rId3"/>
    <sheet name="1 полугодие 2022" sheetId="4" r:id="rId4"/>
  </sheets>
  <definedNames>
    <definedName name="_xlnm.Print_Titles" localSheetId="2">'Выполнение работ'!$3:$3</definedName>
    <definedName name="_xlnm.Print_Area" localSheetId="2">'Выполнение работ'!$A$1:$Q$81</definedName>
  </definedNames>
  <calcPr fullCalcOnLoad="1"/>
</workbook>
</file>

<file path=xl/sharedStrings.xml><?xml version="1.0" encoding="utf-8"?>
<sst xmlns="http://schemas.openxmlformats.org/spreadsheetml/2006/main" count="876" uniqueCount="340">
  <si>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</si>
  <si>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</si>
  <si>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</si>
  <si>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</si>
  <si>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</si>
  <si>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</si>
  <si>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</si>
  <si>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</si>
  <si>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</si>
  <si>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</si>
  <si>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</si>
  <si>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</si>
  <si>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</si>
  <si>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</si>
  <si>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</si>
  <si>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</si>
  <si>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</si>
  <si>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</si>
  <si>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</si>
  <si>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</si>
  <si>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</si>
  <si>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</si>
  <si>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</si>
  <si>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</si>
  <si>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</si>
  <si>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</si>
  <si>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</si>
  <si>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</si>
  <si>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</si>
  <si>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</si>
  <si>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</si>
  <si>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</si>
  <si>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</si>
  <si>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</si>
  <si>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</si>
  <si>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</si>
  <si>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</si>
  <si>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</si>
  <si>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</si>
  <si>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</si>
  <si>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</si>
  <si>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</si>
  <si>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</si>
  <si>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</si>
  <si>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</si>
  <si>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</si>
  <si>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</si>
  <si>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</si>
  <si>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</si>
  <si>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</si>
  <si>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</si>
  <si>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</si>
  <si>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</si>
  <si>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</si>
  <si>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</si>
  <si>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</si>
  <si>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</si>
  <si>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rPr>
      <t>i</t>
    </r>
    <r>
      <rPr>
        <sz val="10"/>
        <color indexed="8"/>
        <rFont val="Times New Roman"/>
        <family val="1"/>
      </rPr>
      <t>, z</t>
    </r>
    <r>
      <rPr>
        <vertAlign val="subscript"/>
        <sz val="10"/>
        <color indexed="8"/>
        <rFont val="Times New Roman"/>
        <family val="1"/>
      </rPr>
      <t>ij</t>
    </r>
  </si>
  <si>
    <r>
      <t>K</t>
    </r>
    <r>
      <rPr>
        <b/>
        <vertAlign val="subscript"/>
        <sz val="10"/>
        <color indexed="8"/>
        <rFont val="Times New Roman"/>
        <family val="1"/>
      </rPr>
      <t>1</t>
    </r>
    <r>
      <rPr>
        <b/>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</si>
  <si>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rPr>
      <t>1.1</t>
    </r>
    <r>
      <rPr>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</si>
  <si>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rPr>
      <t>1.2</t>
    </r>
    <r>
      <rPr>
        <sz val="10"/>
        <color indexed="8"/>
        <rFont val="Times New Roman"/>
        <family val="1"/>
      </rPr>
      <t xml:space="preserve"> Актуальность показателей достижения целей ДЦП</t>
    </r>
  </si>
  <si>
    <r>
      <t>K</t>
    </r>
    <r>
      <rPr>
        <b/>
        <vertAlign val="subscript"/>
        <sz val="10"/>
        <color indexed="8"/>
        <rFont val="Times New Roman"/>
        <family val="1"/>
      </rPr>
      <t>2</t>
    </r>
    <r>
      <rPr>
        <b/>
        <sz val="10"/>
        <color indexed="8"/>
        <rFont val="Times New Roman"/>
        <family val="1"/>
      </rPr>
      <t xml:space="preserve"> Адекватность и достаточность комплекса мероприятий ДЦП для достижения ее целей</t>
    </r>
  </si>
  <si>
    <r>
      <t>k</t>
    </r>
    <r>
      <rPr>
        <vertAlign val="subscript"/>
        <sz val="10"/>
        <color indexed="8"/>
        <rFont val="Times New Roman"/>
        <family val="1"/>
      </rPr>
      <t>2.1</t>
    </r>
    <r>
      <rPr>
        <sz val="10"/>
        <color indexed="8"/>
        <rFont val="Times New Roman"/>
        <family val="1"/>
      </rPr>
      <t xml:space="preserve"> Адекватность комплекса мероприятий ДЦП для достижения ее целей</t>
    </r>
  </si>
  <si>
    <r>
      <t>k</t>
    </r>
    <r>
      <rPr>
        <vertAlign val="subscript"/>
        <sz val="10"/>
        <color indexed="8"/>
        <rFont val="Times New Roman"/>
        <family val="1"/>
      </rPr>
      <t>2.2</t>
    </r>
    <r>
      <rPr>
        <sz val="10"/>
        <color indexed="8"/>
        <rFont val="Times New Roman"/>
        <family val="1"/>
      </rPr>
      <t xml:space="preserve"> Достаточность комплекса мероприятий ДЦП для достижения ее целей</t>
    </r>
  </si>
  <si>
    <r>
      <t>K</t>
    </r>
    <r>
      <rPr>
        <b/>
        <vertAlign val="subscript"/>
        <sz val="10"/>
        <color indexed="8"/>
        <rFont val="Times New Roman"/>
        <family val="1"/>
      </rPr>
      <t>3</t>
    </r>
    <r>
      <rPr>
        <b/>
        <sz val="10"/>
        <color indexed="8"/>
        <rFont val="Times New Roman"/>
        <family val="1"/>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</si>
  <si>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rPr>
      <t>3.1</t>
    </r>
    <r>
      <rPr>
        <sz val="10"/>
        <color indexed="8"/>
        <rFont val="Times New Roman"/>
        <family val="1"/>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</si>
  <si>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rPr>
      <t>3.2</t>
    </r>
    <r>
      <rPr>
        <sz val="10"/>
        <color indexed="8"/>
        <rFont val="Times New Roman"/>
        <family val="1"/>
      </rPr>
      <t xml:space="preserve"> Привлечение дополнительных средств для реализации ДЦП</t>
    </r>
  </si>
  <si>
    <r>
      <t>K</t>
    </r>
    <r>
      <rPr>
        <b/>
        <vertAlign val="subscript"/>
        <sz val="10"/>
        <color indexed="8"/>
        <rFont val="Times New Roman"/>
        <family val="1"/>
      </rPr>
      <t>4</t>
    </r>
    <r>
      <rPr>
        <b/>
        <sz val="10"/>
        <color indexed="8"/>
        <rFont val="Times New Roman"/>
        <family val="1"/>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</si>
  <si>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rPr>
      <t>4.1</t>
    </r>
    <r>
      <rPr>
        <sz val="10"/>
        <rFont val="Times New Roman"/>
        <family val="1"/>
      </rPr>
      <t xml:space="preserve"> Степень достижения целевых значений показателей целей ДЦП</t>
    </r>
  </si>
  <si>
    <r>
      <t>k</t>
    </r>
    <r>
      <rPr>
        <vertAlign val="subscript"/>
        <sz val="10"/>
        <color indexed="8"/>
        <rFont val="Times New Roman"/>
        <family val="1"/>
      </rPr>
      <t>4.2</t>
    </r>
    <r>
      <rPr>
        <sz val="10"/>
        <color indexed="8"/>
        <rFont val="Times New Roman"/>
        <family val="1"/>
      </rPr>
      <t xml:space="preserve"> Степень выполнения мероприятий ДЦП в отчетном году</t>
    </r>
  </si>
  <si>
    <r>
      <t>K</t>
    </r>
    <r>
      <rPr>
        <b/>
        <vertAlign val="subscript"/>
        <sz val="10"/>
        <color indexed="8"/>
        <rFont val="Times New Roman"/>
        <family val="1"/>
      </rPr>
      <t>5</t>
    </r>
    <r>
      <rPr>
        <b/>
        <sz val="10"/>
        <color indexed="8"/>
        <rFont val="Times New Roman"/>
        <family val="1"/>
      </rPr>
      <t xml:space="preserve"> Динамика показателей эффективности ДЦП</t>
    </r>
  </si>
  <si>
    <r>
      <t>k</t>
    </r>
    <r>
      <rPr>
        <vertAlign val="subscript"/>
        <sz val="10"/>
        <color indexed="8"/>
        <rFont val="Times New Roman"/>
        <family val="1"/>
      </rPr>
      <t>5</t>
    </r>
    <r>
      <rPr>
        <sz val="10"/>
        <color indexed="8"/>
        <rFont val="Times New Roman"/>
        <family val="1"/>
      </rPr>
      <t xml:space="preserve"> Динамика показателей эффективности ДЦП</t>
    </r>
  </si>
  <si>
    <r>
      <t>K</t>
    </r>
    <r>
      <rPr>
        <b/>
        <vertAlign val="subscript"/>
        <sz val="10"/>
        <color indexed="8"/>
        <rFont val="Times New Roman"/>
        <family val="1"/>
      </rPr>
      <t>6</t>
    </r>
    <r>
      <rPr>
        <b/>
        <sz val="10"/>
        <color indexed="8"/>
        <rFont val="Times New Roman"/>
        <family val="1"/>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</si>
  <si>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rPr>
      <t>6.1</t>
    </r>
    <r>
      <rPr>
        <sz val="10"/>
        <color indexed="8"/>
        <rFont val="Times New Roman"/>
        <family val="1"/>
      </rPr>
      <t xml:space="preserve"> Идентификация негативных внешних факторов и рисков</t>
    </r>
  </si>
  <si>
    <r>
      <t>k</t>
    </r>
    <r>
      <rPr>
        <vertAlign val="subscript"/>
        <sz val="10"/>
        <color indexed="8"/>
        <rFont val="Times New Roman"/>
        <family val="1"/>
      </rPr>
      <t>6.2</t>
    </r>
    <r>
      <rPr>
        <sz val="10"/>
        <color indexed="8"/>
        <rFont val="Times New Roman"/>
        <family val="1"/>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</si>
  <si>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rPr>
      <t>7</t>
    </r>
    <r>
      <rPr>
        <b/>
        <sz val="10"/>
        <color indexed="8"/>
        <rFont val="Times New Roman"/>
        <family val="1"/>
      </rPr>
      <t xml:space="preserve"> Количество изменений (корректировок), вносимых в действующую ДЦП в течение года</t>
    </r>
  </si>
  <si>
    <r>
      <t>k</t>
    </r>
    <r>
      <rPr>
        <vertAlign val="subscript"/>
        <sz val="10"/>
        <color indexed="8"/>
        <rFont val="Times New Roman"/>
        <family val="1"/>
      </rPr>
      <t>7.1</t>
    </r>
    <r>
      <rPr>
        <sz val="10"/>
        <color indexed="8"/>
        <rFont val="Times New Roman"/>
        <family val="1"/>
      </rPr>
      <t xml:space="preserve"> Количество изменений (корректировок), вносимых в действующую ДЦП в течение года</t>
    </r>
  </si>
  <si>
    <r>
      <t xml:space="preserve">1. </t>
    </r>
    <r>
      <rPr>
        <b/>
        <sz val="10"/>
        <color indexed="8"/>
        <rFont val="Times New Roman"/>
        <family val="1"/>
      </rPr>
      <t>Пояснения к оценке:</t>
    </r>
    <r>
      <rPr>
        <sz val="10"/>
        <color indexed="8"/>
        <rFont val="Times New Roman"/>
        <family val="1"/>
      </rPr>
      <t xml:space="preserve"> </t>
    </r>
  </si>
  <si>
    <r>
      <t xml:space="preserve">2. </t>
    </r>
    <r>
      <rPr>
        <b/>
        <sz val="10"/>
        <color indexed="8"/>
        <rFont val="Times New Roman"/>
        <family val="1"/>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</si>
  <si>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</si>
  <si>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</si>
  <si>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</si>
  <si>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</si>
  <si>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</si>
  <si>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</si>
  <si>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</si>
  <si>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</si>
  <si>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</si>
  <si>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</si>
  <si>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</si>
  <si>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</si>
  <si>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</si>
  <si>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</si>
  <si>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</si>
  <si>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</si>
  <si>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</si>
  <si>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</si>
  <si>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</si>
  <si>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</si>
  <si>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</si>
  <si>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</si>
  <si>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</si>
  <si>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</si>
  <si>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</si>
  <si>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</si>
  <si>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</si>
  <si>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</si>
  <si>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</si>
  <si>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</si>
  <si>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</si>
  <si>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</si>
  <si>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</si>
  <si>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</si>
  <si>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</si>
  <si>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</si>
  <si>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</si>
  <si>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</si>
  <si>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</si>
  <si>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</si>
  <si>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</si>
  <si>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</si>
  <si>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</si>
  <si>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</si>
  <si>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</si>
  <si>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</si>
  <si>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</si>
  <si>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</si>
  <si>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</si>
  <si>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</si>
  <si>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</si>
  <si>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</si>
  <si>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</si>
  <si>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</si>
  <si>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</si>
  <si>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</si>
  <si>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</si>
  <si>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</si>
  <si>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</si>
  <si>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</si>
  <si>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</si>
  <si>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</si>
  <si>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</si>
  <si>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</si>
  <si>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</si>
  <si>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</si>
  <si>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</si>
  <si>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</si>
  <si>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</si>
  <si>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</si>
  <si>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</si>
  <si>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</si>
  <si>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</si>
  <si>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</si>
  <si>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</si>
  <si>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</si>
  <si>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</si>
  <si>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</si>
  <si>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</si>
  <si>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</si>
  <si>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</si>
  <si>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</si>
  <si>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</si>
  <si>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</si>
  <si>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</si>
  <si>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</si>
  <si>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</si>
  <si>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</si>
  <si>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</si>
  <si>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</si>
  <si>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</si>
  <si>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</si>
  <si>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</si>
  <si>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</si>
  <si>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</si>
  <si>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</si>
  <si>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</si>
  <si>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</si>
  <si>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</si>
  <si>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</si>
  <si>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</si>
  <si>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</si>
  <si>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</si>
  <si>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</si>
  <si>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</si>
  <si>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</si>
  <si>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</si>
  <si>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</si>
  <si>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</si>
  <si>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</si>
  <si>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</si>
  <si>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</si>
  <si>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</si>
  <si>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</si>
  <si>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</si>
  <si>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</si>
  <si>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</si>
  <si>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</si>
  <si>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</si>
  <si>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</si>
  <si>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</si>
  <si>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</si>
  <si>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</si>
  <si>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</si>
  <si>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</si>
  <si>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</si>
  <si>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</si>
  <si>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</si>
  <si>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</si>
  <si>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</si>
  <si>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</si>
  <si>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</si>
  <si>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</si>
  <si>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</si>
  <si>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</si>
  <si>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</si>
  <si>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</si>
  <si>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</si>
  <si>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</si>
  <si>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</si>
  <si>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</si>
  <si>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</si>
  <si>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</si>
  <si>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</si>
  <si>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</si>
  <si>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</si>
  <si>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</si>
  <si>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</si>
  <si>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</si>
  <si>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</si>
  <si>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</si>
  <si>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</si>
  <si>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</si>
  <si>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</si>
  <si>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</si>
  <si>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</si>
  <si>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</si>
  <si>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</si>
  <si>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</si>
  <si>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</si>
  <si>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</si>
  <si>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</si>
  <si>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</si>
  <si>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</si>
  <si>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</si>
  <si>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</si>
  <si>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</si>
  <si>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</si>
  <si>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</si>
  <si>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</si>
  <si>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</si>
  <si>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</si>
  <si>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</si>
  <si>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</si>
  <si>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</si>
  <si>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 xml:space="preserve">план </t>
  </si>
  <si>
    <t>исполнение, %</t>
  </si>
  <si>
    <t>Исполнение мероприятия</t>
  </si>
  <si>
    <t>Причины отклонения фактически исполненных расходных обязательств от запланированных</t>
  </si>
  <si>
    <t xml:space="preserve">муниципальной программы </t>
  </si>
  <si>
    <t>Согласовано:</t>
  </si>
  <si>
    <t>Комитет по финансам администрации города Урай</t>
  </si>
  <si>
    <t>2</t>
  </si>
  <si>
    <t>2.1</t>
  </si>
  <si>
    <t>Подпрограмма 2 "Развитие потребительского рынка"</t>
  </si>
  <si>
    <t>-</t>
  </si>
  <si>
    <t>Без финансирования</t>
  </si>
  <si>
    <t xml:space="preserve">ИТОГО по подпрограмме 1:
</t>
  </si>
  <si>
    <t xml:space="preserve">ИТОГО по подпрограмме 2:
</t>
  </si>
  <si>
    <t>3</t>
  </si>
  <si>
    <t>3.1</t>
  </si>
  <si>
    <t>Подпрограмма 3 «Развитие сельскохозяйственных товаропроизводителей»</t>
  </si>
  <si>
    <t xml:space="preserve">ИТОГО по подпрограмме 3:
</t>
  </si>
  <si>
    <t>Исполнитель:</t>
  </si>
  <si>
    <t>администрации города Урай</t>
  </si>
  <si>
    <t>Бобылева Г.Н.</t>
  </si>
  <si>
    <t>1.</t>
  </si>
  <si>
    <t>2.2</t>
  </si>
  <si>
    <t>2.3</t>
  </si>
  <si>
    <t>3.2</t>
  </si>
  <si>
    <t>3.3</t>
  </si>
  <si>
    <t>3.4</t>
  </si>
  <si>
    <t xml:space="preserve">Всего по муниципальной программе:
</t>
  </si>
  <si>
    <t>бюджет Ханты-Мансийского автономного округа-Югры</t>
  </si>
  <si>
    <t>иные источники финансирования</t>
  </si>
  <si>
    <t>всего</t>
  </si>
  <si>
    <t>Разработка и утверждение схем размещения нестационарных торговых объектов (3)</t>
  </si>
  <si>
    <t>Осуществление мониторинга состояния потребительского рынка на территории города Урай . Формирование и сопровождение торгового реестра объектов торговли, реестра розничных рынков (3)</t>
  </si>
  <si>
    <t>Организация выставочно-ярмарочных мероприятий в сфере потребительского рынка (3)</t>
  </si>
  <si>
    <t>Инвестиции в объекты муниципальной собственности</t>
  </si>
  <si>
    <t>Прочие расходы</t>
  </si>
  <si>
    <t>В том числе:</t>
  </si>
  <si>
    <t xml:space="preserve">Соисполнитель 1
 (Органы администрации города Урай без статуса юридического лица:  комитет по управлению муниципальным имуществом администрации города Урай;  управление по культуре и социальным вопросам администрации города Урай ;  пресс-служба администрации города Урай ; отдел дорожного хозяйства и транспорта администрации города Урай)
</t>
  </si>
  <si>
    <t xml:space="preserve">Соисполнитель 2 
(МКУ «УГЗиП г.Урай»)
</t>
  </si>
  <si>
    <t xml:space="preserve">Соисполнитель 3 
(Управление образования и молодежной политики администрации города Урай)
</t>
  </si>
  <si>
    <t>Подпрограмма 1 "Развитие малого и среднего предприниматкельства"</t>
  </si>
  <si>
    <t>Ответственный исполнитель (соисполнитель)</t>
  </si>
  <si>
    <t>Ответственный исполнитель/соисполнитель</t>
  </si>
  <si>
    <t>Основные мероприятия муниципальной программы (их взаимосвязь с целевыми показателями муниципальной программы)</t>
  </si>
  <si>
    <t>Номер основного мероприятия</t>
  </si>
  <si>
    <t>Финансовые затраты на реализацию (тыс.рублей) в том числе:</t>
  </si>
  <si>
    <t>Управление экономического развития администрации города Урай</t>
  </si>
  <si>
    <t xml:space="preserve">Управление экономического развития администрации города Урай; МКУ «УГЗиП г.Урай»
</t>
  </si>
  <si>
    <t xml:space="preserve">Ответственный исполнитель (управление экономического развития администрации города Урай) </t>
  </si>
  <si>
    <t xml:space="preserve">Управление экономического развития  администрации города Урай; 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</si>
  <si>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Создание условий для развития сельскохозяйственных товаропроизводителей, в том числе оказание методической, консультационной помощи, в организации участия местных сельскохозяйственных товаропроизводителей в выставочно-ярмарочных мероприятиях и т.д.  (5,6,7)</t>
  </si>
  <si>
    <t xml:space="preserve">Управление экономического развития администрации города Урай; 
органы администрации города Урай: пресс-служба администрации города Урай
</t>
  </si>
  <si>
    <t>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в т.ч.: (5,6,7)</t>
  </si>
  <si>
    <t>Предоставление земельных участков для разведения сельскохозяйственных животных и птицы (5,6,7)</t>
  </si>
  <si>
    <t>Предоставление финансовой поддержки в форме субсидии сельскохозяйственным товаропроизводителям  (5,6,7)</t>
  </si>
  <si>
    <t>3.4.1</t>
  </si>
  <si>
    <t>Государственная поддержка производства и реализации продукции животноводства</t>
  </si>
  <si>
    <t>3.4.2</t>
  </si>
  <si>
    <t>Государственная поддержка малых форм хозяйствования, модернизации объектов агропромышленного комплекса, приобретения техники, оборудования</t>
  </si>
  <si>
    <t>управления экономического развития</t>
  </si>
  <si>
    <t xml:space="preserve">главный специалист отдела развития предпринимательства </t>
  </si>
  <si>
    <t>главный специалист отдела развития предпринимательства</t>
  </si>
  <si>
    <t>Базанкова М.Л.</t>
  </si>
  <si>
    <t>ведущий специалист отдела развития предпринимательства</t>
  </si>
  <si>
    <t>Бочкарева И.А.</t>
  </si>
  <si>
    <t xml:space="preserve">Органы администрации города Урай:
комитет по управлению муниципальным имуществом администрации города Урай; 
МКУ «УГЗиП г.Урай»
</t>
  </si>
  <si>
    <t xml:space="preserve">Реализация основного мероприятия «Региональный проект «Акселерация субъектов малого и среднего предпринимательства» (1,2,3)
</t>
  </si>
  <si>
    <t>Реализация основного мероприятия «Региональный проект «Создание условий для легкого старта и комфортного ведения бизнеса» (1,2,3)</t>
  </si>
  <si>
    <t xml:space="preserve">Предоставление информационной и консультационной поддержки (1,2)
</t>
  </si>
  <si>
    <t xml:space="preserve">Предоставление имущественной поддержки (1,2,8)
</t>
  </si>
  <si>
    <t>Исполнение данного мероприятия запланировано на 3 квартал 2022 года</t>
  </si>
  <si>
    <r>
      <t xml:space="preserve">"______"_________________2022 </t>
    </r>
    <r>
      <rPr>
        <sz val="9"/>
        <rFont val="Times New Roman"/>
        <family val="1"/>
      </rPr>
      <t>подпись</t>
    </r>
    <r>
      <rPr>
        <sz val="12"/>
        <rFont val="Times New Roman"/>
        <family val="1"/>
      </rPr>
      <t xml:space="preserve"> _____________</t>
    </r>
  </si>
  <si>
    <t xml:space="preserve">В отчетном периоде предоставлена субсидия 1 сельскохозяйственному предприятию в целях компенсации части затрат, связанных с приобретением 1 единицы сельскохозяйственной техники (трактор). Исполнение плана финансирования (сетевого графика) отчетного периода составило 100% </t>
  </si>
  <si>
    <t>В первом полугодии 2022 года предоставлены субсидии  17 субъектам малого предпринимательства на возмещение затрат по аренде нежилых помещений, приобритению оборудования (основных средств), по оплате коммунальных услуг нежилых помещений.</t>
  </si>
  <si>
    <t>В первом полугодии 2022 года предоставлена субсидия  1 субъекту малого предпринимательства на возмещение затрат по приобритению оборудования (основных средств).</t>
  </si>
  <si>
    <t>Информационно - консультационная поддержка. 
С целью предоставления достоверной и оперативной информации, необходимой для организации бизнеса на официальном сайте органов местного самоуправления города Урай в информационно-телекоммуникационной сети «Интернет» на главной странице размещены баннеры «Информация для предпринимателей», «Имущественная поддержка субъектов СМП»,  «Уполномоченный по защите прав Предпринимателей» . В случае необходимости предприниматель имеет возможность ознакомиться с интересующей информацией. За 1 полугодие 2022 года 740 субъектам малого и среднего предпринимательства была оказана информационно-консультационной поддержка.
В социальной сети созданы информационные группы "Вконтакте" группа для предпринимателей «Бизнес портал Урая» (более 200 участников), в месенджере Telegram создано сообщество "Бизнес Урая" (более 300 участников). Проведено 3 заседания Координационного совета по развитию малого и среднего предпринимательства и инвестиционной деятельности при администрации г.Урай, повестки заседаний и протоколы размещены на официальном сайте администрации г. Урай  по ссылке http://uray.ru/institution/koordinacionnyy-sovet-po-razvitiyu-ma/.</t>
  </si>
  <si>
    <t>Сформирован и утверждён Перечень муниципального имущества для поддержки субъектов малого и среднего предпринимательства. Перечень муниципального имущества муниципального образования город Урай, свободного от прав третьих лиц (за исключением имущественных прав субъектов малого и среднего предпринимательства), предусмотренного частью 4 статьи 18 Федерального закона «О развитии малого и среднего предпринимательства»  в актуальной редакции размещен на сайте органов местного самоуправления города Урай по ссылке: http://uray.ru/imushhestvennaja-podderzhka-subektov-msp/. Муниципальное имущество, включенное а Перечень муниципального имущества для поддержки субъектов малого и среднего предпринимательства и переданное на льготных условиях субъектам  малого и среднего предпринимательства по состоянию на 01.07.2022 - 25 единиц.                                                                                                                                                            
За 1 полугодие 2022 года муниципальная преференция путем передачи в аренду муниципального имущества без проведения торгов была предоставлена 2 субъектам малого и среднего предпринимательства, осуществляющим деятельность в социально - значимых направлениях.</t>
  </si>
  <si>
    <t>Отчет о ходе исполнения плана (сетевого графика) реализации муниципальной программы "Развитие  малого и среднего предпринимательства, потребительского рынка и сельскохозяйственных товаропроизводителей города Урай" за 1 полугодие 2022 год</t>
  </si>
  <si>
    <t>В 1 полугодии 2022 года земельные участки не предоставлялись</t>
  </si>
  <si>
    <t xml:space="preserve">В отчетном периоде предоставлены субсидии 2 сельскохозяйственным товаропроизводителям: 1 сельскохозяйственному предприятию и 1 гражданину, ведущему личное подсобное хозйство. Исполнение плана финансирования (сетевого графика) отчетного периода  составило 100%                                                                                                     </t>
  </si>
  <si>
    <t>Исполнение плана финансирования (сетевого графика) отчетного периода  составило 100,0%</t>
  </si>
  <si>
    <r>
      <t xml:space="preserve"> При проведении информационной кампании по пропаганде, популяризации и повышения имиджа предпринимательской деятельности сельскохозяйственных товаропроизводителей, в городе Урай используются возможности СМИ, официального сайта органов местного самоуправления и площадки в социальныхь сетях, мессенджерах. В отчетном периоде на сайте органов местного самоуправления города размещалась информация:
- о проведении выставок, семинаров, форумов в онлайн-режиме;
- о мерах и формах предоставления поддержки;
- об изменениях в нормативно правовые акты, затрагивающие интересы сельскохозяйственных товаропроизводителей;                                                                                                                  - о проведении обучающих мероприятий;                                                                                                                            - информации об отборах получателей субсидии на поддержку и развитие животноводства, малых форм хозяйстствоания;                                                                                                                                                                    - о проведении конкурсов на получение грантов, субсидий для сельскохозяйственных товаропроизводителей, проводимых Департаментом промышленности ХМАО-Югры</t>
    </r>
    <r>
      <rPr>
        <sz val="14"/>
        <color indexed="10"/>
        <rFont val="Times New Roman"/>
        <family val="1"/>
      </rPr>
      <t xml:space="preserve">                                                                                                                                                                                        </t>
    </r>
    <r>
      <rPr>
        <sz val="14"/>
        <rFont val="Times New Roman"/>
        <family val="1"/>
      </rPr>
      <t xml:space="preserve">                      </t>
    </r>
  </si>
  <si>
    <t xml:space="preserve">За первое полугодие 2022 г. предусмотрено 26 земельных участков под размещение нестационарных торговых объектов, по заявлениям хозяйствующих субъектов предоставлено 15 земельных участков для размещения НТО, 11 земельных участков под размещение НТО, выставлено на аукцион, проведение которого запланированно на 3 квартал 2022 г. </t>
  </si>
  <si>
    <t>В целях исполнения распоряжения Правительства Российской Федерации от 30.01.2021 №208-р проведены мероприятия по расширению возможностей сбыта продукции отечественных производителей товаров. В соответствии с выделенными денежными средствами сетевым графиком исполнены мероприятия в 1 полугодии 2022: проведено 4 ярмарки выходного дня, участниками ярмарок стали субъекты предпринимательства и физические лица - граждане, ведущие личные подсобные хозяйства. В ярмарках приняли участие 64 участника, в т.ч. гости из Кондинского и Советского районов, Свердловской области. Использование денежных средств предусмотрено во 2-м и 3-ем кв. 2022 г.Действуют 5 открытых ярмарочных площадок для реализации ассортимента с/х продукции, в целях создания условий для граждан, ведущих личные подсобные хозяйства.</t>
  </si>
  <si>
    <t xml:space="preserve">В результате проведенного мониторинга определено  количество объектов потребительского рынка, их  торговая площадь (для дальнейшего расчета обеспеченности жителей города Урай объектами потребительского рынка, торговыми площадями и посадочными местами).
По состоянию на 01.07.2022 в городе Урай в сфере потребительского рынка функционирует 427 объекта потребительского рынка в т.ч.:
- 179 стационарных торговых объектов;
- 71  объектов общественного питания;
- 95  объектов бытового обслуживания;
- 25 аптек;
- 57 нестационарных торговых объекта. 
Розничные рынки на территории города Урай отсутствуют.
</t>
  </si>
  <si>
    <r>
      <t xml:space="preserve">Минибаева Н.В."______"_________________2022 </t>
    </r>
    <r>
      <rPr>
        <sz val="9"/>
        <rFont val="Times New Roman"/>
        <family val="1"/>
      </rPr>
      <t>подпись</t>
    </r>
    <r>
      <rPr>
        <sz val="12"/>
        <rFont val="Times New Roman"/>
        <family val="1"/>
      </rPr>
      <t xml:space="preserve"> ___________________</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</si>
</sst>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0.0\ "/>
    <numFmt numFmtId="175" formatCode="#,##0.000"/>
    <numFmt numFmtId="176" formatCode="#,##0.00_ ;\-#,##0.00\ "/>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63">
    <font>
      <sz val="11"/>
      <color theme="1"/>
      <name val="Calibri"/>
      <family val="2"/>
    </font>
    <font>
      <sz val="11"/>
      <color indexed="8"/>
      <name val="Calibri"/>
      <family val="2"/>
    </font>
    <font>
      <b/>
      <sz val="10"/>
      <name val="Times New Roman"/>
      <family val="1"/>
    </font>
    <font>
      <i/>
      <sz val="10"/>
      <name val="Times New Roman"/>
      <family val="1"/>
    </font>
    <font>
      <sz val="10"/>
      <name val="Times New Roman"/>
      <family val="1"/>
    </font>
    <font>
      <sz val="10"/>
      <color indexed="8"/>
      <name val="Times New Roman"/>
      <family val="1"/>
    </font>
    <font>
      <b/>
      <sz val="10"/>
      <color indexed="8"/>
      <name val="Times New Roman"/>
      <family val="1"/>
    </font>
    <font>
      <sz val="11"/>
      <name val="Times New Roman"/>
      <family val="1"/>
    </font>
    <font>
      <vertAlign val="subscript"/>
      <sz val="10"/>
      <color indexed="8"/>
      <name val="Times New Roman"/>
      <family val="1"/>
    </font>
    <font>
      <b/>
      <vertAlign val="subscript"/>
      <sz val="10"/>
      <color indexed="8"/>
      <name val="Times New Roman"/>
      <family val="1"/>
    </font>
    <font>
      <vertAlign val="subscript"/>
      <sz val="10"/>
      <name val="Times New Roman"/>
      <family val="1"/>
    </font>
    <font>
      <sz val="8"/>
      <name val="Times New Roman"/>
      <family val="1"/>
    </font>
    <font>
      <b/>
      <sz val="8"/>
      <name val="Aharoni"/>
      <family val="0"/>
    </font>
    <font>
      <sz val="8.3"/>
      <name val="Times New Roman"/>
      <family val="1"/>
    </font>
    <font>
      <sz val="11"/>
      <color indexed="8"/>
      <name val="Times New Roman"/>
      <family val="1"/>
    </font>
    <font>
      <sz val="8"/>
      <name val="Calibri"/>
      <family val="2"/>
    </font>
    <font>
      <sz val="9"/>
      <name val="Times New Roman"/>
      <family val="1"/>
    </font>
    <font>
      <sz val="12"/>
      <color indexed="8"/>
      <name val="Times New Roman"/>
      <family val="1"/>
    </font>
    <font>
      <sz val="12"/>
      <name val="Times New Roman"/>
      <family val="1"/>
    </font>
    <font>
      <b/>
      <sz val="12"/>
      <name val="Times New Roman"/>
      <family val="1"/>
    </font>
    <font>
      <b/>
      <sz val="12"/>
      <color indexed="8"/>
      <name val="Times New Roman"/>
      <family val="1"/>
    </font>
    <font>
      <sz val="13"/>
      <name val="Times New Roman"/>
      <family val="1"/>
    </font>
    <font>
      <sz val="14"/>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000000"/>
      <name val="Times New Roman"/>
      <family val="1"/>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style="thin"/>
      <right style="thin"/>
      <top/>
      <bottom style="thin"/>
    </border>
    <border>
      <left/>
      <right/>
      <top/>
      <bottom style="thin"/>
    </border>
    <border>
      <left/>
      <right/>
      <top style="thin"/>
      <bottom style="thin"/>
    </border>
    <border>
      <left style="thin"/>
      <right style="thin"/>
      <top/>
      <bottom/>
    </border>
    <border>
      <left style="thin"/>
      <right/>
      <top/>
      <bottom/>
    </border>
    <border>
      <left style="thin"/>
      <right style="thin"/>
      <top style="thin"/>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style="medium"/>
      <right style="thin"/>
      <top style="thin"/>
      <bottom/>
    </border>
    <border>
      <left style="medium"/>
      <right style="thin"/>
      <top/>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0" fontId="59" fillId="32" borderId="0" applyNumberFormat="0" applyBorder="0" applyAlignment="0" applyProtection="0"/>
  </cellStyleXfs>
  <cellXfs count="272">
    <xf numFmtId="0" fontId="0" fillId="0" borderId="0" xfId="0" applyFont="1" applyAlignment="1">
      <alignment/>
    </xf>
    <xf numFmtId="0" fontId="14" fillId="0" borderId="0" xfId="0" applyFont="1" applyAlignment="1" applyProtection="1">
      <alignment vertical="center"/>
      <protection hidden="1"/>
    </xf>
    <xf numFmtId="172" fontId="5" fillId="0" borderId="10" xfId="0" applyNumberFormat="1" applyFont="1" applyBorder="1" applyAlignment="1" applyProtection="1">
      <alignment horizontal="center" vertical="top" wrapText="1"/>
      <protection hidden="1"/>
    </xf>
    <xf numFmtId="172" fontId="5" fillId="33" borderId="10" xfId="0" applyNumberFormat="1" applyFont="1" applyFill="1" applyBorder="1" applyAlignment="1" applyProtection="1">
      <alignment horizontal="center" vertical="top" wrapText="1"/>
      <protection hidden="1"/>
    </xf>
    <xf numFmtId="172" fontId="2" fillId="0" borderId="10" xfId="0" applyNumberFormat="1" applyFont="1" applyFill="1" applyBorder="1" applyAlignment="1" applyProtection="1">
      <alignment horizontal="left" vertical="center" wrapText="1"/>
      <protection hidden="1"/>
    </xf>
    <xf numFmtId="172" fontId="3" fillId="0" borderId="10" xfId="0" applyNumberFormat="1" applyFont="1" applyFill="1" applyBorder="1" applyAlignment="1" applyProtection="1">
      <alignment horizontal="left" vertical="center" wrapText="1"/>
      <protection hidden="1"/>
    </xf>
    <xf numFmtId="172" fontId="5" fillId="0" borderId="0" xfId="0" applyNumberFormat="1" applyFont="1" applyAlignment="1" applyProtection="1">
      <alignment vertical="center"/>
      <protection hidden="1"/>
    </xf>
    <xf numFmtId="172" fontId="5" fillId="33" borderId="0" xfId="0" applyNumberFormat="1" applyFont="1" applyFill="1" applyAlignment="1" applyProtection="1">
      <alignment vertical="center"/>
      <protection hidden="1"/>
    </xf>
    <xf numFmtId="172" fontId="4" fillId="0" borderId="10" xfId="0" applyNumberFormat="1" applyFont="1" applyFill="1" applyBorder="1" applyAlignment="1" applyProtection="1">
      <alignment horizontal="left" vertical="center" wrapText="1"/>
      <protection hidden="1"/>
    </xf>
    <xf numFmtId="172" fontId="5" fillId="0" borderId="11" xfId="0" applyNumberFormat="1" applyFont="1" applyBorder="1" applyAlignment="1" applyProtection="1">
      <alignment vertical="center"/>
      <protection hidden="1"/>
    </xf>
    <xf numFmtId="172" fontId="5" fillId="0" borderId="12" xfId="0" applyNumberFormat="1" applyFont="1" applyBorder="1" applyAlignment="1" applyProtection="1">
      <alignment horizontal="center" vertical="top" wrapText="1"/>
      <protection hidden="1"/>
    </xf>
    <xf numFmtId="172" fontId="5" fillId="0" borderId="11" xfId="0" applyNumberFormat="1" applyFont="1" applyBorder="1" applyAlignment="1" applyProtection="1">
      <alignment horizontal="center" vertical="top" wrapText="1"/>
      <protection hidden="1"/>
    </xf>
    <xf numFmtId="0" fontId="4" fillId="0" borderId="0" xfId="0" applyFont="1" applyFill="1" applyAlignment="1">
      <alignment vertical="center"/>
    </xf>
    <xf numFmtId="0" fontId="5"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left" vertical="top" wrapText="1"/>
    </xf>
    <xf numFmtId="4" fontId="6"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0" fontId="5" fillId="0" borderId="10" xfId="0" applyFont="1" applyBorder="1" applyAlignment="1">
      <alignment horizontal="left" vertical="top" wrapText="1"/>
    </xf>
    <xf numFmtId="4" fontId="5"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0" fontId="6" fillId="0" borderId="13" xfId="0" applyFont="1" applyBorder="1" applyAlignment="1">
      <alignment vertical="top" wrapText="1"/>
    </xf>
    <xf numFmtId="0" fontId="5" fillId="0" borderId="0" xfId="0" applyFont="1" applyAlignment="1">
      <alignment wrapText="1"/>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wrapText="1"/>
    </xf>
    <xf numFmtId="174" fontId="4" fillId="0" borderId="10" xfId="61" applyNumberFormat="1" applyFont="1" applyFill="1" applyBorder="1" applyAlignment="1">
      <alignment horizontal="right" vertical="center" wrapText="1"/>
    </xf>
    <xf numFmtId="0" fontId="2" fillId="0" borderId="10"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4" fillId="0" borderId="0" xfId="0" applyFont="1" applyAlignment="1">
      <alignment horizontal="righ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Fill="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0" fontId="11" fillId="0" borderId="0" xfId="0" applyFont="1" applyFill="1" applyAlignment="1">
      <alignment/>
    </xf>
    <xf numFmtId="0" fontId="11" fillId="0" borderId="0" xfId="0" applyFont="1" applyFill="1" applyAlignment="1">
      <alignment vertical="center"/>
    </xf>
    <xf numFmtId="175" fontId="11" fillId="0" borderId="0" xfId="0" applyNumberFormat="1" applyFont="1" applyFill="1" applyAlignment="1">
      <alignment vertical="center"/>
    </xf>
    <xf numFmtId="0" fontId="4" fillId="0" borderId="0" xfId="0" applyFont="1" applyAlignment="1">
      <alignment horizontal="center"/>
    </xf>
    <xf numFmtId="0" fontId="4" fillId="0" borderId="0" xfId="0" applyFont="1" applyBorder="1" applyAlignment="1">
      <alignment horizontal="center"/>
    </xf>
    <xf numFmtId="0" fontId="2" fillId="0" borderId="15" xfId="0" applyFont="1" applyBorder="1" applyAlignment="1">
      <alignment/>
    </xf>
    <xf numFmtId="0" fontId="4" fillId="0" borderId="15" xfId="0" applyFont="1" applyBorder="1" applyAlignment="1">
      <alignment horizontal="center"/>
    </xf>
    <xf numFmtId="0" fontId="4"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13" xfId="0" applyFont="1" applyBorder="1" applyAlignment="1">
      <alignment vertical="top"/>
    </xf>
    <xf numFmtId="0" fontId="2" fillId="0" borderId="16" xfId="0" applyFont="1" applyBorder="1" applyAlignment="1">
      <alignment vertical="top" wrapText="1"/>
    </xf>
    <xf numFmtId="0" fontId="4" fillId="0" borderId="12" xfId="0" applyFont="1" applyBorder="1" applyAlignment="1">
      <alignment horizontal="center"/>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2" fillId="0" borderId="16" xfId="0" applyFont="1" applyFill="1" applyBorder="1" applyAlignment="1">
      <alignment vertical="top"/>
    </xf>
    <xf numFmtId="174" fontId="11" fillId="0" borderId="10" xfId="61" applyNumberFormat="1" applyFont="1" applyFill="1" applyBorder="1" applyAlignment="1">
      <alignment horizontal="center" vertical="center" wrapText="1"/>
    </xf>
    <xf numFmtId="0" fontId="11" fillId="34" borderId="0" xfId="53" applyFont="1" applyFill="1" applyBorder="1" applyAlignment="1">
      <alignment horizontal="center" vertical="center" wrapText="1"/>
      <protection/>
    </xf>
    <xf numFmtId="0" fontId="11" fillId="34" borderId="10" xfId="0" applyFont="1" applyFill="1" applyBorder="1" applyAlignment="1">
      <alignment horizontal="center" vertical="center"/>
    </xf>
    <xf numFmtId="0" fontId="11" fillId="34" borderId="10" xfId="53" applyFont="1" applyFill="1" applyBorder="1" applyAlignment="1">
      <alignment horizontal="center" vertical="center" wrapText="1"/>
      <protection/>
    </xf>
    <xf numFmtId="0" fontId="12" fillId="34" borderId="10" xfId="53" applyFont="1" applyFill="1" applyBorder="1" applyAlignment="1">
      <alignment horizontal="center" vertical="center" wrapText="1"/>
      <protection/>
    </xf>
    <xf numFmtId="0" fontId="4" fillId="34" borderId="10" xfId="0" applyFont="1" applyFill="1" applyBorder="1" applyAlignment="1">
      <alignment horizontal="center" vertical="top" wrapText="1"/>
    </xf>
    <xf numFmtId="0" fontId="4" fillId="34" borderId="0" xfId="0" applyFont="1" applyFill="1" applyBorder="1" applyAlignment="1">
      <alignment horizontal="center"/>
    </xf>
    <xf numFmtId="0" fontId="11" fillId="34" borderId="0" xfId="0" applyFont="1" applyFill="1" applyAlignment="1">
      <alignment horizontal="center" vertical="center"/>
    </xf>
    <xf numFmtId="0" fontId="4" fillId="0" borderId="10" xfId="0" applyFont="1" applyFill="1" applyBorder="1" applyAlignment="1">
      <alignment horizontal="left" vertical="top"/>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4" fillId="0" borderId="19" xfId="0" applyFont="1" applyFill="1" applyBorder="1" applyAlignment="1">
      <alignment horizontal="center" vertical="top" wrapText="1"/>
    </xf>
    <xf numFmtId="0" fontId="11"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Alignment="1">
      <alignment horizontal="center" vertical="center" wrapText="1"/>
    </xf>
    <xf numFmtId="0" fontId="11" fillId="34" borderId="13" xfId="0" applyFont="1" applyFill="1" applyBorder="1" applyAlignment="1">
      <alignment horizontal="center" vertical="center" wrapText="1"/>
    </xf>
    <xf numFmtId="173" fontId="11" fillId="0" borderId="10" xfId="0" applyNumberFormat="1" applyFont="1" applyBorder="1" applyAlignment="1">
      <alignment horizontal="center" vertical="center" wrapText="1"/>
    </xf>
    <xf numFmtId="0" fontId="4" fillId="0" borderId="0" xfId="0" applyFont="1" applyFill="1" applyAlignment="1">
      <alignment horizontal="center"/>
    </xf>
    <xf numFmtId="0" fontId="11" fillId="0" borderId="10" xfId="0" applyFont="1" applyFill="1" applyBorder="1" applyAlignment="1">
      <alignment vertical="center" wrapText="1"/>
    </xf>
    <xf numFmtId="0" fontId="13" fillId="0" borderId="0" xfId="0" applyFont="1" applyAlignment="1">
      <alignment horizontal="center" vertical="center" wrapText="1"/>
    </xf>
    <xf numFmtId="0" fontId="5" fillId="0" borderId="19" xfId="0" applyFont="1" applyFill="1" applyBorder="1" applyAlignment="1">
      <alignment horizontal="center" wrapText="1"/>
    </xf>
    <xf numFmtId="0" fontId="18" fillId="0" borderId="0" xfId="0" applyFont="1" applyFill="1" applyAlignment="1">
      <alignment vertical="center"/>
    </xf>
    <xf numFmtId="0" fontId="60" fillId="0" borderId="0" xfId="0" applyFont="1" applyAlignment="1">
      <alignment horizontal="left" readingOrder="1"/>
    </xf>
    <xf numFmtId="0" fontId="61" fillId="0" borderId="0" xfId="0" applyFont="1" applyAlignment="1">
      <alignment horizontal="left" readingOrder="1"/>
    </xf>
    <xf numFmtId="0" fontId="4" fillId="35" borderId="0" xfId="0" applyFont="1" applyFill="1" applyAlignment="1">
      <alignment vertical="center"/>
    </xf>
    <xf numFmtId="0" fontId="4" fillId="35" borderId="0" xfId="0" applyFont="1" applyFill="1" applyBorder="1" applyAlignment="1">
      <alignment vertical="center"/>
    </xf>
    <xf numFmtId="173" fontId="4" fillId="35" borderId="0" xfId="0" applyNumberFormat="1" applyFont="1" applyFill="1" applyAlignment="1">
      <alignment vertical="center"/>
    </xf>
    <xf numFmtId="0" fontId="19" fillId="0" borderId="10" xfId="0" applyFont="1" applyFill="1" applyBorder="1" applyAlignment="1">
      <alignment horizontal="left" vertical="center" wrapText="1"/>
    </xf>
    <xf numFmtId="172" fontId="19" fillId="0" borderId="10" xfId="0" applyNumberFormat="1" applyFont="1" applyFill="1" applyBorder="1" applyAlignment="1">
      <alignment horizontal="left" vertical="center" wrapText="1"/>
    </xf>
    <xf numFmtId="172" fontId="18" fillId="35" borderId="10"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lignment horizontal="center" vertical="center" wrapText="1"/>
    </xf>
    <xf numFmtId="49" fontId="18" fillId="0" borderId="20" xfId="0" applyNumberFormat="1" applyFont="1" applyFill="1" applyBorder="1" applyAlignment="1">
      <alignment horizontal="center" vertical="top" wrapText="1"/>
    </xf>
    <xf numFmtId="173" fontId="18" fillId="35" borderId="10" xfId="63" applyNumberFormat="1" applyFont="1" applyFill="1" applyBorder="1" applyAlignment="1">
      <alignment horizontal="center" vertical="center" wrapText="1"/>
    </xf>
    <xf numFmtId="173" fontId="18" fillId="0" borderId="10" xfId="63" applyNumberFormat="1" applyFont="1" applyFill="1" applyBorder="1" applyAlignment="1">
      <alignment horizontal="center" vertical="center" wrapText="1"/>
    </xf>
    <xf numFmtId="0" fontId="18" fillId="0" borderId="21" xfId="0" applyFont="1" applyFill="1" applyBorder="1" applyAlignment="1">
      <alignment vertical="center"/>
    </xf>
    <xf numFmtId="0" fontId="17" fillId="35" borderId="10" xfId="0" applyFont="1" applyFill="1" applyBorder="1" applyAlignment="1" applyProtection="1">
      <alignment horizontal="left" vertical="top" wrapText="1"/>
      <protection locked="0"/>
    </xf>
    <xf numFmtId="0" fontId="18" fillId="0" borderId="10" xfId="0" applyFont="1" applyFill="1" applyBorder="1" applyAlignment="1">
      <alignment horizontal="center" vertical="center" wrapText="1"/>
    </xf>
    <xf numFmtId="174" fontId="18" fillId="35" borderId="10" xfId="63" applyNumberFormat="1" applyFont="1" applyFill="1" applyBorder="1" applyAlignment="1">
      <alignment horizontal="center" vertical="center" wrapText="1"/>
    </xf>
    <xf numFmtId="174" fontId="18" fillId="0" borderId="10" xfId="63" applyNumberFormat="1" applyFont="1" applyFill="1" applyBorder="1" applyAlignment="1">
      <alignment horizontal="center" vertical="center" wrapText="1"/>
    </xf>
    <xf numFmtId="0" fontId="20" fillId="35" borderId="16" xfId="0" applyFont="1" applyFill="1" applyBorder="1" applyAlignment="1" applyProtection="1">
      <alignment vertical="center" wrapText="1"/>
      <protection locked="0"/>
    </xf>
    <xf numFmtId="0" fontId="20" fillId="35" borderId="22" xfId="0" applyFont="1" applyFill="1" applyBorder="1" applyAlignment="1" applyProtection="1">
      <alignment vertical="center" wrapText="1"/>
      <protection locked="0"/>
    </xf>
    <xf numFmtId="0" fontId="18" fillId="0" borderId="20" xfId="0" applyFont="1" applyFill="1" applyBorder="1" applyAlignment="1">
      <alignment horizontal="center" vertical="center"/>
    </xf>
    <xf numFmtId="172" fontId="19" fillId="0" borderId="23" xfId="0" applyNumberFormat="1" applyFont="1" applyFill="1" applyBorder="1" applyAlignment="1">
      <alignment horizontal="left" vertical="center" wrapText="1"/>
    </xf>
    <xf numFmtId="173" fontId="18" fillId="35" borderId="23" xfId="63" applyNumberFormat="1" applyFont="1" applyFill="1" applyBorder="1" applyAlignment="1">
      <alignment horizontal="center" vertical="center" wrapText="1"/>
    </xf>
    <xf numFmtId="0" fontId="62" fillId="0" borderId="10" xfId="0" applyFont="1" applyBorder="1" applyAlignment="1">
      <alignment horizontal="left" vertical="top" wrapText="1"/>
    </xf>
    <xf numFmtId="172" fontId="19" fillId="35" borderId="10" xfId="0" applyNumberFormat="1" applyFont="1" applyFill="1" applyBorder="1" applyAlignment="1">
      <alignment horizontal="left" vertical="center" wrapText="1"/>
    </xf>
    <xf numFmtId="0" fontId="62" fillId="0" borderId="10" xfId="0" applyFont="1" applyBorder="1" applyAlignment="1">
      <alignment horizontal="left" vertical="top" wrapText="1"/>
    </xf>
    <xf numFmtId="173" fontId="19" fillId="4" borderId="10" xfId="63" applyNumberFormat="1" applyFont="1" applyFill="1" applyBorder="1" applyAlignment="1">
      <alignment horizontal="center" vertical="center" wrapText="1"/>
    </xf>
    <xf numFmtId="0" fontId="19" fillId="36" borderId="10" xfId="0" applyFont="1" applyFill="1" applyBorder="1" applyAlignment="1">
      <alignment horizontal="left" vertical="center" wrapText="1"/>
    </xf>
    <xf numFmtId="173" fontId="19" fillId="36" borderId="10" xfId="63" applyNumberFormat="1" applyFont="1" applyFill="1" applyBorder="1" applyAlignment="1">
      <alignment horizontal="center" vertical="center" wrapText="1"/>
    </xf>
    <xf numFmtId="0" fontId="19" fillId="37" borderId="10" xfId="0" applyFont="1" applyFill="1" applyBorder="1" applyAlignment="1">
      <alignment horizontal="left" vertical="center" wrapText="1"/>
    </xf>
    <xf numFmtId="173" fontId="19" fillId="37" borderId="10" xfId="63" applyNumberFormat="1" applyFont="1" applyFill="1" applyBorder="1" applyAlignment="1">
      <alignment horizontal="center" vertical="center" wrapText="1"/>
    </xf>
    <xf numFmtId="173" fontId="18" fillId="37" borderId="10" xfId="63" applyNumberFormat="1" applyFont="1" applyFill="1" applyBorder="1" applyAlignment="1">
      <alignment horizontal="center" vertical="center" wrapText="1"/>
    </xf>
    <xf numFmtId="173" fontId="18" fillId="36" borderId="10" xfId="63" applyNumberFormat="1" applyFont="1" applyFill="1" applyBorder="1" applyAlignment="1">
      <alignment horizontal="center" vertical="center" wrapText="1"/>
    </xf>
    <xf numFmtId="173" fontId="19" fillId="37" borderId="10" xfId="63" applyNumberFormat="1" applyFont="1" applyFill="1" applyBorder="1" applyAlignment="1">
      <alignment horizontal="left" vertical="center" wrapText="1"/>
    </xf>
    <xf numFmtId="0" fontId="18" fillId="0" borderId="21" xfId="0" applyFont="1" applyFill="1" applyBorder="1" applyAlignment="1">
      <alignment horizontal="center" vertical="center"/>
    </xf>
    <xf numFmtId="49" fontId="18" fillId="35" borderId="20" xfId="0" applyNumberFormat="1" applyFont="1" applyFill="1" applyBorder="1" applyAlignment="1">
      <alignment horizontal="center" vertical="top" wrapText="1"/>
    </xf>
    <xf numFmtId="0" fontId="19" fillId="3" borderId="10" xfId="0" applyFont="1" applyFill="1" applyBorder="1" applyAlignment="1">
      <alignment horizontal="left" vertical="center" wrapText="1"/>
    </xf>
    <xf numFmtId="173" fontId="19" fillId="3" borderId="10" xfId="63" applyNumberFormat="1" applyFont="1" applyFill="1" applyBorder="1" applyAlignment="1">
      <alignment horizontal="center" vertical="center" wrapText="1"/>
    </xf>
    <xf numFmtId="173" fontId="19" fillId="4" borderId="23" xfId="63" applyNumberFormat="1" applyFont="1" applyFill="1" applyBorder="1" applyAlignment="1">
      <alignment horizontal="center" vertical="center" wrapText="1"/>
    </xf>
    <xf numFmtId="173" fontId="19" fillId="37" borderId="14" xfId="63" applyNumberFormat="1" applyFont="1" applyFill="1" applyBorder="1" applyAlignment="1">
      <alignment horizontal="left" vertical="center" wrapText="1"/>
    </xf>
    <xf numFmtId="173" fontId="19" fillId="37" borderId="14" xfId="63" applyNumberFormat="1" applyFont="1" applyFill="1" applyBorder="1" applyAlignment="1">
      <alignment horizontal="center" vertical="center" wrapText="1"/>
    </xf>
    <xf numFmtId="0" fontId="18" fillId="35" borderId="10" xfId="0" applyNumberFormat="1" applyFont="1" applyFill="1" applyBorder="1" applyAlignment="1">
      <alignment horizontal="left" vertical="center" wrapText="1"/>
    </xf>
    <xf numFmtId="0" fontId="62" fillId="0" borderId="10" xfId="0" applyFont="1" applyBorder="1" applyAlignment="1">
      <alignment horizontal="left" vertical="top" wrapText="1"/>
    </xf>
    <xf numFmtId="0" fontId="18" fillId="35" borderId="10" xfId="0" applyFont="1" applyFill="1" applyBorder="1" applyAlignment="1">
      <alignment horizontal="center" vertical="center" wrapText="1"/>
    </xf>
    <xf numFmtId="0" fontId="22" fillId="35" borderId="10" xfId="0" applyFont="1" applyFill="1" applyBorder="1" applyAlignment="1">
      <alignment horizontal="left" vertical="center" wrapText="1"/>
    </xf>
    <xf numFmtId="0" fontId="18" fillId="35" borderId="14" xfId="0" applyNumberFormat="1" applyFont="1" applyFill="1" applyBorder="1" applyAlignment="1">
      <alignment horizontal="left" vertical="center" wrapText="1"/>
    </xf>
    <xf numFmtId="172" fontId="5" fillId="0" borderId="13" xfId="0" applyNumberFormat="1" applyFont="1" applyBorder="1" applyAlignment="1" applyProtection="1">
      <alignment horizontal="center" vertical="top" wrapText="1"/>
      <protection hidden="1"/>
    </xf>
    <xf numFmtId="172" fontId="5" fillId="0" borderId="16" xfId="0" applyNumberFormat="1" applyFont="1" applyBorder="1" applyAlignment="1" applyProtection="1">
      <alignment horizontal="center" vertical="top" wrapText="1"/>
      <protection hidden="1"/>
    </xf>
    <xf numFmtId="172" fontId="5" fillId="0" borderId="11" xfId="0" applyNumberFormat="1" applyFont="1" applyBorder="1" applyAlignment="1" applyProtection="1">
      <alignment horizontal="center" vertical="top" wrapText="1"/>
      <protection hidden="1"/>
    </xf>
    <xf numFmtId="172" fontId="5" fillId="33" borderId="13" xfId="0" applyNumberFormat="1" applyFont="1" applyFill="1" applyBorder="1" applyAlignment="1" applyProtection="1">
      <alignment horizontal="center" vertical="top" wrapText="1"/>
      <protection hidden="1"/>
    </xf>
    <xf numFmtId="172" fontId="5" fillId="33" borderId="11" xfId="0" applyNumberFormat="1" applyFont="1" applyFill="1" applyBorder="1" applyAlignment="1" applyProtection="1">
      <alignment horizontal="center" vertical="top" wrapText="1"/>
      <protection hidden="1"/>
    </xf>
    <xf numFmtId="172" fontId="5" fillId="0" borderId="10" xfId="0" applyNumberFormat="1" applyFont="1" applyBorder="1" applyAlignment="1" applyProtection="1">
      <alignment vertical="center" wrapText="1"/>
      <protection hidden="1"/>
    </xf>
    <xf numFmtId="172" fontId="5" fillId="33" borderId="16" xfId="0" applyNumberFormat="1" applyFont="1" applyFill="1" applyBorder="1" applyAlignment="1" applyProtection="1">
      <alignment horizontal="center" vertical="top" wrapText="1"/>
      <protection hidden="1"/>
    </xf>
    <xf numFmtId="172" fontId="5" fillId="0" borderId="10" xfId="0" applyNumberFormat="1" applyFont="1" applyBorder="1" applyAlignment="1" applyProtection="1">
      <alignment vertical="center"/>
      <protection hidden="1"/>
    </xf>
    <xf numFmtId="172" fontId="5" fillId="0" borderId="10" xfId="0" applyNumberFormat="1" applyFont="1" applyBorder="1" applyAlignment="1">
      <alignment vertical="center"/>
    </xf>
    <xf numFmtId="0" fontId="5"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4" fillId="0" borderId="0" xfId="0" applyFont="1" applyFill="1" applyAlignment="1">
      <alignment horizontal="left"/>
    </xf>
    <xf numFmtId="0" fontId="11" fillId="0" borderId="0" xfId="0" applyFont="1" applyFill="1" applyAlignment="1">
      <alignment horizontal="left" vertical="center" wrapText="1"/>
    </xf>
    <xf numFmtId="0" fontId="11" fillId="34" borderId="13"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4" fillId="34" borderId="19" xfId="0" applyFont="1" applyFill="1" applyBorder="1" applyAlignment="1">
      <alignment horizontal="center" vertical="top" wrapText="1"/>
    </xf>
    <xf numFmtId="0" fontId="4" fillId="34" borderId="17" xfId="0" applyFont="1" applyFill="1" applyBorder="1" applyAlignment="1">
      <alignment horizontal="center" vertical="top" wrapText="1"/>
    </xf>
    <xf numFmtId="0" fontId="4" fillId="34" borderId="14" xfId="0" applyFont="1" applyFill="1" applyBorder="1" applyAlignment="1">
      <alignment horizontal="center" vertical="top" wrapText="1"/>
    </xf>
    <xf numFmtId="0" fontId="4" fillId="34" borderId="10" xfId="0" applyFont="1" applyFill="1" applyBorder="1" applyAlignment="1">
      <alignment horizontal="left" vertical="top" wrapText="1"/>
    </xf>
    <xf numFmtId="0" fontId="2" fillId="0" borderId="0" xfId="0" applyFont="1" applyBorder="1" applyAlignment="1">
      <alignment horizontal="left" vertical="top"/>
    </xf>
    <xf numFmtId="0" fontId="4" fillId="0" borderId="10" xfId="0" applyFont="1" applyFill="1" applyBorder="1" applyAlignment="1">
      <alignment horizontal="center" vertical="top" wrapText="1"/>
    </xf>
    <xf numFmtId="16" fontId="4" fillId="0" borderId="19" xfId="0" applyNumberFormat="1" applyFont="1" applyFill="1" applyBorder="1" applyAlignment="1">
      <alignment horizontal="center" vertical="top" wrapText="1"/>
    </xf>
    <xf numFmtId="16" fontId="4" fillId="0" borderId="14"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4"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8" fillId="35" borderId="10" xfId="0" applyFont="1" applyFill="1" applyBorder="1" applyAlignment="1">
      <alignment horizontal="center" vertical="center"/>
    </xf>
    <xf numFmtId="0" fontId="18" fillId="35" borderId="10" xfId="0" applyFont="1" applyFill="1" applyBorder="1" applyAlignment="1">
      <alignment horizontal="center" vertical="center" wrapText="1"/>
    </xf>
    <xf numFmtId="172" fontId="18" fillId="35" borderId="10" xfId="0" applyNumberFormat="1" applyFont="1" applyFill="1" applyBorder="1" applyAlignment="1">
      <alignment horizontal="center" vertical="center" wrapText="1"/>
    </xf>
    <xf numFmtId="49" fontId="18" fillId="0" borderId="24" xfId="0" applyNumberFormat="1" applyFont="1" applyFill="1" applyBorder="1" applyAlignment="1">
      <alignment horizontal="center" vertical="top" wrapText="1"/>
    </xf>
    <xf numFmtId="49" fontId="18" fillId="0" borderId="25" xfId="0" applyNumberFormat="1" applyFont="1" applyFill="1" applyBorder="1" applyAlignment="1">
      <alignment horizontal="center" vertical="top" wrapText="1"/>
    </xf>
    <xf numFmtId="49" fontId="18" fillId="0" borderId="26" xfId="0" applyNumberFormat="1" applyFont="1" applyFill="1" applyBorder="1" applyAlignment="1">
      <alignment horizontal="center" vertical="top" wrapText="1"/>
    </xf>
    <xf numFmtId="0" fontId="17" fillId="0" borderId="19" xfId="0" applyFont="1" applyFill="1" applyBorder="1" applyAlignment="1" applyProtection="1">
      <alignment horizontal="left" vertical="top" wrapText="1"/>
      <protection locked="0"/>
    </xf>
    <xf numFmtId="0" fontId="17" fillId="0" borderId="17" xfId="0" applyFont="1" applyFill="1" applyBorder="1" applyAlignment="1" applyProtection="1">
      <alignment horizontal="left" vertical="top" wrapText="1"/>
      <protection locked="0"/>
    </xf>
    <xf numFmtId="0" fontId="17" fillId="0" borderId="14" xfId="0" applyFont="1" applyFill="1" applyBorder="1" applyAlignment="1" applyProtection="1">
      <alignment horizontal="left" vertical="top" wrapText="1"/>
      <protection locked="0"/>
    </xf>
    <xf numFmtId="49" fontId="19" fillId="0" borderId="13"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172" fontId="18" fillId="0" borderId="20" xfId="0" applyNumberFormat="1" applyFont="1" applyFill="1" applyBorder="1" applyAlignment="1">
      <alignment horizontal="center" vertical="center" wrapText="1"/>
    </xf>
    <xf numFmtId="0" fontId="20" fillId="35" borderId="13" xfId="0" applyFont="1" applyFill="1" applyBorder="1" applyAlignment="1" applyProtection="1">
      <alignment horizontal="center" vertical="center" wrapText="1"/>
      <protection locked="0"/>
    </xf>
    <xf numFmtId="0" fontId="20" fillId="35" borderId="16" xfId="0" applyFont="1" applyFill="1" applyBorder="1" applyAlignment="1" applyProtection="1">
      <alignment horizontal="center" vertical="center" wrapText="1"/>
      <protection locked="0"/>
    </xf>
    <xf numFmtId="0" fontId="18" fillId="35" borderId="21" xfId="0" applyFont="1" applyFill="1" applyBorder="1" applyAlignment="1">
      <alignment horizontal="center" vertical="center" wrapText="1"/>
    </xf>
    <xf numFmtId="176" fontId="19" fillId="0" borderId="27" xfId="0" applyNumberFormat="1" applyFont="1" applyFill="1" applyBorder="1" applyAlignment="1">
      <alignment horizontal="center" vertical="center" wrapText="1"/>
    </xf>
    <xf numFmtId="176" fontId="19" fillId="0" borderId="28" xfId="0" applyNumberFormat="1" applyFont="1" applyFill="1" applyBorder="1" applyAlignment="1">
      <alignment horizontal="center" vertical="center" wrapText="1"/>
    </xf>
    <xf numFmtId="176" fontId="19" fillId="0" borderId="29" xfId="0" applyNumberFormat="1"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176" fontId="21" fillId="0" borderId="19" xfId="0" applyNumberFormat="1" applyFont="1" applyFill="1" applyBorder="1" applyAlignment="1">
      <alignment horizontal="left" vertical="center" wrapText="1"/>
    </xf>
    <xf numFmtId="176" fontId="21" fillId="0" borderId="17" xfId="0" applyNumberFormat="1" applyFont="1" applyFill="1" applyBorder="1" applyAlignment="1">
      <alignment horizontal="left" vertical="center" wrapText="1"/>
    </xf>
    <xf numFmtId="176" fontId="21" fillId="0" borderId="14" xfId="0" applyNumberFormat="1" applyFont="1" applyFill="1" applyBorder="1" applyAlignment="1">
      <alignment horizontal="left" vertical="center" wrapText="1"/>
    </xf>
    <xf numFmtId="0" fontId="60" fillId="0" borderId="19" xfId="0" applyFont="1" applyFill="1" applyBorder="1" applyAlignment="1">
      <alignment horizontal="left" vertical="top" wrapText="1"/>
    </xf>
    <xf numFmtId="0" fontId="60" fillId="0" borderId="17" xfId="0" applyFont="1" applyFill="1" applyBorder="1" applyAlignment="1">
      <alignment horizontal="left" vertical="top" wrapText="1"/>
    </xf>
    <xf numFmtId="0" fontId="60" fillId="0" borderId="14" xfId="0" applyFont="1" applyFill="1" applyBorder="1" applyAlignment="1">
      <alignment horizontal="left" vertical="top" wrapText="1"/>
    </xf>
    <xf numFmtId="173" fontId="18" fillId="0" borderId="19"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7" fillId="35" borderId="19" xfId="0" applyFont="1" applyFill="1" applyBorder="1" applyAlignment="1" applyProtection="1">
      <alignment horizontal="left" vertical="top" wrapText="1"/>
      <protection locked="0"/>
    </xf>
    <xf numFmtId="0" fontId="17" fillId="35" borderId="17" xfId="0" applyFont="1" applyFill="1" applyBorder="1" applyAlignment="1" applyProtection="1">
      <alignment horizontal="left" vertical="top" wrapText="1"/>
      <protection locked="0"/>
    </xf>
    <xf numFmtId="0" fontId="17" fillId="35" borderId="14" xfId="0" applyFont="1" applyFill="1" applyBorder="1" applyAlignment="1" applyProtection="1">
      <alignment horizontal="left" vertical="top" wrapText="1"/>
      <protection locked="0"/>
    </xf>
    <xf numFmtId="0" fontId="62" fillId="0" borderId="19" xfId="0" applyFont="1" applyFill="1" applyBorder="1" applyAlignment="1">
      <alignment horizontal="left" vertical="top" wrapText="1"/>
    </xf>
    <xf numFmtId="0" fontId="62" fillId="0" borderId="17" xfId="0" applyFont="1" applyFill="1" applyBorder="1" applyAlignment="1">
      <alignment horizontal="left" vertical="top" wrapText="1"/>
    </xf>
    <xf numFmtId="0" fontId="62" fillId="0" borderId="14" xfId="0" applyFont="1" applyFill="1" applyBorder="1" applyAlignment="1">
      <alignment horizontal="left" vertical="top" wrapText="1"/>
    </xf>
    <xf numFmtId="0" fontId="20" fillId="0" borderId="20"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30" xfId="0" applyFont="1" applyFill="1" applyBorder="1" applyAlignment="1" applyProtection="1">
      <alignment horizontal="left" vertical="top" wrapText="1"/>
      <protection locked="0"/>
    </xf>
    <xf numFmtId="0" fontId="20" fillId="0" borderId="23" xfId="0" applyFont="1" applyFill="1" applyBorder="1" applyAlignment="1" applyProtection="1">
      <alignment horizontal="left" vertical="top" wrapText="1"/>
      <protection locked="0"/>
    </xf>
    <xf numFmtId="0" fontId="20" fillId="0" borderId="10" xfId="0" applyFont="1" applyFill="1" applyBorder="1" applyAlignment="1" applyProtection="1">
      <alignment horizontal="center" vertical="center" wrapText="1"/>
      <protection locked="0"/>
    </xf>
    <xf numFmtId="173" fontId="20" fillId="0" borderId="10" xfId="0" applyNumberFormat="1" applyFont="1" applyFill="1" applyBorder="1" applyAlignment="1" applyProtection="1">
      <alignment horizontal="center" vertical="center" wrapText="1"/>
      <protection locked="0"/>
    </xf>
    <xf numFmtId="173" fontId="22" fillId="0" borderId="19"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9"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62" fillId="0" borderId="10" xfId="0" applyFont="1" applyBorder="1" applyAlignment="1">
      <alignment horizontal="left" vertical="top" wrapText="1"/>
    </xf>
    <xf numFmtId="49" fontId="18" fillId="0" borderId="20" xfId="0" applyNumberFormat="1" applyFont="1" applyFill="1" applyBorder="1" applyAlignment="1">
      <alignment horizontal="center" vertical="top" wrapText="1"/>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22" fillId="0" borderId="19" xfId="0" applyFont="1" applyFill="1" applyBorder="1" applyAlignment="1">
      <alignment horizontal="center" vertical="center" wrapText="1"/>
    </xf>
    <xf numFmtId="2" fontId="62" fillId="35" borderId="19" xfId="0" applyNumberFormat="1" applyFont="1" applyFill="1" applyBorder="1" applyAlignment="1">
      <alignment horizontal="left" vertical="top" wrapText="1"/>
    </xf>
    <xf numFmtId="2" fontId="62" fillId="35" borderId="17" xfId="0" applyNumberFormat="1" applyFont="1" applyFill="1" applyBorder="1" applyAlignment="1">
      <alignment horizontal="left" vertical="top" wrapText="1"/>
    </xf>
    <xf numFmtId="2" fontId="62" fillId="35" borderId="14" xfId="0" applyNumberFormat="1" applyFont="1" applyFill="1" applyBorder="1" applyAlignment="1">
      <alignment horizontal="left" vertical="top" wrapText="1"/>
    </xf>
    <xf numFmtId="0" fontId="62" fillId="0" borderId="19"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4" xfId="0" applyFont="1" applyBorder="1" applyAlignment="1">
      <alignment horizontal="center" vertical="center" wrapText="1"/>
    </xf>
    <xf numFmtId="0" fontId="18" fillId="35" borderId="19" xfId="0" applyNumberFormat="1" applyFont="1" applyFill="1" applyBorder="1" applyAlignment="1">
      <alignment horizontal="left" vertical="center" wrapText="1"/>
    </xf>
    <xf numFmtId="0" fontId="18" fillId="35" borderId="17" xfId="0" applyNumberFormat="1" applyFont="1" applyFill="1" applyBorder="1" applyAlignment="1">
      <alignment horizontal="left" vertical="center" wrapText="1"/>
    </xf>
    <xf numFmtId="0" fontId="18" fillId="35" borderId="14" xfId="0" applyNumberFormat="1" applyFont="1" applyFill="1" applyBorder="1" applyAlignment="1">
      <alignment horizontal="left" vertical="center" wrapText="1"/>
    </xf>
    <xf numFmtId="49" fontId="18" fillId="35" borderId="24" xfId="0" applyNumberFormat="1" applyFont="1" applyFill="1" applyBorder="1" applyAlignment="1">
      <alignment horizontal="center" vertical="top" wrapText="1"/>
    </xf>
    <xf numFmtId="49" fontId="18" fillId="35" borderId="25" xfId="0" applyNumberFormat="1" applyFont="1" applyFill="1" applyBorder="1" applyAlignment="1">
      <alignment horizontal="center" vertical="top" wrapText="1"/>
    </xf>
    <xf numFmtId="49" fontId="18" fillId="35" borderId="26" xfId="0" applyNumberFormat="1" applyFont="1" applyFill="1" applyBorder="1" applyAlignment="1">
      <alignment horizontal="center" vertical="top" wrapText="1"/>
    </xf>
    <xf numFmtId="172" fontId="19" fillId="0" borderId="13" xfId="0" applyNumberFormat="1" applyFont="1" applyFill="1" applyBorder="1" applyAlignment="1">
      <alignment horizontal="center" vertical="center" wrapText="1"/>
    </xf>
    <xf numFmtId="172" fontId="19" fillId="0" borderId="16" xfId="0" applyNumberFormat="1" applyFont="1" applyFill="1" applyBorder="1" applyAlignment="1">
      <alignment horizontal="center" vertical="center" wrapText="1"/>
    </xf>
    <xf numFmtId="172" fontId="19" fillId="0" borderId="11" xfId="0" applyNumberFormat="1" applyFont="1" applyFill="1" applyBorder="1" applyAlignment="1">
      <alignment horizontal="center" vertical="center" wrapText="1"/>
    </xf>
    <xf numFmtId="173" fontId="18" fillId="35" borderId="19" xfId="0" applyNumberFormat="1" applyFont="1" applyFill="1" applyBorder="1" applyAlignment="1">
      <alignment horizontal="center" vertical="center" wrapText="1"/>
    </xf>
    <xf numFmtId="0" fontId="18" fillId="35" borderId="17" xfId="0" applyFont="1" applyFill="1" applyBorder="1" applyAlignment="1">
      <alignment horizontal="center" vertical="center" wrapText="1"/>
    </xf>
    <xf numFmtId="0" fontId="18" fillId="35" borderId="14" xfId="0" applyFont="1" applyFill="1" applyBorder="1" applyAlignment="1">
      <alignment horizontal="center" vertical="center" wrapText="1"/>
    </xf>
    <xf numFmtId="0" fontId="17" fillId="35" borderId="10" xfId="0" applyFont="1" applyFill="1" applyBorder="1" applyAlignment="1" applyProtection="1">
      <alignment horizontal="left" vertical="top" wrapText="1"/>
      <protection locked="0"/>
    </xf>
    <xf numFmtId="0" fontId="17" fillId="35" borderId="31" xfId="0" applyFont="1" applyFill="1" applyBorder="1" applyAlignment="1" applyProtection="1">
      <alignment horizontal="left" vertical="top" wrapText="1"/>
      <protection locked="0"/>
    </xf>
    <xf numFmtId="0" fontId="17" fillId="35" borderId="32" xfId="0" applyFont="1" applyFill="1" applyBorder="1" applyAlignment="1" applyProtection="1">
      <alignment horizontal="left" vertical="top" wrapText="1"/>
      <protection locked="0"/>
    </xf>
    <xf numFmtId="0" fontId="17" fillId="35" borderId="33" xfId="0" applyFont="1" applyFill="1" applyBorder="1" applyAlignment="1" applyProtection="1">
      <alignment horizontal="left" vertical="top" wrapText="1"/>
      <protection locked="0"/>
    </xf>
    <xf numFmtId="0" fontId="17" fillId="35" borderId="18" xfId="0" applyFont="1" applyFill="1" applyBorder="1" applyAlignment="1" applyProtection="1">
      <alignment horizontal="left" vertical="top" wrapText="1"/>
      <protection locked="0"/>
    </xf>
    <xf numFmtId="0" fontId="17" fillId="35" borderId="0" xfId="0" applyFont="1" applyFill="1" applyBorder="1" applyAlignment="1" applyProtection="1">
      <alignment horizontal="left" vertical="top" wrapText="1"/>
      <protection locked="0"/>
    </xf>
    <xf numFmtId="0" fontId="17" fillId="35" borderId="34" xfId="0" applyFont="1" applyFill="1" applyBorder="1" applyAlignment="1" applyProtection="1">
      <alignment horizontal="left" vertical="top" wrapText="1"/>
      <protection locked="0"/>
    </xf>
    <xf numFmtId="0" fontId="17" fillId="35" borderId="35" xfId="0" applyFont="1" applyFill="1" applyBorder="1" applyAlignment="1" applyProtection="1">
      <alignment horizontal="left" vertical="top" wrapText="1"/>
      <protection locked="0"/>
    </xf>
    <xf numFmtId="0" fontId="17" fillId="35" borderId="15" xfId="0" applyFont="1" applyFill="1" applyBorder="1" applyAlignment="1" applyProtection="1">
      <alignment horizontal="left" vertical="top" wrapText="1"/>
      <protection locked="0"/>
    </xf>
    <xf numFmtId="0" fontId="17" fillId="35" borderId="12" xfId="0" applyFont="1" applyFill="1" applyBorder="1" applyAlignment="1" applyProtection="1">
      <alignment horizontal="left" vertical="top" wrapText="1"/>
      <protection locked="0"/>
    </xf>
    <xf numFmtId="0" fontId="20" fillId="0" borderId="23"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left" vertical="top" wrapText="1"/>
      <protection locked="0"/>
    </xf>
    <xf numFmtId="0" fontId="62" fillId="0" borderId="0" xfId="0" applyFont="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3">
    <dxf>
      <font>
        <b/>
        <i val="0"/>
        <color indexed="10"/>
      </font>
    </dxf>
    <dxf>
      <fill>
        <patternFill>
          <bgColor theme="4" tint="0.7999799847602844"/>
        </patternFill>
      </fill>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110</xdr:row>
      <xdr:rowOff>0</xdr:rowOff>
    </xdr:from>
    <xdr:ext cx="3609975" cy="1409700"/>
    <xdr:sp fLocksText="0">
      <xdr:nvSpPr>
        <xdr:cNvPr id="1" name="Text Box 1"/>
        <xdr:cNvSpPr txBox="1">
          <a:spLocks noChangeArrowheads="1"/>
        </xdr:cNvSpPr>
      </xdr:nvSpPr>
      <xdr:spPr>
        <a:xfrm>
          <a:off x="4591050" y="88534875"/>
          <a:ext cx="3609975"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9"/>
  <sheetViews>
    <sheetView zoomScalePageLayoutView="0" workbookViewId="0" topLeftCell="A1">
      <selection activeCell="AM10" sqref="AM10"/>
    </sheetView>
  </sheetViews>
  <sheetFormatPr defaultColWidth="9.140625" defaultRowHeight="15"/>
  <cols>
    <col min="1" max="1" width="4.00390625" style="1" customWidth="1"/>
    <col min="2" max="2" width="24.7109375" style="1" customWidth="1"/>
    <col min="3" max="3" width="18.140625" style="1" customWidth="1"/>
    <col min="4" max="4" width="13.7109375" style="1" customWidth="1"/>
    <col min="5" max="5" width="11.8515625" style="1" customWidth="1"/>
    <col min="6" max="6" width="6.7109375" style="1" customWidth="1"/>
    <col min="7" max="16384" width="9.140625" style="1" customWidth="1"/>
  </cols>
  <sheetData>
    <row r="1" spans="1:48" ht="30.75" customHeight="1">
      <c r="A1" s="151" t="s">
        <v>39</v>
      </c>
      <c r="B1" s="152"/>
      <c r="C1" s="149" t="s">
        <v>40</v>
      </c>
      <c r="D1" s="144" t="s">
        <v>43</v>
      </c>
      <c r="E1" s="145"/>
      <c r="F1" s="146"/>
      <c r="G1" s="144" t="s">
        <v>17</v>
      </c>
      <c r="H1" s="145"/>
      <c r="I1" s="146"/>
      <c r="J1" s="144" t="s">
        <v>18</v>
      </c>
      <c r="K1" s="145"/>
      <c r="L1" s="146"/>
      <c r="M1" s="144" t="s">
        <v>22</v>
      </c>
      <c r="N1" s="145"/>
      <c r="O1" s="146"/>
      <c r="P1" s="147" t="s">
        <v>23</v>
      </c>
      <c r="Q1" s="148"/>
      <c r="R1" s="144" t="s">
        <v>24</v>
      </c>
      <c r="S1" s="145"/>
      <c r="T1" s="146"/>
      <c r="U1" s="144" t="s">
        <v>25</v>
      </c>
      <c r="V1" s="145"/>
      <c r="W1" s="146"/>
      <c r="X1" s="147" t="s">
        <v>26</v>
      </c>
      <c r="Y1" s="150"/>
      <c r="Z1" s="148"/>
      <c r="AA1" s="147" t="s">
        <v>27</v>
      </c>
      <c r="AB1" s="148"/>
      <c r="AC1" s="144" t="s">
        <v>28</v>
      </c>
      <c r="AD1" s="145"/>
      <c r="AE1" s="146"/>
      <c r="AF1" s="144" t="s">
        <v>29</v>
      </c>
      <c r="AG1" s="145"/>
      <c r="AH1" s="146"/>
      <c r="AI1" s="144" t="s">
        <v>30</v>
      </c>
      <c r="AJ1" s="145"/>
      <c r="AK1" s="146"/>
      <c r="AL1" s="147" t="s">
        <v>31</v>
      </c>
      <c r="AM1" s="148"/>
      <c r="AN1" s="144" t="s">
        <v>32</v>
      </c>
      <c r="AO1" s="145"/>
      <c r="AP1" s="146"/>
      <c r="AQ1" s="144" t="s">
        <v>33</v>
      </c>
      <c r="AR1" s="145"/>
      <c r="AS1" s="146"/>
      <c r="AT1" s="144" t="s">
        <v>34</v>
      </c>
      <c r="AU1" s="145"/>
      <c r="AV1" s="146"/>
    </row>
    <row r="2" spans="1:48" ht="39" customHeight="1">
      <c r="A2" s="152"/>
      <c r="B2" s="152"/>
      <c r="C2" s="149"/>
      <c r="D2" s="10" t="s">
        <v>46</v>
      </c>
      <c r="E2" s="10" t="s">
        <v>47</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15">
      <c r="A3" s="149" t="s">
        <v>81</v>
      </c>
      <c r="B3" s="149"/>
      <c r="C3" s="4" t="s">
        <v>35</v>
      </c>
      <c r="D3" s="11" t="e">
        <f>#REF!</f>
        <v>#REF!</v>
      </c>
      <c r="E3" s="11" t="e">
        <f>#REF!</f>
        <v>#REF!</v>
      </c>
      <c r="F3" s="11" t="e">
        <f>#REF!</f>
        <v>#REF!</v>
      </c>
      <c r="G3" s="11" t="e">
        <f>#REF!</f>
        <v>#REF!</v>
      </c>
      <c r="H3" s="11" t="e">
        <f>#REF!</f>
        <v>#REF!</v>
      </c>
      <c r="I3" s="11" t="e">
        <f>#REF!</f>
        <v>#REF!</v>
      </c>
      <c r="J3" s="11" t="e">
        <f>#REF!</f>
        <v>#REF!</v>
      </c>
      <c r="K3" s="11" t="e">
        <f>#REF!</f>
        <v>#REF!</v>
      </c>
      <c r="L3" s="11" t="e">
        <f>#REF!</f>
        <v>#REF!</v>
      </c>
      <c r="M3" s="11" t="e">
        <f>#REF!</f>
        <v>#REF!</v>
      </c>
      <c r="N3" s="11" t="e">
        <f>#REF!</f>
        <v>#REF!</v>
      </c>
      <c r="O3" s="11" t="e">
        <f>#REF!</f>
        <v>#REF!</v>
      </c>
      <c r="P3" s="11" t="e">
        <f>#REF!</f>
        <v>#REF!</v>
      </c>
      <c r="Q3" s="11" t="e">
        <f>#REF!</f>
        <v>#REF!</v>
      </c>
      <c r="R3" s="11" t="e">
        <f>#REF!</f>
        <v>#REF!</v>
      </c>
      <c r="S3" s="11" t="e">
        <f>#REF!</f>
        <v>#REF!</v>
      </c>
      <c r="T3" s="11" t="e">
        <f>#REF!</f>
        <v>#REF!</v>
      </c>
      <c r="U3" s="11" t="e">
        <f>#REF!</f>
        <v>#REF!</v>
      </c>
      <c r="V3" s="11" t="e">
        <f>#REF!</f>
        <v>#REF!</v>
      </c>
      <c r="W3" s="11" t="e">
        <f>#REF!</f>
        <v>#REF!</v>
      </c>
      <c r="X3" s="11" t="e">
        <f>#REF!</f>
        <v>#REF!</v>
      </c>
      <c r="Y3" s="11" t="e">
        <f>#REF!</f>
        <v>#REF!</v>
      </c>
      <c r="Z3" s="11" t="e">
        <f>#REF!</f>
        <v>#REF!</v>
      </c>
      <c r="AA3" s="11" t="e">
        <f>#REF!</f>
        <v>#REF!</v>
      </c>
      <c r="AB3" s="11" t="e">
        <f>#REF!</f>
        <v>#REF!</v>
      </c>
      <c r="AC3" s="11" t="e">
        <f>#REF!</f>
        <v>#REF!</v>
      </c>
      <c r="AD3" s="11" t="e">
        <f>#REF!</f>
        <v>#REF!</v>
      </c>
      <c r="AE3" s="11" t="e">
        <f>#REF!</f>
        <v>#REF!</v>
      </c>
      <c r="AF3" s="11" t="e">
        <f>#REF!</f>
        <v>#REF!</v>
      </c>
      <c r="AG3" s="11" t="e">
        <f>#REF!</f>
        <v>#REF!</v>
      </c>
      <c r="AH3" s="11" t="e">
        <f>#REF!</f>
        <v>#REF!</v>
      </c>
      <c r="AI3" s="11" t="e">
        <f>#REF!</f>
        <v>#REF!</v>
      </c>
      <c r="AJ3" s="11" t="e">
        <f>#REF!</f>
        <v>#REF!</v>
      </c>
      <c r="AK3" s="11" t="e">
        <f>#REF!</f>
        <v>#REF!</v>
      </c>
      <c r="AL3" s="11" t="e">
        <f>#REF!</f>
        <v>#REF!</v>
      </c>
      <c r="AM3" s="11" t="e">
        <f>#REF!</f>
        <v>#REF!</v>
      </c>
      <c r="AN3" s="11" t="e">
        <f>#REF!</f>
        <v>#REF!</v>
      </c>
      <c r="AO3" s="11" t="e">
        <f>#REF!</f>
        <v>#REF!</v>
      </c>
      <c r="AP3" s="11" t="e">
        <f>#REF!</f>
        <v>#REF!</v>
      </c>
      <c r="AQ3" s="11" t="e">
        <f>#REF!</f>
        <v>#REF!</v>
      </c>
      <c r="AR3" s="11" t="e">
        <f>#REF!</f>
        <v>#REF!</v>
      </c>
      <c r="AS3" s="11" t="e">
        <f>#REF!</f>
        <v>#REF!</v>
      </c>
      <c r="AT3" s="11" t="e">
        <f>#REF!</f>
        <v>#REF!</v>
      </c>
      <c r="AU3" s="11" t="e">
        <f>#REF!</f>
        <v>#REF!</v>
      </c>
      <c r="AV3" s="11" t="e">
        <f>#REF!</f>
        <v>#REF!</v>
      </c>
    </row>
    <row r="4" spans="1:48" ht="15">
      <c r="A4" s="149"/>
      <c r="B4" s="149"/>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149"/>
      <c r="B5" s="149"/>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5.5">
      <c r="A6" s="149"/>
      <c r="B6" s="149"/>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ht="15">
      <c r="A7" s="149"/>
      <c r="B7" s="149"/>
      <c r="C7" s="8" t="s">
        <v>42</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5.5">
      <c r="A8" s="149"/>
      <c r="B8" s="149"/>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5.5">
      <c r="A9" s="149"/>
      <c r="B9" s="149"/>
      <c r="C9" s="8" t="s">
        <v>41</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sheetProtection/>
  <mergeCells count="19">
    <mergeCell ref="A3:B9"/>
    <mergeCell ref="D1:F1"/>
    <mergeCell ref="R1:T1"/>
    <mergeCell ref="X1:Z1"/>
    <mergeCell ref="AA1:AB1"/>
    <mergeCell ref="AC1:AE1"/>
    <mergeCell ref="U1:W1"/>
    <mergeCell ref="A1:B2"/>
    <mergeCell ref="C1:C2"/>
    <mergeCell ref="AT1:AV1"/>
    <mergeCell ref="G1:I1"/>
    <mergeCell ref="J1:L1"/>
    <mergeCell ref="M1:O1"/>
    <mergeCell ref="P1:Q1"/>
    <mergeCell ref="AF1:AH1"/>
    <mergeCell ref="AI1:AK1"/>
    <mergeCell ref="AL1:AM1"/>
    <mergeCell ref="AN1:AP1"/>
    <mergeCell ref="AQ1:AS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A3" sqref="A3:E3"/>
    </sheetView>
  </sheetViews>
  <sheetFormatPr defaultColWidth="9.140625" defaultRowHeight="15"/>
  <cols>
    <col min="1" max="1" width="48.8515625" style="0" customWidth="1"/>
    <col min="2" max="2" width="11.7109375" style="0" customWidth="1"/>
    <col min="3" max="3" width="13.7109375" style="0" customWidth="1"/>
    <col min="4" max="4" width="16.28125" style="0" customWidth="1"/>
    <col min="5" max="5" width="26.8515625" style="0" customWidth="1"/>
  </cols>
  <sheetData>
    <row r="1" spans="1:5" ht="15">
      <c r="A1" s="154" t="s">
        <v>56</v>
      </c>
      <c r="B1" s="154"/>
      <c r="C1" s="154"/>
      <c r="D1" s="154"/>
      <c r="E1" s="154"/>
    </row>
    <row r="2" spans="1:5" ht="15">
      <c r="A2" s="13"/>
      <c r="B2" s="13"/>
      <c r="C2" s="13"/>
      <c r="D2" s="13"/>
      <c r="E2" s="13"/>
    </row>
    <row r="3" spans="1:5" ht="15">
      <c r="A3" s="155" t="s">
        <v>128</v>
      </c>
      <c r="B3" s="155"/>
      <c r="C3" s="155"/>
      <c r="D3" s="155"/>
      <c r="E3" s="155"/>
    </row>
    <row r="4" spans="1:5" ht="45" customHeight="1">
      <c r="A4" s="14" t="s">
        <v>50</v>
      </c>
      <c r="B4" s="14" t="s">
        <v>57</v>
      </c>
      <c r="C4" s="14" t="s">
        <v>51</v>
      </c>
      <c r="D4" s="14" t="s">
        <v>52</v>
      </c>
      <c r="E4" s="14" t="s">
        <v>53</v>
      </c>
    </row>
    <row r="5" spans="1:5" ht="57.75" customHeight="1">
      <c r="A5" s="15" t="s">
        <v>58</v>
      </c>
      <c r="B5" s="16">
        <v>0.1</v>
      </c>
      <c r="C5" s="17">
        <f>SUM(D6:D7)</f>
        <v>0</v>
      </c>
      <c r="D5" s="16">
        <f aca="true" t="shared" si="0" ref="D5:D23">B5*C5</f>
        <v>0</v>
      </c>
      <c r="E5" s="15"/>
    </row>
    <row r="6" spans="1:5" ht="72.75" customHeight="1">
      <c r="A6" s="18" t="s">
        <v>59</v>
      </c>
      <c r="B6" s="19">
        <v>0.5</v>
      </c>
      <c r="C6" s="20"/>
      <c r="D6" s="19">
        <f t="shared" si="0"/>
        <v>0</v>
      </c>
      <c r="E6" s="18"/>
    </row>
    <row r="7" spans="1:5" ht="21" customHeight="1">
      <c r="A7" s="18" t="s">
        <v>60</v>
      </c>
      <c r="B7" s="19">
        <v>0.5</v>
      </c>
      <c r="C7" s="20"/>
      <c r="D7" s="19">
        <f t="shared" si="0"/>
        <v>0</v>
      </c>
      <c r="E7" s="18"/>
    </row>
    <row r="8" spans="1:5" ht="32.25" customHeight="1">
      <c r="A8" s="15" t="s">
        <v>61</v>
      </c>
      <c r="B8" s="16">
        <v>0.1</v>
      </c>
      <c r="C8" s="17">
        <f>SUM(D9:D10)</f>
        <v>0</v>
      </c>
      <c r="D8" s="16">
        <f t="shared" si="0"/>
        <v>0</v>
      </c>
      <c r="E8" s="15"/>
    </row>
    <row r="9" spans="1:5" ht="27">
      <c r="A9" s="18" t="s">
        <v>62</v>
      </c>
      <c r="B9" s="19">
        <v>0.5</v>
      </c>
      <c r="C9" s="20"/>
      <c r="D9" s="19">
        <f t="shared" si="0"/>
        <v>0</v>
      </c>
      <c r="E9" s="18"/>
    </row>
    <row r="10" spans="1:5" ht="27">
      <c r="A10" s="18" t="s">
        <v>63</v>
      </c>
      <c r="B10" s="19">
        <v>0.5</v>
      </c>
      <c r="C10" s="20"/>
      <c r="D10" s="19">
        <f t="shared" si="0"/>
        <v>0</v>
      </c>
      <c r="E10" s="18"/>
    </row>
    <row r="11" spans="1:5" ht="45.75" customHeight="1">
      <c r="A11" s="15" t="s">
        <v>64</v>
      </c>
      <c r="B11" s="16">
        <v>0.2</v>
      </c>
      <c r="C11" s="17">
        <f>SUM(D12:D13)</f>
        <v>0</v>
      </c>
      <c r="D11" s="16">
        <f t="shared" si="0"/>
        <v>0</v>
      </c>
      <c r="E11" s="15"/>
    </row>
    <row r="12" spans="1:5" ht="56.25" customHeight="1">
      <c r="A12" s="18" t="s">
        <v>65</v>
      </c>
      <c r="B12" s="19">
        <v>0.7</v>
      </c>
      <c r="C12" s="21"/>
      <c r="D12" s="22">
        <f t="shared" si="0"/>
        <v>0</v>
      </c>
      <c r="E12" s="23"/>
    </row>
    <row r="13" spans="1:5" ht="30.75" customHeight="1">
      <c r="A13" s="18" t="s">
        <v>66</v>
      </c>
      <c r="B13" s="19">
        <v>0.3</v>
      </c>
      <c r="C13" s="21"/>
      <c r="D13" s="22">
        <f t="shared" si="0"/>
        <v>0</v>
      </c>
      <c r="E13" s="24"/>
    </row>
    <row r="14" spans="1:5" ht="45" customHeight="1">
      <c r="A14" s="15" t="s">
        <v>67</v>
      </c>
      <c r="B14" s="16">
        <v>0.4</v>
      </c>
      <c r="C14" s="17">
        <f>SUM(D15:D16)</f>
        <v>0</v>
      </c>
      <c r="D14" s="16">
        <f t="shared" si="0"/>
        <v>0</v>
      </c>
      <c r="E14" s="15"/>
    </row>
    <row r="15" spans="1:5" ht="27">
      <c r="A15" s="25" t="s">
        <v>68</v>
      </c>
      <c r="B15" s="26">
        <v>0.5</v>
      </c>
      <c r="C15" s="27"/>
      <c r="D15" s="26">
        <f t="shared" si="0"/>
        <v>0</v>
      </c>
      <c r="E15" s="25"/>
    </row>
    <row r="16" spans="1:5" ht="27">
      <c r="A16" s="18" t="s">
        <v>69</v>
      </c>
      <c r="B16" s="19">
        <v>0.5</v>
      </c>
      <c r="C16" s="20"/>
      <c r="D16" s="19">
        <f t="shared" si="0"/>
        <v>0</v>
      </c>
      <c r="E16" s="18"/>
    </row>
    <row r="17" spans="1:5" ht="17.25" customHeight="1">
      <c r="A17" s="15" t="s">
        <v>70</v>
      </c>
      <c r="B17" s="16">
        <v>0.1</v>
      </c>
      <c r="C17" s="17">
        <f>SUM(D18)</f>
        <v>0</v>
      </c>
      <c r="D17" s="16">
        <f t="shared" si="0"/>
        <v>0</v>
      </c>
      <c r="E17" s="15"/>
    </row>
    <row r="18" spans="1:5" ht="15">
      <c r="A18" s="18" t="s">
        <v>71</v>
      </c>
      <c r="B18" s="19">
        <v>1</v>
      </c>
      <c r="C18" s="20"/>
      <c r="D18" s="19">
        <f t="shared" si="0"/>
        <v>0</v>
      </c>
      <c r="E18" s="18"/>
    </row>
    <row r="19" spans="1:5" ht="30.75" customHeight="1">
      <c r="A19" s="15" t="s">
        <v>72</v>
      </c>
      <c r="B19" s="16">
        <v>0.05</v>
      </c>
      <c r="C19" s="17">
        <f>SUM(D20:D21)</f>
        <v>0</v>
      </c>
      <c r="D19" s="16">
        <f t="shared" si="0"/>
        <v>0</v>
      </c>
      <c r="E19" s="15"/>
    </row>
    <row r="20" spans="1:5" ht="21.75" customHeight="1">
      <c r="A20" s="18" t="s">
        <v>73</v>
      </c>
      <c r="B20" s="19">
        <v>0.5</v>
      </c>
      <c r="C20" s="20"/>
      <c r="D20" s="19">
        <f t="shared" si="0"/>
        <v>0</v>
      </c>
      <c r="E20" s="18"/>
    </row>
    <row r="21" spans="1:5" ht="27">
      <c r="A21" s="18" t="s">
        <v>74</v>
      </c>
      <c r="B21" s="19">
        <v>0.5</v>
      </c>
      <c r="C21" s="20"/>
      <c r="D21" s="19">
        <f t="shared" si="0"/>
        <v>0</v>
      </c>
      <c r="E21" s="18"/>
    </row>
    <row r="22" spans="1:5" ht="33.75" customHeight="1">
      <c r="A22" s="15" t="s">
        <v>75</v>
      </c>
      <c r="B22" s="16">
        <v>0.05</v>
      </c>
      <c r="C22" s="17">
        <f>SUM(D23)</f>
        <v>0</v>
      </c>
      <c r="D22" s="16">
        <f t="shared" si="0"/>
        <v>0</v>
      </c>
      <c r="E22" s="15"/>
    </row>
    <row r="23" spans="1:5" ht="27">
      <c r="A23" s="18" t="s">
        <v>76</v>
      </c>
      <c r="B23" s="19">
        <v>1</v>
      </c>
      <c r="C23" s="20"/>
      <c r="D23" s="19">
        <f t="shared" si="0"/>
        <v>0</v>
      </c>
      <c r="E23" s="18"/>
    </row>
    <row r="24" spans="1:5" ht="15">
      <c r="A24" s="28" t="s">
        <v>54</v>
      </c>
      <c r="B24" s="19">
        <f>SUM(B5,B8,B11,B14,B17,B19,B22)</f>
        <v>1</v>
      </c>
      <c r="C24" s="19">
        <f>SUM(C5,C8,C11,C14,C17,C19,C22)</f>
        <v>0</v>
      </c>
      <c r="D24" s="19">
        <f>SUM(D5,D8,D11,D14,D17,D19,D22)</f>
        <v>0</v>
      </c>
      <c r="E24" s="15" t="s">
        <v>55</v>
      </c>
    </row>
    <row r="25" spans="1:5" ht="15">
      <c r="A25" s="29"/>
      <c r="B25" s="29"/>
      <c r="C25" s="29"/>
      <c r="D25" s="29"/>
      <c r="E25" s="29"/>
    </row>
    <row r="26" spans="1:5" ht="15">
      <c r="A26" s="153" t="s">
        <v>77</v>
      </c>
      <c r="B26" s="153"/>
      <c r="C26" s="153"/>
      <c r="D26" s="153"/>
      <c r="E26" s="153"/>
    </row>
    <row r="27" spans="1:5" ht="15">
      <c r="A27" s="29"/>
      <c r="B27" s="29"/>
      <c r="C27" s="29"/>
      <c r="D27" s="29"/>
      <c r="E27" s="29"/>
    </row>
    <row r="28" spans="1:5" ht="15">
      <c r="A28" s="153" t="s">
        <v>78</v>
      </c>
      <c r="B28" s="153"/>
      <c r="C28" s="153"/>
      <c r="D28" s="153"/>
      <c r="E28" s="153"/>
    </row>
    <row r="29" spans="1:5" ht="15">
      <c r="A29" s="153"/>
      <c r="B29" s="153"/>
      <c r="C29" s="153"/>
      <c r="D29" s="153"/>
      <c r="E29" s="153"/>
    </row>
  </sheetData>
  <sheetProtection/>
  <mergeCells count="5">
    <mergeCell ref="A29:E29"/>
    <mergeCell ref="A1:E1"/>
    <mergeCell ref="A3:E3"/>
    <mergeCell ref="A26:E26"/>
    <mergeCell ref="A28:E28"/>
  </mergeCells>
  <printOptions/>
  <pageMargins left="0.11811023622047245" right="0.31496062992125984" top="0.35433070866141736"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3" ySplit="3" topLeftCell="D36" activePane="bottomRight" state="frozen"/>
      <selection pane="topLeft" activeCell="A1" sqref="A1"/>
      <selection pane="topRight" activeCell="C1" sqref="C1"/>
      <selection pane="bottomLeft" activeCell="A1" sqref="A1"/>
      <selection pane="bottomRight" activeCell="P3" sqref="P3:Q3"/>
    </sheetView>
  </sheetViews>
  <sheetFormatPr defaultColWidth="9.140625" defaultRowHeight="15"/>
  <cols>
    <col min="1" max="1" width="4.57421875" style="47" customWidth="1"/>
    <col min="2" max="2" width="42.57421875" style="47" customWidth="1"/>
    <col min="3" max="3" width="6.8515625" style="47" customWidth="1"/>
    <col min="4" max="15" width="9.57421875" style="47" customWidth="1"/>
    <col min="16" max="17" width="10.57421875" style="47" customWidth="1"/>
    <col min="18" max="29" width="0" style="48" hidden="1" customWidth="1"/>
    <col min="30" max="16384" width="9.140625" style="48" customWidth="1"/>
  </cols>
  <sheetData>
    <row r="1" ht="12.75">
      <c r="Q1" s="38" t="s">
        <v>49</v>
      </c>
    </row>
    <row r="2" spans="1:17" ht="12.75">
      <c r="A2" s="49" t="s">
        <v>80</v>
      </c>
      <c r="B2" s="50"/>
      <c r="C2" s="50"/>
      <c r="D2" s="50"/>
      <c r="E2" s="50"/>
      <c r="F2" s="50"/>
      <c r="G2" s="50"/>
      <c r="H2" s="50"/>
      <c r="I2" s="50"/>
      <c r="J2" s="50"/>
      <c r="K2" s="50"/>
      <c r="L2" s="50"/>
      <c r="M2" s="50"/>
      <c r="N2" s="50"/>
      <c r="O2" s="50"/>
      <c r="P2" s="50"/>
      <c r="Q2" s="50"/>
    </row>
    <row r="3" spans="1:29" s="52" customFormat="1" ht="53.25" customHeight="1">
      <c r="A3" s="40" t="s">
        <v>0</v>
      </c>
      <c r="B3" s="179" t="s">
        <v>44</v>
      </c>
      <c r="C3" s="179"/>
      <c r="D3" s="40" t="s">
        <v>17</v>
      </c>
      <c r="E3" s="51" t="s">
        <v>18</v>
      </c>
      <c r="F3" s="40" t="s">
        <v>22</v>
      </c>
      <c r="G3" s="51" t="s">
        <v>24</v>
      </c>
      <c r="H3" s="40" t="s">
        <v>25</v>
      </c>
      <c r="I3" s="51" t="s">
        <v>26</v>
      </c>
      <c r="J3" s="40" t="s">
        <v>28</v>
      </c>
      <c r="K3" s="51" t="s">
        <v>29</v>
      </c>
      <c r="L3" s="40" t="s">
        <v>30</v>
      </c>
      <c r="M3" s="51" t="s">
        <v>32</v>
      </c>
      <c r="N3" s="40" t="s">
        <v>33</v>
      </c>
      <c r="O3" s="51" t="s">
        <v>34</v>
      </c>
      <c r="P3" s="40" t="s">
        <v>79</v>
      </c>
      <c r="Q3" s="40" t="s">
        <v>48</v>
      </c>
      <c r="R3" s="39" t="s">
        <v>17</v>
      </c>
      <c r="S3" s="33" t="s">
        <v>18</v>
      </c>
      <c r="T3" s="39" t="s">
        <v>22</v>
      </c>
      <c r="U3" s="33" t="s">
        <v>24</v>
      </c>
      <c r="V3" s="39" t="s">
        <v>25</v>
      </c>
      <c r="W3" s="33" t="s">
        <v>26</v>
      </c>
      <c r="X3" s="39" t="s">
        <v>28</v>
      </c>
      <c r="Y3" s="33" t="s">
        <v>29</v>
      </c>
      <c r="Z3" s="39" t="s">
        <v>30</v>
      </c>
      <c r="AA3" s="33" t="s">
        <v>32</v>
      </c>
      <c r="AB3" s="39" t="s">
        <v>33</v>
      </c>
      <c r="AC3" s="33" t="s">
        <v>34</v>
      </c>
    </row>
    <row r="4" spans="1:17" ht="15" customHeight="1">
      <c r="A4" s="53" t="s">
        <v>82</v>
      </c>
      <c r="B4" s="54"/>
      <c r="C4" s="54"/>
      <c r="D4" s="54"/>
      <c r="E4" s="50"/>
      <c r="F4" s="50"/>
      <c r="G4" s="50"/>
      <c r="H4" s="50"/>
      <c r="I4" s="50"/>
      <c r="J4" s="50"/>
      <c r="K4" s="50"/>
      <c r="L4" s="50"/>
      <c r="M4" s="50"/>
      <c r="N4" s="50"/>
      <c r="O4" s="50"/>
      <c r="P4" s="50"/>
      <c r="Q4" s="55"/>
    </row>
    <row r="5" spans="1:17" ht="283.5" customHeight="1">
      <c r="A5" s="173" t="s">
        <v>1</v>
      </c>
      <c r="B5" s="161" t="s">
        <v>83</v>
      </c>
      <c r="C5" s="56" t="s">
        <v>20</v>
      </c>
      <c r="D5" s="58" t="s">
        <v>215</v>
      </c>
      <c r="E5" s="58" t="s">
        <v>216</v>
      </c>
      <c r="F5" s="58" t="s">
        <v>217</v>
      </c>
      <c r="G5" s="58" t="s">
        <v>218</v>
      </c>
      <c r="H5" s="58" t="s">
        <v>217</v>
      </c>
      <c r="I5" s="58" t="s">
        <v>219</v>
      </c>
      <c r="J5" s="58" t="s">
        <v>218</v>
      </c>
      <c r="K5" s="58" t="s">
        <v>220</v>
      </c>
      <c r="L5" s="58" t="s">
        <v>221</v>
      </c>
      <c r="M5" s="58" t="s">
        <v>222</v>
      </c>
      <c r="N5" s="58" t="s">
        <v>221</v>
      </c>
      <c r="O5" s="58" t="s">
        <v>223</v>
      </c>
      <c r="P5" s="59"/>
      <c r="Q5" s="59"/>
    </row>
    <row r="6" spans="1:17" ht="105.75" customHeight="1">
      <c r="A6" s="173"/>
      <c r="B6" s="161"/>
      <c r="C6" s="56"/>
      <c r="D6" s="58"/>
      <c r="E6" s="58"/>
      <c r="F6" s="58"/>
      <c r="G6" s="58"/>
      <c r="H6" s="58"/>
      <c r="I6" s="58"/>
      <c r="J6" s="58"/>
      <c r="K6" s="60" t="s">
        <v>198</v>
      </c>
      <c r="L6" s="60" t="s">
        <v>199</v>
      </c>
      <c r="M6" s="60" t="s">
        <v>200</v>
      </c>
      <c r="N6" s="60" t="s">
        <v>201</v>
      </c>
      <c r="O6" s="58" t="s">
        <v>203</v>
      </c>
      <c r="P6" s="59"/>
      <c r="Q6" s="59"/>
    </row>
    <row r="7" spans="1:17" ht="74.25" customHeight="1">
      <c r="A7" s="173"/>
      <c r="B7" s="161"/>
      <c r="C7" s="56" t="s">
        <v>21</v>
      </c>
      <c r="D7" s="58"/>
      <c r="E7" s="59"/>
      <c r="F7" s="59"/>
      <c r="G7" s="59"/>
      <c r="H7" s="59"/>
      <c r="I7" s="59"/>
      <c r="J7" s="59"/>
      <c r="K7" s="59"/>
      <c r="L7" s="59"/>
      <c r="M7" s="59"/>
      <c r="N7" s="59"/>
      <c r="O7" s="59"/>
      <c r="P7" s="59"/>
      <c r="Q7" s="59"/>
    </row>
    <row r="8" spans="1:17" ht="175.5" customHeight="1">
      <c r="A8" s="173" t="s">
        <v>3</v>
      </c>
      <c r="B8" s="161" t="s">
        <v>84</v>
      </c>
      <c r="C8" s="56" t="s">
        <v>20</v>
      </c>
      <c r="D8" s="58"/>
      <c r="E8" s="59"/>
      <c r="F8" s="59"/>
      <c r="G8" s="59"/>
      <c r="H8" s="59"/>
      <c r="I8" s="60" t="s">
        <v>198</v>
      </c>
      <c r="J8" s="60" t="s">
        <v>199</v>
      </c>
      <c r="K8" s="60" t="s">
        <v>200</v>
      </c>
      <c r="L8" s="60" t="s">
        <v>201</v>
      </c>
      <c r="M8" s="165" t="s">
        <v>203</v>
      </c>
      <c r="N8" s="166"/>
      <c r="O8" s="167"/>
      <c r="P8" s="59"/>
      <c r="Q8" s="59"/>
    </row>
    <row r="9" spans="1:17" ht="33.75" customHeight="1">
      <c r="A9" s="173"/>
      <c r="B9" s="161"/>
      <c r="C9" s="56" t="s">
        <v>21</v>
      </c>
      <c r="D9" s="58"/>
      <c r="E9" s="59"/>
      <c r="F9" s="59"/>
      <c r="G9" s="59"/>
      <c r="H9" s="59"/>
      <c r="I9" s="59"/>
      <c r="J9" s="59"/>
      <c r="K9" s="59"/>
      <c r="L9" s="59"/>
      <c r="M9" s="59"/>
      <c r="N9" s="59"/>
      <c r="O9" s="59"/>
      <c r="P9" s="59"/>
      <c r="Q9" s="59"/>
    </row>
    <row r="10" spans="1:17" ht="151.5" customHeight="1">
      <c r="A10" s="173" t="s">
        <v>4</v>
      </c>
      <c r="B10" s="161" t="s">
        <v>85</v>
      </c>
      <c r="C10" s="56" t="s">
        <v>20</v>
      </c>
      <c r="D10" s="58" t="s">
        <v>204</v>
      </c>
      <c r="E10" s="58"/>
      <c r="F10" s="58" t="s">
        <v>205</v>
      </c>
      <c r="G10" s="58"/>
      <c r="H10" s="58" t="s">
        <v>206</v>
      </c>
      <c r="I10" s="58" t="s">
        <v>207</v>
      </c>
      <c r="J10" s="58" t="s">
        <v>208</v>
      </c>
      <c r="K10" s="58"/>
      <c r="L10" s="58"/>
      <c r="M10" s="58" t="s">
        <v>209</v>
      </c>
      <c r="N10" s="58"/>
      <c r="O10" s="58"/>
      <c r="P10" s="59"/>
      <c r="Q10" s="59"/>
    </row>
    <row r="11" spans="1:17" ht="40.5" customHeight="1">
      <c r="A11" s="173"/>
      <c r="B11" s="161"/>
      <c r="C11" s="56" t="s">
        <v>21</v>
      </c>
      <c r="D11" s="58"/>
      <c r="E11" s="59"/>
      <c r="F11" s="59"/>
      <c r="G11" s="59"/>
      <c r="H11" s="59"/>
      <c r="I11" s="59"/>
      <c r="J11" s="59"/>
      <c r="K11" s="59"/>
      <c r="L11" s="59"/>
      <c r="M11" s="59"/>
      <c r="N11" s="59"/>
      <c r="O11" s="59"/>
      <c r="P11" s="59"/>
      <c r="Q11" s="59"/>
    </row>
    <row r="12" spans="1:17" ht="355.5" customHeight="1">
      <c r="A12" s="173" t="s">
        <v>5</v>
      </c>
      <c r="B12" s="161" t="s">
        <v>226</v>
      </c>
      <c r="C12" s="56" t="s">
        <v>20</v>
      </c>
      <c r="D12" s="58"/>
      <c r="E12" s="58" t="s">
        <v>147</v>
      </c>
      <c r="F12" s="58"/>
      <c r="G12" s="58" t="s">
        <v>148</v>
      </c>
      <c r="H12" s="58" t="s">
        <v>149</v>
      </c>
      <c r="I12" s="58" t="s">
        <v>150</v>
      </c>
      <c r="J12" s="58"/>
      <c r="K12" s="58"/>
      <c r="L12" s="58" t="s">
        <v>149</v>
      </c>
      <c r="M12" s="58"/>
      <c r="N12" s="58"/>
      <c r="O12" s="58" t="s">
        <v>151</v>
      </c>
      <c r="P12" s="59"/>
      <c r="Q12" s="59"/>
    </row>
    <row r="13" spans="1:17" ht="24" customHeight="1">
      <c r="A13" s="173"/>
      <c r="B13" s="161"/>
      <c r="C13" s="56" t="s">
        <v>21</v>
      </c>
      <c r="D13" s="58"/>
      <c r="E13" s="59"/>
      <c r="F13" s="59"/>
      <c r="G13" s="59"/>
      <c r="H13" s="59"/>
      <c r="I13" s="59"/>
      <c r="J13" s="59"/>
      <c r="K13" s="59"/>
      <c r="L13" s="59"/>
      <c r="M13" s="59"/>
      <c r="N13" s="59"/>
      <c r="O13" s="59"/>
      <c r="P13" s="59"/>
      <c r="Q13" s="59"/>
    </row>
    <row r="14" spans="1:17" ht="96" customHeight="1">
      <c r="A14" s="173" t="s">
        <v>9</v>
      </c>
      <c r="B14" s="161" t="s">
        <v>86</v>
      </c>
      <c r="C14" s="56" t="s">
        <v>20</v>
      </c>
      <c r="D14" s="58"/>
      <c r="E14" s="59"/>
      <c r="F14" s="64" t="s">
        <v>238</v>
      </c>
      <c r="G14" s="59"/>
      <c r="H14" s="59"/>
      <c r="I14" s="59"/>
      <c r="J14" s="59"/>
      <c r="K14" s="59"/>
      <c r="L14" s="59"/>
      <c r="M14" s="59"/>
      <c r="N14" s="59"/>
      <c r="O14" s="59"/>
      <c r="P14" s="59"/>
      <c r="Q14" s="59"/>
    </row>
    <row r="15" spans="1:17" ht="39" customHeight="1">
      <c r="A15" s="173"/>
      <c r="B15" s="161"/>
      <c r="C15" s="56" t="s">
        <v>21</v>
      </c>
      <c r="D15" s="58"/>
      <c r="E15" s="59"/>
      <c r="F15" s="59"/>
      <c r="G15" s="59"/>
      <c r="H15" s="59"/>
      <c r="I15" s="59"/>
      <c r="J15" s="59"/>
      <c r="K15" s="59"/>
      <c r="L15" s="59"/>
      <c r="M15" s="59"/>
      <c r="N15" s="59"/>
      <c r="O15" s="59"/>
      <c r="P15" s="59"/>
      <c r="Q15" s="59"/>
    </row>
    <row r="16" spans="1:256" ht="12.75">
      <c r="A16" s="35" t="s">
        <v>87</v>
      </c>
      <c r="B16" s="65"/>
      <c r="C16" s="65"/>
      <c r="D16" s="62"/>
      <c r="E16" s="62"/>
      <c r="F16" s="62"/>
      <c r="G16" s="62"/>
      <c r="H16" s="62"/>
      <c r="I16" s="62"/>
      <c r="J16" s="62"/>
      <c r="K16" s="62"/>
      <c r="L16" s="62"/>
      <c r="M16" s="62"/>
      <c r="N16" s="62"/>
      <c r="O16" s="62"/>
      <c r="P16" s="62"/>
      <c r="Q16" s="63"/>
      <c r="AI16" s="172"/>
      <c r="AJ16" s="172"/>
      <c r="AK16" s="172"/>
      <c r="AZ16" s="172"/>
      <c r="BA16" s="172"/>
      <c r="BB16" s="172"/>
      <c r="BQ16" s="172"/>
      <c r="BR16" s="172"/>
      <c r="BS16" s="172"/>
      <c r="CH16" s="172"/>
      <c r="CI16" s="172"/>
      <c r="CJ16" s="172"/>
      <c r="CY16" s="172"/>
      <c r="CZ16" s="172"/>
      <c r="DA16" s="172"/>
      <c r="DP16" s="172"/>
      <c r="DQ16" s="172"/>
      <c r="DR16" s="172"/>
      <c r="EG16" s="172"/>
      <c r="EH16" s="172"/>
      <c r="EI16" s="172"/>
      <c r="EX16" s="172"/>
      <c r="EY16" s="172"/>
      <c r="EZ16" s="172"/>
      <c r="FO16" s="172"/>
      <c r="FP16" s="172"/>
      <c r="FQ16" s="172"/>
      <c r="GF16" s="172"/>
      <c r="GG16" s="172"/>
      <c r="GH16" s="172"/>
      <c r="GW16" s="172"/>
      <c r="GX16" s="172"/>
      <c r="GY16" s="172"/>
      <c r="HN16" s="172"/>
      <c r="HO16" s="172"/>
      <c r="HP16" s="172"/>
      <c r="IE16" s="172"/>
      <c r="IF16" s="172"/>
      <c r="IG16" s="172"/>
      <c r="IV16" s="172"/>
    </row>
    <row r="17" spans="1:17" ht="320.25" customHeight="1">
      <c r="A17" s="173" t="s">
        <v>6</v>
      </c>
      <c r="B17" s="161" t="s">
        <v>88</v>
      </c>
      <c r="C17" s="56" t="s">
        <v>20</v>
      </c>
      <c r="D17" s="66" t="s">
        <v>156</v>
      </c>
      <c r="E17" s="66" t="s">
        <v>157</v>
      </c>
      <c r="F17" s="66" t="s">
        <v>158</v>
      </c>
      <c r="G17" s="66" t="s">
        <v>159</v>
      </c>
      <c r="H17" s="66" t="s">
        <v>160</v>
      </c>
      <c r="I17" s="59"/>
      <c r="J17" s="59"/>
      <c r="K17" s="59"/>
      <c r="L17" s="59"/>
      <c r="M17" s="59"/>
      <c r="N17" s="59"/>
      <c r="O17" s="59"/>
      <c r="P17" s="59"/>
      <c r="Q17" s="59"/>
    </row>
    <row r="18" spans="1:17" ht="39.75" customHeight="1">
      <c r="A18" s="173"/>
      <c r="B18" s="161"/>
      <c r="C18" s="56" t="s">
        <v>21</v>
      </c>
      <c r="D18" s="58"/>
      <c r="E18" s="59"/>
      <c r="F18" s="59"/>
      <c r="G18" s="59"/>
      <c r="H18" s="59"/>
      <c r="I18" s="59"/>
      <c r="J18" s="59"/>
      <c r="K18" s="59"/>
      <c r="L18" s="59"/>
      <c r="M18" s="59"/>
      <c r="N18" s="59"/>
      <c r="O18" s="59"/>
      <c r="P18" s="59"/>
      <c r="Q18" s="59"/>
    </row>
    <row r="19" spans="1:17" ht="194.25" customHeight="1">
      <c r="A19" s="173" t="s">
        <v>7</v>
      </c>
      <c r="B19" s="161" t="s">
        <v>224</v>
      </c>
      <c r="C19" s="56" t="s">
        <v>20</v>
      </c>
      <c r="D19" s="60" t="s">
        <v>239</v>
      </c>
      <c r="E19" s="60" t="s">
        <v>240</v>
      </c>
      <c r="F19" s="67" t="s">
        <v>169</v>
      </c>
      <c r="G19" s="60" t="s">
        <v>170</v>
      </c>
      <c r="H19" s="68"/>
      <c r="I19" s="68"/>
      <c r="J19" s="68"/>
      <c r="K19" s="60"/>
      <c r="L19" s="60"/>
      <c r="M19" s="60"/>
      <c r="N19" s="60"/>
      <c r="O19" s="60"/>
      <c r="P19" s="60" t="s">
        <v>171</v>
      </c>
      <c r="Q19" s="59"/>
    </row>
    <row r="20" spans="1:17" ht="39.75" customHeight="1">
      <c r="A20" s="173"/>
      <c r="B20" s="161"/>
      <c r="C20" s="56" t="s">
        <v>21</v>
      </c>
      <c r="D20" s="58"/>
      <c r="E20" s="59"/>
      <c r="F20" s="59"/>
      <c r="G20" s="59"/>
      <c r="H20" s="59"/>
      <c r="I20" s="59"/>
      <c r="J20" s="59"/>
      <c r="K20" s="59"/>
      <c r="L20" s="59"/>
      <c r="M20" s="59"/>
      <c r="N20" s="59"/>
      <c r="O20" s="59"/>
      <c r="P20" s="59"/>
      <c r="Q20" s="59"/>
    </row>
    <row r="21" spans="1:17" ht="211.5" customHeight="1">
      <c r="A21" s="173" t="s">
        <v>8</v>
      </c>
      <c r="B21" s="161" t="s">
        <v>227</v>
      </c>
      <c r="C21" s="56" t="s">
        <v>20</v>
      </c>
      <c r="D21" s="69" t="s">
        <v>241</v>
      </c>
      <c r="E21" s="69" t="s">
        <v>172</v>
      </c>
      <c r="F21" s="69" t="s">
        <v>169</v>
      </c>
      <c r="G21" s="70" t="s">
        <v>173</v>
      </c>
      <c r="H21" s="70" t="s">
        <v>173</v>
      </c>
      <c r="I21" s="69" t="s">
        <v>173</v>
      </c>
      <c r="J21" s="69" t="s">
        <v>173</v>
      </c>
      <c r="K21" s="69" t="s">
        <v>173</v>
      </c>
      <c r="L21" s="69" t="s">
        <v>173</v>
      </c>
      <c r="M21" s="69" t="s">
        <v>173</v>
      </c>
      <c r="N21" s="69" t="s">
        <v>174</v>
      </c>
      <c r="O21" s="69" t="s">
        <v>175</v>
      </c>
      <c r="P21" s="60" t="s">
        <v>176</v>
      </c>
      <c r="Q21" s="59"/>
    </row>
    <row r="22" spans="1:17" ht="31.5" customHeight="1">
      <c r="A22" s="173"/>
      <c r="B22" s="161"/>
      <c r="C22" s="56" t="s">
        <v>21</v>
      </c>
      <c r="D22" s="58"/>
      <c r="E22" s="59"/>
      <c r="F22" s="59"/>
      <c r="G22" s="59"/>
      <c r="H22" s="59"/>
      <c r="I22" s="59"/>
      <c r="J22" s="59"/>
      <c r="K22" s="59"/>
      <c r="L22" s="59"/>
      <c r="M22" s="59"/>
      <c r="N22" s="59"/>
      <c r="O22" s="59"/>
      <c r="P22" s="59"/>
      <c r="Q22" s="59"/>
    </row>
    <row r="23" spans="1:17" s="72" customFormat="1" ht="223.5" customHeight="1">
      <c r="A23" s="168" t="s">
        <v>14</v>
      </c>
      <c r="B23" s="171" t="s">
        <v>228</v>
      </c>
      <c r="C23" s="71" t="s">
        <v>20</v>
      </c>
      <c r="D23" s="60" t="str">
        <f>$D$19</f>
        <v>подготовка конкурсной документации</v>
      </c>
      <c r="E23" s="60" t="s">
        <v>242</v>
      </c>
      <c r="F23" s="67" t="s">
        <v>169</v>
      </c>
      <c r="G23" s="60" t="s">
        <v>177</v>
      </c>
      <c r="H23" s="60" t="s">
        <v>178</v>
      </c>
      <c r="I23" s="60" t="s">
        <v>133</v>
      </c>
      <c r="J23" s="60"/>
      <c r="K23" s="60" t="s">
        <v>179</v>
      </c>
      <c r="L23" s="60"/>
      <c r="M23" s="68"/>
      <c r="N23" s="68"/>
      <c r="O23" s="68"/>
      <c r="P23" s="60" t="s">
        <v>180</v>
      </c>
      <c r="Q23" s="68"/>
    </row>
    <row r="24" spans="1:17" s="72" customFormat="1" ht="39.75" customHeight="1">
      <c r="A24" s="170"/>
      <c r="B24" s="171"/>
      <c r="C24" s="71" t="s">
        <v>21</v>
      </c>
      <c r="D24" s="60"/>
      <c r="E24" s="68"/>
      <c r="F24" s="68"/>
      <c r="G24" s="68"/>
      <c r="H24" s="68"/>
      <c r="I24" s="68"/>
      <c r="J24" s="68"/>
      <c r="K24" s="68"/>
      <c r="L24" s="68"/>
      <c r="M24" s="68"/>
      <c r="N24" s="68"/>
      <c r="O24" s="68"/>
      <c r="P24" s="68"/>
      <c r="Q24" s="68"/>
    </row>
    <row r="25" spans="1:17" s="72" customFormat="1" ht="104.25" customHeight="1">
      <c r="A25" s="176" t="s">
        <v>15</v>
      </c>
      <c r="B25" s="171" t="s">
        <v>229</v>
      </c>
      <c r="C25" s="71" t="s">
        <v>20</v>
      </c>
      <c r="D25" s="73"/>
      <c r="E25" s="60" t="str">
        <f>$D$19</f>
        <v>подготовка конкурсной документации</v>
      </c>
      <c r="F25" s="67" t="s">
        <v>169</v>
      </c>
      <c r="G25" s="60" t="s">
        <v>181</v>
      </c>
      <c r="H25" s="60" t="str">
        <f>$D$19</f>
        <v>подготовка конкурсной документации</v>
      </c>
      <c r="I25" s="67" t="s">
        <v>169</v>
      </c>
      <c r="J25" s="60" t="s">
        <v>181</v>
      </c>
      <c r="K25" s="68"/>
      <c r="L25" s="68"/>
      <c r="M25" s="68"/>
      <c r="N25" s="68"/>
      <c r="O25" s="68"/>
      <c r="P25" s="69" t="s">
        <v>182</v>
      </c>
      <c r="Q25" s="68"/>
    </row>
    <row r="26" spans="1:17" s="72" customFormat="1" ht="39.75" customHeight="1">
      <c r="A26" s="176"/>
      <c r="B26" s="171"/>
      <c r="C26" s="71" t="s">
        <v>21</v>
      </c>
      <c r="D26" s="60"/>
      <c r="E26" s="68"/>
      <c r="F26" s="68"/>
      <c r="G26" s="68"/>
      <c r="H26" s="68"/>
      <c r="I26" s="68"/>
      <c r="J26" s="68"/>
      <c r="K26" s="68"/>
      <c r="L26" s="68"/>
      <c r="M26" s="68"/>
      <c r="N26" s="68"/>
      <c r="O26" s="68"/>
      <c r="P26" s="68"/>
      <c r="Q26" s="68"/>
    </row>
    <row r="27" spans="1:17" ht="12.75">
      <c r="A27" s="35" t="s">
        <v>89</v>
      </c>
      <c r="B27" s="74"/>
      <c r="C27" s="74"/>
      <c r="D27" s="58"/>
      <c r="E27" s="59"/>
      <c r="F27" s="59"/>
      <c r="G27" s="59"/>
      <c r="H27" s="59"/>
      <c r="I27" s="59"/>
      <c r="J27" s="59"/>
      <c r="K27" s="59"/>
      <c r="L27" s="59"/>
      <c r="M27" s="59"/>
      <c r="N27" s="59"/>
      <c r="O27" s="59"/>
      <c r="P27" s="59"/>
      <c r="Q27" s="59"/>
    </row>
    <row r="28" spans="1:17" ht="201.75" customHeight="1">
      <c r="A28" s="56" t="s">
        <v>16</v>
      </c>
      <c r="B28" s="57" t="s">
        <v>230</v>
      </c>
      <c r="C28" s="56" t="s">
        <v>20</v>
      </c>
      <c r="D28" s="58" t="s">
        <v>137</v>
      </c>
      <c r="E28" s="58" t="s">
        <v>137</v>
      </c>
      <c r="F28" s="58" t="s">
        <v>137</v>
      </c>
      <c r="G28" s="58" t="s">
        <v>138</v>
      </c>
      <c r="H28" s="58" t="s">
        <v>138</v>
      </c>
      <c r="I28" s="58" t="s">
        <v>138</v>
      </c>
      <c r="J28" s="58" t="s">
        <v>139</v>
      </c>
      <c r="K28" s="58" t="s">
        <v>139</v>
      </c>
      <c r="L28" s="58" t="s">
        <v>139</v>
      </c>
      <c r="M28" s="58" t="s">
        <v>140</v>
      </c>
      <c r="N28" s="58" t="s">
        <v>140</v>
      </c>
      <c r="O28" s="59"/>
      <c r="P28" s="59"/>
      <c r="Q28" s="59"/>
    </row>
    <row r="29" spans="1:17" ht="39.75" customHeight="1">
      <c r="A29" s="56"/>
      <c r="B29" s="57"/>
      <c r="C29" s="56" t="s">
        <v>21</v>
      </c>
      <c r="D29" s="58"/>
      <c r="E29" s="59"/>
      <c r="F29" s="59"/>
      <c r="G29" s="59"/>
      <c r="H29" s="59"/>
      <c r="I29" s="59"/>
      <c r="J29" s="59"/>
      <c r="K29" s="59"/>
      <c r="L29" s="59"/>
      <c r="M29" s="59"/>
      <c r="N29" s="59"/>
      <c r="O29" s="59"/>
      <c r="P29" s="59"/>
      <c r="Q29" s="59"/>
    </row>
    <row r="30" spans="1:17" ht="12.75">
      <c r="A30" s="36" t="s">
        <v>90</v>
      </c>
      <c r="B30" s="75"/>
      <c r="C30" s="76"/>
      <c r="D30" s="77"/>
      <c r="E30" s="78"/>
      <c r="F30" s="78"/>
      <c r="G30" s="79"/>
      <c r="H30" s="80"/>
      <c r="I30" s="80"/>
      <c r="J30" s="80"/>
      <c r="K30" s="80"/>
      <c r="L30" s="80"/>
      <c r="M30" s="80"/>
      <c r="N30" s="80"/>
      <c r="O30" s="80"/>
      <c r="P30" s="80"/>
      <c r="Q30" s="80"/>
    </row>
    <row r="31" spans="1:17" ht="241.5" customHeight="1">
      <c r="A31" s="173" t="s">
        <v>92</v>
      </c>
      <c r="B31" s="161" t="s">
        <v>91</v>
      </c>
      <c r="C31" s="56" t="s">
        <v>20</v>
      </c>
      <c r="D31" s="58" t="s">
        <v>210</v>
      </c>
      <c r="E31" s="58" t="s">
        <v>211</v>
      </c>
      <c r="F31" s="58" t="s">
        <v>212</v>
      </c>
      <c r="G31" s="58" t="s">
        <v>212</v>
      </c>
      <c r="H31" s="58" t="s">
        <v>139</v>
      </c>
      <c r="I31" s="58" t="s">
        <v>140</v>
      </c>
      <c r="J31" s="58" t="s">
        <v>140</v>
      </c>
      <c r="K31" s="58" t="s">
        <v>140</v>
      </c>
      <c r="L31" s="58" t="s">
        <v>140</v>
      </c>
      <c r="M31" s="58" t="s">
        <v>213</v>
      </c>
      <c r="N31" s="58" t="s">
        <v>213</v>
      </c>
      <c r="O31" s="58" t="s">
        <v>213</v>
      </c>
      <c r="P31" s="59"/>
      <c r="Q31" s="59"/>
    </row>
    <row r="32" spans="1:17" ht="45.75" customHeight="1">
      <c r="A32" s="173"/>
      <c r="B32" s="161"/>
      <c r="C32" s="56" t="s">
        <v>21</v>
      </c>
      <c r="D32" s="58"/>
      <c r="E32" s="59"/>
      <c r="F32" s="59"/>
      <c r="G32" s="59"/>
      <c r="H32" s="59"/>
      <c r="I32" s="59"/>
      <c r="J32" s="59"/>
      <c r="K32" s="59"/>
      <c r="L32" s="59"/>
      <c r="M32" s="59"/>
      <c r="N32" s="59"/>
      <c r="O32" s="59"/>
      <c r="P32" s="59"/>
      <c r="Q32" s="59"/>
    </row>
    <row r="33" spans="1:17" ht="12.75">
      <c r="A33" s="35" t="s">
        <v>93</v>
      </c>
      <c r="B33" s="57"/>
      <c r="C33" s="56"/>
      <c r="D33" s="58"/>
      <c r="E33" s="59"/>
      <c r="F33" s="59"/>
      <c r="G33" s="59"/>
      <c r="H33" s="61"/>
      <c r="I33" s="80"/>
      <c r="J33" s="80"/>
      <c r="K33" s="80"/>
      <c r="L33" s="80"/>
      <c r="M33" s="80"/>
      <c r="N33" s="80"/>
      <c r="O33" s="80"/>
      <c r="P33" s="80"/>
      <c r="Q33" s="80"/>
    </row>
    <row r="34" spans="1:17" ht="30.75" customHeight="1">
      <c r="A34" s="173" t="s">
        <v>94</v>
      </c>
      <c r="B34" s="161" t="s">
        <v>95</v>
      </c>
      <c r="C34" s="56" t="s">
        <v>20</v>
      </c>
      <c r="D34" s="58"/>
      <c r="E34" s="59"/>
      <c r="F34" s="59"/>
      <c r="G34" s="59"/>
      <c r="H34" s="59"/>
      <c r="I34" s="59"/>
      <c r="J34" s="59"/>
      <c r="K34" s="59"/>
      <c r="L34" s="59"/>
      <c r="M34" s="59"/>
      <c r="N34" s="59"/>
      <c r="O34" s="59"/>
      <c r="P34" s="59"/>
      <c r="Q34" s="59"/>
    </row>
    <row r="35" spans="1:17" ht="30.75" customHeight="1">
      <c r="A35" s="173"/>
      <c r="B35" s="161"/>
      <c r="C35" s="56" t="s">
        <v>21</v>
      </c>
      <c r="D35" s="58"/>
      <c r="E35" s="59"/>
      <c r="F35" s="59"/>
      <c r="G35" s="59"/>
      <c r="H35" s="59"/>
      <c r="I35" s="59"/>
      <c r="J35" s="59"/>
      <c r="K35" s="59"/>
      <c r="L35" s="59"/>
      <c r="M35" s="59"/>
      <c r="N35" s="59"/>
      <c r="O35" s="59"/>
      <c r="P35" s="59"/>
      <c r="Q35" s="59"/>
    </row>
    <row r="36" spans="1:17" ht="39.75" customHeight="1">
      <c r="A36" s="174" t="s">
        <v>96</v>
      </c>
      <c r="B36" s="162" t="s">
        <v>127</v>
      </c>
      <c r="C36" s="56" t="s">
        <v>20</v>
      </c>
      <c r="D36" s="58"/>
      <c r="E36" s="59"/>
      <c r="F36" s="59"/>
      <c r="G36" s="59"/>
      <c r="H36" s="59"/>
      <c r="I36" s="59"/>
      <c r="J36" s="59"/>
      <c r="K36" s="59"/>
      <c r="L36" s="59"/>
      <c r="M36" s="59"/>
      <c r="N36" s="59"/>
      <c r="O36" s="59"/>
      <c r="P36" s="59"/>
      <c r="Q36" s="59"/>
    </row>
    <row r="37" spans="1:17" ht="39.75" customHeight="1">
      <c r="A37" s="175"/>
      <c r="B37" s="163"/>
      <c r="C37" s="56" t="s">
        <v>21</v>
      </c>
      <c r="D37" s="58"/>
      <c r="E37" s="59"/>
      <c r="F37" s="59"/>
      <c r="G37" s="59"/>
      <c r="H37" s="59"/>
      <c r="I37" s="59"/>
      <c r="J37" s="59"/>
      <c r="K37" s="59"/>
      <c r="L37" s="59"/>
      <c r="M37" s="59"/>
      <c r="N37" s="59"/>
      <c r="O37" s="59"/>
      <c r="P37" s="59"/>
      <c r="Q37" s="59"/>
    </row>
    <row r="38" spans="1:17" ht="12.75">
      <c r="A38" s="37" t="s">
        <v>97</v>
      </c>
      <c r="B38" s="81"/>
      <c r="C38" s="82"/>
      <c r="D38" s="83"/>
      <c r="E38" s="80"/>
      <c r="F38" s="80"/>
      <c r="G38" s="80"/>
      <c r="H38" s="80"/>
      <c r="I38" s="80"/>
      <c r="J38" s="80"/>
      <c r="K38" s="80"/>
      <c r="L38" s="80"/>
      <c r="M38" s="80"/>
      <c r="N38" s="80"/>
      <c r="O38" s="80"/>
      <c r="P38" s="80"/>
      <c r="Q38" s="80"/>
    </row>
    <row r="39" spans="1:17" ht="238.5" customHeight="1">
      <c r="A39" s="173" t="s">
        <v>98</v>
      </c>
      <c r="B39" s="161" t="s">
        <v>225</v>
      </c>
      <c r="C39" s="56" t="s">
        <v>20</v>
      </c>
      <c r="D39" s="95"/>
      <c r="E39" s="95" t="s">
        <v>244</v>
      </c>
      <c r="F39" s="95" t="s">
        <v>243</v>
      </c>
      <c r="G39" s="95" t="s">
        <v>232</v>
      </c>
      <c r="H39" s="180" t="s">
        <v>245</v>
      </c>
      <c r="I39" s="181"/>
      <c r="J39" s="181"/>
      <c r="K39" s="181"/>
      <c r="L39" s="181"/>
      <c r="M39" s="181"/>
      <c r="N39" s="181"/>
      <c r="O39" s="182"/>
      <c r="P39" s="58" t="s">
        <v>187</v>
      </c>
      <c r="Q39" s="59"/>
    </row>
    <row r="40" spans="1:17" ht="39.75" customHeight="1">
      <c r="A40" s="173" t="s">
        <v>10</v>
      </c>
      <c r="B40" s="161" t="s">
        <v>11</v>
      </c>
      <c r="C40" s="56" t="s">
        <v>21</v>
      </c>
      <c r="D40" s="58"/>
      <c r="E40" s="59"/>
      <c r="F40" s="59"/>
      <c r="G40" s="59"/>
      <c r="H40" s="59"/>
      <c r="I40" s="59"/>
      <c r="J40" s="59"/>
      <c r="K40" s="59"/>
      <c r="L40" s="59"/>
      <c r="M40" s="59"/>
      <c r="N40" s="59"/>
      <c r="O40" s="59"/>
      <c r="P40" s="59"/>
      <c r="Q40" s="59"/>
    </row>
    <row r="41" spans="1:17" ht="194.25" customHeight="1">
      <c r="A41" s="173" t="s">
        <v>99</v>
      </c>
      <c r="B41" s="161" t="s">
        <v>100</v>
      </c>
      <c r="C41" s="56" t="s">
        <v>20</v>
      </c>
      <c r="D41" s="58"/>
      <c r="E41" s="59"/>
      <c r="F41" s="59"/>
      <c r="G41" s="59"/>
      <c r="H41" s="59"/>
      <c r="I41" s="59"/>
      <c r="J41" s="59"/>
      <c r="K41" s="59"/>
      <c r="L41" s="59"/>
      <c r="M41" s="59"/>
      <c r="N41" s="59"/>
      <c r="O41" s="59"/>
      <c r="P41" s="85" t="s">
        <v>152</v>
      </c>
      <c r="Q41" s="59"/>
    </row>
    <row r="42" spans="1:17" ht="39.75" customHeight="1">
      <c r="A42" s="173"/>
      <c r="B42" s="161"/>
      <c r="C42" s="56" t="s">
        <v>21</v>
      </c>
      <c r="D42" s="58"/>
      <c r="E42" s="59"/>
      <c r="F42" s="59"/>
      <c r="G42" s="59"/>
      <c r="H42" s="59"/>
      <c r="I42" s="59"/>
      <c r="J42" s="59"/>
      <c r="K42" s="59"/>
      <c r="L42" s="59"/>
      <c r="M42" s="59"/>
      <c r="N42" s="59"/>
      <c r="O42" s="59"/>
      <c r="P42" s="59"/>
      <c r="Q42" s="59"/>
    </row>
    <row r="43" spans="1:17" ht="186" customHeight="1">
      <c r="A43" s="173" t="s">
        <v>101</v>
      </c>
      <c r="B43" s="161" t="s">
        <v>102</v>
      </c>
      <c r="C43" s="56" t="s">
        <v>20</v>
      </c>
      <c r="D43" s="60" t="s">
        <v>198</v>
      </c>
      <c r="E43" s="60" t="s">
        <v>199</v>
      </c>
      <c r="F43" s="60" t="s">
        <v>202</v>
      </c>
      <c r="G43" s="158" t="s">
        <v>190</v>
      </c>
      <c r="H43" s="159"/>
      <c r="I43" s="159"/>
      <c r="J43" s="159"/>
      <c r="K43" s="159"/>
      <c r="L43" s="159"/>
      <c r="M43" s="159"/>
      <c r="N43" s="159"/>
      <c r="O43" s="160"/>
      <c r="P43" s="59"/>
      <c r="Q43" s="59"/>
    </row>
    <row r="44" spans="1:17" ht="39.75" customHeight="1">
      <c r="A44" s="173"/>
      <c r="B44" s="161"/>
      <c r="C44" s="56" t="s">
        <v>21</v>
      </c>
      <c r="D44" s="58"/>
      <c r="E44" s="59"/>
      <c r="F44" s="59"/>
      <c r="G44" s="59"/>
      <c r="H44" s="59"/>
      <c r="I44" s="59"/>
      <c r="J44" s="59"/>
      <c r="K44" s="59"/>
      <c r="L44" s="59"/>
      <c r="M44" s="59"/>
      <c r="N44" s="59"/>
      <c r="O44" s="59"/>
      <c r="P44" s="59"/>
      <c r="Q44" s="59"/>
    </row>
    <row r="45" spans="1:17" ht="278.25" customHeight="1">
      <c r="A45" s="173" t="s">
        <v>103</v>
      </c>
      <c r="B45" s="161" t="s">
        <v>104</v>
      </c>
      <c r="C45" s="56" t="s">
        <v>20</v>
      </c>
      <c r="D45" s="86" t="s">
        <v>188</v>
      </c>
      <c r="E45" s="86" t="s">
        <v>189</v>
      </c>
      <c r="F45" s="86" t="s">
        <v>190</v>
      </c>
      <c r="G45" s="86" t="s">
        <v>190</v>
      </c>
      <c r="H45" s="86" t="s">
        <v>191</v>
      </c>
      <c r="I45" s="86" t="s">
        <v>190</v>
      </c>
      <c r="J45" s="86" t="s">
        <v>190</v>
      </c>
      <c r="K45" s="86" t="s">
        <v>192</v>
      </c>
      <c r="L45" s="86" t="s">
        <v>190</v>
      </c>
      <c r="M45" s="86" t="s">
        <v>193</v>
      </c>
      <c r="N45" s="86" t="s">
        <v>194</v>
      </c>
      <c r="O45" s="86" t="s">
        <v>195</v>
      </c>
      <c r="P45" s="86" t="s">
        <v>196</v>
      </c>
      <c r="Q45" s="59"/>
    </row>
    <row r="46" spans="1:17" ht="39.75" customHeight="1">
      <c r="A46" s="173" t="s">
        <v>12</v>
      </c>
      <c r="B46" s="161" t="s">
        <v>13</v>
      </c>
      <c r="C46" s="56" t="s">
        <v>21</v>
      </c>
      <c r="D46" s="58"/>
      <c r="E46" s="59"/>
      <c r="F46" s="59"/>
      <c r="G46" s="59"/>
      <c r="H46" s="59"/>
      <c r="I46" s="59"/>
      <c r="J46" s="59"/>
      <c r="K46" s="59"/>
      <c r="L46" s="59"/>
      <c r="M46" s="59"/>
      <c r="N46" s="59"/>
      <c r="O46" s="59"/>
      <c r="P46" s="59"/>
      <c r="Q46" s="59"/>
    </row>
    <row r="47" spans="1:17" ht="39.75" customHeight="1">
      <c r="A47" s="177" t="s">
        <v>106</v>
      </c>
      <c r="B47" s="162" t="s">
        <v>105</v>
      </c>
      <c r="C47" s="56" t="s">
        <v>20</v>
      </c>
      <c r="D47" s="58"/>
      <c r="E47" s="59"/>
      <c r="F47" s="59"/>
      <c r="G47" s="59"/>
      <c r="H47" s="59"/>
      <c r="I47" s="59"/>
      <c r="J47" s="59"/>
      <c r="K47" s="59"/>
      <c r="L47" s="59"/>
      <c r="M47" s="59"/>
      <c r="N47" s="59"/>
      <c r="O47" s="59"/>
      <c r="P47" s="59"/>
      <c r="Q47" s="59"/>
    </row>
    <row r="48" spans="1:17" ht="39.75" customHeight="1">
      <c r="A48" s="178"/>
      <c r="B48" s="163"/>
      <c r="C48" s="56" t="s">
        <v>21</v>
      </c>
      <c r="D48" s="58"/>
      <c r="E48" s="59"/>
      <c r="F48" s="59"/>
      <c r="G48" s="59"/>
      <c r="H48" s="59"/>
      <c r="I48" s="59"/>
      <c r="J48" s="59"/>
      <c r="K48" s="59"/>
      <c r="L48" s="59"/>
      <c r="M48" s="59"/>
      <c r="N48" s="59"/>
      <c r="O48" s="59"/>
      <c r="P48" s="59"/>
      <c r="Q48" s="59"/>
    </row>
    <row r="49" spans="1:17" ht="129.75" customHeight="1">
      <c r="A49" s="177" t="s">
        <v>107</v>
      </c>
      <c r="B49" s="162" t="s">
        <v>108</v>
      </c>
      <c r="C49" s="87" t="s">
        <v>20</v>
      </c>
      <c r="D49" s="34" t="s">
        <v>246</v>
      </c>
      <c r="E49" s="34" t="s">
        <v>246</v>
      </c>
      <c r="F49" s="34" t="s">
        <v>246</v>
      </c>
      <c r="G49" s="34" t="s">
        <v>247</v>
      </c>
      <c r="H49" s="34" t="s">
        <v>248</v>
      </c>
      <c r="I49" s="97" t="s">
        <v>249</v>
      </c>
      <c r="J49" s="34" t="s">
        <v>250</v>
      </c>
      <c r="K49" s="34" t="s">
        <v>246</v>
      </c>
      <c r="L49" s="34" t="s">
        <v>251</v>
      </c>
      <c r="M49" s="34" t="s">
        <v>246</v>
      </c>
      <c r="N49" s="97" t="s">
        <v>252</v>
      </c>
      <c r="O49" s="34" t="s">
        <v>246</v>
      </c>
      <c r="P49" s="88"/>
      <c r="Q49" s="88"/>
    </row>
    <row r="50" spans="1:17" ht="39.75" customHeight="1">
      <c r="A50" s="178"/>
      <c r="B50" s="163"/>
      <c r="C50" s="56" t="s">
        <v>21</v>
      </c>
      <c r="D50" s="58"/>
      <c r="E50" s="59"/>
      <c r="F50" s="59"/>
      <c r="G50" s="59"/>
      <c r="H50" s="59"/>
      <c r="I50" s="59"/>
      <c r="J50" s="59"/>
      <c r="K50" s="59"/>
      <c r="L50" s="59"/>
      <c r="M50" s="59"/>
      <c r="N50" s="59"/>
      <c r="O50" s="59"/>
      <c r="P50" s="59"/>
      <c r="Q50" s="59"/>
    </row>
    <row r="51" spans="1:17" s="72" customFormat="1" ht="391.5" customHeight="1">
      <c r="A51" s="173" t="s">
        <v>109</v>
      </c>
      <c r="B51" s="161" t="s">
        <v>110</v>
      </c>
      <c r="C51" s="71" t="s">
        <v>20</v>
      </c>
      <c r="D51" s="60" t="s">
        <v>129</v>
      </c>
      <c r="E51" s="60" t="s">
        <v>130</v>
      </c>
      <c r="F51" s="60" t="s">
        <v>131</v>
      </c>
      <c r="G51" s="60" t="s">
        <v>132</v>
      </c>
      <c r="H51" s="60" t="s">
        <v>133</v>
      </c>
      <c r="I51" s="60" t="s">
        <v>134</v>
      </c>
      <c r="J51" s="60" t="s">
        <v>134</v>
      </c>
      <c r="K51" s="60" t="s">
        <v>134</v>
      </c>
      <c r="L51" s="60" t="s">
        <v>135</v>
      </c>
      <c r="M51" s="68"/>
      <c r="N51" s="68"/>
      <c r="O51" s="68"/>
      <c r="P51" s="60" t="s">
        <v>136</v>
      </c>
      <c r="Q51" s="68"/>
    </row>
    <row r="52" spans="1:17" ht="39.75" customHeight="1">
      <c r="A52" s="173"/>
      <c r="B52" s="161"/>
      <c r="C52" s="56" t="s">
        <v>21</v>
      </c>
      <c r="D52" s="89"/>
      <c r="E52" s="88"/>
      <c r="F52" s="88"/>
      <c r="G52" s="88"/>
      <c r="H52" s="88"/>
      <c r="I52" s="88"/>
      <c r="J52" s="88"/>
      <c r="K52" s="88"/>
      <c r="L52" s="88"/>
      <c r="M52" s="88"/>
      <c r="N52" s="59"/>
      <c r="O52" s="59"/>
      <c r="P52" s="59"/>
      <c r="Q52" s="59"/>
    </row>
    <row r="53" spans="1:17" ht="75.75" customHeight="1">
      <c r="A53" s="173" t="s">
        <v>112</v>
      </c>
      <c r="B53" s="161" t="s">
        <v>111</v>
      </c>
      <c r="C53" s="56" t="s">
        <v>20</v>
      </c>
      <c r="D53" s="86" t="s">
        <v>141</v>
      </c>
      <c r="E53" s="86" t="s">
        <v>141</v>
      </c>
      <c r="F53" s="86" t="s">
        <v>141</v>
      </c>
      <c r="G53" s="86" t="s">
        <v>146</v>
      </c>
      <c r="H53" s="86" t="s">
        <v>142</v>
      </c>
      <c r="I53" s="86" t="s">
        <v>200</v>
      </c>
      <c r="J53" s="86" t="s">
        <v>143</v>
      </c>
      <c r="K53" s="86" t="s">
        <v>144</v>
      </c>
      <c r="L53" s="86" t="s">
        <v>145</v>
      </c>
      <c r="M53" s="86"/>
      <c r="N53" s="84"/>
      <c r="O53" s="58"/>
      <c r="P53" s="58"/>
      <c r="Q53" s="58"/>
    </row>
    <row r="54" spans="1:17" ht="31.5" customHeight="1">
      <c r="A54" s="173"/>
      <c r="B54" s="161"/>
      <c r="C54" s="56" t="s">
        <v>21</v>
      </c>
      <c r="D54" s="90"/>
      <c r="E54" s="90"/>
      <c r="F54" s="90"/>
      <c r="G54" s="90"/>
      <c r="H54" s="90"/>
      <c r="I54" s="90"/>
      <c r="J54" s="90"/>
      <c r="K54" s="90"/>
      <c r="L54" s="90"/>
      <c r="M54" s="90"/>
      <c r="N54" s="58"/>
      <c r="O54" s="58"/>
      <c r="P54" s="58"/>
      <c r="Q54" s="58"/>
    </row>
    <row r="55" spans="1:17" ht="52.5" customHeight="1">
      <c r="A55" s="173" t="s">
        <v>113</v>
      </c>
      <c r="B55" s="161" t="s">
        <v>114</v>
      </c>
      <c r="C55" s="56" t="s">
        <v>20</v>
      </c>
      <c r="D55" s="58"/>
      <c r="E55" s="59"/>
      <c r="F55" s="59"/>
      <c r="G55" s="59"/>
      <c r="H55" s="59"/>
      <c r="I55" s="59"/>
      <c r="J55" s="59"/>
      <c r="K55" s="59"/>
      <c r="L55" s="59"/>
      <c r="M55" s="59"/>
      <c r="N55" s="59"/>
      <c r="O55" s="59"/>
      <c r="P55" s="59"/>
      <c r="Q55" s="59"/>
    </row>
    <row r="56" spans="1:17" ht="52.5" customHeight="1">
      <c r="A56" s="173"/>
      <c r="B56" s="161"/>
      <c r="C56" s="56" t="s">
        <v>21</v>
      </c>
      <c r="D56" s="58"/>
      <c r="E56" s="59"/>
      <c r="F56" s="59"/>
      <c r="G56" s="59"/>
      <c r="H56" s="59"/>
      <c r="I56" s="59"/>
      <c r="J56" s="59"/>
      <c r="K56" s="59"/>
      <c r="L56" s="59"/>
      <c r="M56" s="59"/>
      <c r="N56" s="59"/>
      <c r="O56" s="59"/>
      <c r="P56" s="59"/>
      <c r="Q56" s="59"/>
    </row>
    <row r="57" spans="1:17" ht="409.5" customHeight="1">
      <c r="A57" s="173" t="s">
        <v>115</v>
      </c>
      <c r="B57" s="161" t="s">
        <v>116</v>
      </c>
      <c r="C57" s="56" t="s">
        <v>20</v>
      </c>
      <c r="D57" s="96" t="s">
        <v>233</v>
      </c>
      <c r="E57" s="95"/>
      <c r="F57" s="95" t="s">
        <v>234</v>
      </c>
      <c r="G57" s="164" t="s">
        <v>231</v>
      </c>
      <c r="H57" s="164"/>
      <c r="I57" s="95" t="s">
        <v>235</v>
      </c>
      <c r="J57" s="95" t="s">
        <v>236</v>
      </c>
      <c r="K57" s="165" t="s">
        <v>237</v>
      </c>
      <c r="L57" s="166"/>
      <c r="M57" s="166"/>
      <c r="N57" s="166"/>
      <c r="O57" s="167"/>
      <c r="P57" s="91" t="s">
        <v>197</v>
      </c>
      <c r="Q57" s="59"/>
    </row>
    <row r="58" spans="1:17" ht="39.75" customHeight="1">
      <c r="A58" s="173"/>
      <c r="B58" s="161"/>
      <c r="C58" s="56" t="s">
        <v>21</v>
      </c>
      <c r="D58" s="58"/>
      <c r="E58" s="59"/>
      <c r="F58" s="59"/>
      <c r="G58" s="59"/>
      <c r="H58" s="59"/>
      <c r="I58" s="59"/>
      <c r="J58" s="59"/>
      <c r="K58" s="59"/>
      <c r="L58" s="59"/>
      <c r="M58" s="59"/>
      <c r="N58" s="59"/>
      <c r="O58" s="59"/>
      <c r="P58" s="59"/>
      <c r="Q58" s="59"/>
    </row>
    <row r="59" spans="1:17" s="72" customFormat="1" ht="183.75" customHeight="1">
      <c r="A59" s="168" t="s">
        <v>118</v>
      </c>
      <c r="B59" s="168" t="s">
        <v>117</v>
      </c>
      <c r="C59" s="168" t="s">
        <v>20</v>
      </c>
      <c r="D59" s="60"/>
      <c r="E59" s="60" t="s">
        <v>165</v>
      </c>
      <c r="F59" s="60" t="s">
        <v>166</v>
      </c>
      <c r="G59" s="92" t="s">
        <v>167</v>
      </c>
      <c r="H59" s="92" t="s">
        <v>167</v>
      </c>
      <c r="I59" s="92" t="s">
        <v>167</v>
      </c>
      <c r="J59" s="92" t="s">
        <v>167</v>
      </c>
      <c r="K59" s="92" t="s">
        <v>167</v>
      </c>
      <c r="L59" s="92" t="s">
        <v>167</v>
      </c>
      <c r="M59" s="92" t="s">
        <v>167</v>
      </c>
      <c r="N59" s="92" t="s">
        <v>167</v>
      </c>
      <c r="O59" s="92" t="s">
        <v>168</v>
      </c>
      <c r="P59" s="68"/>
      <c r="Q59" s="68"/>
    </row>
    <row r="60" spans="1:17" s="72" customFormat="1" ht="150" customHeight="1">
      <c r="A60" s="169"/>
      <c r="B60" s="169"/>
      <c r="C60" s="169"/>
      <c r="D60" s="60" t="s">
        <v>161</v>
      </c>
      <c r="E60" s="60" t="s">
        <v>161</v>
      </c>
      <c r="F60" s="60" t="s">
        <v>161</v>
      </c>
      <c r="G60" s="60" t="s">
        <v>161</v>
      </c>
      <c r="H60" s="60" t="s">
        <v>161</v>
      </c>
      <c r="I60" s="60" t="s">
        <v>161</v>
      </c>
      <c r="J60" s="60" t="s">
        <v>161</v>
      </c>
      <c r="K60" s="60" t="s">
        <v>161</v>
      </c>
      <c r="L60" s="60" t="s">
        <v>161</v>
      </c>
      <c r="M60" s="60" t="s">
        <v>161</v>
      </c>
      <c r="N60" s="60" t="s">
        <v>161</v>
      </c>
      <c r="O60" s="60" t="s">
        <v>161</v>
      </c>
      <c r="P60" s="68"/>
      <c r="Q60" s="68"/>
    </row>
    <row r="61" spans="1:17" s="72" customFormat="1" ht="316.5" customHeight="1">
      <c r="A61" s="169"/>
      <c r="B61" s="169"/>
      <c r="C61" s="170"/>
      <c r="D61" s="60" t="s">
        <v>162</v>
      </c>
      <c r="E61" s="60" t="s">
        <v>163</v>
      </c>
      <c r="F61" s="60" t="s">
        <v>164</v>
      </c>
      <c r="G61" s="60" t="s">
        <v>164</v>
      </c>
      <c r="H61" s="60" t="s">
        <v>164</v>
      </c>
      <c r="I61" s="60" t="s">
        <v>164</v>
      </c>
      <c r="J61" s="60" t="s">
        <v>164</v>
      </c>
      <c r="K61" s="60" t="s">
        <v>164</v>
      </c>
      <c r="L61" s="60" t="s">
        <v>164</v>
      </c>
      <c r="M61" s="60" t="s">
        <v>164</v>
      </c>
      <c r="N61" s="60" t="s">
        <v>164</v>
      </c>
      <c r="O61" s="60" t="s">
        <v>164</v>
      </c>
      <c r="P61" s="68"/>
      <c r="Q61" s="68"/>
    </row>
    <row r="62" spans="1:17" s="72" customFormat="1" ht="39.75" customHeight="1">
      <c r="A62" s="170"/>
      <c r="B62" s="170"/>
      <c r="C62" s="71" t="s">
        <v>21</v>
      </c>
      <c r="D62" s="60"/>
      <c r="E62" s="68"/>
      <c r="F62" s="68"/>
      <c r="G62" s="68"/>
      <c r="H62" s="68"/>
      <c r="I62" s="68"/>
      <c r="J62" s="68"/>
      <c r="K62" s="68"/>
      <c r="L62" s="68"/>
      <c r="M62" s="68"/>
      <c r="N62" s="68"/>
      <c r="O62" s="68"/>
      <c r="P62" s="68"/>
      <c r="Q62" s="68"/>
    </row>
    <row r="63" spans="1:17" ht="39.75" customHeight="1">
      <c r="A63" s="173" t="s">
        <v>119</v>
      </c>
      <c r="B63" s="161" t="s">
        <v>120</v>
      </c>
      <c r="C63" s="56" t="s">
        <v>20</v>
      </c>
      <c r="D63" s="58"/>
      <c r="E63" s="59"/>
      <c r="F63" s="59"/>
      <c r="G63" s="59"/>
      <c r="H63" s="59"/>
      <c r="I63" s="59"/>
      <c r="J63" s="59"/>
      <c r="K63" s="59"/>
      <c r="L63" s="59"/>
      <c r="M63" s="59"/>
      <c r="N63" s="59"/>
      <c r="O63" s="59"/>
      <c r="P63" s="59"/>
      <c r="Q63" s="59"/>
    </row>
    <row r="64" spans="1:17" ht="39.75" customHeight="1">
      <c r="A64" s="173"/>
      <c r="B64" s="161"/>
      <c r="C64" s="56" t="s">
        <v>21</v>
      </c>
      <c r="D64" s="58"/>
      <c r="E64" s="59"/>
      <c r="F64" s="59"/>
      <c r="G64" s="59"/>
      <c r="H64" s="59"/>
      <c r="I64" s="59"/>
      <c r="J64" s="59"/>
      <c r="K64" s="59"/>
      <c r="L64" s="59"/>
      <c r="M64" s="59"/>
      <c r="N64" s="59"/>
      <c r="O64" s="59"/>
      <c r="P64" s="59"/>
      <c r="Q64" s="59"/>
    </row>
    <row r="65" spans="1:17" s="72" customFormat="1" ht="154.5" customHeight="1">
      <c r="A65" s="176" t="s">
        <v>121</v>
      </c>
      <c r="B65" s="171" t="s">
        <v>122</v>
      </c>
      <c r="C65" s="71" t="s">
        <v>20</v>
      </c>
      <c r="D65" s="69"/>
      <c r="E65" s="69"/>
      <c r="F65" s="69" t="s">
        <v>183</v>
      </c>
      <c r="G65" s="69" t="s">
        <v>169</v>
      </c>
      <c r="H65" s="69" t="s">
        <v>184</v>
      </c>
      <c r="I65" s="69"/>
      <c r="J65" s="69" t="s">
        <v>184</v>
      </c>
      <c r="K65" s="69"/>
      <c r="L65" s="69"/>
      <c r="M65" s="69" t="s">
        <v>184</v>
      </c>
      <c r="N65" s="69"/>
      <c r="O65" s="69" t="s">
        <v>185</v>
      </c>
      <c r="P65" s="69" t="s">
        <v>186</v>
      </c>
      <c r="Q65" s="68"/>
    </row>
    <row r="66" spans="1:17" s="72" customFormat="1" ht="39.75" customHeight="1">
      <c r="A66" s="176"/>
      <c r="B66" s="171"/>
      <c r="C66" s="71" t="s">
        <v>21</v>
      </c>
      <c r="D66" s="68"/>
      <c r="E66" s="68"/>
      <c r="F66" s="68"/>
      <c r="G66" s="68"/>
      <c r="H66" s="68"/>
      <c r="I66" s="68"/>
      <c r="J66" s="68"/>
      <c r="K66" s="68"/>
      <c r="L66" s="68"/>
      <c r="M66" s="68"/>
      <c r="N66" s="68"/>
      <c r="O66" s="68"/>
      <c r="P66" s="68"/>
      <c r="Q66" s="68"/>
    </row>
    <row r="67" spans="1:17" ht="39.75" customHeight="1">
      <c r="A67" s="173" t="s">
        <v>123</v>
      </c>
      <c r="B67" s="161" t="s">
        <v>124</v>
      </c>
      <c r="C67" s="56" t="s">
        <v>20</v>
      </c>
      <c r="D67" s="58"/>
      <c r="E67" s="59"/>
      <c r="F67" s="59"/>
      <c r="G67" s="59"/>
      <c r="H67" s="59"/>
      <c r="I67" s="59"/>
      <c r="J67" s="59"/>
      <c r="K67" s="59"/>
      <c r="L67" s="59"/>
      <c r="M67" s="59"/>
      <c r="N67" s="59"/>
      <c r="O67" s="59"/>
      <c r="P67" s="59"/>
      <c r="Q67" s="59"/>
    </row>
    <row r="68" spans="1:17" ht="39.75" customHeight="1">
      <c r="A68" s="173"/>
      <c r="B68" s="161"/>
      <c r="C68" s="56" t="s">
        <v>21</v>
      </c>
      <c r="D68" s="58"/>
      <c r="E68" s="59"/>
      <c r="F68" s="59"/>
      <c r="G68" s="59"/>
      <c r="H68" s="59"/>
      <c r="I68" s="59"/>
      <c r="J68" s="59"/>
      <c r="K68" s="59"/>
      <c r="L68" s="59"/>
      <c r="M68" s="59"/>
      <c r="N68" s="59"/>
      <c r="O68" s="59"/>
      <c r="P68" s="59"/>
      <c r="Q68" s="59"/>
    </row>
    <row r="69" spans="1:17" ht="147" customHeight="1">
      <c r="A69" s="177" t="s">
        <v>125</v>
      </c>
      <c r="B69" s="162" t="s">
        <v>126</v>
      </c>
      <c r="C69" s="56" t="s">
        <v>20</v>
      </c>
      <c r="D69" s="58"/>
      <c r="E69" s="93" t="s">
        <v>153</v>
      </c>
      <c r="F69" s="93" t="s">
        <v>154</v>
      </c>
      <c r="G69" s="59"/>
      <c r="H69" s="59"/>
      <c r="I69" s="59"/>
      <c r="J69" s="59"/>
      <c r="K69" s="59"/>
      <c r="L69" s="59"/>
      <c r="M69" s="59"/>
      <c r="N69" s="59"/>
      <c r="O69" s="93" t="s">
        <v>155</v>
      </c>
      <c r="P69" s="59"/>
      <c r="Q69" s="59"/>
    </row>
    <row r="70" spans="1:17" ht="39.75" customHeight="1">
      <c r="A70" s="178"/>
      <c r="B70" s="163"/>
      <c r="C70" s="56" t="s">
        <v>21</v>
      </c>
      <c r="D70" s="58"/>
      <c r="E70" s="59"/>
      <c r="F70" s="59"/>
      <c r="G70" s="59"/>
      <c r="H70" s="59"/>
      <c r="I70" s="59"/>
      <c r="J70" s="59"/>
      <c r="K70" s="59"/>
      <c r="L70" s="59"/>
      <c r="M70" s="59"/>
      <c r="N70" s="59"/>
      <c r="O70" s="59"/>
      <c r="P70" s="59"/>
      <c r="Q70" s="59"/>
    </row>
    <row r="71" spans="1:17" ht="12.75">
      <c r="A71" s="94"/>
      <c r="B71" s="94"/>
      <c r="C71" s="94"/>
      <c r="D71" s="94"/>
      <c r="E71" s="94"/>
      <c r="F71" s="94"/>
      <c r="G71" s="94"/>
      <c r="H71" s="94"/>
      <c r="I71" s="94"/>
      <c r="J71" s="94"/>
      <c r="K71" s="94"/>
      <c r="L71" s="94"/>
      <c r="M71" s="94"/>
      <c r="N71" s="94"/>
      <c r="O71" s="94"/>
      <c r="P71" s="94"/>
      <c r="Q71" s="94"/>
    </row>
    <row r="73" spans="2:20" ht="12.75">
      <c r="B73" s="156" t="s">
        <v>253</v>
      </c>
      <c r="C73" s="156"/>
      <c r="D73" s="156"/>
      <c r="E73" s="156"/>
      <c r="F73" s="156"/>
      <c r="G73" s="156"/>
      <c r="H73" s="156"/>
      <c r="I73" s="156"/>
      <c r="J73" s="156"/>
      <c r="K73" s="156"/>
      <c r="L73" s="156"/>
      <c r="M73" s="156"/>
      <c r="N73" s="156"/>
      <c r="O73" s="156"/>
      <c r="P73" s="156"/>
      <c r="Q73" s="156"/>
      <c r="R73" s="156"/>
      <c r="S73" s="156"/>
      <c r="T73" s="156"/>
    </row>
    <row r="74" spans="2:20" ht="15">
      <c r="B74" s="41"/>
      <c r="C74" s="42"/>
      <c r="D74" s="43"/>
      <c r="E74" s="43"/>
      <c r="F74" s="43"/>
      <c r="G74" s="43"/>
      <c r="H74" s="43"/>
      <c r="I74" s="43"/>
      <c r="J74" s="43"/>
      <c r="K74" s="43"/>
      <c r="L74" s="43"/>
      <c r="M74" s="43"/>
      <c r="N74" s="43"/>
      <c r="O74" s="43"/>
      <c r="P74" s="43"/>
      <c r="Q74" s="43"/>
      <c r="R74" s="43"/>
      <c r="S74" s="43"/>
      <c r="T74" s="43"/>
    </row>
    <row r="75" spans="2:20" ht="15">
      <c r="B75" s="41"/>
      <c r="C75" s="42"/>
      <c r="D75" s="43"/>
      <c r="E75" s="43"/>
      <c r="F75" s="43"/>
      <c r="G75" s="43"/>
      <c r="H75" s="43"/>
      <c r="I75" s="43"/>
      <c r="J75" s="43"/>
      <c r="K75" s="43"/>
      <c r="L75" s="43"/>
      <c r="M75" s="43"/>
      <c r="N75" s="43"/>
      <c r="O75" s="43"/>
      <c r="P75" s="43"/>
      <c r="Q75" s="43"/>
      <c r="R75" s="43"/>
      <c r="S75" s="43"/>
      <c r="T75" s="43"/>
    </row>
    <row r="76" spans="2:20" ht="15">
      <c r="B76" s="41"/>
      <c r="C76" s="42"/>
      <c r="D76" s="43"/>
      <c r="E76" s="43"/>
      <c r="F76" s="43"/>
      <c r="G76" s="43"/>
      <c r="H76" s="43"/>
      <c r="I76" s="43"/>
      <c r="J76" s="43"/>
      <c r="K76" s="43"/>
      <c r="L76" s="43"/>
      <c r="M76" s="43"/>
      <c r="N76" s="43"/>
      <c r="O76" s="43"/>
      <c r="P76" s="43"/>
      <c r="Q76" s="43"/>
      <c r="R76" s="43"/>
      <c r="S76" s="43"/>
      <c r="T76" s="43"/>
    </row>
    <row r="77" spans="2:20" ht="15">
      <c r="B77" s="41"/>
      <c r="C77" s="42"/>
      <c r="D77" s="43"/>
      <c r="E77" s="43"/>
      <c r="F77" s="43"/>
      <c r="G77" s="43"/>
      <c r="H77" s="43"/>
      <c r="I77" s="43"/>
      <c r="J77" s="43"/>
      <c r="K77" s="43"/>
      <c r="L77" s="43"/>
      <c r="M77" s="43"/>
      <c r="N77" s="43"/>
      <c r="O77" s="43"/>
      <c r="P77" s="43"/>
      <c r="Q77" s="43"/>
      <c r="R77" s="43"/>
      <c r="S77" s="43"/>
      <c r="T77" s="43"/>
    </row>
    <row r="78" spans="2:20" ht="15">
      <c r="B78" s="44" t="s">
        <v>45</v>
      </c>
      <c r="C78" s="45"/>
      <c r="D78" s="46"/>
      <c r="E78" s="46"/>
      <c r="F78" s="43"/>
      <c r="G78" s="43"/>
      <c r="H78" s="43"/>
      <c r="I78" s="43"/>
      <c r="J78" s="43"/>
      <c r="K78" s="43"/>
      <c r="L78" s="43"/>
      <c r="M78" s="43"/>
      <c r="N78" s="43"/>
      <c r="O78" s="43"/>
      <c r="P78" s="43"/>
      <c r="Q78" s="43"/>
      <c r="R78" s="43"/>
      <c r="S78" s="43"/>
      <c r="T78" s="43"/>
    </row>
    <row r="79" spans="2:20" ht="58.5" customHeight="1">
      <c r="B79" s="157" t="s">
        <v>214</v>
      </c>
      <c r="C79" s="157"/>
      <c r="D79" s="157"/>
      <c r="E79" s="157"/>
      <c r="F79" s="43"/>
      <c r="G79" s="43"/>
      <c r="H79" s="43"/>
      <c r="I79" s="43"/>
      <c r="J79" s="43"/>
      <c r="K79" s="43"/>
      <c r="L79" s="43"/>
      <c r="M79" s="43"/>
      <c r="N79" s="43"/>
      <c r="O79" s="43"/>
      <c r="P79" s="43"/>
      <c r="Q79" s="43"/>
      <c r="R79" s="43"/>
      <c r="S79" s="43"/>
      <c r="T79" s="43"/>
    </row>
  </sheetData>
  <sheetProtection/>
  <mergeCells count="78">
    <mergeCell ref="B39:B40"/>
    <mergeCell ref="B43:B44"/>
    <mergeCell ref="B41:B42"/>
    <mergeCell ref="H39:O39"/>
    <mergeCell ref="B53:B54"/>
    <mergeCell ref="B36:B37"/>
    <mergeCell ref="A14:A15"/>
    <mergeCell ref="A17:A18"/>
    <mergeCell ref="M8:O8"/>
    <mergeCell ref="C59:C61"/>
    <mergeCell ref="B19:B20"/>
    <mergeCell ref="B8:B9"/>
    <mergeCell ref="B12:B13"/>
    <mergeCell ref="B47:B48"/>
    <mergeCell ref="B45:B46"/>
    <mergeCell ref="B21:B22"/>
    <mergeCell ref="B3:C3"/>
    <mergeCell ref="B10:B11"/>
    <mergeCell ref="B17:B18"/>
    <mergeCell ref="B14:B15"/>
    <mergeCell ref="A19:A20"/>
    <mergeCell ref="B5:B7"/>
    <mergeCell ref="A5:A7"/>
    <mergeCell ref="A10:A11"/>
    <mergeCell ref="A8:A9"/>
    <mergeCell ref="A12:A13"/>
    <mergeCell ref="A69:A70"/>
    <mergeCell ref="A53:A54"/>
    <mergeCell ref="A63:A64"/>
    <mergeCell ref="A67:A68"/>
    <mergeCell ref="A65:A66"/>
    <mergeCell ref="A59:A62"/>
    <mergeCell ref="A55:A56"/>
    <mergeCell ref="A57:A58"/>
    <mergeCell ref="A39:A40"/>
    <mergeCell ref="A41:A42"/>
    <mergeCell ref="A36:A37"/>
    <mergeCell ref="A51:A52"/>
    <mergeCell ref="A25:A26"/>
    <mergeCell ref="A45:A46"/>
    <mergeCell ref="A43:A44"/>
    <mergeCell ref="A49:A50"/>
    <mergeCell ref="A47:A48"/>
    <mergeCell ref="B31:B32"/>
    <mergeCell ref="A31:A32"/>
    <mergeCell ref="B23:B24"/>
    <mergeCell ref="A34:A35"/>
    <mergeCell ref="B25:B26"/>
    <mergeCell ref="AI16:AK16"/>
    <mergeCell ref="B34:B35"/>
    <mergeCell ref="A21:A22"/>
    <mergeCell ref="A23:A24"/>
    <mergeCell ref="EX16:EZ16"/>
    <mergeCell ref="FO16:FQ16"/>
    <mergeCell ref="GF16:GH16"/>
    <mergeCell ref="GW16:GY16"/>
    <mergeCell ref="HN16:HP16"/>
    <mergeCell ref="IE16:IG16"/>
    <mergeCell ref="B59:B62"/>
    <mergeCell ref="B57:B58"/>
    <mergeCell ref="B65:B66"/>
    <mergeCell ref="B63:B64"/>
    <mergeCell ref="EG16:EI16"/>
    <mergeCell ref="DP16:DR16"/>
    <mergeCell ref="CH16:CJ16"/>
    <mergeCell ref="CY16:DA16"/>
    <mergeCell ref="BQ16:BS16"/>
    <mergeCell ref="AZ16:BB16"/>
    <mergeCell ref="B73:T73"/>
    <mergeCell ref="B79:E79"/>
    <mergeCell ref="G43:O43"/>
    <mergeCell ref="B67:B68"/>
    <mergeCell ref="B69:B70"/>
    <mergeCell ref="B55:B56"/>
    <mergeCell ref="G57:H57"/>
    <mergeCell ref="K57:O57"/>
    <mergeCell ref="B51:B52"/>
    <mergeCell ref="B49:B50"/>
  </mergeCells>
  <conditionalFormatting sqref="R5:AN6 R7:AC70">
    <cfRule type="expression" priority="3" dxfId="1">
      <formula>D5&lt;&gt;0</formula>
    </cfRule>
    <cfRule type="colorScale" priority="4" dxfId="0">
      <colorScale>
        <cfvo type="min" val="0"/>
        <cfvo type="max"/>
        <color rgb="FFFF7128"/>
        <color rgb="FFFFEF9C"/>
      </colorScale>
    </cfRule>
  </conditionalFormatting>
  <printOptions/>
  <pageMargins left="0.15748031496062992" right="0.15748031496062992" top="0.15748031496062992" bottom="0.15748031496062992" header="0.31496062992125984" footer="0.31496062992125984"/>
  <pageSetup fitToHeight="11" fitToWidth="1" horizontalDpi="600" verticalDpi="600" orientation="landscape" paperSize="9" scale="72" r:id="rId1"/>
  <rowBreaks count="1" manualBreakCount="1">
    <brk id="28" max="255" man="1"/>
  </rowBreaks>
  <colBreaks count="1" manualBreakCount="1">
    <brk id="2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S122"/>
  <sheetViews>
    <sheetView tabSelected="1" zoomScale="70" zoomScaleNormal="70" zoomScaleSheetLayoutView="70" workbookViewId="0" topLeftCell="D1">
      <pane ySplit="4" topLeftCell="A101" activePane="bottomLeft" state="frozen"/>
      <selection pane="topLeft" activeCell="A1" sqref="A1"/>
      <selection pane="bottomLeft" activeCell="G107" sqref="G107"/>
    </sheetView>
  </sheetViews>
  <sheetFormatPr defaultColWidth="9.140625" defaultRowHeight="15"/>
  <cols>
    <col min="1" max="1" width="11.00390625" style="12" customWidth="1"/>
    <col min="2" max="2" width="38.00390625" style="12" customWidth="1"/>
    <col min="3" max="3" width="19.8515625" style="12" customWidth="1"/>
    <col min="4" max="4" width="16.28125" style="30" customWidth="1"/>
    <col min="5" max="5" width="11.7109375" style="31" customWidth="1"/>
    <col min="6" max="6" width="11.421875" style="31" customWidth="1"/>
    <col min="7" max="7" width="15.140625" style="12" customWidth="1"/>
    <col min="8" max="9" width="10.421875" style="12" customWidth="1"/>
    <col min="10" max="10" width="9.421875" style="12" customWidth="1"/>
    <col min="11" max="11" width="10.7109375" style="12" customWidth="1"/>
    <col min="12" max="12" width="11.7109375" style="12" customWidth="1"/>
    <col min="13" max="13" width="9.7109375" style="12" customWidth="1"/>
    <col min="14" max="14" width="11.140625" style="12" customWidth="1"/>
    <col min="15" max="15" width="10.57421875" style="12" customWidth="1"/>
    <col min="16" max="16" width="10.140625" style="12" customWidth="1"/>
    <col min="17" max="18" width="11.57421875" style="101" customWidth="1"/>
    <col min="19" max="19" width="12.7109375" style="101" customWidth="1"/>
    <col min="20" max="20" width="11.57421875" style="101" customWidth="1"/>
    <col min="21" max="21" width="11.140625" style="101" customWidth="1"/>
    <col min="22" max="22" width="13.421875" style="101" customWidth="1"/>
    <col min="23" max="23" width="11.140625" style="101" customWidth="1"/>
    <col min="24" max="24" width="11.421875" style="101" customWidth="1"/>
    <col min="25" max="25" width="12.57421875" style="101" customWidth="1"/>
    <col min="26" max="26" width="10.7109375" style="101" customWidth="1"/>
    <col min="27" max="27" width="10.421875" style="101" hidden="1" customWidth="1"/>
    <col min="28" max="28" width="12.57421875" style="101" hidden="1" customWidth="1"/>
    <col min="29" max="29" width="11.140625" style="101" customWidth="1"/>
    <col min="30" max="30" width="11.00390625" style="101" hidden="1" customWidth="1"/>
    <col min="31" max="31" width="13.140625" style="101" hidden="1" customWidth="1"/>
    <col min="32" max="32" width="11.00390625" style="101" customWidth="1"/>
    <col min="33" max="33" width="10.28125" style="101" hidden="1" customWidth="1"/>
    <col min="34" max="34" width="12.7109375" style="101" hidden="1" customWidth="1"/>
    <col min="35" max="35" width="11.28125" style="101" customWidth="1"/>
    <col min="36" max="36" width="9.8515625" style="101" hidden="1" customWidth="1"/>
    <col min="37" max="37" width="12.00390625" style="101" hidden="1" customWidth="1"/>
    <col min="38" max="38" width="10.140625" style="101" customWidth="1"/>
    <col min="39" max="39" width="11.7109375" style="101" hidden="1" customWidth="1"/>
    <col min="40" max="40" width="13.00390625" style="101" hidden="1" customWidth="1"/>
    <col min="41" max="41" width="12.57421875" style="101" customWidth="1"/>
    <col min="42" max="42" width="13.421875" style="12" hidden="1" customWidth="1"/>
    <col min="43" max="43" width="12.57421875" style="12" hidden="1" customWidth="1"/>
    <col min="44" max="44" width="104.8515625" style="32" customWidth="1"/>
    <col min="45" max="45" width="31.28125" style="32" customWidth="1"/>
    <col min="46" max="47" width="11.57421875" style="32" bestFit="1" customWidth="1"/>
    <col min="48" max="16384" width="9.140625" style="32" customWidth="1"/>
  </cols>
  <sheetData>
    <row r="1" spans="1:45" ht="45.75" customHeight="1">
      <c r="A1" s="194" t="s">
        <v>331</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row>
    <row r="2" spans="1:45" ht="30.75" customHeight="1">
      <c r="A2" s="195" t="s">
        <v>298</v>
      </c>
      <c r="B2" s="185" t="s">
        <v>297</v>
      </c>
      <c r="C2" s="185" t="s">
        <v>296</v>
      </c>
      <c r="D2" s="185" t="s">
        <v>40</v>
      </c>
      <c r="E2" s="185" t="s">
        <v>284</v>
      </c>
      <c r="F2" s="185"/>
      <c r="G2" s="185"/>
      <c r="H2" s="183" t="s">
        <v>299</v>
      </c>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4" t="s">
        <v>256</v>
      </c>
      <c r="AS2" s="198" t="s">
        <v>257</v>
      </c>
    </row>
    <row r="3" spans="1:45" ht="75" customHeight="1">
      <c r="A3" s="195"/>
      <c r="B3" s="185"/>
      <c r="C3" s="185"/>
      <c r="D3" s="185"/>
      <c r="E3" s="185"/>
      <c r="F3" s="185"/>
      <c r="G3" s="185"/>
      <c r="H3" s="185" t="s">
        <v>17</v>
      </c>
      <c r="I3" s="185"/>
      <c r="J3" s="185"/>
      <c r="K3" s="185" t="s">
        <v>18</v>
      </c>
      <c r="L3" s="185"/>
      <c r="M3" s="185"/>
      <c r="N3" s="185" t="s">
        <v>22</v>
      </c>
      <c r="O3" s="185"/>
      <c r="P3" s="185"/>
      <c r="Q3" s="185" t="s">
        <v>24</v>
      </c>
      <c r="R3" s="185"/>
      <c r="S3" s="185"/>
      <c r="T3" s="185" t="s">
        <v>25</v>
      </c>
      <c r="U3" s="185"/>
      <c r="V3" s="185"/>
      <c r="W3" s="185" t="s">
        <v>26</v>
      </c>
      <c r="X3" s="185"/>
      <c r="Y3" s="185"/>
      <c r="Z3" s="185" t="s">
        <v>28</v>
      </c>
      <c r="AA3" s="185"/>
      <c r="AB3" s="185"/>
      <c r="AC3" s="185" t="s">
        <v>29</v>
      </c>
      <c r="AD3" s="185"/>
      <c r="AE3" s="185"/>
      <c r="AF3" s="185" t="s">
        <v>30</v>
      </c>
      <c r="AG3" s="185"/>
      <c r="AH3" s="185"/>
      <c r="AI3" s="185" t="s">
        <v>32</v>
      </c>
      <c r="AJ3" s="185"/>
      <c r="AK3" s="185"/>
      <c r="AL3" s="185" t="s">
        <v>33</v>
      </c>
      <c r="AM3" s="185"/>
      <c r="AN3" s="185"/>
      <c r="AO3" s="185" t="s">
        <v>34</v>
      </c>
      <c r="AP3" s="185"/>
      <c r="AQ3" s="185"/>
      <c r="AR3" s="184"/>
      <c r="AS3" s="198"/>
    </row>
    <row r="4" spans="1:45" ht="49.5" customHeight="1">
      <c r="A4" s="195"/>
      <c r="B4" s="185"/>
      <c r="C4" s="185"/>
      <c r="D4" s="185"/>
      <c r="E4" s="106" t="s">
        <v>254</v>
      </c>
      <c r="F4" s="106" t="s">
        <v>21</v>
      </c>
      <c r="G4" s="106" t="s">
        <v>255</v>
      </c>
      <c r="H4" s="106" t="s">
        <v>254</v>
      </c>
      <c r="I4" s="106" t="s">
        <v>21</v>
      </c>
      <c r="J4" s="106" t="s">
        <v>255</v>
      </c>
      <c r="K4" s="106" t="s">
        <v>254</v>
      </c>
      <c r="L4" s="106" t="s">
        <v>21</v>
      </c>
      <c r="M4" s="106" t="s">
        <v>255</v>
      </c>
      <c r="N4" s="106" t="s">
        <v>254</v>
      </c>
      <c r="O4" s="106" t="s">
        <v>21</v>
      </c>
      <c r="P4" s="106" t="s">
        <v>255</v>
      </c>
      <c r="Q4" s="106" t="s">
        <v>254</v>
      </c>
      <c r="R4" s="106" t="s">
        <v>21</v>
      </c>
      <c r="S4" s="106" t="s">
        <v>255</v>
      </c>
      <c r="T4" s="106" t="s">
        <v>254</v>
      </c>
      <c r="U4" s="106" t="s">
        <v>21</v>
      </c>
      <c r="V4" s="106" t="s">
        <v>255</v>
      </c>
      <c r="W4" s="106" t="s">
        <v>254</v>
      </c>
      <c r="X4" s="106" t="s">
        <v>21</v>
      </c>
      <c r="Y4" s="106" t="s">
        <v>255</v>
      </c>
      <c r="Z4" s="106" t="s">
        <v>254</v>
      </c>
      <c r="AA4" s="106" t="s">
        <v>21</v>
      </c>
      <c r="AB4" s="106" t="s">
        <v>255</v>
      </c>
      <c r="AC4" s="106" t="s">
        <v>254</v>
      </c>
      <c r="AD4" s="106" t="s">
        <v>21</v>
      </c>
      <c r="AE4" s="106" t="s">
        <v>255</v>
      </c>
      <c r="AF4" s="106" t="s">
        <v>254</v>
      </c>
      <c r="AG4" s="106" t="s">
        <v>21</v>
      </c>
      <c r="AH4" s="106" t="s">
        <v>255</v>
      </c>
      <c r="AI4" s="106" t="s">
        <v>254</v>
      </c>
      <c r="AJ4" s="106" t="s">
        <v>21</v>
      </c>
      <c r="AK4" s="106" t="s">
        <v>255</v>
      </c>
      <c r="AL4" s="106" t="s">
        <v>254</v>
      </c>
      <c r="AM4" s="106" t="s">
        <v>21</v>
      </c>
      <c r="AN4" s="106" t="s">
        <v>255</v>
      </c>
      <c r="AO4" s="106" t="s">
        <v>254</v>
      </c>
      <c r="AP4" s="106" t="s">
        <v>21</v>
      </c>
      <c r="AQ4" s="106" t="s">
        <v>255</v>
      </c>
      <c r="AR4" s="184"/>
      <c r="AS4" s="198"/>
    </row>
    <row r="5" spans="1:45" ht="25.5" customHeight="1">
      <c r="A5" s="118" t="s">
        <v>275</v>
      </c>
      <c r="B5" s="192" t="s">
        <v>294</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16"/>
      <c r="AQ5" s="116"/>
      <c r="AR5" s="116"/>
      <c r="AS5" s="117"/>
    </row>
    <row r="6" spans="1:45" ht="21.75" customHeight="1">
      <c r="A6" s="186" t="s">
        <v>1</v>
      </c>
      <c r="B6" s="208" t="s">
        <v>320</v>
      </c>
      <c r="C6" s="189" t="s">
        <v>303</v>
      </c>
      <c r="D6" s="127" t="s">
        <v>284</v>
      </c>
      <c r="E6" s="128">
        <f>SUM(E7:E10)</f>
        <v>2661.5</v>
      </c>
      <c r="F6" s="128">
        <f>SUM(F7:F10)</f>
        <v>2661.5</v>
      </c>
      <c r="G6" s="128">
        <f>F6/E6*100</f>
        <v>100</v>
      </c>
      <c r="H6" s="128">
        <f>SUM(H7:H10)</f>
        <v>0</v>
      </c>
      <c r="I6" s="128">
        <f aca="true" t="shared" si="0" ref="I6:AP6">SUM(I7:I10)</f>
        <v>0</v>
      </c>
      <c r="J6" s="128">
        <f t="shared" si="0"/>
        <v>0</v>
      </c>
      <c r="K6" s="128">
        <f t="shared" si="0"/>
        <v>0</v>
      </c>
      <c r="L6" s="128">
        <f t="shared" si="0"/>
        <v>0</v>
      </c>
      <c r="M6" s="128">
        <f t="shared" si="0"/>
        <v>0</v>
      </c>
      <c r="N6" s="128">
        <f t="shared" si="0"/>
        <v>0</v>
      </c>
      <c r="O6" s="128">
        <f t="shared" si="0"/>
        <v>0</v>
      </c>
      <c r="P6" s="128">
        <f t="shared" si="0"/>
        <v>0</v>
      </c>
      <c r="Q6" s="128">
        <f t="shared" si="0"/>
        <v>0</v>
      </c>
      <c r="R6" s="128">
        <f t="shared" si="0"/>
        <v>0</v>
      </c>
      <c r="S6" s="128">
        <f t="shared" si="0"/>
        <v>0</v>
      </c>
      <c r="T6" s="128">
        <f t="shared" si="0"/>
        <v>0</v>
      </c>
      <c r="U6" s="128">
        <f t="shared" si="0"/>
        <v>128.6</v>
      </c>
      <c r="V6" s="128">
        <f t="shared" si="0"/>
        <v>0</v>
      </c>
      <c r="W6" s="128">
        <f t="shared" si="0"/>
        <v>2661.5</v>
      </c>
      <c r="X6" s="128">
        <f t="shared" si="0"/>
        <v>2532.9</v>
      </c>
      <c r="Y6" s="128">
        <f>X6/W6*100</f>
        <v>95.16813826789405</v>
      </c>
      <c r="Z6" s="128">
        <f t="shared" si="0"/>
        <v>0</v>
      </c>
      <c r="AA6" s="128">
        <f t="shared" si="0"/>
        <v>0</v>
      </c>
      <c r="AB6" s="128">
        <f t="shared" si="0"/>
        <v>0</v>
      </c>
      <c r="AC6" s="128">
        <f t="shared" si="0"/>
        <v>0</v>
      </c>
      <c r="AD6" s="128">
        <f t="shared" si="0"/>
        <v>0</v>
      </c>
      <c r="AE6" s="128">
        <f t="shared" si="0"/>
        <v>0</v>
      </c>
      <c r="AF6" s="128">
        <f t="shared" si="0"/>
        <v>0</v>
      </c>
      <c r="AG6" s="128">
        <f t="shared" si="0"/>
        <v>0</v>
      </c>
      <c r="AH6" s="128">
        <f t="shared" si="0"/>
        <v>0</v>
      </c>
      <c r="AI6" s="128">
        <f t="shared" si="0"/>
        <v>0</v>
      </c>
      <c r="AJ6" s="128">
        <f t="shared" si="0"/>
        <v>0</v>
      </c>
      <c r="AK6" s="128">
        <f t="shared" si="0"/>
        <v>0</v>
      </c>
      <c r="AL6" s="128">
        <f t="shared" si="0"/>
        <v>0</v>
      </c>
      <c r="AM6" s="128">
        <f t="shared" si="0"/>
        <v>0</v>
      </c>
      <c r="AN6" s="128">
        <f t="shared" si="0"/>
        <v>0</v>
      </c>
      <c r="AO6" s="128">
        <f t="shared" si="0"/>
        <v>0</v>
      </c>
      <c r="AP6" s="128">
        <f t="shared" si="0"/>
        <v>0</v>
      </c>
      <c r="AQ6" s="128">
        <f>SUM(AQ7:AQ10)</f>
        <v>0</v>
      </c>
      <c r="AR6" s="205" t="s">
        <v>327</v>
      </c>
      <c r="AS6" s="202" t="s">
        <v>264</v>
      </c>
    </row>
    <row r="7" spans="1:45" ht="36.75" customHeight="1">
      <c r="A7" s="187"/>
      <c r="B7" s="209"/>
      <c r="C7" s="190"/>
      <c r="D7" s="104" t="s">
        <v>37</v>
      </c>
      <c r="E7" s="124">
        <f>H7+K7+N7+Q7+T7+W7+Z7+AC7+AF7+AI7+AL7+AO7</f>
        <v>0</v>
      </c>
      <c r="F7" s="124">
        <f>I7+L7+O7+R7+U7+X7+AA7+AD7+AG7+AJ7+AM7+AP7</f>
        <v>0</v>
      </c>
      <c r="G7" s="124">
        <f>J7+M7+P7+S7+V7+Y7+AB7+AE7+AH7+AK7+AN7+AQ7</f>
        <v>0</v>
      </c>
      <c r="H7" s="110">
        <f aca="true" t="shared" si="1" ref="H7:J10">H12</f>
        <v>0</v>
      </c>
      <c r="I7" s="110">
        <f t="shared" si="1"/>
        <v>0</v>
      </c>
      <c r="J7" s="110">
        <f t="shared" si="1"/>
        <v>0</v>
      </c>
      <c r="K7" s="110">
        <f aca="true" t="shared" si="2" ref="K7:AP7">K12</f>
        <v>0</v>
      </c>
      <c r="L7" s="110">
        <f t="shared" si="2"/>
        <v>0</v>
      </c>
      <c r="M7" s="110">
        <f t="shared" si="2"/>
        <v>0</v>
      </c>
      <c r="N7" s="110">
        <f t="shared" si="2"/>
        <v>0</v>
      </c>
      <c r="O7" s="110">
        <f t="shared" si="2"/>
        <v>0</v>
      </c>
      <c r="P7" s="110">
        <f t="shared" si="2"/>
        <v>0</v>
      </c>
      <c r="Q7" s="110">
        <f t="shared" si="2"/>
        <v>0</v>
      </c>
      <c r="R7" s="110">
        <f t="shared" si="2"/>
        <v>0</v>
      </c>
      <c r="S7" s="110">
        <f t="shared" si="2"/>
        <v>0</v>
      </c>
      <c r="T7" s="110">
        <f t="shared" si="2"/>
        <v>0</v>
      </c>
      <c r="U7" s="110">
        <f t="shared" si="2"/>
        <v>0</v>
      </c>
      <c r="V7" s="110">
        <f t="shared" si="2"/>
        <v>0</v>
      </c>
      <c r="W7" s="110">
        <f t="shared" si="2"/>
        <v>0</v>
      </c>
      <c r="X7" s="110">
        <f t="shared" si="2"/>
        <v>0</v>
      </c>
      <c r="Y7" s="110">
        <f t="shared" si="2"/>
        <v>0</v>
      </c>
      <c r="Z7" s="110">
        <f t="shared" si="2"/>
        <v>0</v>
      </c>
      <c r="AA7" s="110">
        <f t="shared" si="2"/>
        <v>0</v>
      </c>
      <c r="AB7" s="110">
        <f t="shared" si="2"/>
        <v>0</v>
      </c>
      <c r="AC7" s="110">
        <f t="shared" si="2"/>
        <v>0</v>
      </c>
      <c r="AD7" s="110">
        <f t="shared" si="2"/>
        <v>0</v>
      </c>
      <c r="AE7" s="110">
        <f t="shared" si="2"/>
        <v>0</v>
      </c>
      <c r="AF7" s="110">
        <f t="shared" si="2"/>
        <v>0</v>
      </c>
      <c r="AG7" s="110">
        <f t="shared" si="2"/>
        <v>0</v>
      </c>
      <c r="AH7" s="110">
        <f t="shared" si="2"/>
        <v>0</v>
      </c>
      <c r="AI7" s="110">
        <f t="shared" si="2"/>
        <v>0</v>
      </c>
      <c r="AJ7" s="110">
        <f t="shared" si="2"/>
        <v>0</v>
      </c>
      <c r="AK7" s="110">
        <f t="shared" si="2"/>
        <v>0</v>
      </c>
      <c r="AL7" s="110">
        <f t="shared" si="2"/>
        <v>0</v>
      </c>
      <c r="AM7" s="110">
        <f t="shared" si="2"/>
        <v>0</v>
      </c>
      <c r="AN7" s="110">
        <f t="shared" si="2"/>
        <v>0</v>
      </c>
      <c r="AO7" s="110">
        <f t="shared" si="2"/>
        <v>0</v>
      </c>
      <c r="AP7" s="110">
        <f t="shared" si="2"/>
        <v>0</v>
      </c>
      <c r="AQ7" s="110">
        <f>AQ12</f>
        <v>0</v>
      </c>
      <c r="AR7" s="206"/>
      <c r="AS7" s="203"/>
    </row>
    <row r="8" spans="1:45" ht="91.5" customHeight="1">
      <c r="A8" s="187"/>
      <c r="B8" s="209"/>
      <c r="C8" s="190"/>
      <c r="D8" s="105" t="s">
        <v>282</v>
      </c>
      <c r="E8" s="124">
        <f aca="true" t="shared" si="3" ref="E8:F10">H8+K8+N8+Q8+T8+W8+Z8+AC8+AF8+AI8+AL8+AO8</f>
        <v>2528.4</v>
      </c>
      <c r="F8" s="124">
        <f t="shared" si="3"/>
        <v>2528.4</v>
      </c>
      <c r="G8" s="124">
        <f>F8/E8*100</f>
        <v>100</v>
      </c>
      <c r="H8" s="110">
        <f t="shared" si="1"/>
        <v>0</v>
      </c>
      <c r="I8" s="110">
        <f t="shared" si="1"/>
        <v>0</v>
      </c>
      <c r="J8" s="110">
        <f t="shared" si="1"/>
        <v>0</v>
      </c>
      <c r="K8" s="110">
        <f>K13</f>
        <v>0</v>
      </c>
      <c r="L8" s="110">
        <f>L13</f>
        <v>0</v>
      </c>
      <c r="M8" s="110">
        <f>M13</f>
        <v>0</v>
      </c>
      <c r="N8" s="110">
        <f aca="true" t="shared" si="4" ref="N8:AQ8">N13</f>
        <v>0</v>
      </c>
      <c r="O8" s="110">
        <f t="shared" si="4"/>
        <v>0</v>
      </c>
      <c r="P8" s="110">
        <f t="shared" si="4"/>
        <v>0</v>
      </c>
      <c r="Q8" s="110">
        <v>0</v>
      </c>
      <c r="R8" s="110">
        <f t="shared" si="4"/>
        <v>0</v>
      </c>
      <c r="S8" s="110">
        <f t="shared" si="4"/>
        <v>0</v>
      </c>
      <c r="T8" s="110">
        <f t="shared" si="4"/>
        <v>0</v>
      </c>
      <c r="U8" s="110">
        <v>0</v>
      </c>
      <c r="V8" s="110">
        <f t="shared" si="4"/>
        <v>0</v>
      </c>
      <c r="W8" s="110">
        <v>2528.4</v>
      </c>
      <c r="X8" s="110">
        <v>2528.4</v>
      </c>
      <c r="Y8" s="110">
        <f>X8/W8*100</f>
        <v>100</v>
      </c>
      <c r="Z8" s="110">
        <v>0</v>
      </c>
      <c r="AA8" s="110">
        <f t="shared" si="4"/>
        <v>0</v>
      </c>
      <c r="AB8" s="110">
        <f t="shared" si="4"/>
        <v>0</v>
      </c>
      <c r="AC8" s="110">
        <f t="shared" si="4"/>
        <v>0</v>
      </c>
      <c r="AD8" s="110">
        <f t="shared" si="4"/>
        <v>0</v>
      </c>
      <c r="AE8" s="110">
        <f t="shared" si="4"/>
        <v>0</v>
      </c>
      <c r="AF8" s="110">
        <v>0</v>
      </c>
      <c r="AG8" s="110">
        <f t="shared" si="4"/>
        <v>0</v>
      </c>
      <c r="AH8" s="110">
        <f t="shared" si="4"/>
        <v>0</v>
      </c>
      <c r="AI8" s="110">
        <v>0</v>
      </c>
      <c r="AJ8" s="110">
        <f t="shared" si="4"/>
        <v>0</v>
      </c>
      <c r="AK8" s="110">
        <f t="shared" si="4"/>
        <v>0</v>
      </c>
      <c r="AL8" s="110">
        <f t="shared" si="4"/>
        <v>0</v>
      </c>
      <c r="AM8" s="110">
        <f t="shared" si="4"/>
        <v>0</v>
      </c>
      <c r="AN8" s="110">
        <f t="shared" si="4"/>
        <v>0</v>
      </c>
      <c r="AO8" s="110">
        <f t="shared" si="4"/>
        <v>0</v>
      </c>
      <c r="AP8" s="110">
        <f t="shared" si="4"/>
        <v>0</v>
      </c>
      <c r="AQ8" s="110">
        <f t="shared" si="4"/>
        <v>0</v>
      </c>
      <c r="AR8" s="206"/>
      <c r="AS8" s="203"/>
    </row>
    <row r="9" spans="1:45" ht="48" customHeight="1">
      <c r="A9" s="187"/>
      <c r="B9" s="209"/>
      <c r="C9" s="190"/>
      <c r="D9" s="105" t="s">
        <v>42</v>
      </c>
      <c r="E9" s="124">
        <f t="shared" si="3"/>
        <v>133.1</v>
      </c>
      <c r="F9" s="124">
        <f t="shared" si="3"/>
        <v>133.1</v>
      </c>
      <c r="G9" s="124">
        <f>F9/E9*100</f>
        <v>100</v>
      </c>
      <c r="H9" s="110">
        <f t="shared" si="1"/>
        <v>0</v>
      </c>
      <c r="I9" s="110">
        <f t="shared" si="1"/>
        <v>0</v>
      </c>
      <c r="J9" s="110">
        <f t="shared" si="1"/>
        <v>0</v>
      </c>
      <c r="K9" s="110">
        <f>K14</f>
        <v>0</v>
      </c>
      <c r="L9" s="110">
        <f aca="true" t="shared" si="5" ref="L9:AQ9">L14</f>
        <v>0</v>
      </c>
      <c r="M9" s="110">
        <f t="shared" si="5"/>
        <v>0</v>
      </c>
      <c r="N9" s="110">
        <f t="shared" si="5"/>
        <v>0</v>
      </c>
      <c r="O9" s="110">
        <f t="shared" si="5"/>
        <v>0</v>
      </c>
      <c r="P9" s="110">
        <f t="shared" si="5"/>
        <v>0</v>
      </c>
      <c r="Q9" s="110">
        <v>0</v>
      </c>
      <c r="R9" s="110">
        <f t="shared" si="5"/>
        <v>0</v>
      </c>
      <c r="S9" s="110">
        <f t="shared" si="5"/>
        <v>0</v>
      </c>
      <c r="T9" s="110">
        <f t="shared" si="5"/>
        <v>0</v>
      </c>
      <c r="U9" s="110">
        <v>128.6</v>
      </c>
      <c r="V9" s="110">
        <f t="shared" si="5"/>
        <v>0</v>
      </c>
      <c r="W9" s="110">
        <v>133.1</v>
      </c>
      <c r="X9" s="110">
        <v>4.5</v>
      </c>
      <c r="Y9" s="110">
        <f>X9/W9*100</f>
        <v>3.3809166040571</v>
      </c>
      <c r="Z9" s="110">
        <v>0</v>
      </c>
      <c r="AA9" s="110">
        <f t="shared" si="5"/>
        <v>0</v>
      </c>
      <c r="AB9" s="110">
        <f t="shared" si="5"/>
        <v>0</v>
      </c>
      <c r="AC9" s="110">
        <f t="shared" si="5"/>
        <v>0</v>
      </c>
      <c r="AD9" s="110">
        <f t="shared" si="5"/>
        <v>0</v>
      </c>
      <c r="AE9" s="110">
        <f t="shared" si="5"/>
        <v>0</v>
      </c>
      <c r="AF9" s="110">
        <v>0</v>
      </c>
      <c r="AG9" s="110">
        <f t="shared" si="5"/>
        <v>0</v>
      </c>
      <c r="AH9" s="110">
        <f t="shared" si="5"/>
        <v>0</v>
      </c>
      <c r="AI9" s="110">
        <v>0</v>
      </c>
      <c r="AJ9" s="110">
        <f t="shared" si="5"/>
        <v>0</v>
      </c>
      <c r="AK9" s="110">
        <f t="shared" si="5"/>
        <v>0</v>
      </c>
      <c r="AL9" s="110">
        <f t="shared" si="5"/>
        <v>0</v>
      </c>
      <c r="AM9" s="110">
        <f t="shared" si="5"/>
        <v>0</v>
      </c>
      <c r="AN9" s="110">
        <f t="shared" si="5"/>
        <v>0</v>
      </c>
      <c r="AO9" s="110">
        <f t="shared" si="5"/>
        <v>0</v>
      </c>
      <c r="AP9" s="110">
        <f t="shared" si="5"/>
        <v>0</v>
      </c>
      <c r="AQ9" s="110">
        <f t="shared" si="5"/>
        <v>0</v>
      </c>
      <c r="AR9" s="206"/>
      <c r="AS9" s="203"/>
    </row>
    <row r="10" spans="1:45" ht="126.75" customHeight="1">
      <c r="A10" s="188"/>
      <c r="B10" s="210"/>
      <c r="C10" s="191"/>
      <c r="D10" s="105" t="s">
        <v>283</v>
      </c>
      <c r="E10" s="124">
        <f t="shared" si="3"/>
        <v>0</v>
      </c>
      <c r="F10" s="124">
        <f t="shared" si="3"/>
        <v>0</v>
      </c>
      <c r="G10" s="124">
        <f>J10+M10+P10+S10+V10+Y10+AB10+AE10+AH10+AK10+AN10+AQ10</f>
        <v>0</v>
      </c>
      <c r="H10" s="110">
        <f t="shared" si="1"/>
        <v>0</v>
      </c>
      <c r="I10" s="110">
        <f t="shared" si="1"/>
        <v>0</v>
      </c>
      <c r="J10" s="110">
        <f t="shared" si="1"/>
        <v>0</v>
      </c>
      <c r="K10" s="110">
        <f aca="true" t="shared" si="6" ref="K10:AQ10">K15</f>
        <v>0</v>
      </c>
      <c r="L10" s="110">
        <f t="shared" si="6"/>
        <v>0</v>
      </c>
      <c r="M10" s="110">
        <f t="shared" si="6"/>
        <v>0</v>
      </c>
      <c r="N10" s="110">
        <f t="shared" si="6"/>
        <v>0</v>
      </c>
      <c r="O10" s="110">
        <f t="shared" si="6"/>
        <v>0</v>
      </c>
      <c r="P10" s="110">
        <f t="shared" si="6"/>
        <v>0</v>
      </c>
      <c r="Q10" s="110">
        <f t="shared" si="6"/>
        <v>0</v>
      </c>
      <c r="R10" s="110">
        <f t="shared" si="6"/>
        <v>0</v>
      </c>
      <c r="S10" s="110">
        <f t="shared" si="6"/>
        <v>0</v>
      </c>
      <c r="T10" s="110">
        <f t="shared" si="6"/>
        <v>0</v>
      </c>
      <c r="U10" s="110">
        <f t="shared" si="6"/>
        <v>0</v>
      </c>
      <c r="V10" s="110">
        <f t="shared" si="6"/>
        <v>0</v>
      </c>
      <c r="W10" s="110">
        <f t="shared" si="6"/>
        <v>0</v>
      </c>
      <c r="X10" s="110">
        <f t="shared" si="6"/>
        <v>0</v>
      </c>
      <c r="Y10" s="110">
        <f t="shared" si="6"/>
        <v>0</v>
      </c>
      <c r="Z10" s="110">
        <f t="shared" si="6"/>
        <v>0</v>
      </c>
      <c r="AA10" s="110">
        <f t="shared" si="6"/>
        <v>0</v>
      </c>
      <c r="AB10" s="110">
        <f t="shared" si="6"/>
        <v>0</v>
      </c>
      <c r="AC10" s="110">
        <f t="shared" si="6"/>
        <v>0</v>
      </c>
      <c r="AD10" s="110">
        <f t="shared" si="6"/>
        <v>0</v>
      </c>
      <c r="AE10" s="110">
        <f t="shared" si="6"/>
        <v>0</v>
      </c>
      <c r="AF10" s="110">
        <f t="shared" si="6"/>
        <v>0</v>
      </c>
      <c r="AG10" s="110">
        <f t="shared" si="6"/>
        <v>0</v>
      </c>
      <c r="AH10" s="110">
        <f t="shared" si="6"/>
        <v>0</v>
      </c>
      <c r="AI10" s="110">
        <f t="shared" si="6"/>
        <v>0</v>
      </c>
      <c r="AJ10" s="110">
        <f t="shared" si="6"/>
        <v>0</v>
      </c>
      <c r="AK10" s="110">
        <f t="shared" si="6"/>
        <v>0</v>
      </c>
      <c r="AL10" s="110">
        <f t="shared" si="6"/>
        <v>0</v>
      </c>
      <c r="AM10" s="110">
        <f t="shared" si="6"/>
        <v>0</v>
      </c>
      <c r="AN10" s="110">
        <f t="shared" si="6"/>
        <v>0</v>
      </c>
      <c r="AO10" s="110">
        <f t="shared" si="6"/>
        <v>0</v>
      </c>
      <c r="AP10" s="110">
        <f t="shared" si="6"/>
        <v>0</v>
      </c>
      <c r="AQ10" s="110">
        <f t="shared" si="6"/>
        <v>0</v>
      </c>
      <c r="AR10" s="207"/>
      <c r="AS10" s="204"/>
    </row>
    <row r="11" spans="1:45" ht="22.5" customHeight="1">
      <c r="A11" s="186" t="s">
        <v>3</v>
      </c>
      <c r="B11" s="208" t="s">
        <v>321</v>
      </c>
      <c r="C11" s="189" t="s">
        <v>300</v>
      </c>
      <c r="D11" s="125" t="s">
        <v>284</v>
      </c>
      <c r="E11" s="126">
        <f>SUM(E12:E15)</f>
        <v>304.09999999999997</v>
      </c>
      <c r="F11" s="126">
        <f>SUM(F12:F15)</f>
        <v>182.7</v>
      </c>
      <c r="G11" s="126">
        <f>F11/E11*100</f>
        <v>60.07892140743177</v>
      </c>
      <c r="H11" s="126">
        <f aca="true" t="shared" si="7" ref="H11:AP11">SUM(H12:H15)</f>
        <v>0</v>
      </c>
      <c r="I11" s="126">
        <f t="shared" si="7"/>
        <v>0</v>
      </c>
      <c r="J11" s="126">
        <f t="shared" si="7"/>
        <v>0</v>
      </c>
      <c r="K11" s="126">
        <f t="shared" si="7"/>
        <v>0</v>
      </c>
      <c r="L11" s="126">
        <f t="shared" si="7"/>
        <v>0</v>
      </c>
      <c r="M11" s="126">
        <f t="shared" si="7"/>
        <v>0</v>
      </c>
      <c r="N11" s="126">
        <f t="shared" si="7"/>
        <v>0</v>
      </c>
      <c r="O11" s="126">
        <f t="shared" si="7"/>
        <v>0</v>
      </c>
      <c r="P11" s="126">
        <f t="shared" si="7"/>
        <v>0</v>
      </c>
      <c r="Q11" s="126">
        <f t="shared" si="7"/>
        <v>0</v>
      </c>
      <c r="R11" s="126">
        <f t="shared" si="7"/>
        <v>0</v>
      </c>
      <c r="S11" s="126">
        <f t="shared" si="7"/>
        <v>0</v>
      </c>
      <c r="T11" s="126">
        <f t="shared" si="7"/>
        <v>0</v>
      </c>
      <c r="U11" s="126">
        <f t="shared" si="7"/>
        <v>182.7</v>
      </c>
      <c r="V11" s="126">
        <f t="shared" si="7"/>
        <v>0</v>
      </c>
      <c r="W11" s="126">
        <f t="shared" si="7"/>
        <v>182.7</v>
      </c>
      <c r="X11" s="126">
        <f t="shared" si="7"/>
        <v>0</v>
      </c>
      <c r="Y11" s="126">
        <v>100</v>
      </c>
      <c r="Z11" s="126">
        <f t="shared" si="7"/>
        <v>0</v>
      </c>
      <c r="AA11" s="126">
        <f t="shared" si="7"/>
        <v>0</v>
      </c>
      <c r="AB11" s="126">
        <f t="shared" si="7"/>
        <v>0</v>
      </c>
      <c r="AC11" s="126">
        <f t="shared" si="7"/>
        <v>0</v>
      </c>
      <c r="AD11" s="126">
        <f t="shared" si="7"/>
        <v>0</v>
      </c>
      <c r="AE11" s="126">
        <f t="shared" si="7"/>
        <v>0</v>
      </c>
      <c r="AF11" s="126">
        <f t="shared" si="7"/>
        <v>121.39999999999999</v>
      </c>
      <c r="AG11" s="126">
        <f t="shared" si="7"/>
        <v>0</v>
      </c>
      <c r="AH11" s="126">
        <f t="shared" si="7"/>
        <v>0</v>
      </c>
      <c r="AI11" s="126">
        <f t="shared" si="7"/>
        <v>0</v>
      </c>
      <c r="AJ11" s="126">
        <f t="shared" si="7"/>
        <v>0</v>
      </c>
      <c r="AK11" s="126">
        <f t="shared" si="7"/>
        <v>0</v>
      </c>
      <c r="AL11" s="126">
        <f>SUM(AL12:AL15)</f>
        <v>0</v>
      </c>
      <c r="AM11" s="126">
        <f t="shared" si="7"/>
        <v>0</v>
      </c>
      <c r="AN11" s="130">
        <v>0</v>
      </c>
      <c r="AO11" s="126">
        <f t="shared" si="7"/>
        <v>0</v>
      </c>
      <c r="AP11" s="126">
        <f t="shared" si="7"/>
        <v>0</v>
      </c>
      <c r="AQ11" s="130">
        <v>0</v>
      </c>
      <c r="AR11" s="205" t="s">
        <v>328</v>
      </c>
      <c r="AS11" s="199" t="s">
        <v>264</v>
      </c>
    </row>
    <row r="12" spans="1:45" ht="42.75" customHeight="1">
      <c r="A12" s="187"/>
      <c r="B12" s="209"/>
      <c r="C12" s="190"/>
      <c r="D12" s="104" t="s">
        <v>37</v>
      </c>
      <c r="E12" s="124">
        <f>H12+K12+N12+Q12+T12+W12+Z12+AC12+AF12+AI12+AL12+AO12</f>
        <v>0</v>
      </c>
      <c r="F12" s="124">
        <f>I12+L12+O12+R12+U12+X12+AA12+AD12+AG12+AJ12+AM12+AP12</f>
        <v>0</v>
      </c>
      <c r="G12" s="124">
        <f>J12+M12+P12+S12+V12+Y12+AB12+AE12+AH12+AK12+AN12+AQ12</f>
        <v>0</v>
      </c>
      <c r="H12" s="110">
        <v>0</v>
      </c>
      <c r="I12" s="110">
        <v>0</v>
      </c>
      <c r="J12" s="110">
        <v>0</v>
      </c>
      <c r="K12" s="110">
        <v>0</v>
      </c>
      <c r="L12" s="110">
        <v>0</v>
      </c>
      <c r="M12" s="110">
        <v>0</v>
      </c>
      <c r="N12" s="110">
        <v>0</v>
      </c>
      <c r="O12" s="110">
        <v>0</v>
      </c>
      <c r="P12" s="110">
        <v>0</v>
      </c>
      <c r="Q12" s="110">
        <v>0</v>
      </c>
      <c r="R12" s="109">
        <v>0</v>
      </c>
      <c r="S12" s="110">
        <v>0</v>
      </c>
      <c r="T12" s="110">
        <v>0</v>
      </c>
      <c r="U12" s="109">
        <v>0</v>
      </c>
      <c r="V12" s="110">
        <v>0</v>
      </c>
      <c r="W12" s="110">
        <v>0</v>
      </c>
      <c r="X12" s="109">
        <v>0</v>
      </c>
      <c r="Y12" s="110">
        <v>0</v>
      </c>
      <c r="Z12" s="110">
        <v>0</v>
      </c>
      <c r="AA12" s="110">
        <v>0</v>
      </c>
      <c r="AB12" s="110">
        <v>0</v>
      </c>
      <c r="AC12" s="110">
        <v>0</v>
      </c>
      <c r="AD12" s="110">
        <v>0</v>
      </c>
      <c r="AE12" s="110">
        <v>0</v>
      </c>
      <c r="AF12" s="110">
        <v>0</v>
      </c>
      <c r="AG12" s="110">
        <v>0</v>
      </c>
      <c r="AH12" s="110">
        <v>0</v>
      </c>
      <c r="AI12" s="110">
        <v>0</v>
      </c>
      <c r="AJ12" s="110">
        <v>0</v>
      </c>
      <c r="AK12" s="110">
        <v>0</v>
      </c>
      <c r="AL12" s="110">
        <v>0</v>
      </c>
      <c r="AM12" s="110">
        <v>0</v>
      </c>
      <c r="AN12" s="110">
        <v>0</v>
      </c>
      <c r="AO12" s="110">
        <v>0</v>
      </c>
      <c r="AP12" s="110">
        <v>0</v>
      </c>
      <c r="AQ12" s="110">
        <v>0</v>
      </c>
      <c r="AR12" s="206"/>
      <c r="AS12" s="200"/>
    </row>
    <row r="13" spans="1:45" ht="87" customHeight="1">
      <c r="A13" s="187"/>
      <c r="B13" s="209"/>
      <c r="C13" s="190"/>
      <c r="D13" s="105" t="s">
        <v>282</v>
      </c>
      <c r="E13" s="124">
        <f aca="true" t="shared" si="8" ref="E13:F15">H13+K13+N13+Q13+T13+W13+Z13+AC13+AF13+AI13+AL13+AO13</f>
        <v>288.9</v>
      </c>
      <c r="F13" s="124">
        <f t="shared" si="8"/>
        <v>173.6</v>
      </c>
      <c r="G13" s="124">
        <f>F13/E13*100</f>
        <v>60.08999653859467</v>
      </c>
      <c r="H13" s="110">
        <v>0</v>
      </c>
      <c r="I13" s="110">
        <v>0</v>
      </c>
      <c r="J13" s="110">
        <v>0</v>
      </c>
      <c r="K13" s="110">
        <v>0</v>
      </c>
      <c r="L13" s="110">
        <v>0</v>
      </c>
      <c r="M13" s="110">
        <v>0</v>
      </c>
      <c r="N13" s="110">
        <v>0</v>
      </c>
      <c r="O13" s="110">
        <v>0</v>
      </c>
      <c r="P13" s="110">
        <v>0</v>
      </c>
      <c r="Q13" s="110">
        <v>0</v>
      </c>
      <c r="R13" s="109">
        <v>0</v>
      </c>
      <c r="S13" s="110">
        <v>0</v>
      </c>
      <c r="T13" s="110">
        <v>0</v>
      </c>
      <c r="U13" s="109">
        <v>173.6</v>
      </c>
      <c r="V13" s="110">
        <v>0</v>
      </c>
      <c r="W13" s="110">
        <v>173.6</v>
      </c>
      <c r="X13" s="109">
        <v>0</v>
      </c>
      <c r="Y13" s="110">
        <v>0</v>
      </c>
      <c r="Z13" s="110">
        <v>0</v>
      </c>
      <c r="AA13" s="110">
        <v>0</v>
      </c>
      <c r="AB13" s="110">
        <v>0</v>
      </c>
      <c r="AC13" s="110">
        <v>0</v>
      </c>
      <c r="AD13" s="110">
        <v>0</v>
      </c>
      <c r="AE13" s="110">
        <v>0</v>
      </c>
      <c r="AF13" s="110">
        <v>115.3</v>
      </c>
      <c r="AG13" s="110">
        <v>0</v>
      </c>
      <c r="AH13" s="110">
        <v>0</v>
      </c>
      <c r="AI13" s="110">
        <v>0</v>
      </c>
      <c r="AJ13" s="110">
        <v>0</v>
      </c>
      <c r="AK13" s="110">
        <v>0</v>
      </c>
      <c r="AL13" s="109">
        <v>0</v>
      </c>
      <c r="AM13" s="109">
        <v>0</v>
      </c>
      <c r="AN13" s="109">
        <v>0</v>
      </c>
      <c r="AO13" s="109">
        <v>0</v>
      </c>
      <c r="AP13" s="110">
        <v>0</v>
      </c>
      <c r="AQ13" s="110">
        <v>0</v>
      </c>
      <c r="AR13" s="206"/>
      <c r="AS13" s="200"/>
    </row>
    <row r="14" spans="1:45" ht="33.75" customHeight="1">
      <c r="A14" s="187"/>
      <c r="B14" s="209"/>
      <c r="C14" s="190"/>
      <c r="D14" s="105" t="s">
        <v>42</v>
      </c>
      <c r="E14" s="124">
        <f t="shared" si="8"/>
        <v>15.2</v>
      </c>
      <c r="F14" s="124">
        <f t="shared" si="8"/>
        <v>9.1</v>
      </c>
      <c r="G14" s="124">
        <f>F14/E14*100</f>
        <v>59.86842105263158</v>
      </c>
      <c r="H14" s="110">
        <v>0</v>
      </c>
      <c r="I14" s="110">
        <v>0</v>
      </c>
      <c r="J14" s="110">
        <v>0</v>
      </c>
      <c r="K14" s="110">
        <v>0</v>
      </c>
      <c r="L14" s="110">
        <v>0</v>
      </c>
      <c r="M14" s="110">
        <v>0</v>
      </c>
      <c r="N14" s="110">
        <v>0</v>
      </c>
      <c r="O14" s="110">
        <v>0</v>
      </c>
      <c r="P14" s="110">
        <v>0</v>
      </c>
      <c r="Q14" s="110">
        <v>0</v>
      </c>
      <c r="R14" s="109">
        <v>0</v>
      </c>
      <c r="S14" s="110">
        <v>0</v>
      </c>
      <c r="T14" s="110">
        <v>0</v>
      </c>
      <c r="U14" s="109">
        <v>9.1</v>
      </c>
      <c r="V14" s="110">
        <v>0</v>
      </c>
      <c r="W14" s="110">
        <v>9.1</v>
      </c>
      <c r="X14" s="109">
        <v>0</v>
      </c>
      <c r="Y14" s="110">
        <v>0</v>
      </c>
      <c r="Z14" s="110">
        <v>0</v>
      </c>
      <c r="AA14" s="110">
        <v>0</v>
      </c>
      <c r="AB14" s="110">
        <v>0</v>
      </c>
      <c r="AC14" s="110">
        <v>0</v>
      </c>
      <c r="AD14" s="110">
        <v>0</v>
      </c>
      <c r="AE14" s="110">
        <v>0</v>
      </c>
      <c r="AF14" s="110">
        <v>6.1</v>
      </c>
      <c r="AG14" s="110">
        <v>0</v>
      </c>
      <c r="AH14" s="110">
        <v>0</v>
      </c>
      <c r="AI14" s="110">
        <v>0</v>
      </c>
      <c r="AJ14" s="110">
        <v>0</v>
      </c>
      <c r="AK14" s="110">
        <v>0</v>
      </c>
      <c r="AL14" s="109">
        <v>0</v>
      </c>
      <c r="AM14" s="109">
        <v>0</v>
      </c>
      <c r="AN14" s="109">
        <v>0</v>
      </c>
      <c r="AO14" s="109">
        <v>0</v>
      </c>
      <c r="AP14" s="110">
        <v>0</v>
      </c>
      <c r="AQ14" s="110">
        <v>0</v>
      </c>
      <c r="AR14" s="206"/>
      <c r="AS14" s="200"/>
    </row>
    <row r="15" spans="1:45" ht="95.25" customHeight="1">
      <c r="A15" s="188"/>
      <c r="B15" s="210"/>
      <c r="C15" s="191"/>
      <c r="D15" s="105" t="s">
        <v>283</v>
      </c>
      <c r="E15" s="124">
        <f t="shared" si="8"/>
        <v>0</v>
      </c>
      <c r="F15" s="124">
        <f t="shared" si="8"/>
        <v>0</v>
      </c>
      <c r="G15" s="124">
        <f>J15+M15+P15+S15+V15+Y15+AB15+AE15+AH15+AK15+AN15+AQ15</f>
        <v>0</v>
      </c>
      <c r="H15" s="110">
        <v>0</v>
      </c>
      <c r="I15" s="110">
        <v>0</v>
      </c>
      <c r="J15" s="110">
        <v>0</v>
      </c>
      <c r="K15" s="110">
        <v>0</v>
      </c>
      <c r="L15" s="110">
        <v>0</v>
      </c>
      <c r="M15" s="110">
        <v>0</v>
      </c>
      <c r="N15" s="110">
        <v>0</v>
      </c>
      <c r="O15" s="110">
        <v>0</v>
      </c>
      <c r="P15" s="110">
        <v>0</v>
      </c>
      <c r="Q15" s="110">
        <v>0</v>
      </c>
      <c r="R15" s="109">
        <v>0</v>
      </c>
      <c r="S15" s="110">
        <v>0</v>
      </c>
      <c r="T15" s="110">
        <v>0</v>
      </c>
      <c r="U15" s="109">
        <v>0</v>
      </c>
      <c r="V15" s="110">
        <v>0</v>
      </c>
      <c r="W15" s="110">
        <v>0</v>
      </c>
      <c r="X15" s="109">
        <v>0</v>
      </c>
      <c r="Y15" s="110">
        <v>0</v>
      </c>
      <c r="Z15" s="110">
        <v>0</v>
      </c>
      <c r="AA15" s="110">
        <v>0</v>
      </c>
      <c r="AB15" s="110">
        <v>0</v>
      </c>
      <c r="AC15" s="110">
        <v>0</v>
      </c>
      <c r="AD15" s="110">
        <v>0</v>
      </c>
      <c r="AE15" s="110">
        <v>0</v>
      </c>
      <c r="AF15" s="110">
        <v>0</v>
      </c>
      <c r="AG15" s="110">
        <v>0</v>
      </c>
      <c r="AH15" s="110">
        <v>0</v>
      </c>
      <c r="AI15" s="110">
        <v>0</v>
      </c>
      <c r="AJ15" s="110">
        <v>0</v>
      </c>
      <c r="AK15" s="110">
        <v>0</v>
      </c>
      <c r="AL15" s="110">
        <v>0</v>
      </c>
      <c r="AM15" s="110">
        <v>0</v>
      </c>
      <c r="AN15" s="110">
        <v>0</v>
      </c>
      <c r="AO15" s="110">
        <v>0</v>
      </c>
      <c r="AP15" s="110">
        <v>0</v>
      </c>
      <c r="AQ15" s="110">
        <v>0</v>
      </c>
      <c r="AR15" s="207"/>
      <c r="AS15" s="201"/>
    </row>
    <row r="16" spans="1:45" ht="22.5" customHeight="1">
      <c r="A16" s="186" t="s">
        <v>4</v>
      </c>
      <c r="B16" s="208" t="s">
        <v>322</v>
      </c>
      <c r="C16" s="189" t="s">
        <v>300</v>
      </c>
      <c r="D16" s="127" t="s">
        <v>284</v>
      </c>
      <c r="E16" s="128">
        <f>SUM(E17:E20)</f>
        <v>0</v>
      </c>
      <c r="F16" s="128">
        <f>SUM(F17:F20)</f>
        <v>0</v>
      </c>
      <c r="G16" s="128">
        <v>0</v>
      </c>
      <c r="H16" s="128">
        <f aca="true" t="shared" si="9" ref="H16:AO16">SUM(H17:H20)</f>
        <v>0</v>
      </c>
      <c r="I16" s="128">
        <f t="shared" si="9"/>
        <v>0</v>
      </c>
      <c r="J16" s="128">
        <f t="shared" si="9"/>
        <v>0</v>
      </c>
      <c r="K16" s="128">
        <f t="shared" si="9"/>
        <v>0</v>
      </c>
      <c r="L16" s="128">
        <f t="shared" si="9"/>
        <v>0</v>
      </c>
      <c r="M16" s="128">
        <f t="shared" si="9"/>
        <v>0</v>
      </c>
      <c r="N16" s="128">
        <f t="shared" si="9"/>
        <v>0</v>
      </c>
      <c r="O16" s="128">
        <f t="shared" si="9"/>
        <v>0</v>
      </c>
      <c r="P16" s="128">
        <f t="shared" si="9"/>
        <v>0</v>
      </c>
      <c r="Q16" s="128">
        <f t="shared" si="9"/>
        <v>0</v>
      </c>
      <c r="R16" s="128">
        <f t="shared" si="9"/>
        <v>0</v>
      </c>
      <c r="S16" s="128">
        <f>SUM(S17:S20)</f>
        <v>0</v>
      </c>
      <c r="T16" s="128">
        <f t="shared" si="9"/>
        <v>0</v>
      </c>
      <c r="U16" s="128">
        <f t="shared" si="9"/>
        <v>0</v>
      </c>
      <c r="V16" s="128">
        <v>0</v>
      </c>
      <c r="W16" s="128">
        <f t="shared" si="9"/>
        <v>0</v>
      </c>
      <c r="X16" s="128">
        <f t="shared" si="9"/>
        <v>0</v>
      </c>
      <c r="Y16" s="128">
        <f>SUM(Y17:Y20)</f>
        <v>0</v>
      </c>
      <c r="Z16" s="128">
        <f t="shared" si="9"/>
        <v>0</v>
      </c>
      <c r="AA16" s="128">
        <v>0</v>
      </c>
      <c r="AB16" s="128">
        <v>0</v>
      </c>
      <c r="AC16" s="128">
        <v>0</v>
      </c>
      <c r="AD16" s="128">
        <f>SUM(AD17:AD20)</f>
        <v>0</v>
      </c>
      <c r="AE16" s="128">
        <v>0</v>
      </c>
      <c r="AF16" s="128">
        <f>SUM(AF17:AF20)</f>
        <v>0</v>
      </c>
      <c r="AG16" s="128">
        <f t="shared" si="9"/>
        <v>0</v>
      </c>
      <c r="AH16" s="128">
        <f>SUM(AH17:AH20)</f>
        <v>0</v>
      </c>
      <c r="AI16" s="128">
        <f t="shared" si="9"/>
        <v>0</v>
      </c>
      <c r="AJ16" s="128">
        <f>SUM(AJ17:AJ20)</f>
        <v>0</v>
      </c>
      <c r="AK16" s="128">
        <v>0</v>
      </c>
      <c r="AL16" s="128">
        <f t="shared" si="9"/>
        <v>0</v>
      </c>
      <c r="AM16" s="128">
        <f t="shared" si="9"/>
        <v>0</v>
      </c>
      <c r="AN16" s="128">
        <f t="shared" si="9"/>
        <v>0</v>
      </c>
      <c r="AO16" s="128">
        <f t="shared" si="9"/>
        <v>0</v>
      </c>
      <c r="AP16" s="128">
        <v>0</v>
      </c>
      <c r="AQ16" s="128">
        <v>0</v>
      </c>
      <c r="AR16" s="205" t="s">
        <v>329</v>
      </c>
      <c r="AS16" s="202" t="s">
        <v>264</v>
      </c>
    </row>
    <row r="17" spans="1:45" ht="45.75" customHeight="1">
      <c r="A17" s="187"/>
      <c r="B17" s="209"/>
      <c r="C17" s="190"/>
      <c r="D17" s="104" t="s">
        <v>37</v>
      </c>
      <c r="E17" s="124">
        <f>H17+K17+N17+Q17+T17+W17+Z17+AC17+AF17+AI17+AL17+AO17</f>
        <v>0</v>
      </c>
      <c r="F17" s="124">
        <f>I17+L17+O17+R17+U17+X17+AA17+AD17+AG17+AJ17+AM17+AP17</f>
        <v>0</v>
      </c>
      <c r="G17" s="124">
        <f>J17+M17+P17+S17+V17+Y17+AB17+AE17+AH17+AK17+AN17+AQ17</f>
        <v>0</v>
      </c>
      <c r="H17" s="110">
        <v>0</v>
      </c>
      <c r="I17" s="110">
        <v>0</v>
      </c>
      <c r="J17" s="110">
        <v>0</v>
      </c>
      <c r="K17" s="110">
        <v>0</v>
      </c>
      <c r="L17" s="110">
        <v>0</v>
      </c>
      <c r="M17" s="110">
        <v>0</v>
      </c>
      <c r="N17" s="110">
        <v>0</v>
      </c>
      <c r="O17" s="110">
        <v>0</v>
      </c>
      <c r="P17" s="110">
        <v>0</v>
      </c>
      <c r="Q17" s="110">
        <v>0</v>
      </c>
      <c r="R17" s="109">
        <v>0</v>
      </c>
      <c r="S17" s="110">
        <v>0</v>
      </c>
      <c r="T17" s="110">
        <v>0</v>
      </c>
      <c r="U17" s="109">
        <v>0</v>
      </c>
      <c r="V17" s="110">
        <v>0</v>
      </c>
      <c r="W17" s="110">
        <v>0</v>
      </c>
      <c r="X17" s="109">
        <v>0</v>
      </c>
      <c r="Y17" s="110">
        <v>0</v>
      </c>
      <c r="Z17" s="110">
        <v>0</v>
      </c>
      <c r="AA17" s="110">
        <v>0</v>
      </c>
      <c r="AB17" s="110">
        <v>0</v>
      </c>
      <c r="AC17" s="110">
        <v>0</v>
      </c>
      <c r="AD17" s="110">
        <v>0</v>
      </c>
      <c r="AE17" s="110">
        <v>0</v>
      </c>
      <c r="AF17" s="110">
        <v>0</v>
      </c>
      <c r="AG17" s="110">
        <v>0</v>
      </c>
      <c r="AH17" s="110">
        <v>0</v>
      </c>
      <c r="AI17" s="110">
        <v>0</v>
      </c>
      <c r="AJ17" s="110">
        <v>0</v>
      </c>
      <c r="AK17" s="110">
        <v>0</v>
      </c>
      <c r="AL17" s="110">
        <v>0</v>
      </c>
      <c r="AM17" s="110">
        <v>0</v>
      </c>
      <c r="AN17" s="110">
        <v>0</v>
      </c>
      <c r="AO17" s="110">
        <v>0</v>
      </c>
      <c r="AP17" s="110">
        <v>0</v>
      </c>
      <c r="AQ17" s="110">
        <v>0</v>
      </c>
      <c r="AR17" s="206"/>
      <c r="AS17" s="203"/>
    </row>
    <row r="18" spans="1:45" ht="89.25" customHeight="1">
      <c r="A18" s="187"/>
      <c r="B18" s="209"/>
      <c r="C18" s="190"/>
      <c r="D18" s="105" t="s">
        <v>282</v>
      </c>
      <c r="E18" s="124">
        <f aca="true" t="shared" si="10" ref="E18:F20">H18+K18+N18+Q18+T18+W18+Z18+AC18+AF18+AI18+AL18+AO18</f>
        <v>0</v>
      </c>
      <c r="F18" s="124">
        <f t="shared" si="10"/>
        <v>0</v>
      </c>
      <c r="G18" s="124">
        <v>0</v>
      </c>
      <c r="H18" s="110">
        <v>0</v>
      </c>
      <c r="I18" s="110">
        <v>0</v>
      </c>
      <c r="J18" s="110">
        <v>0</v>
      </c>
      <c r="K18" s="110">
        <v>0</v>
      </c>
      <c r="L18" s="110">
        <v>0</v>
      </c>
      <c r="M18" s="110">
        <v>0</v>
      </c>
      <c r="N18" s="110">
        <v>0</v>
      </c>
      <c r="O18" s="110">
        <v>0</v>
      </c>
      <c r="P18" s="110">
        <v>0</v>
      </c>
      <c r="Q18" s="110">
        <v>0</v>
      </c>
      <c r="R18" s="109">
        <v>0</v>
      </c>
      <c r="S18" s="110">
        <v>0</v>
      </c>
      <c r="T18" s="110">
        <v>0</v>
      </c>
      <c r="U18" s="109">
        <v>0</v>
      </c>
      <c r="V18" s="110">
        <v>0</v>
      </c>
      <c r="W18" s="110">
        <v>0</v>
      </c>
      <c r="X18" s="109">
        <v>0</v>
      </c>
      <c r="Y18" s="110">
        <v>0</v>
      </c>
      <c r="Z18" s="110">
        <v>0</v>
      </c>
      <c r="AA18" s="110">
        <v>0</v>
      </c>
      <c r="AB18" s="110">
        <v>0</v>
      </c>
      <c r="AC18" s="110">
        <v>0</v>
      </c>
      <c r="AD18" s="110">
        <v>0</v>
      </c>
      <c r="AE18" s="110">
        <v>0</v>
      </c>
      <c r="AF18" s="110">
        <v>0</v>
      </c>
      <c r="AG18" s="110">
        <v>0</v>
      </c>
      <c r="AH18" s="110">
        <v>0</v>
      </c>
      <c r="AI18" s="110">
        <v>0</v>
      </c>
      <c r="AJ18" s="110">
        <v>0</v>
      </c>
      <c r="AK18" s="110">
        <v>0</v>
      </c>
      <c r="AL18" s="110">
        <v>0</v>
      </c>
      <c r="AM18" s="110">
        <v>0</v>
      </c>
      <c r="AN18" s="110">
        <v>0</v>
      </c>
      <c r="AO18" s="110">
        <v>0</v>
      </c>
      <c r="AP18" s="110">
        <v>0</v>
      </c>
      <c r="AQ18" s="110">
        <v>0</v>
      </c>
      <c r="AR18" s="206"/>
      <c r="AS18" s="203"/>
    </row>
    <row r="19" spans="1:45" ht="46.5" customHeight="1">
      <c r="A19" s="187"/>
      <c r="B19" s="209"/>
      <c r="C19" s="190"/>
      <c r="D19" s="105" t="s">
        <v>42</v>
      </c>
      <c r="E19" s="124">
        <f t="shared" si="10"/>
        <v>0</v>
      </c>
      <c r="F19" s="124">
        <f t="shared" si="10"/>
        <v>0</v>
      </c>
      <c r="G19" s="124">
        <v>0</v>
      </c>
      <c r="H19" s="110">
        <v>0</v>
      </c>
      <c r="I19" s="110">
        <v>0</v>
      </c>
      <c r="J19" s="110">
        <v>0</v>
      </c>
      <c r="K19" s="110">
        <v>0</v>
      </c>
      <c r="L19" s="110">
        <v>0</v>
      </c>
      <c r="M19" s="110">
        <v>0</v>
      </c>
      <c r="N19" s="110">
        <v>0</v>
      </c>
      <c r="O19" s="110">
        <v>0</v>
      </c>
      <c r="P19" s="110">
        <v>0</v>
      </c>
      <c r="Q19" s="110">
        <v>0</v>
      </c>
      <c r="R19" s="109">
        <v>0</v>
      </c>
      <c r="S19" s="110">
        <v>0</v>
      </c>
      <c r="T19" s="110">
        <v>0</v>
      </c>
      <c r="U19" s="109">
        <v>0</v>
      </c>
      <c r="V19" s="110">
        <v>0</v>
      </c>
      <c r="W19" s="110">
        <v>0</v>
      </c>
      <c r="X19" s="109">
        <v>0</v>
      </c>
      <c r="Y19" s="110">
        <v>0</v>
      </c>
      <c r="Z19" s="110">
        <v>0</v>
      </c>
      <c r="AA19" s="110">
        <v>0</v>
      </c>
      <c r="AB19" s="110">
        <v>0</v>
      </c>
      <c r="AC19" s="110">
        <v>0</v>
      </c>
      <c r="AD19" s="110">
        <v>0</v>
      </c>
      <c r="AE19" s="110">
        <v>0</v>
      </c>
      <c r="AF19" s="110">
        <v>0</v>
      </c>
      <c r="AG19" s="110">
        <v>0</v>
      </c>
      <c r="AH19" s="110">
        <v>0</v>
      </c>
      <c r="AI19" s="110">
        <v>0</v>
      </c>
      <c r="AJ19" s="110">
        <v>0</v>
      </c>
      <c r="AK19" s="110">
        <v>0</v>
      </c>
      <c r="AL19" s="110">
        <v>0</v>
      </c>
      <c r="AM19" s="110">
        <v>0</v>
      </c>
      <c r="AN19" s="110">
        <v>0</v>
      </c>
      <c r="AO19" s="110">
        <v>0</v>
      </c>
      <c r="AP19" s="110">
        <v>0</v>
      </c>
      <c r="AQ19" s="110">
        <v>0</v>
      </c>
      <c r="AR19" s="206"/>
      <c r="AS19" s="203"/>
    </row>
    <row r="20" spans="1:45" ht="68.25" customHeight="1">
      <c r="A20" s="188"/>
      <c r="B20" s="210"/>
      <c r="C20" s="191"/>
      <c r="D20" s="105" t="s">
        <v>283</v>
      </c>
      <c r="E20" s="124">
        <f t="shared" si="10"/>
        <v>0</v>
      </c>
      <c r="F20" s="124">
        <f t="shared" si="10"/>
        <v>0</v>
      </c>
      <c r="G20" s="124">
        <f>J20+M20+P20+S20+V20+Y20+AB20+AE20+AH20+AK20+AN20+AQ20</f>
        <v>0</v>
      </c>
      <c r="H20" s="110">
        <v>0</v>
      </c>
      <c r="I20" s="110">
        <v>0</v>
      </c>
      <c r="J20" s="110">
        <v>0</v>
      </c>
      <c r="K20" s="110">
        <v>0</v>
      </c>
      <c r="L20" s="110">
        <v>0</v>
      </c>
      <c r="M20" s="110">
        <v>0</v>
      </c>
      <c r="N20" s="110">
        <v>0</v>
      </c>
      <c r="O20" s="110">
        <v>0</v>
      </c>
      <c r="P20" s="110">
        <v>0</v>
      </c>
      <c r="Q20" s="110">
        <v>0</v>
      </c>
      <c r="R20" s="109">
        <v>0</v>
      </c>
      <c r="S20" s="110">
        <v>0</v>
      </c>
      <c r="T20" s="110">
        <v>0</v>
      </c>
      <c r="U20" s="109">
        <v>0</v>
      </c>
      <c r="V20" s="110">
        <v>0</v>
      </c>
      <c r="W20" s="110">
        <v>0</v>
      </c>
      <c r="X20" s="109">
        <v>0</v>
      </c>
      <c r="Y20" s="110">
        <v>0</v>
      </c>
      <c r="Z20" s="110">
        <v>0</v>
      </c>
      <c r="AA20" s="110">
        <v>0</v>
      </c>
      <c r="AB20" s="110">
        <v>0</v>
      </c>
      <c r="AC20" s="110">
        <v>0</v>
      </c>
      <c r="AD20" s="110">
        <v>0</v>
      </c>
      <c r="AE20" s="110">
        <v>0</v>
      </c>
      <c r="AF20" s="110">
        <v>0</v>
      </c>
      <c r="AG20" s="110">
        <v>0</v>
      </c>
      <c r="AH20" s="110">
        <v>0</v>
      </c>
      <c r="AI20" s="110">
        <v>0</v>
      </c>
      <c r="AJ20" s="110">
        <v>0</v>
      </c>
      <c r="AK20" s="110">
        <v>0</v>
      </c>
      <c r="AL20" s="110">
        <v>0</v>
      </c>
      <c r="AM20" s="110">
        <v>0</v>
      </c>
      <c r="AN20" s="110">
        <v>0</v>
      </c>
      <c r="AO20" s="110">
        <v>0</v>
      </c>
      <c r="AP20" s="110">
        <v>0</v>
      </c>
      <c r="AQ20" s="110">
        <v>0</v>
      </c>
      <c r="AR20" s="207"/>
      <c r="AS20" s="204"/>
    </row>
    <row r="21" spans="1:45" ht="68.25" customHeight="1">
      <c r="A21" s="186" t="s">
        <v>5</v>
      </c>
      <c r="B21" s="208" t="s">
        <v>323</v>
      </c>
      <c r="C21" s="189" t="s">
        <v>300</v>
      </c>
      <c r="D21" s="127" t="s">
        <v>284</v>
      </c>
      <c r="E21" s="126">
        <f>SUM(E22:E25)</f>
        <v>0</v>
      </c>
      <c r="F21" s="126">
        <f>SUM(F22:F25)</f>
        <v>0</v>
      </c>
      <c r="G21" s="126">
        <v>0</v>
      </c>
      <c r="H21" s="126">
        <f aca="true" t="shared" si="11" ref="H21:AK21">SUM(H22:H25)</f>
        <v>0</v>
      </c>
      <c r="I21" s="126">
        <f t="shared" si="11"/>
        <v>0</v>
      </c>
      <c r="J21" s="126">
        <f t="shared" si="11"/>
        <v>0</v>
      </c>
      <c r="K21" s="126">
        <f t="shared" si="11"/>
        <v>0</v>
      </c>
      <c r="L21" s="126">
        <f t="shared" si="11"/>
        <v>0</v>
      </c>
      <c r="M21" s="126">
        <f t="shared" si="11"/>
        <v>0</v>
      </c>
      <c r="N21" s="126">
        <f t="shared" si="11"/>
        <v>0</v>
      </c>
      <c r="O21" s="126">
        <f t="shared" si="11"/>
        <v>0</v>
      </c>
      <c r="P21" s="126">
        <f t="shared" si="11"/>
        <v>0</v>
      </c>
      <c r="Q21" s="126">
        <f t="shared" si="11"/>
        <v>0</v>
      </c>
      <c r="R21" s="126">
        <f t="shared" si="11"/>
        <v>0</v>
      </c>
      <c r="S21" s="126">
        <f t="shared" si="11"/>
        <v>0</v>
      </c>
      <c r="T21" s="126">
        <f t="shared" si="11"/>
        <v>0</v>
      </c>
      <c r="U21" s="126">
        <f t="shared" si="11"/>
        <v>0</v>
      </c>
      <c r="V21" s="126">
        <f t="shared" si="11"/>
        <v>0</v>
      </c>
      <c r="W21" s="126">
        <f t="shared" si="11"/>
        <v>0</v>
      </c>
      <c r="X21" s="126">
        <f t="shared" si="11"/>
        <v>0</v>
      </c>
      <c r="Y21" s="126">
        <f t="shared" si="11"/>
        <v>0</v>
      </c>
      <c r="Z21" s="126">
        <f t="shared" si="11"/>
        <v>0</v>
      </c>
      <c r="AA21" s="126">
        <f t="shared" si="11"/>
        <v>0</v>
      </c>
      <c r="AB21" s="126">
        <f t="shared" si="11"/>
        <v>0</v>
      </c>
      <c r="AC21" s="126">
        <f t="shared" si="11"/>
        <v>0</v>
      </c>
      <c r="AD21" s="126">
        <f t="shared" si="11"/>
        <v>0</v>
      </c>
      <c r="AE21" s="126">
        <f t="shared" si="11"/>
        <v>0</v>
      </c>
      <c r="AF21" s="126">
        <f t="shared" si="11"/>
        <v>0</v>
      </c>
      <c r="AG21" s="126">
        <f t="shared" si="11"/>
        <v>0</v>
      </c>
      <c r="AH21" s="126">
        <f t="shared" si="11"/>
        <v>0</v>
      </c>
      <c r="AI21" s="126">
        <f t="shared" si="11"/>
        <v>0</v>
      </c>
      <c r="AJ21" s="126">
        <f t="shared" si="11"/>
        <v>0</v>
      </c>
      <c r="AK21" s="126">
        <f t="shared" si="11"/>
        <v>0</v>
      </c>
      <c r="AL21" s="126">
        <f>SUM(AL22:AL25)</f>
        <v>0</v>
      </c>
      <c r="AM21" s="126">
        <f>SUM(AM22:AM25)</f>
        <v>0</v>
      </c>
      <c r="AN21" s="130">
        <v>0</v>
      </c>
      <c r="AO21" s="126">
        <f>SUM(AO22:AO25)</f>
        <v>0</v>
      </c>
      <c r="AP21" s="110"/>
      <c r="AQ21" s="110"/>
      <c r="AR21" s="205" t="s">
        <v>330</v>
      </c>
      <c r="AS21" s="202" t="s">
        <v>264</v>
      </c>
    </row>
    <row r="22" spans="1:45" ht="68.25" customHeight="1">
      <c r="A22" s="187"/>
      <c r="B22" s="209"/>
      <c r="C22" s="190"/>
      <c r="D22" s="104" t="s">
        <v>37</v>
      </c>
      <c r="E22" s="124">
        <f>H22+K22+N22+Q22+T22+W22+Z22+AC22+AF22+AI22+AL22+AO22</f>
        <v>0</v>
      </c>
      <c r="F22" s="124">
        <f>I22+L22+O22+R22+U22+X22+AA22+AD22+AG22+AJ22+AM22+AP22</f>
        <v>0</v>
      </c>
      <c r="G22" s="124">
        <f>J22+M22+P22+S22+V22+Y22+AB22+AE22+AH22+AK22+AN22+AQ22</f>
        <v>0</v>
      </c>
      <c r="H22" s="110">
        <v>0</v>
      </c>
      <c r="I22" s="110">
        <v>0</v>
      </c>
      <c r="J22" s="110">
        <v>0</v>
      </c>
      <c r="K22" s="110">
        <v>0</v>
      </c>
      <c r="L22" s="110">
        <v>0</v>
      </c>
      <c r="M22" s="110">
        <v>0</v>
      </c>
      <c r="N22" s="110">
        <v>0</v>
      </c>
      <c r="O22" s="110">
        <v>0</v>
      </c>
      <c r="P22" s="110">
        <v>0</v>
      </c>
      <c r="Q22" s="110">
        <v>0</v>
      </c>
      <c r="R22" s="109">
        <v>0</v>
      </c>
      <c r="S22" s="110">
        <v>0</v>
      </c>
      <c r="T22" s="110">
        <v>0</v>
      </c>
      <c r="U22" s="109">
        <v>0</v>
      </c>
      <c r="V22" s="110">
        <v>0</v>
      </c>
      <c r="W22" s="110">
        <v>0</v>
      </c>
      <c r="X22" s="109">
        <v>0</v>
      </c>
      <c r="Y22" s="110">
        <v>0</v>
      </c>
      <c r="Z22" s="110">
        <v>0</v>
      </c>
      <c r="AA22" s="110">
        <v>0</v>
      </c>
      <c r="AB22" s="110">
        <v>0</v>
      </c>
      <c r="AC22" s="110">
        <v>0</v>
      </c>
      <c r="AD22" s="110">
        <v>0</v>
      </c>
      <c r="AE22" s="110">
        <v>0</v>
      </c>
      <c r="AF22" s="110">
        <v>0</v>
      </c>
      <c r="AG22" s="110">
        <v>0</v>
      </c>
      <c r="AH22" s="110">
        <v>0</v>
      </c>
      <c r="AI22" s="110">
        <v>0</v>
      </c>
      <c r="AJ22" s="110">
        <v>0</v>
      </c>
      <c r="AK22" s="110">
        <v>0</v>
      </c>
      <c r="AL22" s="110">
        <v>0</v>
      </c>
      <c r="AM22" s="110">
        <v>0</v>
      </c>
      <c r="AN22" s="110">
        <v>0</v>
      </c>
      <c r="AO22" s="110">
        <v>0</v>
      </c>
      <c r="AP22" s="110"/>
      <c r="AQ22" s="110"/>
      <c r="AR22" s="206"/>
      <c r="AS22" s="203"/>
    </row>
    <row r="23" spans="1:45" ht="68.25" customHeight="1">
      <c r="A23" s="187"/>
      <c r="B23" s="209"/>
      <c r="C23" s="190"/>
      <c r="D23" s="105" t="s">
        <v>282</v>
      </c>
      <c r="E23" s="124">
        <f aca="true" t="shared" si="12" ref="E23:F25">H23+K23+N23+Q23+T23+W23+Z23+AC23+AF23+AI23+AL23+AO23</f>
        <v>0</v>
      </c>
      <c r="F23" s="124">
        <f t="shared" si="12"/>
        <v>0</v>
      </c>
      <c r="G23" s="124">
        <v>0</v>
      </c>
      <c r="H23" s="110">
        <v>0</v>
      </c>
      <c r="I23" s="110">
        <v>0</v>
      </c>
      <c r="J23" s="110">
        <v>0</v>
      </c>
      <c r="K23" s="110">
        <v>0</v>
      </c>
      <c r="L23" s="110">
        <v>0</v>
      </c>
      <c r="M23" s="110">
        <v>0</v>
      </c>
      <c r="N23" s="110">
        <v>0</v>
      </c>
      <c r="O23" s="110">
        <v>0</v>
      </c>
      <c r="P23" s="110">
        <v>0</v>
      </c>
      <c r="Q23" s="110">
        <v>0</v>
      </c>
      <c r="R23" s="109">
        <v>0</v>
      </c>
      <c r="S23" s="110">
        <v>0</v>
      </c>
      <c r="T23" s="110">
        <v>0</v>
      </c>
      <c r="U23" s="109">
        <v>0</v>
      </c>
      <c r="V23" s="110">
        <v>0</v>
      </c>
      <c r="W23" s="110">
        <v>0</v>
      </c>
      <c r="X23" s="109">
        <v>0</v>
      </c>
      <c r="Y23" s="110">
        <v>0</v>
      </c>
      <c r="Z23" s="110">
        <v>0</v>
      </c>
      <c r="AA23" s="110">
        <v>0</v>
      </c>
      <c r="AB23" s="110">
        <v>0</v>
      </c>
      <c r="AC23" s="110">
        <v>0</v>
      </c>
      <c r="AD23" s="110">
        <v>0</v>
      </c>
      <c r="AE23" s="110">
        <v>0</v>
      </c>
      <c r="AF23" s="110">
        <v>0</v>
      </c>
      <c r="AG23" s="110">
        <v>0</v>
      </c>
      <c r="AH23" s="110">
        <v>0</v>
      </c>
      <c r="AI23" s="110">
        <v>0</v>
      </c>
      <c r="AJ23" s="110">
        <v>0</v>
      </c>
      <c r="AK23" s="110">
        <v>0</v>
      </c>
      <c r="AL23" s="109">
        <v>0</v>
      </c>
      <c r="AM23" s="109">
        <v>0</v>
      </c>
      <c r="AN23" s="109">
        <v>0</v>
      </c>
      <c r="AO23" s="109">
        <v>0</v>
      </c>
      <c r="AP23" s="110"/>
      <c r="AQ23" s="110"/>
      <c r="AR23" s="206"/>
      <c r="AS23" s="203"/>
    </row>
    <row r="24" spans="1:45" ht="68.25" customHeight="1">
      <c r="A24" s="187"/>
      <c r="B24" s="209"/>
      <c r="C24" s="190"/>
      <c r="D24" s="105" t="s">
        <v>42</v>
      </c>
      <c r="E24" s="124">
        <f t="shared" si="12"/>
        <v>0</v>
      </c>
      <c r="F24" s="124">
        <f t="shared" si="12"/>
        <v>0</v>
      </c>
      <c r="G24" s="124">
        <v>0</v>
      </c>
      <c r="H24" s="110">
        <v>0</v>
      </c>
      <c r="I24" s="110">
        <v>0</v>
      </c>
      <c r="J24" s="110">
        <v>0</v>
      </c>
      <c r="K24" s="110">
        <v>0</v>
      </c>
      <c r="L24" s="110">
        <v>0</v>
      </c>
      <c r="M24" s="110">
        <v>0</v>
      </c>
      <c r="N24" s="110">
        <v>0</v>
      </c>
      <c r="O24" s="110">
        <v>0</v>
      </c>
      <c r="P24" s="110">
        <v>0</v>
      </c>
      <c r="Q24" s="110">
        <v>0</v>
      </c>
      <c r="R24" s="109">
        <v>0</v>
      </c>
      <c r="S24" s="110">
        <v>0</v>
      </c>
      <c r="T24" s="110">
        <v>0</v>
      </c>
      <c r="U24" s="109">
        <v>0</v>
      </c>
      <c r="V24" s="110">
        <v>0</v>
      </c>
      <c r="W24" s="110">
        <v>0</v>
      </c>
      <c r="X24" s="109">
        <v>0</v>
      </c>
      <c r="Y24" s="110">
        <v>0</v>
      </c>
      <c r="Z24" s="110">
        <v>0</v>
      </c>
      <c r="AA24" s="110">
        <v>0</v>
      </c>
      <c r="AB24" s="110">
        <v>0</v>
      </c>
      <c r="AC24" s="110">
        <v>0</v>
      </c>
      <c r="AD24" s="110">
        <v>0</v>
      </c>
      <c r="AE24" s="110">
        <v>0</v>
      </c>
      <c r="AF24" s="110">
        <v>0</v>
      </c>
      <c r="AG24" s="110">
        <v>0</v>
      </c>
      <c r="AH24" s="110">
        <v>0</v>
      </c>
      <c r="AI24" s="110">
        <v>0</v>
      </c>
      <c r="AJ24" s="110">
        <v>0</v>
      </c>
      <c r="AK24" s="110">
        <v>0</v>
      </c>
      <c r="AL24" s="109">
        <v>0</v>
      </c>
      <c r="AM24" s="109">
        <v>0</v>
      </c>
      <c r="AN24" s="109">
        <v>0</v>
      </c>
      <c r="AO24" s="109">
        <v>0</v>
      </c>
      <c r="AP24" s="110"/>
      <c r="AQ24" s="110"/>
      <c r="AR24" s="206"/>
      <c r="AS24" s="203"/>
    </row>
    <row r="25" spans="1:45" ht="68.25" customHeight="1">
      <c r="A25" s="188"/>
      <c r="B25" s="210"/>
      <c r="C25" s="191"/>
      <c r="D25" s="105" t="s">
        <v>283</v>
      </c>
      <c r="E25" s="124">
        <f t="shared" si="12"/>
        <v>0</v>
      </c>
      <c r="F25" s="124">
        <f t="shared" si="12"/>
        <v>0</v>
      </c>
      <c r="G25" s="124">
        <f>J25+M25+P25+S25+V25+Y25+AB25+AE25+AH25+AK25+AN25+AQ25</f>
        <v>0</v>
      </c>
      <c r="H25" s="110">
        <v>0</v>
      </c>
      <c r="I25" s="110">
        <v>0</v>
      </c>
      <c r="J25" s="110">
        <v>0</v>
      </c>
      <c r="K25" s="110">
        <v>0</v>
      </c>
      <c r="L25" s="110">
        <v>0</v>
      </c>
      <c r="M25" s="110">
        <v>0</v>
      </c>
      <c r="N25" s="110">
        <v>0</v>
      </c>
      <c r="O25" s="110">
        <v>0</v>
      </c>
      <c r="P25" s="110">
        <v>0</v>
      </c>
      <c r="Q25" s="110">
        <v>0</v>
      </c>
      <c r="R25" s="109">
        <v>0</v>
      </c>
      <c r="S25" s="110">
        <v>0</v>
      </c>
      <c r="T25" s="110">
        <v>0</v>
      </c>
      <c r="U25" s="109">
        <v>0</v>
      </c>
      <c r="V25" s="110">
        <v>0</v>
      </c>
      <c r="W25" s="110">
        <v>0</v>
      </c>
      <c r="X25" s="109">
        <v>0</v>
      </c>
      <c r="Y25" s="110">
        <v>0</v>
      </c>
      <c r="Z25" s="110">
        <v>0</v>
      </c>
      <c r="AA25" s="110">
        <v>0</v>
      </c>
      <c r="AB25" s="110">
        <v>0</v>
      </c>
      <c r="AC25" s="110">
        <v>0</v>
      </c>
      <c r="AD25" s="110">
        <v>0</v>
      </c>
      <c r="AE25" s="110">
        <v>0</v>
      </c>
      <c r="AF25" s="110">
        <v>0</v>
      </c>
      <c r="AG25" s="110">
        <v>0</v>
      </c>
      <c r="AH25" s="110">
        <v>0</v>
      </c>
      <c r="AI25" s="110">
        <v>0</v>
      </c>
      <c r="AJ25" s="110">
        <v>0</v>
      </c>
      <c r="AK25" s="110">
        <v>0</v>
      </c>
      <c r="AL25" s="110">
        <v>0</v>
      </c>
      <c r="AM25" s="110">
        <v>0</v>
      </c>
      <c r="AN25" s="110">
        <v>0</v>
      </c>
      <c r="AO25" s="110">
        <v>0</v>
      </c>
      <c r="AP25" s="110"/>
      <c r="AQ25" s="110"/>
      <c r="AR25" s="207"/>
      <c r="AS25" s="204"/>
    </row>
    <row r="26" spans="1:45" ht="23.25" customHeight="1">
      <c r="A26" s="220" t="s">
        <v>266</v>
      </c>
      <c r="B26" s="221"/>
      <c r="C26" s="224"/>
      <c r="D26" s="127" t="s">
        <v>284</v>
      </c>
      <c r="E26" s="128">
        <f>SUM(E27:E30)</f>
        <v>2965.6000000000004</v>
      </c>
      <c r="F26" s="128">
        <f>SUM(F27:F30)</f>
        <v>2844.2</v>
      </c>
      <c r="G26" s="128">
        <f>F26/E26*100</f>
        <v>95.90639330995413</v>
      </c>
      <c r="H26" s="128">
        <f aca="true" t="shared" si="13" ref="H26:AD26">SUM(H27:H30)</f>
        <v>0</v>
      </c>
      <c r="I26" s="128">
        <f t="shared" si="13"/>
        <v>0</v>
      </c>
      <c r="J26" s="128">
        <f t="shared" si="13"/>
        <v>0</v>
      </c>
      <c r="K26" s="128">
        <f t="shared" si="13"/>
        <v>0</v>
      </c>
      <c r="L26" s="128">
        <f t="shared" si="13"/>
        <v>0</v>
      </c>
      <c r="M26" s="128">
        <f t="shared" si="13"/>
        <v>0</v>
      </c>
      <c r="N26" s="128">
        <f t="shared" si="13"/>
        <v>0</v>
      </c>
      <c r="O26" s="128">
        <f t="shared" si="13"/>
        <v>0</v>
      </c>
      <c r="P26" s="128">
        <f t="shared" si="13"/>
        <v>0</v>
      </c>
      <c r="Q26" s="128">
        <f t="shared" si="13"/>
        <v>0</v>
      </c>
      <c r="R26" s="128">
        <f t="shared" si="13"/>
        <v>0</v>
      </c>
      <c r="S26" s="128">
        <f t="shared" si="13"/>
        <v>0</v>
      </c>
      <c r="T26" s="128">
        <f t="shared" si="13"/>
        <v>0</v>
      </c>
      <c r="U26" s="128">
        <f t="shared" si="13"/>
        <v>311.29999999999995</v>
      </c>
      <c r="V26" s="128">
        <f t="shared" si="13"/>
        <v>0</v>
      </c>
      <c r="W26" s="128">
        <f t="shared" si="13"/>
        <v>2844.2</v>
      </c>
      <c r="X26" s="128">
        <f t="shared" si="13"/>
        <v>2532.9</v>
      </c>
      <c r="Y26" s="128">
        <f>X26/W26*100</f>
        <v>89.05491878208285</v>
      </c>
      <c r="Z26" s="128">
        <f t="shared" si="13"/>
        <v>0</v>
      </c>
      <c r="AA26" s="128">
        <f t="shared" si="13"/>
        <v>0</v>
      </c>
      <c r="AB26" s="128">
        <f t="shared" si="13"/>
        <v>0</v>
      </c>
      <c r="AC26" s="128">
        <f t="shared" si="13"/>
        <v>0</v>
      </c>
      <c r="AD26" s="128">
        <f t="shared" si="13"/>
        <v>0</v>
      </c>
      <c r="AE26" s="128">
        <v>0</v>
      </c>
      <c r="AF26" s="128">
        <f>SUM(AF27:AF30)</f>
        <v>121.39999999999999</v>
      </c>
      <c r="AG26" s="128">
        <f>SUM(AG27:AG30)</f>
        <v>0</v>
      </c>
      <c r="AH26" s="128">
        <f>SUM(AH27:AH30)</f>
        <v>0</v>
      </c>
      <c r="AI26" s="128">
        <f aca="true" t="shared" si="14" ref="AI26:AQ26">SUM(AI27:AI30)</f>
        <v>0</v>
      </c>
      <c r="AJ26" s="128">
        <f t="shared" si="14"/>
        <v>0</v>
      </c>
      <c r="AK26" s="128">
        <f t="shared" si="14"/>
        <v>0</v>
      </c>
      <c r="AL26" s="128">
        <f t="shared" si="14"/>
        <v>0</v>
      </c>
      <c r="AM26" s="128">
        <f t="shared" si="14"/>
        <v>0</v>
      </c>
      <c r="AN26" s="128">
        <f t="shared" si="14"/>
        <v>0</v>
      </c>
      <c r="AO26" s="128">
        <f t="shared" si="14"/>
        <v>0</v>
      </c>
      <c r="AP26" s="128">
        <f t="shared" si="14"/>
        <v>0</v>
      </c>
      <c r="AQ26" s="128">
        <f t="shared" si="14"/>
        <v>0</v>
      </c>
      <c r="AR26" s="211" t="s">
        <v>264</v>
      </c>
      <c r="AS26" s="202" t="s">
        <v>264</v>
      </c>
    </row>
    <row r="27" spans="1:45" ht="34.5" customHeight="1">
      <c r="A27" s="220"/>
      <c r="B27" s="221"/>
      <c r="C27" s="224"/>
      <c r="D27" s="104" t="s">
        <v>37</v>
      </c>
      <c r="E27" s="124">
        <f>H27+K27+N27+Q27+T27+W27+Z27+AC27+AF27+AI27+AL27+AO27</f>
        <v>0</v>
      </c>
      <c r="F27" s="124">
        <f>I27+L27+O27+R27+U27+X27+AA27+AD27+AG27+AJ27+AM27+AP27</f>
        <v>0</v>
      </c>
      <c r="G27" s="124">
        <f>J27+M27+P27+S27+V27+Y27+AB27+AE27+AH27+AK27+AN27+AQ27</f>
        <v>0</v>
      </c>
      <c r="H27" s="109">
        <f>H7+H17+H22+H12</f>
        <v>0</v>
      </c>
      <c r="I27" s="109">
        <f aca="true" t="shared" si="15" ref="I27:AO30">I7+I17+I22+I12</f>
        <v>0</v>
      </c>
      <c r="J27" s="109">
        <f t="shared" si="15"/>
        <v>0</v>
      </c>
      <c r="K27" s="109">
        <f t="shared" si="15"/>
        <v>0</v>
      </c>
      <c r="L27" s="109">
        <f t="shared" si="15"/>
        <v>0</v>
      </c>
      <c r="M27" s="109">
        <f t="shared" si="15"/>
        <v>0</v>
      </c>
      <c r="N27" s="109">
        <f t="shared" si="15"/>
        <v>0</v>
      </c>
      <c r="O27" s="109">
        <f t="shared" si="15"/>
        <v>0</v>
      </c>
      <c r="P27" s="109">
        <f t="shared" si="15"/>
        <v>0</v>
      </c>
      <c r="Q27" s="109">
        <f t="shared" si="15"/>
        <v>0</v>
      </c>
      <c r="R27" s="109">
        <f t="shared" si="15"/>
        <v>0</v>
      </c>
      <c r="S27" s="109">
        <f t="shared" si="15"/>
        <v>0</v>
      </c>
      <c r="T27" s="109">
        <f t="shared" si="15"/>
        <v>0</v>
      </c>
      <c r="U27" s="109">
        <f t="shared" si="15"/>
        <v>0</v>
      </c>
      <c r="V27" s="109">
        <f t="shared" si="15"/>
        <v>0</v>
      </c>
      <c r="W27" s="109">
        <f t="shared" si="15"/>
        <v>0</v>
      </c>
      <c r="X27" s="109">
        <f t="shared" si="15"/>
        <v>0</v>
      </c>
      <c r="Y27" s="109">
        <f t="shared" si="15"/>
        <v>0</v>
      </c>
      <c r="Z27" s="109">
        <f t="shared" si="15"/>
        <v>0</v>
      </c>
      <c r="AA27" s="109">
        <f t="shared" si="15"/>
        <v>0</v>
      </c>
      <c r="AB27" s="109">
        <f t="shared" si="15"/>
        <v>0</v>
      </c>
      <c r="AC27" s="109">
        <f t="shared" si="15"/>
        <v>0</v>
      </c>
      <c r="AD27" s="109">
        <f t="shared" si="15"/>
        <v>0</v>
      </c>
      <c r="AE27" s="109">
        <f t="shared" si="15"/>
        <v>0</v>
      </c>
      <c r="AF27" s="109">
        <f t="shared" si="15"/>
        <v>0</v>
      </c>
      <c r="AG27" s="109">
        <f t="shared" si="15"/>
        <v>0</v>
      </c>
      <c r="AH27" s="109">
        <f t="shared" si="15"/>
        <v>0</v>
      </c>
      <c r="AI27" s="109">
        <f t="shared" si="15"/>
        <v>0</v>
      </c>
      <c r="AJ27" s="109">
        <f t="shared" si="15"/>
        <v>0</v>
      </c>
      <c r="AK27" s="109">
        <f t="shared" si="15"/>
        <v>0</v>
      </c>
      <c r="AL27" s="109">
        <f t="shared" si="15"/>
        <v>0</v>
      </c>
      <c r="AM27" s="109">
        <f t="shared" si="15"/>
        <v>0</v>
      </c>
      <c r="AN27" s="109">
        <f t="shared" si="15"/>
        <v>0</v>
      </c>
      <c r="AO27" s="109">
        <f t="shared" si="15"/>
        <v>0</v>
      </c>
      <c r="AP27" s="109">
        <f aca="true" t="shared" si="16" ref="AP27:AQ30">AP7+AP17</f>
        <v>0</v>
      </c>
      <c r="AQ27" s="109">
        <f t="shared" si="16"/>
        <v>0</v>
      </c>
      <c r="AR27" s="212"/>
      <c r="AS27" s="203"/>
    </row>
    <row r="28" spans="1:45" ht="100.5" customHeight="1">
      <c r="A28" s="220"/>
      <c r="B28" s="221"/>
      <c r="C28" s="224"/>
      <c r="D28" s="105" t="s">
        <v>282</v>
      </c>
      <c r="E28" s="124">
        <f aca="true" t="shared" si="17" ref="E28:F30">H28+K28+N28+Q28+T28+W28+Z28+AC28+AF28+AI28+AL28+AO28</f>
        <v>2817.3</v>
      </c>
      <c r="F28" s="124">
        <f t="shared" si="17"/>
        <v>2702</v>
      </c>
      <c r="G28" s="124">
        <f>F28/E28*100</f>
        <v>95.90742909878252</v>
      </c>
      <c r="H28" s="109">
        <f>H8+H18+H23+H13</f>
        <v>0</v>
      </c>
      <c r="I28" s="109">
        <f aca="true" t="shared" si="18" ref="I28:W28">I8+I18+I23+I13</f>
        <v>0</v>
      </c>
      <c r="J28" s="109">
        <f t="shared" si="18"/>
        <v>0</v>
      </c>
      <c r="K28" s="109">
        <f t="shared" si="18"/>
        <v>0</v>
      </c>
      <c r="L28" s="109">
        <f t="shared" si="18"/>
        <v>0</v>
      </c>
      <c r="M28" s="109">
        <f t="shared" si="18"/>
        <v>0</v>
      </c>
      <c r="N28" s="109">
        <f t="shared" si="18"/>
        <v>0</v>
      </c>
      <c r="O28" s="109">
        <f t="shared" si="18"/>
        <v>0</v>
      </c>
      <c r="P28" s="109">
        <f t="shared" si="18"/>
        <v>0</v>
      </c>
      <c r="Q28" s="109">
        <f t="shared" si="18"/>
        <v>0</v>
      </c>
      <c r="R28" s="109">
        <f t="shared" si="18"/>
        <v>0</v>
      </c>
      <c r="S28" s="109">
        <f t="shared" si="18"/>
        <v>0</v>
      </c>
      <c r="T28" s="109">
        <f t="shared" si="18"/>
        <v>0</v>
      </c>
      <c r="U28" s="109">
        <f t="shared" si="18"/>
        <v>173.6</v>
      </c>
      <c r="V28" s="109">
        <f t="shared" si="18"/>
        <v>0</v>
      </c>
      <c r="W28" s="109">
        <f t="shared" si="18"/>
        <v>2702</v>
      </c>
      <c r="X28" s="109">
        <f t="shared" si="15"/>
        <v>2528.4</v>
      </c>
      <c r="Y28" s="109">
        <f>X28/W28*100</f>
        <v>93.57512953367876</v>
      </c>
      <c r="Z28" s="109">
        <f t="shared" si="15"/>
        <v>0</v>
      </c>
      <c r="AA28" s="109">
        <f t="shared" si="15"/>
        <v>0</v>
      </c>
      <c r="AB28" s="109">
        <f t="shared" si="15"/>
        <v>0</v>
      </c>
      <c r="AC28" s="109">
        <f t="shared" si="15"/>
        <v>0</v>
      </c>
      <c r="AD28" s="109">
        <f t="shared" si="15"/>
        <v>0</v>
      </c>
      <c r="AE28" s="109">
        <f t="shared" si="15"/>
        <v>0</v>
      </c>
      <c r="AF28" s="109">
        <f t="shared" si="15"/>
        <v>115.3</v>
      </c>
      <c r="AG28" s="109">
        <f t="shared" si="15"/>
        <v>0</v>
      </c>
      <c r="AH28" s="109">
        <f t="shared" si="15"/>
        <v>0</v>
      </c>
      <c r="AI28" s="109">
        <f t="shared" si="15"/>
        <v>0</v>
      </c>
      <c r="AJ28" s="109">
        <f t="shared" si="15"/>
        <v>0</v>
      </c>
      <c r="AK28" s="109">
        <f t="shared" si="15"/>
        <v>0</v>
      </c>
      <c r="AL28" s="109">
        <f t="shared" si="15"/>
        <v>0</v>
      </c>
      <c r="AM28" s="109">
        <f t="shared" si="15"/>
        <v>0</v>
      </c>
      <c r="AN28" s="109">
        <f t="shared" si="15"/>
        <v>0</v>
      </c>
      <c r="AO28" s="109">
        <f t="shared" si="15"/>
        <v>0</v>
      </c>
      <c r="AP28" s="109">
        <f t="shared" si="16"/>
        <v>0</v>
      </c>
      <c r="AQ28" s="109">
        <f t="shared" si="16"/>
        <v>0</v>
      </c>
      <c r="AR28" s="212"/>
      <c r="AS28" s="203"/>
    </row>
    <row r="29" spans="1:45" ht="38.25" customHeight="1">
      <c r="A29" s="220"/>
      <c r="B29" s="221"/>
      <c r="C29" s="224"/>
      <c r="D29" s="105" t="s">
        <v>42</v>
      </c>
      <c r="E29" s="124">
        <f t="shared" si="17"/>
        <v>148.29999999999998</v>
      </c>
      <c r="F29" s="124">
        <f t="shared" si="17"/>
        <v>142.2</v>
      </c>
      <c r="G29" s="124">
        <f>F29/E29*100</f>
        <v>95.88671611598112</v>
      </c>
      <c r="H29" s="109">
        <f>H9+H19+H24+H14</f>
        <v>0</v>
      </c>
      <c r="I29" s="109">
        <f t="shared" si="15"/>
        <v>0</v>
      </c>
      <c r="J29" s="109">
        <f t="shared" si="15"/>
        <v>0</v>
      </c>
      <c r="K29" s="109">
        <f t="shared" si="15"/>
        <v>0</v>
      </c>
      <c r="L29" s="109">
        <f t="shared" si="15"/>
        <v>0</v>
      </c>
      <c r="M29" s="109">
        <f t="shared" si="15"/>
        <v>0</v>
      </c>
      <c r="N29" s="109">
        <f t="shared" si="15"/>
        <v>0</v>
      </c>
      <c r="O29" s="109">
        <f t="shared" si="15"/>
        <v>0</v>
      </c>
      <c r="P29" s="109">
        <f t="shared" si="15"/>
        <v>0</v>
      </c>
      <c r="Q29" s="109">
        <f t="shared" si="15"/>
        <v>0</v>
      </c>
      <c r="R29" s="109">
        <f t="shared" si="15"/>
        <v>0</v>
      </c>
      <c r="S29" s="109">
        <f t="shared" si="15"/>
        <v>0</v>
      </c>
      <c r="T29" s="109">
        <f t="shared" si="15"/>
        <v>0</v>
      </c>
      <c r="U29" s="109">
        <f t="shared" si="15"/>
        <v>137.7</v>
      </c>
      <c r="V29" s="109">
        <f t="shared" si="15"/>
        <v>0</v>
      </c>
      <c r="W29" s="109">
        <f t="shared" si="15"/>
        <v>142.2</v>
      </c>
      <c r="X29" s="109">
        <f t="shared" si="15"/>
        <v>4.5</v>
      </c>
      <c r="Y29" s="109">
        <f>X29/W29*100</f>
        <v>3.1645569620253164</v>
      </c>
      <c r="Z29" s="109">
        <f t="shared" si="15"/>
        <v>0</v>
      </c>
      <c r="AA29" s="109">
        <f t="shared" si="15"/>
        <v>0</v>
      </c>
      <c r="AB29" s="109">
        <f t="shared" si="15"/>
        <v>0</v>
      </c>
      <c r="AC29" s="109">
        <f t="shared" si="15"/>
        <v>0</v>
      </c>
      <c r="AD29" s="109">
        <f t="shared" si="15"/>
        <v>0</v>
      </c>
      <c r="AE29" s="109">
        <f t="shared" si="15"/>
        <v>0</v>
      </c>
      <c r="AF29" s="109">
        <f t="shared" si="15"/>
        <v>6.1</v>
      </c>
      <c r="AG29" s="109">
        <f t="shared" si="15"/>
        <v>0</v>
      </c>
      <c r="AH29" s="109">
        <f t="shared" si="15"/>
        <v>0</v>
      </c>
      <c r="AI29" s="109">
        <f t="shared" si="15"/>
        <v>0</v>
      </c>
      <c r="AJ29" s="109">
        <f t="shared" si="15"/>
        <v>0</v>
      </c>
      <c r="AK29" s="109">
        <f t="shared" si="15"/>
        <v>0</v>
      </c>
      <c r="AL29" s="109">
        <f t="shared" si="15"/>
        <v>0</v>
      </c>
      <c r="AM29" s="109">
        <f t="shared" si="15"/>
        <v>0</v>
      </c>
      <c r="AN29" s="109">
        <f t="shared" si="15"/>
        <v>0</v>
      </c>
      <c r="AO29" s="109">
        <f t="shared" si="15"/>
        <v>0</v>
      </c>
      <c r="AP29" s="109">
        <f t="shared" si="16"/>
        <v>0</v>
      </c>
      <c r="AQ29" s="109">
        <f t="shared" si="16"/>
        <v>0</v>
      </c>
      <c r="AR29" s="212"/>
      <c r="AS29" s="203"/>
    </row>
    <row r="30" spans="1:45" ht="67.5" customHeight="1">
      <c r="A30" s="220"/>
      <c r="B30" s="221"/>
      <c r="C30" s="224"/>
      <c r="D30" s="105" t="s">
        <v>283</v>
      </c>
      <c r="E30" s="124">
        <f t="shared" si="17"/>
        <v>0</v>
      </c>
      <c r="F30" s="124">
        <f t="shared" si="17"/>
        <v>0</v>
      </c>
      <c r="G30" s="124">
        <f>J30+M30+P30+S30+V30+Y30+AB30+AE30+AH30+AK30+AN30+AQ30</f>
        <v>0</v>
      </c>
      <c r="H30" s="109">
        <f>H10+H20+H25+H15</f>
        <v>0</v>
      </c>
      <c r="I30" s="109">
        <f t="shared" si="15"/>
        <v>0</v>
      </c>
      <c r="J30" s="109">
        <f t="shared" si="15"/>
        <v>0</v>
      </c>
      <c r="K30" s="109">
        <f t="shared" si="15"/>
        <v>0</v>
      </c>
      <c r="L30" s="109">
        <f t="shared" si="15"/>
        <v>0</v>
      </c>
      <c r="M30" s="109">
        <f t="shared" si="15"/>
        <v>0</v>
      </c>
      <c r="N30" s="109">
        <f t="shared" si="15"/>
        <v>0</v>
      </c>
      <c r="O30" s="109">
        <f t="shared" si="15"/>
        <v>0</v>
      </c>
      <c r="P30" s="109">
        <f t="shared" si="15"/>
        <v>0</v>
      </c>
      <c r="Q30" s="109">
        <f t="shared" si="15"/>
        <v>0</v>
      </c>
      <c r="R30" s="109">
        <f t="shared" si="15"/>
        <v>0</v>
      </c>
      <c r="S30" s="109">
        <f t="shared" si="15"/>
        <v>0</v>
      </c>
      <c r="T30" s="109">
        <f t="shared" si="15"/>
        <v>0</v>
      </c>
      <c r="U30" s="109">
        <f t="shared" si="15"/>
        <v>0</v>
      </c>
      <c r="V30" s="109">
        <f t="shared" si="15"/>
        <v>0</v>
      </c>
      <c r="W30" s="109">
        <f t="shared" si="15"/>
        <v>0</v>
      </c>
      <c r="X30" s="109">
        <f t="shared" si="15"/>
        <v>0</v>
      </c>
      <c r="Y30" s="109">
        <f t="shared" si="15"/>
        <v>0</v>
      </c>
      <c r="Z30" s="109">
        <f t="shared" si="15"/>
        <v>0</v>
      </c>
      <c r="AA30" s="109">
        <f t="shared" si="15"/>
        <v>0</v>
      </c>
      <c r="AB30" s="109">
        <f t="shared" si="15"/>
        <v>0</v>
      </c>
      <c r="AC30" s="109">
        <f t="shared" si="15"/>
        <v>0</v>
      </c>
      <c r="AD30" s="109">
        <f t="shared" si="15"/>
        <v>0</v>
      </c>
      <c r="AE30" s="109">
        <f t="shared" si="15"/>
        <v>0</v>
      </c>
      <c r="AF30" s="109">
        <f t="shared" si="15"/>
        <v>0</v>
      </c>
      <c r="AG30" s="109">
        <f t="shared" si="15"/>
        <v>0</v>
      </c>
      <c r="AH30" s="109">
        <f t="shared" si="15"/>
        <v>0</v>
      </c>
      <c r="AI30" s="109">
        <f t="shared" si="15"/>
        <v>0</v>
      </c>
      <c r="AJ30" s="109">
        <f t="shared" si="15"/>
        <v>0</v>
      </c>
      <c r="AK30" s="109">
        <f t="shared" si="15"/>
        <v>0</v>
      </c>
      <c r="AL30" s="109">
        <f t="shared" si="15"/>
        <v>0</v>
      </c>
      <c r="AM30" s="109">
        <f t="shared" si="15"/>
        <v>0</v>
      </c>
      <c r="AN30" s="109">
        <f t="shared" si="15"/>
        <v>0</v>
      </c>
      <c r="AO30" s="109">
        <f t="shared" si="15"/>
        <v>0</v>
      </c>
      <c r="AP30" s="109">
        <f t="shared" si="16"/>
        <v>0</v>
      </c>
      <c r="AQ30" s="109">
        <f t="shared" si="16"/>
        <v>0</v>
      </c>
      <c r="AR30" s="213"/>
      <c r="AS30" s="204"/>
    </row>
    <row r="31" spans="1:45" ht="35.25" customHeight="1">
      <c r="A31" s="107" t="s">
        <v>261</v>
      </c>
      <c r="B31" s="196" t="s">
        <v>263</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16"/>
      <c r="AQ31" s="116"/>
      <c r="AR31" s="116"/>
      <c r="AS31" s="117"/>
    </row>
    <row r="32" spans="1:45" ht="126.75" customHeight="1">
      <c r="A32" s="108" t="s">
        <v>262</v>
      </c>
      <c r="B32" s="123" t="s">
        <v>285</v>
      </c>
      <c r="C32" s="121" t="s">
        <v>301</v>
      </c>
      <c r="D32" s="105" t="s">
        <v>265</v>
      </c>
      <c r="E32" s="110" t="s">
        <v>264</v>
      </c>
      <c r="F32" s="110" t="s">
        <v>264</v>
      </c>
      <c r="G32" s="110" t="s">
        <v>264</v>
      </c>
      <c r="H32" s="110" t="s">
        <v>264</v>
      </c>
      <c r="I32" s="110" t="s">
        <v>264</v>
      </c>
      <c r="J32" s="110" t="s">
        <v>264</v>
      </c>
      <c r="K32" s="110" t="s">
        <v>264</v>
      </c>
      <c r="L32" s="110" t="s">
        <v>264</v>
      </c>
      <c r="M32" s="110" t="s">
        <v>264</v>
      </c>
      <c r="N32" s="110" t="s">
        <v>264</v>
      </c>
      <c r="O32" s="110" t="s">
        <v>264</v>
      </c>
      <c r="P32" s="110" t="s">
        <v>264</v>
      </c>
      <c r="Q32" s="109" t="s">
        <v>264</v>
      </c>
      <c r="R32" s="109" t="s">
        <v>264</v>
      </c>
      <c r="S32" s="109" t="s">
        <v>264</v>
      </c>
      <c r="T32" s="109" t="s">
        <v>264</v>
      </c>
      <c r="U32" s="109" t="s">
        <v>264</v>
      </c>
      <c r="V32" s="109" t="s">
        <v>264</v>
      </c>
      <c r="W32" s="109" t="s">
        <v>264</v>
      </c>
      <c r="X32" s="109" t="s">
        <v>264</v>
      </c>
      <c r="Y32" s="109" t="s">
        <v>264</v>
      </c>
      <c r="Z32" s="109" t="s">
        <v>264</v>
      </c>
      <c r="AA32" s="109" t="s">
        <v>264</v>
      </c>
      <c r="AB32" s="109" t="s">
        <v>264</v>
      </c>
      <c r="AC32" s="109" t="s">
        <v>264</v>
      </c>
      <c r="AD32" s="109" t="s">
        <v>264</v>
      </c>
      <c r="AE32" s="109" t="s">
        <v>264</v>
      </c>
      <c r="AF32" s="109" t="s">
        <v>264</v>
      </c>
      <c r="AG32" s="109" t="s">
        <v>264</v>
      </c>
      <c r="AH32" s="109" t="s">
        <v>264</v>
      </c>
      <c r="AI32" s="109" t="s">
        <v>264</v>
      </c>
      <c r="AJ32" s="109" t="s">
        <v>264</v>
      </c>
      <c r="AK32" s="109" t="s">
        <v>264</v>
      </c>
      <c r="AL32" s="109" t="s">
        <v>264</v>
      </c>
      <c r="AM32" s="109" t="s">
        <v>264</v>
      </c>
      <c r="AN32" s="109" t="s">
        <v>264</v>
      </c>
      <c r="AO32" s="109" t="s">
        <v>264</v>
      </c>
      <c r="AP32" s="110" t="s">
        <v>264</v>
      </c>
      <c r="AQ32" s="110" t="s">
        <v>264</v>
      </c>
      <c r="AR32" s="143" t="s">
        <v>336</v>
      </c>
      <c r="AS32" s="132"/>
    </row>
    <row r="33" spans="1:45" ht="217.5" customHeight="1">
      <c r="A33" s="108" t="s">
        <v>276</v>
      </c>
      <c r="B33" s="123" t="s">
        <v>286</v>
      </c>
      <c r="C33" s="112" t="s">
        <v>300</v>
      </c>
      <c r="D33" s="105" t="s">
        <v>265</v>
      </c>
      <c r="E33" s="110" t="s">
        <v>264</v>
      </c>
      <c r="F33" s="110" t="s">
        <v>264</v>
      </c>
      <c r="G33" s="110" t="s">
        <v>264</v>
      </c>
      <c r="H33" s="110" t="s">
        <v>264</v>
      </c>
      <c r="I33" s="110" t="s">
        <v>264</v>
      </c>
      <c r="J33" s="110" t="s">
        <v>264</v>
      </c>
      <c r="K33" s="110" t="s">
        <v>264</v>
      </c>
      <c r="L33" s="110" t="s">
        <v>264</v>
      </c>
      <c r="M33" s="110" t="s">
        <v>264</v>
      </c>
      <c r="N33" s="110" t="s">
        <v>264</v>
      </c>
      <c r="O33" s="110" t="s">
        <v>264</v>
      </c>
      <c r="P33" s="110" t="s">
        <v>264</v>
      </c>
      <c r="Q33" s="109" t="s">
        <v>264</v>
      </c>
      <c r="R33" s="109" t="s">
        <v>264</v>
      </c>
      <c r="S33" s="109" t="s">
        <v>264</v>
      </c>
      <c r="T33" s="109" t="s">
        <v>264</v>
      </c>
      <c r="U33" s="109" t="s">
        <v>264</v>
      </c>
      <c r="V33" s="109" t="s">
        <v>264</v>
      </c>
      <c r="W33" s="109" t="s">
        <v>264</v>
      </c>
      <c r="X33" s="109" t="s">
        <v>264</v>
      </c>
      <c r="Y33" s="109" t="s">
        <v>264</v>
      </c>
      <c r="Z33" s="109" t="s">
        <v>264</v>
      </c>
      <c r="AA33" s="109" t="s">
        <v>264</v>
      </c>
      <c r="AB33" s="109" t="s">
        <v>264</v>
      </c>
      <c r="AC33" s="109" t="s">
        <v>264</v>
      </c>
      <c r="AD33" s="109" t="s">
        <v>264</v>
      </c>
      <c r="AE33" s="109" t="s">
        <v>264</v>
      </c>
      <c r="AF33" s="109" t="s">
        <v>264</v>
      </c>
      <c r="AG33" s="109" t="s">
        <v>264</v>
      </c>
      <c r="AH33" s="109" t="s">
        <v>264</v>
      </c>
      <c r="AI33" s="109" t="s">
        <v>264</v>
      </c>
      <c r="AJ33" s="109" t="s">
        <v>264</v>
      </c>
      <c r="AK33" s="109" t="s">
        <v>264</v>
      </c>
      <c r="AL33" s="109" t="s">
        <v>264</v>
      </c>
      <c r="AM33" s="109" t="s">
        <v>264</v>
      </c>
      <c r="AN33" s="109" t="s">
        <v>264</v>
      </c>
      <c r="AO33" s="109" t="s">
        <v>264</v>
      </c>
      <c r="AP33" s="110" t="s">
        <v>264</v>
      </c>
      <c r="AQ33" s="110" t="s">
        <v>264</v>
      </c>
      <c r="AR33" s="139" t="s">
        <v>338</v>
      </c>
      <c r="AS33" s="132"/>
    </row>
    <row r="34" spans="1:45" ht="23.25" customHeight="1">
      <c r="A34" s="233" t="s">
        <v>277</v>
      </c>
      <c r="B34" s="232" t="s">
        <v>287</v>
      </c>
      <c r="C34" s="232" t="s">
        <v>300</v>
      </c>
      <c r="D34" s="125" t="s">
        <v>284</v>
      </c>
      <c r="E34" s="126">
        <f>SUM(E35:E38)</f>
        <v>128.1</v>
      </c>
      <c r="F34" s="126">
        <f>SUM(F35:F38)</f>
        <v>85.6</v>
      </c>
      <c r="G34" s="126">
        <f>SUM(G35:G38)</f>
        <v>66.82279469164715</v>
      </c>
      <c r="H34" s="126">
        <f>SUM(H35:H38)</f>
        <v>0</v>
      </c>
      <c r="I34" s="126">
        <f aca="true" t="shared" si="19" ref="I34:AQ34">SUM(I35:I38)</f>
        <v>0</v>
      </c>
      <c r="J34" s="126">
        <f t="shared" si="19"/>
        <v>0</v>
      </c>
      <c r="K34" s="126">
        <f t="shared" si="19"/>
        <v>0</v>
      </c>
      <c r="L34" s="126">
        <f t="shared" si="19"/>
        <v>0</v>
      </c>
      <c r="M34" s="126">
        <f t="shared" si="19"/>
        <v>0</v>
      </c>
      <c r="N34" s="126">
        <f t="shared" si="19"/>
        <v>0</v>
      </c>
      <c r="O34" s="126">
        <f t="shared" si="19"/>
        <v>0</v>
      </c>
      <c r="P34" s="126">
        <f t="shared" si="19"/>
        <v>0</v>
      </c>
      <c r="Q34" s="126">
        <f t="shared" si="19"/>
        <v>42.8</v>
      </c>
      <c r="R34" s="126">
        <f t="shared" si="19"/>
        <v>42.8</v>
      </c>
      <c r="S34" s="126">
        <f>R34/Q34*100</f>
        <v>100</v>
      </c>
      <c r="T34" s="126">
        <f t="shared" si="19"/>
        <v>42.8</v>
      </c>
      <c r="U34" s="126">
        <f t="shared" si="19"/>
        <v>0</v>
      </c>
      <c r="V34" s="126">
        <f t="shared" si="19"/>
        <v>0</v>
      </c>
      <c r="W34" s="126">
        <f t="shared" si="19"/>
        <v>0</v>
      </c>
      <c r="X34" s="126">
        <f t="shared" si="19"/>
        <v>42.8</v>
      </c>
      <c r="Y34" s="126">
        <f t="shared" si="19"/>
        <v>0</v>
      </c>
      <c r="Z34" s="126">
        <f t="shared" si="19"/>
        <v>0</v>
      </c>
      <c r="AA34" s="126">
        <f t="shared" si="19"/>
        <v>0</v>
      </c>
      <c r="AB34" s="126">
        <f t="shared" si="19"/>
        <v>0</v>
      </c>
      <c r="AC34" s="126">
        <f t="shared" si="19"/>
        <v>0</v>
      </c>
      <c r="AD34" s="126">
        <f t="shared" si="19"/>
        <v>0</v>
      </c>
      <c r="AE34" s="126">
        <f t="shared" si="19"/>
        <v>0</v>
      </c>
      <c r="AF34" s="126">
        <f t="shared" si="19"/>
        <v>42.5</v>
      </c>
      <c r="AG34" s="126">
        <f t="shared" si="19"/>
        <v>0</v>
      </c>
      <c r="AH34" s="126">
        <f t="shared" si="19"/>
        <v>0</v>
      </c>
      <c r="AI34" s="126">
        <f t="shared" si="19"/>
        <v>0</v>
      </c>
      <c r="AJ34" s="126">
        <f t="shared" si="19"/>
        <v>0</v>
      </c>
      <c r="AK34" s="126">
        <f t="shared" si="19"/>
        <v>0</v>
      </c>
      <c r="AL34" s="126">
        <f t="shared" si="19"/>
        <v>0</v>
      </c>
      <c r="AM34" s="126">
        <f t="shared" si="19"/>
        <v>0</v>
      </c>
      <c r="AN34" s="126">
        <f t="shared" si="19"/>
        <v>0</v>
      </c>
      <c r="AO34" s="126">
        <f t="shared" si="19"/>
        <v>0</v>
      </c>
      <c r="AP34" s="126">
        <f t="shared" si="19"/>
        <v>0</v>
      </c>
      <c r="AQ34" s="126">
        <f t="shared" si="19"/>
        <v>0</v>
      </c>
      <c r="AR34" s="247" t="s">
        <v>337</v>
      </c>
      <c r="AS34" s="234"/>
    </row>
    <row r="35" spans="1:45" ht="61.5" customHeight="1">
      <c r="A35" s="233"/>
      <c r="B35" s="232"/>
      <c r="C35" s="232"/>
      <c r="D35" s="104" t="s">
        <v>37</v>
      </c>
      <c r="E35" s="124">
        <f aca="true" t="shared" si="20" ref="E35:G38">H35+K35+N35+Q35+T35+W35+Z35+AC35+AF35+AI35+AL35+AO35</f>
        <v>0</v>
      </c>
      <c r="F35" s="124">
        <f t="shared" si="20"/>
        <v>0</v>
      </c>
      <c r="G35" s="124">
        <f t="shared" si="20"/>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09">
        <v>0</v>
      </c>
      <c r="AD35" s="109">
        <v>0</v>
      </c>
      <c r="AE35" s="109">
        <v>0</v>
      </c>
      <c r="AF35" s="109">
        <v>0</v>
      </c>
      <c r="AG35" s="109">
        <v>0</v>
      </c>
      <c r="AH35" s="109">
        <v>0</v>
      </c>
      <c r="AI35" s="109">
        <v>0</v>
      </c>
      <c r="AJ35" s="109">
        <v>0</v>
      </c>
      <c r="AK35" s="109">
        <v>0</v>
      </c>
      <c r="AL35" s="109">
        <v>0</v>
      </c>
      <c r="AM35" s="109">
        <v>0</v>
      </c>
      <c r="AN35" s="109">
        <v>0</v>
      </c>
      <c r="AO35" s="109">
        <v>0</v>
      </c>
      <c r="AP35" s="109">
        <v>0</v>
      </c>
      <c r="AQ35" s="109">
        <v>0</v>
      </c>
      <c r="AR35" s="248"/>
      <c r="AS35" s="235"/>
    </row>
    <row r="36" spans="1:45" ht="140.25" customHeight="1">
      <c r="A36" s="233"/>
      <c r="B36" s="232"/>
      <c r="C36" s="232"/>
      <c r="D36" s="105" t="s">
        <v>282</v>
      </c>
      <c r="E36" s="124">
        <f t="shared" si="20"/>
        <v>0</v>
      </c>
      <c r="F36" s="124">
        <f t="shared" si="20"/>
        <v>0</v>
      </c>
      <c r="G36" s="124">
        <f t="shared" si="20"/>
        <v>0</v>
      </c>
      <c r="H36" s="109">
        <v>0</v>
      </c>
      <c r="I36" s="109">
        <v>0</v>
      </c>
      <c r="J36" s="109">
        <v>0</v>
      </c>
      <c r="K36" s="109">
        <v>0</v>
      </c>
      <c r="L36" s="109">
        <v>0</v>
      </c>
      <c r="M36" s="109">
        <v>0</v>
      </c>
      <c r="N36" s="109">
        <v>0</v>
      </c>
      <c r="O36" s="109">
        <v>0</v>
      </c>
      <c r="P36" s="109">
        <v>0</v>
      </c>
      <c r="Q36" s="109">
        <v>0</v>
      </c>
      <c r="R36" s="109">
        <v>0</v>
      </c>
      <c r="S36" s="109">
        <v>0</v>
      </c>
      <c r="T36" s="109">
        <v>0</v>
      </c>
      <c r="U36" s="109">
        <v>0</v>
      </c>
      <c r="V36" s="109">
        <v>0</v>
      </c>
      <c r="W36" s="109">
        <v>0</v>
      </c>
      <c r="X36" s="109">
        <v>0</v>
      </c>
      <c r="Y36" s="109">
        <v>0</v>
      </c>
      <c r="Z36" s="109">
        <v>0</v>
      </c>
      <c r="AA36" s="109">
        <v>0</v>
      </c>
      <c r="AB36" s="109">
        <v>0</v>
      </c>
      <c r="AC36" s="109">
        <v>0</v>
      </c>
      <c r="AD36" s="109">
        <v>0</v>
      </c>
      <c r="AE36" s="109">
        <v>0</v>
      </c>
      <c r="AF36" s="109">
        <v>0</v>
      </c>
      <c r="AG36" s="109">
        <v>0</v>
      </c>
      <c r="AH36" s="109">
        <v>0</v>
      </c>
      <c r="AI36" s="109">
        <v>0</v>
      </c>
      <c r="AJ36" s="109">
        <v>0</v>
      </c>
      <c r="AK36" s="109">
        <v>0</v>
      </c>
      <c r="AL36" s="109">
        <v>0</v>
      </c>
      <c r="AM36" s="109">
        <v>0</v>
      </c>
      <c r="AN36" s="109">
        <v>0</v>
      </c>
      <c r="AO36" s="109">
        <v>0</v>
      </c>
      <c r="AP36" s="109">
        <v>0</v>
      </c>
      <c r="AQ36" s="109">
        <v>0</v>
      </c>
      <c r="AR36" s="248"/>
      <c r="AS36" s="235"/>
    </row>
    <row r="37" spans="1:45" ht="67.5" customHeight="1">
      <c r="A37" s="233"/>
      <c r="B37" s="232"/>
      <c r="C37" s="232"/>
      <c r="D37" s="105" t="s">
        <v>42</v>
      </c>
      <c r="E37" s="124">
        <f t="shared" si="20"/>
        <v>128.1</v>
      </c>
      <c r="F37" s="124">
        <f>I37+L37+O37+R37+U37+X37+AA37+AD37+AG37+AJ37+AM37+AP37</f>
        <v>85.6</v>
      </c>
      <c r="G37" s="124">
        <f>F37/E37*100</f>
        <v>66.82279469164715</v>
      </c>
      <c r="H37" s="109">
        <v>0</v>
      </c>
      <c r="I37" s="109">
        <v>0</v>
      </c>
      <c r="J37" s="109">
        <v>0</v>
      </c>
      <c r="K37" s="109">
        <v>0</v>
      </c>
      <c r="L37" s="109">
        <v>0</v>
      </c>
      <c r="M37" s="109">
        <v>0</v>
      </c>
      <c r="N37" s="109">
        <v>0</v>
      </c>
      <c r="O37" s="109">
        <v>0</v>
      </c>
      <c r="P37" s="109">
        <v>0</v>
      </c>
      <c r="Q37" s="109">
        <v>42.8</v>
      </c>
      <c r="R37" s="109">
        <v>42.8</v>
      </c>
      <c r="S37" s="109">
        <f>R37/Q37*100</f>
        <v>100</v>
      </c>
      <c r="T37" s="109">
        <v>42.8</v>
      </c>
      <c r="U37" s="109">
        <v>0</v>
      </c>
      <c r="V37" s="109">
        <v>0</v>
      </c>
      <c r="W37" s="109">
        <v>0</v>
      </c>
      <c r="X37" s="109">
        <v>42.8</v>
      </c>
      <c r="Y37" s="109">
        <v>0</v>
      </c>
      <c r="Z37" s="109">
        <v>0</v>
      </c>
      <c r="AA37" s="109">
        <v>0</v>
      </c>
      <c r="AB37" s="109">
        <v>0</v>
      </c>
      <c r="AC37" s="109">
        <v>0</v>
      </c>
      <c r="AD37" s="109">
        <v>0</v>
      </c>
      <c r="AE37" s="109">
        <v>0</v>
      </c>
      <c r="AF37" s="109">
        <v>42.5</v>
      </c>
      <c r="AG37" s="109">
        <v>0</v>
      </c>
      <c r="AH37" s="109">
        <v>0</v>
      </c>
      <c r="AI37" s="109">
        <v>0</v>
      </c>
      <c r="AJ37" s="109">
        <v>0</v>
      </c>
      <c r="AK37" s="109">
        <v>0</v>
      </c>
      <c r="AL37" s="109">
        <v>0</v>
      </c>
      <c r="AM37" s="109">
        <v>0</v>
      </c>
      <c r="AN37" s="109">
        <v>0</v>
      </c>
      <c r="AO37" s="109">
        <v>0</v>
      </c>
      <c r="AP37" s="109">
        <v>0</v>
      </c>
      <c r="AQ37" s="109">
        <v>0</v>
      </c>
      <c r="AR37" s="248"/>
      <c r="AS37" s="235"/>
    </row>
    <row r="38" spans="1:45" ht="105.75" customHeight="1">
      <c r="A38" s="233"/>
      <c r="B38" s="232"/>
      <c r="C38" s="232"/>
      <c r="D38" s="105" t="s">
        <v>283</v>
      </c>
      <c r="E38" s="124">
        <f t="shared" si="20"/>
        <v>0</v>
      </c>
      <c r="F38" s="124">
        <f t="shared" si="20"/>
        <v>0</v>
      </c>
      <c r="G38" s="124">
        <f t="shared" si="20"/>
        <v>0</v>
      </c>
      <c r="H38" s="109">
        <v>0</v>
      </c>
      <c r="I38" s="109">
        <v>0</v>
      </c>
      <c r="J38" s="109">
        <v>0</v>
      </c>
      <c r="K38" s="109">
        <v>0</v>
      </c>
      <c r="L38" s="109">
        <v>0</v>
      </c>
      <c r="M38" s="109">
        <v>0</v>
      </c>
      <c r="N38" s="109">
        <v>0</v>
      </c>
      <c r="O38" s="109">
        <v>0</v>
      </c>
      <c r="P38" s="109">
        <v>0</v>
      </c>
      <c r="Q38" s="109">
        <v>0</v>
      </c>
      <c r="R38" s="109">
        <v>0</v>
      </c>
      <c r="S38" s="109">
        <v>0</v>
      </c>
      <c r="T38" s="109">
        <v>0</v>
      </c>
      <c r="U38" s="109">
        <v>0</v>
      </c>
      <c r="V38" s="109">
        <v>0</v>
      </c>
      <c r="W38" s="109">
        <v>0</v>
      </c>
      <c r="X38" s="109">
        <v>0</v>
      </c>
      <c r="Y38" s="109">
        <v>0</v>
      </c>
      <c r="Z38" s="109">
        <v>0</v>
      </c>
      <c r="AA38" s="109">
        <v>0</v>
      </c>
      <c r="AB38" s="109">
        <v>0</v>
      </c>
      <c r="AC38" s="109">
        <v>0</v>
      </c>
      <c r="AD38" s="109">
        <v>0</v>
      </c>
      <c r="AE38" s="109">
        <v>0</v>
      </c>
      <c r="AF38" s="109">
        <v>0</v>
      </c>
      <c r="AG38" s="109">
        <v>0</v>
      </c>
      <c r="AH38" s="109">
        <v>0</v>
      </c>
      <c r="AI38" s="109">
        <v>0</v>
      </c>
      <c r="AJ38" s="109">
        <v>0</v>
      </c>
      <c r="AK38" s="109">
        <v>0</v>
      </c>
      <c r="AL38" s="109">
        <v>0</v>
      </c>
      <c r="AM38" s="109">
        <v>0</v>
      </c>
      <c r="AN38" s="109">
        <v>0</v>
      </c>
      <c r="AO38" s="109">
        <v>0</v>
      </c>
      <c r="AP38" s="109">
        <v>0</v>
      </c>
      <c r="AQ38" s="109">
        <v>0</v>
      </c>
      <c r="AR38" s="249"/>
      <c r="AS38" s="236"/>
    </row>
    <row r="39" spans="1:45" ht="23.25" customHeight="1">
      <c r="A39" s="220" t="s">
        <v>267</v>
      </c>
      <c r="B39" s="221"/>
      <c r="C39" s="224"/>
      <c r="D39" s="131" t="s">
        <v>284</v>
      </c>
      <c r="E39" s="128">
        <f aca="true" t="shared" si="21" ref="E39:AQ39">SUM(E40:E43)</f>
        <v>128.1</v>
      </c>
      <c r="F39" s="128">
        <f t="shared" si="21"/>
        <v>85.6</v>
      </c>
      <c r="G39" s="128">
        <f>F39/E39*100</f>
        <v>66.82279469164715</v>
      </c>
      <c r="H39" s="128">
        <f t="shared" si="21"/>
        <v>0</v>
      </c>
      <c r="I39" s="128">
        <f t="shared" si="21"/>
        <v>0</v>
      </c>
      <c r="J39" s="128">
        <f t="shared" si="21"/>
        <v>0</v>
      </c>
      <c r="K39" s="128">
        <f t="shared" si="21"/>
        <v>0</v>
      </c>
      <c r="L39" s="128">
        <f t="shared" si="21"/>
        <v>0</v>
      </c>
      <c r="M39" s="128">
        <f t="shared" si="21"/>
        <v>0</v>
      </c>
      <c r="N39" s="128">
        <f t="shared" si="21"/>
        <v>0</v>
      </c>
      <c r="O39" s="128">
        <f t="shared" si="21"/>
        <v>0</v>
      </c>
      <c r="P39" s="128">
        <f t="shared" si="21"/>
        <v>0</v>
      </c>
      <c r="Q39" s="128">
        <f t="shared" si="21"/>
        <v>42.8</v>
      </c>
      <c r="R39" s="128">
        <f t="shared" si="21"/>
        <v>42.8</v>
      </c>
      <c r="S39" s="128">
        <f>R39/Q39*100</f>
        <v>100</v>
      </c>
      <c r="T39" s="128">
        <f t="shared" si="21"/>
        <v>42.8</v>
      </c>
      <c r="U39" s="128">
        <f t="shared" si="21"/>
        <v>0</v>
      </c>
      <c r="V39" s="128">
        <f t="shared" si="21"/>
        <v>0</v>
      </c>
      <c r="W39" s="128">
        <f t="shared" si="21"/>
        <v>0</v>
      </c>
      <c r="X39" s="128">
        <f t="shared" si="21"/>
        <v>42.8</v>
      </c>
      <c r="Y39" s="128">
        <f t="shared" si="21"/>
        <v>0</v>
      </c>
      <c r="Z39" s="128">
        <f t="shared" si="21"/>
        <v>0</v>
      </c>
      <c r="AA39" s="128">
        <f t="shared" si="21"/>
        <v>0</v>
      </c>
      <c r="AB39" s="128">
        <f t="shared" si="21"/>
        <v>0</v>
      </c>
      <c r="AC39" s="128">
        <f t="shared" si="21"/>
        <v>0</v>
      </c>
      <c r="AD39" s="128">
        <f t="shared" si="21"/>
        <v>0</v>
      </c>
      <c r="AE39" s="128">
        <f t="shared" si="21"/>
        <v>0</v>
      </c>
      <c r="AF39" s="128">
        <f t="shared" si="21"/>
        <v>42.5</v>
      </c>
      <c r="AG39" s="128">
        <f t="shared" si="21"/>
        <v>0</v>
      </c>
      <c r="AH39" s="128">
        <f t="shared" si="21"/>
        <v>0</v>
      </c>
      <c r="AI39" s="128">
        <f t="shared" si="21"/>
        <v>0</v>
      </c>
      <c r="AJ39" s="128">
        <f t="shared" si="21"/>
        <v>0</v>
      </c>
      <c r="AK39" s="128">
        <f t="shared" si="21"/>
        <v>0</v>
      </c>
      <c r="AL39" s="128">
        <f t="shared" si="21"/>
        <v>0</v>
      </c>
      <c r="AM39" s="128">
        <f t="shared" si="21"/>
        <v>0</v>
      </c>
      <c r="AN39" s="128">
        <f t="shared" si="21"/>
        <v>0</v>
      </c>
      <c r="AO39" s="128">
        <f t="shared" si="21"/>
        <v>0</v>
      </c>
      <c r="AP39" s="128">
        <f t="shared" si="21"/>
        <v>0</v>
      </c>
      <c r="AQ39" s="128">
        <f t="shared" si="21"/>
        <v>0</v>
      </c>
      <c r="AR39" s="237"/>
      <c r="AS39" s="234"/>
    </row>
    <row r="40" spans="1:45" ht="33.75" customHeight="1">
      <c r="A40" s="220"/>
      <c r="B40" s="221"/>
      <c r="C40" s="224"/>
      <c r="D40" s="104" t="s">
        <v>37</v>
      </c>
      <c r="E40" s="124">
        <f aca="true" t="shared" si="22" ref="E40:G43">H40+K40+N40+Q40+T40+W40+Z40+AC40+AF40+AI40+AL40+AO40</f>
        <v>0</v>
      </c>
      <c r="F40" s="124">
        <f t="shared" si="22"/>
        <v>0</v>
      </c>
      <c r="G40" s="124">
        <f t="shared" si="22"/>
        <v>0</v>
      </c>
      <c r="H40" s="109">
        <f>H35</f>
        <v>0</v>
      </c>
      <c r="I40" s="109">
        <f aca="true" t="shared" si="23" ref="I40:AQ43">I35</f>
        <v>0</v>
      </c>
      <c r="J40" s="109">
        <f t="shared" si="23"/>
        <v>0</v>
      </c>
      <c r="K40" s="109">
        <f t="shared" si="23"/>
        <v>0</v>
      </c>
      <c r="L40" s="109">
        <f t="shared" si="23"/>
        <v>0</v>
      </c>
      <c r="M40" s="109">
        <f t="shared" si="23"/>
        <v>0</v>
      </c>
      <c r="N40" s="109">
        <f t="shared" si="23"/>
        <v>0</v>
      </c>
      <c r="O40" s="109">
        <f t="shared" si="23"/>
        <v>0</v>
      </c>
      <c r="P40" s="109">
        <f t="shared" si="23"/>
        <v>0</v>
      </c>
      <c r="Q40" s="109">
        <f t="shared" si="23"/>
        <v>0</v>
      </c>
      <c r="R40" s="109">
        <f t="shared" si="23"/>
        <v>0</v>
      </c>
      <c r="S40" s="109">
        <f t="shared" si="23"/>
        <v>0</v>
      </c>
      <c r="T40" s="109">
        <f t="shared" si="23"/>
        <v>0</v>
      </c>
      <c r="U40" s="109">
        <f t="shared" si="23"/>
        <v>0</v>
      </c>
      <c r="V40" s="109">
        <f t="shared" si="23"/>
        <v>0</v>
      </c>
      <c r="W40" s="109">
        <f t="shared" si="23"/>
        <v>0</v>
      </c>
      <c r="X40" s="109">
        <f t="shared" si="23"/>
        <v>0</v>
      </c>
      <c r="Y40" s="109">
        <f t="shared" si="23"/>
        <v>0</v>
      </c>
      <c r="Z40" s="109">
        <f t="shared" si="23"/>
        <v>0</v>
      </c>
      <c r="AA40" s="109">
        <f t="shared" si="23"/>
        <v>0</v>
      </c>
      <c r="AB40" s="109">
        <f t="shared" si="23"/>
        <v>0</v>
      </c>
      <c r="AC40" s="109">
        <f t="shared" si="23"/>
        <v>0</v>
      </c>
      <c r="AD40" s="109">
        <f t="shared" si="23"/>
        <v>0</v>
      </c>
      <c r="AE40" s="109">
        <f t="shared" si="23"/>
        <v>0</v>
      </c>
      <c r="AF40" s="109">
        <f t="shared" si="23"/>
        <v>0</v>
      </c>
      <c r="AG40" s="109">
        <f t="shared" si="23"/>
        <v>0</v>
      </c>
      <c r="AH40" s="109">
        <f t="shared" si="23"/>
        <v>0</v>
      </c>
      <c r="AI40" s="109">
        <f t="shared" si="23"/>
        <v>0</v>
      </c>
      <c r="AJ40" s="109">
        <f t="shared" si="23"/>
        <v>0</v>
      </c>
      <c r="AK40" s="109">
        <f t="shared" si="23"/>
        <v>0</v>
      </c>
      <c r="AL40" s="109">
        <f t="shared" si="23"/>
        <v>0</v>
      </c>
      <c r="AM40" s="109">
        <f t="shared" si="23"/>
        <v>0</v>
      </c>
      <c r="AN40" s="109">
        <f t="shared" si="23"/>
        <v>0</v>
      </c>
      <c r="AO40" s="109">
        <f t="shared" si="23"/>
        <v>0</v>
      </c>
      <c r="AP40" s="109">
        <f t="shared" si="23"/>
        <v>0</v>
      </c>
      <c r="AQ40" s="109">
        <f t="shared" si="23"/>
        <v>0</v>
      </c>
      <c r="AR40" s="238"/>
      <c r="AS40" s="235"/>
    </row>
    <row r="41" spans="1:45" ht="117" customHeight="1">
      <c r="A41" s="220"/>
      <c r="B41" s="221"/>
      <c r="C41" s="224"/>
      <c r="D41" s="105" t="s">
        <v>282</v>
      </c>
      <c r="E41" s="124">
        <f t="shared" si="22"/>
        <v>0</v>
      </c>
      <c r="F41" s="124">
        <f t="shared" si="22"/>
        <v>0</v>
      </c>
      <c r="G41" s="124">
        <f t="shared" si="22"/>
        <v>0</v>
      </c>
      <c r="H41" s="109">
        <f>H36</f>
        <v>0</v>
      </c>
      <c r="I41" s="109">
        <f t="shared" si="23"/>
        <v>0</v>
      </c>
      <c r="J41" s="109">
        <f t="shared" si="23"/>
        <v>0</v>
      </c>
      <c r="K41" s="109">
        <f t="shared" si="23"/>
        <v>0</v>
      </c>
      <c r="L41" s="109">
        <f t="shared" si="23"/>
        <v>0</v>
      </c>
      <c r="M41" s="109">
        <f t="shared" si="23"/>
        <v>0</v>
      </c>
      <c r="N41" s="109">
        <f t="shared" si="23"/>
        <v>0</v>
      </c>
      <c r="O41" s="109">
        <f t="shared" si="23"/>
        <v>0</v>
      </c>
      <c r="P41" s="109">
        <f t="shared" si="23"/>
        <v>0</v>
      </c>
      <c r="Q41" s="109">
        <f t="shared" si="23"/>
        <v>0</v>
      </c>
      <c r="R41" s="109">
        <f t="shared" si="23"/>
        <v>0</v>
      </c>
      <c r="S41" s="109">
        <f t="shared" si="23"/>
        <v>0</v>
      </c>
      <c r="T41" s="109">
        <f t="shared" si="23"/>
        <v>0</v>
      </c>
      <c r="U41" s="109">
        <f t="shared" si="23"/>
        <v>0</v>
      </c>
      <c r="V41" s="109">
        <f t="shared" si="23"/>
        <v>0</v>
      </c>
      <c r="W41" s="109">
        <f t="shared" si="23"/>
        <v>0</v>
      </c>
      <c r="X41" s="109">
        <f t="shared" si="23"/>
        <v>0</v>
      </c>
      <c r="Y41" s="109">
        <f t="shared" si="23"/>
        <v>0</v>
      </c>
      <c r="Z41" s="109">
        <f t="shared" si="23"/>
        <v>0</v>
      </c>
      <c r="AA41" s="109">
        <f t="shared" si="23"/>
        <v>0</v>
      </c>
      <c r="AB41" s="109">
        <f t="shared" si="23"/>
        <v>0</v>
      </c>
      <c r="AC41" s="109">
        <f t="shared" si="23"/>
        <v>0</v>
      </c>
      <c r="AD41" s="109">
        <f t="shared" si="23"/>
        <v>0</v>
      </c>
      <c r="AE41" s="109">
        <f t="shared" si="23"/>
        <v>0</v>
      </c>
      <c r="AF41" s="109">
        <f t="shared" si="23"/>
        <v>0</v>
      </c>
      <c r="AG41" s="109">
        <f t="shared" si="23"/>
        <v>0</v>
      </c>
      <c r="AH41" s="109">
        <f t="shared" si="23"/>
        <v>0</v>
      </c>
      <c r="AI41" s="109">
        <f t="shared" si="23"/>
        <v>0</v>
      </c>
      <c r="AJ41" s="109">
        <f t="shared" si="23"/>
        <v>0</v>
      </c>
      <c r="AK41" s="109">
        <f t="shared" si="23"/>
        <v>0</v>
      </c>
      <c r="AL41" s="109">
        <f t="shared" si="23"/>
        <v>0</v>
      </c>
      <c r="AM41" s="109">
        <f t="shared" si="23"/>
        <v>0</v>
      </c>
      <c r="AN41" s="109">
        <f t="shared" si="23"/>
        <v>0</v>
      </c>
      <c r="AO41" s="109">
        <f t="shared" si="23"/>
        <v>0</v>
      </c>
      <c r="AP41" s="109">
        <f t="shared" si="23"/>
        <v>0</v>
      </c>
      <c r="AQ41" s="109">
        <f t="shared" si="23"/>
        <v>0</v>
      </c>
      <c r="AR41" s="238"/>
      <c r="AS41" s="235"/>
    </row>
    <row r="42" spans="1:45" ht="64.5" customHeight="1">
      <c r="A42" s="220"/>
      <c r="B42" s="221"/>
      <c r="C42" s="224"/>
      <c r="D42" s="105" t="s">
        <v>42</v>
      </c>
      <c r="E42" s="124">
        <f t="shared" si="22"/>
        <v>128.1</v>
      </c>
      <c r="F42" s="124">
        <f t="shared" si="22"/>
        <v>85.6</v>
      </c>
      <c r="G42" s="124">
        <f>F42/E42*100</f>
        <v>66.82279469164715</v>
      </c>
      <c r="H42" s="109">
        <f>H37</f>
        <v>0</v>
      </c>
      <c r="I42" s="109">
        <f t="shared" si="23"/>
        <v>0</v>
      </c>
      <c r="J42" s="109">
        <f t="shared" si="23"/>
        <v>0</v>
      </c>
      <c r="K42" s="109">
        <f t="shared" si="23"/>
        <v>0</v>
      </c>
      <c r="L42" s="109">
        <f t="shared" si="23"/>
        <v>0</v>
      </c>
      <c r="M42" s="109">
        <f t="shared" si="23"/>
        <v>0</v>
      </c>
      <c r="N42" s="109">
        <f t="shared" si="23"/>
        <v>0</v>
      </c>
      <c r="O42" s="109">
        <f t="shared" si="23"/>
        <v>0</v>
      </c>
      <c r="P42" s="110">
        <f t="shared" si="23"/>
        <v>0</v>
      </c>
      <c r="Q42" s="110">
        <f t="shared" si="23"/>
        <v>42.8</v>
      </c>
      <c r="R42" s="110">
        <f t="shared" si="23"/>
        <v>42.8</v>
      </c>
      <c r="S42" s="110">
        <f>R42/Q42*100</f>
        <v>100</v>
      </c>
      <c r="T42" s="110">
        <f t="shared" si="23"/>
        <v>42.8</v>
      </c>
      <c r="U42" s="110">
        <f t="shared" si="23"/>
        <v>0</v>
      </c>
      <c r="V42" s="109">
        <f t="shared" si="23"/>
        <v>0</v>
      </c>
      <c r="W42" s="109">
        <f t="shared" si="23"/>
        <v>0</v>
      </c>
      <c r="X42" s="109">
        <f t="shared" si="23"/>
        <v>42.8</v>
      </c>
      <c r="Y42" s="109">
        <f t="shared" si="23"/>
        <v>0</v>
      </c>
      <c r="Z42" s="109">
        <f t="shared" si="23"/>
        <v>0</v>
      </c>
      <c r="AA42" s="109">
        <f t="shared" si="23"/>
        <v>0</v>
      </c>
      <c r="AB42" s="109">
        <f t="shared" si="23"/>
        <v>0</v>
      </c>
      <c r="AC42" s="109">
        <f t="shared" si="23"/>
        <v>0</v>
      </c>
      <c r="AD42" s="109">
        <f t="shared" si="23"/>
        <v>0</v>
      </c>
      <c r="AE42" s="109">
        <f t="shared" si="23"/>
        <v>0</v>
      </c>
      <c r="AF42" s="109">
        <f t="shared" si="23"/>
        <v>42.5</v>
      </c>
      <c r="AG42" s="109">
        <f t="shared" si="23"/>
        <v>0</v>
      </c>
      <c r="AH42" s="109">
        <f t="shared" si="23"/>
        <v>0</v>
      </c>
      <c r="AI42" s="109">
        <v>0</v>
      </c>
      <c r="AJ42" s="109">
        <f t="shared" si="23"/>
        <v>0</v>
      </c>
      <c r="AK42" s="109">
        <f t="shared" si="23"/>
        <v>0</v>
      </c>
      <c r="AL42" s="109">
        <f t="shared" si="23"/>
        <v>0</v>
      </c>
      <c r="AM42" s="109">
        <f t="shared" si="23"/>
        <v>0</v>
      </c>
      <c r="AN42" s="109">
        <f t="shared" si="23"/>
        <v>0</v>
      </c>
      <c r="AO42" s="109">
        <f t="shared" si="23"/>
        <v>0</v>
      </c>
      <c r="AP42" s="109">
        <f t="shared" si="23"/>
        <v>0</v>
      </c>
      <c r="AQ42" s="109">
        <f t="shared" si="23"/>
        <v>0</v>
      </c>
      <c r="AR42" s="238"/>
      <c r="AS42" s="235"/>
    </row>
    <row r="43" spans="1:45" ht="64.5" customHeight="1">
      <c r="A43" s="220"/>
      <c r="B43" s="221"/>
      <c r="C43" s="224"/>
      <c r="D43" s="105" t="s">
        <v>283</v>
      </c>
      <c r="E43" s="124">
        <f t="shared" si="22"/>
        <v>0</v>
      </c>
      <c r="F43" s="124">
        <f t="shared" si="22"/>
        <v>0</v>
      </c>
      <c r="G43" s="124">
        <f t="shared" si="22"/>
        <v>0</v>
      </c>
      <c r="H43" s="109">
        <f>H38</f>
        <v>0</v>
      </c>
      <c r="I43" s="109">
        <f t="shared" si="23"/>
        <v>0</v>
      </c>
      <c r="J43" s="109">
        <f t="shared" si="23"/>
        <v>0</v>
      </c>
      <c r="K43" s="109">
        <f t="shared" si="23"/>
        <v>0</v>
      </c>
      <c r="L43" s="109">
        <f t="shared" si="23"/>
        <v>0</v>
      </c>
      <c r="M43" s="109">
        <f t="shared" si="23"/>
        <v>0</v>
      </c>
      <c r="N43" s="109">
        <f t="shared" si="23"/>
        <v>0</v>
      </c>
      <c r="O43" s="109">
        <f t="shared" si="23"/>
        <v>0</v>
      </c>
      <c r="P43" s="109">
        <f t="shared" si="23"/>
        <v>0</v>
      </c>
      <c r="Q43" s="109">
        <f t="shared" si="23"/>
        <v>0</v>
      </c>
      <c r="R43" s="109">
        <f t="shared" si="23"/>
        <v>0</v>
      </c>
      <c r="S43" s="109">
        <f t="shared" si="23"/>
        <v>0</v>
      </c>
      <c r="T43" s="109">
        <f t="shared" si="23"/>
        <v>0</v>
      </c>
      <c r="U43" s="109">
        <f t="shared" si="23"/>
        <v>0</v>
      </c>
      <c r="V43" s="109">
        <f t="shared" si="23"/>
        <v>0</v>
      </c>
      <c r="W43" s="109">
        <f t="shared" si="23"/>
        <v>0</v>
      </c>
      <c r="X43" s="109">
        <f t="shared" si="23"/>
        <v>0</v>
      </c>
      <c r="Y43" s="109">
        <f t="shared" si="23"/>
        <v>0</v>
      </c>
      <c r="Z43" s="109">
        <f t="shared" si="23"/>
        <v>0</v>
      </c>
      <c r="AA43" s="109">
        <f t="shared" si="23"/>
        <v>0</v>
      </c>
      <c r="AB43" s="109">
        <f t="shared" si="23"/>
        <v>0</v>
      </c>
      <c r="AC43" s="109">
        <f t="shared" si="23"/>
        <v>0</v>
      </c>
      <c r="AD43" s="109">
        <f t="shared" si="23"/>
        <v>0</v>
      </c>
      <c r="AE43" s="109">
        <f t="shared" si="23"/>
        <v>0</v>
      </c>
      <c r="AF43" s="109">
        <f t="shared" si="23"/>
        <v>0</v>
      </c>
      <c r="AG43" s="109">
        <f t="shared" si="23"/>
        <v>0</v>
      </c>
      <c r="AH43" s="109">
        <f t="shared" si="23"/>
        <v>0</v>
      </c>
      <c r="AI43" s="109">
        <f t="shared" si="23"/>
        <v>0</v>
      </c>
      <c r="AJ43" s="109">
        <f t="shared" si="23"/>
        <v>0</v>
      </c>
      <c r="AK43" s="109">
        <f t="shared" si="23"/>
        <v>0</v>
      </c>
      <c r="AL43" s="109">
        <f t="shared" si="23"/>
        <v>0</v>
      </c>
      <c r="AM43" s="109">
        <f t="shared" si="23"/>
        <v>0</v>
      </c>
      <c r="AN43" s="109">
        <f t="shared" si="23"/>
        <v>0</v>
      </c>
      <c r="AO43" s="109">
        <f t="shared" si="23"/>
        <v>0</v>
      </c>
      <c r="AP43" s="109">
        <f t="shared" si="23"/>
        <v>0</v>
      </c>
      <c r="AQ43" s="109">
        <f t="shared" si="23"/>
        <v>0</v>
      </c>
      <c r="AR43" s="239"/>
      <c r="AS43" s="236"/>
    </row>
    <row r="44" spans="1:45" ht="36" customHeight="1">
      <c r="A44" s="107" t="s">
        <v>268</v>
      </c>
      <c r="B44" s="196" t="s">
        <v>270</v>
      </c>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16"/>
      <c r="AQ44" s="116"/>
      <c r="AR44" s="116"/>
      <c r="AS44" s="117"/>
    </row>
    <row r="45" spans="1:45" ht="24" customHeight="1">
      <c r="A45" s="250" t="s">
        <v>269</v>
      </c>
      <c r="B45" s="241" t="s">
        <v>308</v>
      </c>
      <c r="C45" s="214" t="s">
        <v>300</v>
      </c>
      <c r="D45" s="125" t="s">
        <v>284</v>
      </c>
      <c r="E45" s="126">
        <f>SUM(E46:E49)</f>
        <v>40</v>
      </c>
      <c r="F45" s="126">
        <f aca="true" t="shared" si="24" ref="F45:AQ45">SUM(F46:F49)</f>
        <v>0</v>
      </c>
      <c r="G45" s="126">
        <f t="shared" si="24"/>
        <v>0</v>
      </c>
      <c r="H45" s="126">
        <f t="shared" si="24"/>
        <v>0</v>
      </c>
      <c r="I45" s="126">
        <f t="shared" si="24"/>
        <v>0</v>
      </c>
      <c r="J45" s="126">
        <f t="shared" si="24"/>
        <v>0</v>
      </c>
      <c r="K45" s="126">
        <f t="shared" si="24"/>
        <v>0</v>
      </c>
      <c r="L45" s="126">
        <f t="shared" si="24"/>
        <v>0</v>
      </c>
      <c r="M45" s="126">
        <f t="shared" si="24"/>
        <v>0</v>
      </c>
      <c r="N45" s="126">
        <f t="shared" si="24"/>
        <v>0</v>
      </c>
      <c r="O45" s="126">
        <f t="shared" si="24"/>
        <v>0</v>
      </c>
      <c r="P45" s="126">
        <v>0</v>
      </c>
      <c r="Q45" s="126">
        <f t="shared" si="24"/>
        <v>0</v>
      </c>
      <c r="R45" s="126">
        <f t="shared" si="24"/>
        <v>0</v>
      </c>
      <c r="S45" s="126">
        <f t="shared" si="24"/>
        <v>0</v>
      </c>
      <c r="T45" s="126">
        <f t="shared" si="24"/>
        <v>0</v>
      </c>
      <c r="U45" s="126">
        <f t="shared" si="24"/>
        <v>0</v>
      </c>
      <c r="V45" s="126">
        <f t="shared" si="24"/>
        <v>0</v>
      </c>
      <c r="W45" s="126">
        <f t="shared" si="24"/>
        <v>0</v>
      </c>
      <c r="X45" s="126">
        <f t="shared" si="24"/>
        <v>0</v>
      </c>
      <c r="Y45" s="126">
        <f t="shared" si="24"/>
        <v>0</v>
      </c>
      <c r="Z45" s="126">
        <f t="shared" si="24"/>
        <v>40</v>
      </c>
      <c r="AA45" s="126">
        <f t="shared" si="24"/>
        <v>0</v>
      </c>
      <c r="AB45" s="126">
        <f t="shared" si="24"/>
        <v>0</v>
      </c>
      <c r="AC45" s="126">
        <f t="shared" si="24"/>
        <v>0</v>
      </c>
      <c r="AD45" s="126">
        <f t="shared" si="24"/>
        <v>0</v>
      </c>
      <c r="AE45" s="126">
        <f t="shared" si="24"/>
        <v>0</v>
      </c>
      <c r="AF45" s="126">
        <f>AF48</f>
        <v>0</v>
      </c>
      <c r="AG45" s="126">
        <f t="shared" si="24"/>
        <v>0</v>
      </c>
      <c r="AH45" s="126">
        <f t="shared" si="24"/>
        <v>0</v>
      </c>
      <c r="AI45" s="126">
        <f t="shared" si="24"/>
        <v>0</v>
      </c>
      <c r="AJ45" s="126">
        <f t="shared" si="24"/>
        <v>0</v>
      </c>
      <c r="AK45" s="126">
        <f t="shared" si="24"/>
        <v>0</v>
      </c>
      <c r="AL45" s="126">
        <f t="shared" si="24"/>
        <v>0</v>
      </c>
      <c r="AM45" s="126">
        <f t="shared" si="24"/>
        <v>0</v>
      </c>
      <c r="AN45" s="126">
        <f t="shared" si="24"/>
        <v>0</v>
      </c>
      <c r="AO45" s="126">
        <f t="shared" si="24"/>
        <v>0</v>
      </c>
      <c r="AP45" s="126">
        <f t="shared" si="24"/>
        <v>0</v>
      </c>
      <c r="AQ45" s="126">
        <f t="shared" si="24"/>
        <v>0</v>
      </c>
      <c r="AR45" s="244" t="s">
        <v>324</v>
      </c>
      <c r="AS45" s="202" t="s">
        <v>264</v>
      </c>
    </row>
    <row r="46" spans="1:45" ht="33" customHeight="1">
      <c r="A46" s="251"/>
      <c r="B46" s="242"/>
      <c r="C46" s="215"/>
      <c r="D46" s="104" t="s">
        <v>37</v>
      </c>
      <c r="E46" s="124">
        <f aca="true" t="shared" si="25" ref="E46:G47">H46+K46+N46+Q46+T46+W46+Z46+AC46+AF46+AI46+AL46+AO46</f>
        <v>0</v>
      </c>
      <c r="F46" s="124">
        <f t="shared" si="25"/>
        <v>0</v>
      </c>
      <c r="G46" s="124">
        <f t="shared" si="25"/>
        <v>0</v>
      </c>
      <c r="H46" s="109">
        <v>0</v>
      </c>
      <c r="I46" s="109">
        <v>0</v>
      </c>
      <c r="J46" s="109">
        <v>0</v>
      </c>
      <c r="K46" s="109">
        <v>0</v>
      </c>
      <c r="L46" s="109">
        <v>0</v>
      </c>
      <c r="M46" s="109">
        <v>0</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09">
        <v>0</v>
      </c>
      <c r="AD46" s="109">
        <v>0</v>
      </c>
      <c r="AE46" s="109">
        <v>0</v>
      </c>
      <c r="AF46" s="109">
        <v>0</v>
      </c>
      <c r="AG46" s="109">
        <v>0</v>
      </c>
      <c r="AH46" s="109">
        <v>0</v>
      </c>
      <c r="AI46" s="109">
        <v>0</v>
      </c>
      <c r="AJ46" s="109">
        <v>0</v>
      </c>
      <c r="AK46" s="109">
        <v>0</v>
      </c>
      <c r="AL46" s="109">
        <v>0</v>
      </c>
      <c r="AM46" s="109">
        <v>0</v>
      </c>
      <c r="AN46" s="109">
        <v>0</v>
      </c>
      <c r="AO46" s="109">
        <v>0</v>
      </c>
      <c r="AP46" s="109">
        <v>0</v>
      </c>
      <c r="AQ46" s="109">
        <v>0</v>
      </c>
      <c r="AR46" s="245"/>
      <c r="AS46" s="203"/>
    </row>
    <row r="47" spans="1:45" ht="83.25" customHeight="1">
      <c r="A47" s="251"/>
      <c r="B47" s="242"/>
      <c r="C47" s="215"/>
      <c r="D47" s="105" t="s">
        <v>282</v>
      </c>
      <c r="E47" s="124">
        <f t="shared" si="25"/>
        <v>0</v>
      </c>
      <c r="F47" s="124">
        <f t="shared" si="25"/>
        <v>0</v>
      </c>
      <c r="G47" s="124">
        <f t="shared" si="25"/>
        <v>0</v>
      </c>
      <c r="H47" s="109">
        <v>0</v>
      </c>
      <c r="I47" s="109">
        <v>0</v>
      </c>
      <c r="J47" s="109">
        <v>0</v>
      </c>
      <c r="K47" s="109">
        <v>0</v>
      </c>
      <c r="L47" s="109">
        <v>0</v>
      </c>
      <c r="M47" s="109">
        <v>0</v>
      </c>
      <c r="N47" s="109">
        <v>0</v>
      </c>
      <c r="O47" s="109">
        <v>0</v>
      </c>
      <c r="P47" s="109">
        <v>0</v>
      </c>
      <c r="Q47" s="109">
        <v>0</v>
      </c>
      <c r="R47" s="109">
        <v>0</v>
      </c>
      <c r="S47" s="109">
        <v>0</v>
      </c>
      <c r="T47" s="109">
        <v>0</v>
      </c>
      <c r="U47" s="109">
        <v>0</v>
      </c>
      <c r="V47" s="109">
        <v>0</v>
      </c>
      <c r="W47" s="109">
        <v>0</v>
      </c>
      <c r="X47" s="109">
        <v>0</v>
      </c>
      <c r="Y47" s="109">
        <v>0</v>
      </c>
      <c r="Z47" s="109">
        <v>0</v>
      </c>
      <c r="AA47" s="109">
        <v>0</v>
      </c>
      <c r="AB47" s="109">
        <v>0</v>
      </c>
      <c r="AC47" s="109">
        <v>0</v>
      </c>
      <c r="AD47" s="109">
        <v>0</v>
      </c>
      <c r="AE47" s="109">
        <v>0</v>
      </c>
      <c r="AF47" s="109">
        <v>0</v>
      </c>
      <c r="AG47" s="109">
        <v>0</v>
      </c>
      <c r="AH47" s="109">
        <v>0</v>
      </c>
      <c r="AI47" s="109">
        <v>0</v>
      </c>
      <c r="AJ47" s="109">
        <v>0</v>
      </c>
      <c r="AK47" s="109">
        <v>0</v>
      </c>
      <c r="AL47" s="109">
        <v>0</v>
      </c>
      <c r="AM47" s="109">
        <v>0</v>
      </c>
      <c r="AN47" s="109">
        <v>0</v>
      </c>
      <c r="AO47" s="109">
        <v>0</v>
      </c>
      <c r="AP47" s="109">
        <v>0</v>
      </c>
      <c r="AQ47" s="109">
        <v>0</v>
      </c>
      <c r="AR47" s="245"/>
      <c r="AS47" s="203"/>
    </row>
    <row r="48" spans="1:45" ht="46.5" customHeight="1">
      <c r="A48" s="251"/>
      <c r="B48" s="242"/>
      <c r="C48" s="215"/>
      <c r="D48" s="105" t="s">
        <v>42</v>
      </c>
      <c r="E48" s="124">
        <f>H48+K48+N48+Q48+T48+W48+Z48+AC48+AF48+AI48+AL48+AO48</f>
        <v>40</v>
      </c>
      <c r="F48" s="124">
        <f>I48+L48+O48+R48+U48+X48+AA48+AD48+AG48+AJ48+AM48+AP48</f>
        <v>0</v>
      </c>
      <c r="G48" s="124">
        <v>0</v>
      </c>
      <c r="H48" s="109">
        <v>0</v>
      </c>
      <c r="I48" s="109">
        <v>0</v>
      </c>
      <c r="J48" s="109">
        <v>0</v>
      </c>
      <c r="K48" s="109">
        <v>0</v>
      </c>
      <c r="L48" s="109">
        <v>0</v>
      </c>
      <c r="M48" s="109">
        <v>0</v>
      </c>
      <c r="N48" s="109">
        <v>0</v>
      </c>
      <c r="O48" s="109">
        <v>0</v>
      </c>
      <c r="P48" s="109">
        <v>0</v>
      </c>
      <c r="Q48" s="109">
        <v>0</v>
      </c>
      <c r="R48" s="109">
        <v>0</v>
      </c>
      <c r="S48" s="109">
        <v>0</v>
      </c>
      <c r="T48" s="109">
        <v>0</v>
      </c>
      <c r="U48" s="109">
        <v>0</v>
      </c>
      <c r="V48" s="109">
        <v>0</v>
      </c>
      <c r="W48" s="109">
        <v>0</v>
      </c>
      <c r="X48" s="109">
        <v>0</v>
      </c>
      <c r="Y48" s="109">
        <v>0</v>
      </c>
      <c r="Z48" s="109">
        <v>40</v>
      </c>
      <c r="AA48" s="109">
        <v>0</v>
      </c>
      <c r="AB48" s="109">
        <v>0</v>
      </c>
      <c r="AC48" s="109">
        <v>0</v>
      </c>
      <c r="AD48" s="109">
        <v>0</v>
      </c>
      <c r="AE48" s="109">
        <v>0</v>
      </c>
      <c r="AF48" s="109">
        <v>0</v>
      </c>
      <c r="AG48" s="109">
        <v>0</v>
      </c>
      <c r="AH48" s="109">
        <v>0</v>
      </c>
      <c r="AI48" s="109">
        <v>0</v>
      </c>
      <c r="AJ48" s="109">
        <v>0</v>
      </c>
      <c r="AK48" s="109">
        <v>0</v>
      </c>
      <c r="AL48" s="109">
        <v>0</v>
      </c>
      <c r="AM48" s="109">
        <v>0</v>
      </c>
      <c r="AN48" s="109">
        <v>0</v>
      </c>
      <c r="AO48" s="109">
        <v>0</v>
      </c>
      <c r="AP48" s="109">
        <v>0</v>
      </c>
      <c r="AQ48" s="109">
        <v>0</v>
      </c>
      <c r="AR48" s="245"/>
      <c r="AS48" s="203"/>
    </row>
    <row r="49" spans="1:45" ht="64.5" customHeight="1">
      <c r="A49" s="252"/>
      <c r="B49" s="243"/>
      <c r="C49" s="216"/>
      <c r="D49" s="105" t="s">
        <v>283</v>
      </c>
      <c r="E49" s="124">
        <f>H49+K49+N49+Q49+T49+W49+Z49+AC49+AF49+AI49+AL49+AO49</f>
        <v>0</v>
      </c>
      <c r="F49" s="124">
        <f>I49+L49+O49+R49+U49+X49+AA49+AD49+AG49+AJ49+AM49+AP49</f>
        <v>0</v>
      </c>
      <c r="G49" s="124">
        <f>J49+M49+P49+S49+V49+Y49+AB49+AE49+AH49+AK49+AN49+AQ49</f>
        <v>0</v>
      </c>
      <c r="H49" s="109">
        <v>0</v>
      </c>
      <c r="I49" s="109">
        <v>0</v>
      </c>
      <c r="J49" s="109">
        <v>0</v>
      </c>
      <c r="K49" s="109">
        <v>0</v>
      </c>
      <c r="L49" s="109">
        <v>0</v>
      </c>
      <c r="M49" s="109">
        <v>0</v>
      </c>
      <c r="N49" s="109">
        <v>0</v>
      </c>
      <c r="O49" s="109">
        <v>0</v>
      </c>
      <c r="P49" s="109">
        <v>0</v>
      </c>
      <c r="Q49" s="109">
        <v>0</v>
      </c>
      <c r="R49" s="109">
        <v>0</v>
      </c>
      <c r="S49" s="109">
        <v>0</v>
      </c>
      <c r="T49" s="109">
        <v>0</v>
      </c>
      <c r="U49" s="109">
        <v>0</v>
      </c>
      <c r="V49" s="109">
        <v>0</v>
      </c>
      <c r="W49" s="109">
        <v>0</v>
      </c>
      <c r="X49" s="109">
        <v>0</v>
      </c>
      <c r="Y49" s="109">
        <v>0</v>
      </c>
      <c r="Z49" s="109">
        <v>0</v>
      </c>
      <c r="AA49" s="109">
        <v>0</v>
      </c>
      <c r="AB49" s="109">
        <v>0</v>
      </c>
      <c r="AC49" s="109">
        <v>0</v>
      </c>
      <c r="AD49" s="109">
        <v>0</v>
      </c>
      <c r="AE49" s="109">
        <v>0</v>
      </c>
      <c r="AF49" s="109">
        <v>0</v>
      </c>
      <c r="AG49" s="109">
        <v>0</v>
      </c>
      <c r="AH49" s="109">
        <v>0</v>
      </c>
      <c r="AI49" s="109">
        <v>0</v>
      </c>
      <c r="AJ49" s="109">
        <v>0</v>
      </c>
      <c r="AK49" s="109">
        <v>0</v>
      </c>
      <c r="AL49" s="109">
        <v>0</v>
      </c>
      <c r="AM49" s="109">
        <v>0</v>
      </c>
      <c r="AN49" s="109">
        <v>0</v>
      </c>
      <c r="AO49" s="109">
        <v>0</v>
      </c>
      <c r="AP49" s="109">
        <v>0</v>
      </c>
      <c r="AQ49" s="109">
        <v>0</v>
      </c>
      <c r="AR49" s="246"/>
      <c r="AS49" s="204"/>
    </row>
    <row r="50" spans="1:45" ht="188.25" customHeight="1">
      <c r="A50" s="133" t="s">
        <v>278</v>
      </c>
      <c r="B50" s="123" t="s">
        <v>307</v>
      </c>
      <c r="C50" s="140" t="s">
        <v>319</v>
      </c>
      <c r="D50" s="105" t="s">
        <v>265</v>
      </c>
      <c r="E50" s="110" t="s">
        <v>264</v>
      </c>
      <c r="F50" s="110" t="s">
        <v>264</v>
      </c>
      <c r="G50" s="110" t="s">
        <v>264</v>
      </c>
      <c r="H50" s="110" t="s">
        <v>264</v>
      </c>
      <c r="I50" s="110" t="s">
        <v>264</v>
      </c>
      <c r="J50" s="110" t="s">
        <v>264</v>
      </c>
      <c r="K50" s="110" t="s">
        <v>264</v>
      </c>
      <c r="L50" s="110" t="s">
        <v>264</v>
      </c>
      <c r="M50" s="110" t="s">
        <v>264</v>
      </c>
      <c r="N50" s="110" t="s">
        <v>264</v>
      </c>
      <c r="O50" s="110" t="s">
        <v>264</v>
      </c>
      <c r="P50" s="110" t="s">
        <v>264</v>
      </c>
      <c r="Q50" s="109" t="s">
        <v>264</v>
      </c>
      <c r="R50" s="109" t="s">
        <v>264</v>
      </c>
      <c r="S50" s="109" t="s">
        <v>264</v>
      </c>
      <c r="T50" s="109" t="s">
        <v>264</v>
      </c>
      <c r="U50" s="109" t="s">
        <v>264</v>
      </c>
      <c r="V50" s="109" t="s">
        <v>264</v>
      </c>
      <c r="W50" s="109" t="s">
        <v>264</v>
      </c>
      <c r="X50" s="109" t="s">
        <v>264</v>
      </c>
      <c r="Y50" s="109" t="s">
        <v>264</v>
      </c>
      <c r="Z50" s="109" t="s">
        <v>264</v>
      </c>
      <c r="AA50" s="109" t="s">
        <v>264</v>
      </c>
      <c r="AB50" s="109" t="s">
        <v>264</v>
      </c>
      <c r="AC50" s="109" t="s">
        <v>264</v>
      </c>
      <c r="AD50" s="109" t="s">
        <v>264</v>
      </c>
      <c r="AE50" s="109" t="s">
        <v>264</v>
      </c>
      <c r="AF50" s="109" t="s">
        <v>264</v>
      </c>
      <c r="AG50" s="109" t="s">
        <v>264</v>
      </c>
      <c r="AH50" s="109" t="s">
        <v>264</v>
      </c>
      <c r="AI50" s="109" t="s">
        <v>264</v>
      </c>
      <c r="AJ50" s="109" t="s">
        <v>264</v>
      </c>
      <c r="AK50" s="109" t="s">
        <v>264</v>
      </c>
      <c r="AL50" s="109" t="s">
        <v>264</v>
      </c>
      <c r="AM50" s="109" t="s">
        <v>264</v>
      </c>
      <c r="AN50" s="109" t="s">
        <v>264</v>
      </c>
      <c r="AO50" s="109" t="s">
        <v>264</v>
      </c>
      <c r="AP50" s="110" t="s">
        <v>264</v>
      </c>
      <c r="AQ50" s="110" t="s">
        <v>264</v>
      </c>
      <c r="AR50" s="141" t="s">
        <v>332</v>
      </c>
      <c r="AS50" s="132" t="s">
        <v>264</v>
      </c>
    </row>
    <row r="51" spans="1:45" ht="302.25" customHeight="1">
      <c r="A51" s="133" t="s">
        <v>279</v>
      </c>
      <c r="B51" s="123" t="s">
        <v>304</v>
      </c>
      <c r="C51" s="123" t="s">
        <v>305</v>
      </c>
      <c r="D51" s="105" t="s">
        <v>265</v>
      </c>
      <c r="E51" s="110" t="s">
        <v>264</v>
      </c>
      <c r="F51" s="110" t="s">
        <v>264</v>
      </c>
      <c r="G51" s="110" t="s">
        <v>264</v>
      </c>
      <c r="H51" s="110" t="s">
        <v>264</v>
      </c>
      <c r="I51" s="110" t="s">
        <v>264</v>
      </c>
      <c r="J51" s="110" t="s">
        <v>264</v>
      </c>
      <c r="K51" s="110" t="s">
        <v>264</v>
      </c>
      <c r="L51" s="110" t="s">
        <v>264</v>
      </c>
      <c r="M51" s="110" t="s">
        <v>264</v>
      </c>
      <c r="N51" s="110" t="s">
        <v>264</v>
      </c>
      <c r="O51" s="110" t="s">
        <v>264</v>
      </c>
      <c r="P51" s="110" t="s">
        <v>264</v>
      </c>
      <c r="Q51" s="109" t="s">
        <v>264</v>
      </c>
      <c r="R51" s="109" t="s">
        <v>264</v>
      </c>
      <c r="S51" s="109" t="s">
        <v>264</v>
      </c>
      <c r="T51" s="109" t="s">
        <v>264</v>
      </c>
      <c r="U51" s="109" t="s">
        <v>264</v>
      </c>
      <c r="V51" s="109" t="s">
        <v>264</v>
      </c>
      <c r="W51" s="109" t="s">
        <v>264</v>
      </c>
      <c r="X51" s="109" t="s">
        <v>264</v>
      </c>
      <c r="Y51" s="109" t="s">
        <v>264</v>
      </c>
      <c r="Z51" s="109" t="s">
        <v>264</v>
      </c>
      <c r="AA51" s="109" t="s">
        <v>264</v>
      </c>
      <c r="AB51" s="109" t="s">
        <v>264</v>
      </c>
      <c r="AC51" s="109" t="s">
        <v>264</v>
      </c>
      <c r="AD51" s="109" t="s">
        <v>264</v>
      </c>
      <c r="AE51" s="109" t="s">
        <v>264</v>
      </c>
      <c r="AF51" s="109" t="s">
        <v>264</v>
      </c>
      <c r="AG51" s="109" t="s">
        <v>264</v>
      </c>
      <c r="AH51" s="109" t="s">
        <v>264</v>
      </c>
      <c r="AI51" s="109" t="s">
        <v>264</v>
      </c>
      <c r="AJ51" s="109" t="s">
        <v>264</v>
      </c>
      <c r="AK51" s="109" t="s">
        <v>264</v>
      </c>
      <c r="AL51" s="109" t="s">
        <v>264</v>
      </c>
      <c r="AM51" s="109" t="s">
        <v>264</v>
      </c>
      <c r="AN51" s="109" t="s">
        <v>264</v>
      </c>
      <c r="AO51" s="109" t="s">
        <v>264</v>
      </c>
      <c r="AP51" s="110" t="s">
        <v>264</v>
      </c>
      <c r="AQ51" s="110" t="s">
        <v>264</v>
      </c>
      <c r="AR51" s="142" t="s">
        <v>335</v>
      </c>
      <c r="AS51" s="132" t="s">
        <v>264</v>
      </c>
    </row>
    <row r="52" spans="1:45" ht="23.25" customHeight="1">
      <c r="A52" s="186" t="s">
        <v>280</v>
      </c>
      <c r="B52" s="217" t="s">
        <v>306</v>
      </c>
      <c r="C52" s="189" t="s">
        <v>300</v>
      </c>
      <c r="D52" s="127" t="s">
        <v>284</v>
      </c>
      <c r="E52" s="128">
        <f>SUM(E53:E56)</f>
        <v>44776.2</v>
      </c>
      <c r="F52" s="128">
        <f>SUM(F53:F56)</f>
        <v>23869.999999999996</v>
      </c>
      <c r="G52" s="128">
        <f>F52/E52*100</f>
        <v>53.30957070943938</v>
      </c>
      <c r="H52" s="129">
        <f>SUM(H53:H56)</f>
        <v>0</v>
      </c>
      <c r="I52" s="129">
        <f aca="true" t="shared" si="26" ref="I52:AQ52">SUM(I53:I56)</f>
        <v>0</v>
      </c>
      <c r="J52" s="129">
        <f t="shared" si="26"/>
        <v>0</v>
      </c>
      <c r="K52" s="129">
        <f t="shared" si="26"/>
        <v>0</v>
      </c>
      <c r="L52" s="129">
        <f t="shared" si="26"/>
        <v>0</v>
      </c>
      <c r="M52" s="129">
        <f t="shared" si="26"/>
        <v>0</v>
      </c>
      <c r="N52" s="129">
        <f t="shared" si="26"/>
        <v>15339.2</v>
      </c>
      <c r="O52" s="129">
        <f t="shared" si="26"/>
        <v>15321.25414</v>
      </c>
      <c r="P52" s="129">
        <f t="shared" si="26"/>
        <v>99.88300654532179</v>
      </c>
      <c r="Q52" s="129">
        <f t="shared" si="26"/>
        <v>4010.7000000000003</v>
      </c>
      <c r="R52" s="129">
        <f t="shared" si="26"/>
        <v>4028.34764</v>
      </c>
      <c r="S52" s="129">
        <f t="shared" si="26"/>
        <v>100.4400139626499</v>
      </c>
      <c r="T52" s="129">
        <f t="shared" si="26"/>
        <v>3262.6</v>
      </c>
      <c r="U52" s="129">
        <f t="shared" si="26"/>
        <v>3262.64589</v>
      </c>
      <c r="V52" s="129">
        <f t="shared" si="26"/>
        <v>100.00140654692575</v>
      </c>
      <c r="W52" s="129">
        <f t="shared" si="26"/>
        <v>1257.5</v>
      </c>
      <c r="X52" s="129">
        <f t="shared" si="26"/>
        <v>1257.75233</v>
      </c>
      <c r="Y52" s="129">
        <f t="shared" si="26"/>
        <v>100.02006600397615</v>
      </c>
      <c r="Z52" s="129">
        <f t="shared" si="26"/>
        <v>8800</v>
      </c>
      <c r="AA52" s="129">
        <f t="shared" si="26"/>
        <v>0</v>
      </c>
      <c r="AB52" s="129">
        <f t="shared" si="26"/>
        <v>0</v>
      </c>
      <c r="AC52" s="129">
        <f t="shared" si="26"/>
        <v>3800</v>
      </c>
      <c r="AD52" s="129">
        <f t="shared" si="26"/>
        <v>0</v>
      </c>
      <c r="AE52" s="129">
        <f t="shared" si="26"/>
        <v>0</v>
      </c>
      <c r="AF52" s="129">
        <f t="shared" si="26"/>
        <v>3800</v>
      </c>
      <c r="AG52" s="129">
        <f t="shared" si="26"/>
        <v>0</v>
      </c>
      <c r="AH52" s="129">
        <f t="shared" si="26"/>
        <v>0</v>
      </c>
      <c r="AI52" s="129">
        <f t="shared" si="26"/>
        <v>4506.2</v>
      </c>
      <c r="AJ52" s="129">
        <f t="shared" si="26"/>
        <v>0</v>
      </c>
      <c r="AK52" s="129">
        <f t="shared" si="26"/>
        <v>0</v>
      </c>
      <c r="AL52" s="129">
        <f t="shared" si="26"/>
        <v>0</v>
      </c>
      <c r="AM52" s="129">
        <f t="shared" si="26"/>
        <v>0</v>
      </c>
      <c r="AN52" s="129">
        <f t="shared" si="26"/>
        <v>0</v>
      </c>
      <c r="AO52" s="129">
        <f t="shared" si="26"/>
        <v>0</v>
      </c>
      <c r="AP52" s="129">
        <f t="shared" si="26"/>
        <v>0</v>
      </c>
      <c r="AQ52" s="129">
        <f t="shared" si="26"/>
        <v>0</v>
      </c>
      <c r="AR52" s="229" t="s">
        <v>333</v>
      </c>
      <c r="AS52" s="202"/>
    </row>
    <row r="53" spans="1:45" ht="44.25" customHeight="1">
      <c r="A53" s="187"/>
      <c r="B53" s="218"/>
      <c r="C53" s="190"/>
      <c r="D53" s="104" t="s">
        <v>37</v>
      </c>
      <c r="E53" s="124">
        <f>H53+K53+N53+Q53+T53+W53+Z53+AC53+AF53+AI53+AL53+AO53</f>
        <v>0</v>
      </c>
      <c r="F53" s="124">
        <f>I53+L53+O53+R53+U53+X53+AA53+AD53+AG53+AJ53+AM53+AP53</f>
        <v>0</v>
      </c>
      <c r="G53" s="124">
        <f>J53+M53+P53+S53+V53+Y53+AB53+AE53+AH53+AK53+AN53+AQ53</f>
        <v>0</v>
      </c>
      <c r="H53" s="110">
        <v>0</v>
      </c>
      <c r="I53" s="110">
        <v>0</v>
      </c>
      <c r="J53" s="110">
        <v>0</v>
      </c>
      <c r="K53" s="110">
        <v>0</v>
      </c>
      <c r="L53" s="110">
        <v>0</v>
      </c>
      <c r="M53" s="110">
        <v>0</v>
      </c>
      <c r="N53" s="110">
        <v>0</v>
      </c>
      <c r="O53" s="110">
        <v>0</v>
      </c>
      <c r="P53" s="110">
        <v>0</v>
      </c>
      <c r="Q53" s="109">
        <v>0</v>
      </c>
      <c r="R53" s="109">
        <v>0</v>
      </c>
      <c r="S53" s="109">
        <v>0</v>
      </c>
      <c r="T53" s="109">
        <v>0</v>
      </c>
      <c r="U53" s="109">
        <v>0</v>
      </c>
      <c r="V53" s="109">
        <v>0</v>
      </c>
      <c r="W53" s="109">
        <v>0</v>
      </c>
      <c r="X53" s="109">
        <v>0</v>
      </c>
      <c r="Y53" s="109">
        <v>0</v>
      </c>
      <c r="Z53" s="109">
        <v>0</v>
      </c>
      <c r="AA53" s="109">
        <v>0</v>
      </c>
      <c r="AB53" s="109">
        <v>0</v>
      </c>
      <c r="AC53" s="109">
        <v>0</v>
      </c>
      <c r="AD53" s="109">
        <v>0</v>
      </c>
      <c r="AE53" s="109">
        <v>0</v>
      </c>
      <c r="AF53" s="109">
        <v>0</v>
      </c>
      <c r="AG53" s="109">
        <v>0</v>
      </c>
      <c r="AH53" s="109">
        <v>0</v>
      </c>
      <c r="AI53" s="109">
        <v>0</v>
      </c>
      <c r="AJ53" s="109">
        <v>0</v>
      </c>
      <c r="AK53" s="109">
        <v>0</v>
      </c>
      <c r="AL53" s="109">
        <v>0</v>
      </c>
      <c r="AM53" s="109">
        <v>0</v>
      </c>
      <c r="AN53" s="109">
        <v>0</v>
      </c>
      <c r="AO53" s="109">
        <v>0</v>
      </c>
      <c r="AP53" s="110">
        <v>0</v>
      </c>
      <c r="AQ53" s="110">
        <v>0</v>
      </c>
      <c r="AR53" s="230"/>
      <c r="AS53" s="203"/>
    </row>
    <row r="54" spans="1:45" s="102" customFormat="1" ht="105" customHeight="1">
      <c r="A54" s="187"/>
      <c r="B54" s="218"/>
      <c r="C54" s="190"/>
      <c r="D54" s="122" t="s">
        <v>282</v>
      </c>
      <c r="E54" s="124">
        <f aca="true" t="shared" si="27" ref="E54:F56">H54+K54+N54+Q54+T54+W54+Z54+AC54+AF54+AI54+AL54+AO54</f>
        <v>44776.2</v>
      </c>
      <c r="F54" s="124">
        <f t="shared" si="27"/>
        <v>23869.999999999996</v>
      </c>
      <c r="G54" s="124">
        <f>F54/E54*100</f>
        <v>53.30957070943938</v>
      </c>
      <c r="H54" s="109">
        <f>H59+H64</f>
        <v>0</v>
      </c>
      <c r="I54" s="109">
        <f>I59+I64</f>
        <v>0</v>
      </c>
      <c r="J54" s="109">
        <v>0</v>
      </c>
      <c r="K54" s="109">
        <f>K59+K64</f>
        <v>0</v>
      </c>
      <c r="L54" s="109">
        <f>L59+L64</f>
        <v>0</v>
      </c>
      <c r="M54" s="109">
        <v>0</v>
      </c>
      <c r="N54" s="109">
        <f>N59+N64</f>
        <v>15339.2</v>
      </c>
      <c r="O54" s="109">
        <f>O59+O64</f>
        <v>15321.25414</v>
      </c>
      <c r="P54" s="109">
        <f>O54/N54*100</f>
        <v>99.88300654532179</v>
      </c>
      <c r="Q54" s="109">
        <f>Q59+Q64</f>
        <v>4010.7000000000003</v>
      </c>
      <c r="R54" s="109">
        <f>R59+R64</f>
        <v>4028.34764</v>
      </c>
      <c r="S54" s="109">
        <f>R54/Q54*100</f>
        <v>100.4400139626499</v>
      </c>
      <c r="T54" s="109">
        <f>T59+T64</f>
        <v>3262.6</v>
      </c>
      <c r="U54" s="114">
        <f>U59+U64</f>
        <v>3262.64589</v>
      </c>
      <c r="V54" s="109">
        <f>U54/T54*100</f>
        <v>100.00140654692575</v>
      </c>
      <c r="W54" s="114">
        <f>W59+W64</f>
        <v>1257.5</v>
      </c>
      <c r="X54" s="114">
        <f>X59+X64</f>
        <v>1257.75233</v>
      </c>
      <c r="Y54" s="109">
        <f>X54/W54*100</f>
        <v>100.02006600397615</v>
      </c>
      <c r="Z54" s="114">
        <f>Z59+Z64</f>
        <v>8800</v>
      </c>
      <c r="AA54" s="114">
        <f>AA59+AA64</f>
        <v>0</v>
      </c>
      <c r="AB54" s="109">
        <v>0</v>
      </c>
      <c r="AC54" s="114">
        <f>AC59+AC64</f>
        <v>3800</v>
      </c>
      <c r="AD54" s="114">
        <f>AD59+AD64</f>
        <v>0</v>
      </c>
      <c r="AE54" s="109">
        <v>0</v>
      </c>
      <c r="AF54" s="114">
        <f>AF59+AF64</f>
        <v>3800</v>
      </c>
      <c r="AG54" s="114">
        <f>AG59+AG64</f>
        <v>0</v>
      </c>
      <c r="AH54" s="109">
        <f>AG54/AF54*100</f>
        <v>0</v>
      </c>
      <c r="AI54" s="114">
        <f>AI59+AI64</f>
        <v>4506.2</v>
      </c>
      <c r="AJ54" s="114">
        <f>AJ59+AJ64</f>
        <v>0</v>
      </c>
      <c r="AK54" s="109">
        <v>0</v>
      </c>
      <c r="AL54" s="114">
        <f>AL59+AL64</f>
        <v>0</v>
      </c>
      <c r="AM54" s="114">
        <f>AM59+AM64</f>
        <v>0</v>
      </c>
      <c r="AN54" s="109">
        <v>0</v>
      </c>
      <c r="AO54" s="114">
        <f>AO59+AO64</f>
        <v>0</v>
      </c>
      <c r="AP54" s="114">
        <f>AP59+AP64</f>
        <v>0</v>
      </c>
      <c r="AQ54" s="109">
        <v>0</v>
      </c>
      <c r="AR54" s="230"/>
      <c r="AS54" s="203"/>
    </row>
    <row r="55" spans="1:45" ht="45.75" customHeight="1">
      <c r="A55" s="187"/>
      <c r="B55" s="218"/>
      <c r="C55" s="190"/>
      <c r="D55" s="105" t="s">
        <v>42</v>
      </c>
      <c r="E55" s="124">
        <f t="shared" si="27"/>
        <v>0</v>
      </c>
      <c r="F55" s="124">
        <f t="shared" si="27"/>
        <v>0</v>
      </c>
      <c r="G55" s="124">
        <v>0</v>
      </c>
      <c r="H55" s="110">
        <f>I55</f>
        <v>0</v>
      </c>
      <c r="I55" s="110">
        <v>0</v>
      </c>
      <c r="J55" s="110">
        <v>0</v>
      </c>
      <c r="K55" s="110">
        <v>0</v>
      </c>
      <c r="L55" s="110">
        <v>0</v>
      </c>
      <c r="M55" s="110">
        <v>0</v>
      </c>
      <c r="N55" s="110">
        <v>0</v>
      </c>
      <c r="O55" s="110">
        <v>0</v>
      </c>
      <c r="P55" s="110">
        <v>0</v>
      </c>
      <c r="Q55" s="109">
        <v>0</v>
      </c>
      <c r="R55" s="109">
        <v>0</v>
      </c>
      <c r="S55" s="109">
        <v>0</v>
      </c>
      <c r="T55" s="109">
        <v>0</v>
      </c>
      <c r="U55" s="114">
        <v>0</v>
      </c>
      <c r="V55" s="109">
        <v>0</v>
      </c>
      <c r="W55" s="114">
        <v>0</v>
      </c>
      <c r="X55" s="114">
        <v>0</v>
      </c>
      <c r="Y55" s="109">
        <v>0</v>
      </c>
      <c r="Z55" s="114">
        <v>0</v>
      </c>
      <c r="AA55" s="114">
        <v>0</v>
      </c>
      <c r="AB55" s="109">
        <v>0</v>
      </c>
      <c r="AC55" s="114">
        <v>0</v>
      </c>
      <c r="AD55" s="114">
        <v>0</v>
      </c>
      <c r="AE55" s="109">
        <v>0</v>
      </c>
      <c r="AF55" s="114">
        <v>0</v>
      </c>
      <c r="AG55" s="114">
        <v>0</v>
      </c>
      <c r="AH55" s="109">
        <v>0</v>
      </c>
      <c r="AI55" s="114">
        <v>0</v>
      </c>
      <c r="AJ55" s="114">
        <v>0</v>
      </c>
      <c r="AK55" s="109">
        <v>0</v>
      </c>
      <c r="AL55" s="114">
        <v>0</v>
      </c>
      <c r="AM55" s="114">
        <v>0</v>
      </c>
      <c r="AN55" s="109">
        <v>0</v>
      </c>
      <c r="AO55" s="114">
        <v>0</v>
      </c>
      <c r="AP55" s="115">
        <v>0</v>
      </c>
      <c r="AQ55" s="110">
        <v>0</v>
      </c>
      <c r="AR55" s="230"/>
      <c r="AS55" s="203"/>
    </row>
    <row r="56" spans="1:45" ht="90" customHeight="1">
      <c r="A56" s="188"/>
      <c r="B56" s="219"/>
      <c r="C56" s="191"/>
      <c r="D56" s="105" t="s">
        <v>283</v>
      </c>
      <c r="E56" s="124">
        <f t="shared" si="27"/>
        <v>0</v>
      </c>
      <c r="F56" s="124">
        <f t="shared" si="27"/>
        <v>0</v>
      </c>
      <c r="G56" s="124">
        <f>J56+M56+P56+S56+V56+Y56+AB56+AE56+AH56+AK56+AN56+AQ56</f>
        <v>0</v>
      </c>
      <c r="H56" s="110">
        <f>I56</f>
        <v>0</v>
      </c>
      <c r="I56" s="110">
        <v>0</v>
      </c>
      <c r="J56" s="110">
        <v>0</v>
      </c>
      <c r="K56" s="110">
        <v>0</v>
      </c>
      <c r="L56" s="110">
        <v>0</v>
      </c>
      <c r="M56" s="110">
        <v>0</v>
      </c>
      <c r="N56" s="110">
        <v>0</v>
      </c>
      <c r="O56" s="110">
        <v>0</v>
      </c>
      <c r="P56" s="110">
        <v>0</v>
      </c>
      <c r="Q56" s="109">
        <v>0</v>
      </c>
      <c r="R56" s="109">
        <v>0</v>
      </c>
      <c r="S56" s="109">
        <v>0</v>
      </c>
      <c r="T56" s="109">
        <v>0</v>
      </c>
      <c r="U56" s="114">
        <v>0</v>
      </c>
      <c r="V56" s="109">
        <v>0</v>
      </c>
      <c r="W56" s="114">
        <v>0</v>
      </c>
      <c r="X56" s="114">
        <v>0</v>
      </c>
      <c r="Y56" s="109">
        <v>0</v>
      </c>
      <c r="Z56" s="114">
        <v>0</v>
      </c>
      <c r="AA56" s="114">
        <v>0</v>
      </c>
      <c r="AB56" s="109">
        <v>0</v>
      </c>
      <c r="AC56" s="114">
        <v>0</v>
      </c>
      <c r="AD56" s="114">
        <v>0</v>
      </c>
      <c r="AE56" s="109">
        <v>0</v>
      </c>
      <c r="AF56" s="114">
        <v>0</v>
      </c>
      <c r="AG56" s="114">
        <v>0</v>
      </c>
      <c r="AH56" s="109">
        <v>0</v>
      </c>
      <c r="AI56" s="114">
        <v>0</v>
      </c>
      <c r="AJ56" s="114">
        <v>0</v>
      </c>
      <c r="AK56" s="109">
        <v>0</v>
      </c>
      <c r="AL56" s="114">
        <v>0</v>
      </c>
      <c r="AM56" s="114">
        <v>0</v>
      </c>
      <c r="AN56" s="109">
        <v>0</v>
      </c>
      <c r="AO56" s="114">
        <v>0</v>
      </c>
      <c r="AP56" s="115">
        <v>0</v>
      </c>
      <c r="AQ56" s="110">
        <v>0</v>
      </c>
      <c r="AR56" s="231"/>
      <c r="AS56" s="204"/>
    </row>
    <row r="57" spans="1:45" ht="26.25" customHeight="1">
      <c r="A57" s="186" t="s">
        <v>309</v>
      </c>
      <c r="B57" s="217" t="s">
        <v>310</v>
      </c>
      <c r="C57" s="189" t="s">
        <v>300</v>
      </c>
      <c r="D57" s="127" t="s">
        <v>284</v>
      </c>
      <c r="E57" s="128">
        <f>SUM(E58:E61)</f>
        <v>35718.2</v>
      </c>
      <c r="F57" s="128">
        <f>SUM(F58:F61)</f>
        <v>20869.999999999996</v>
      </c>
      <c r="G57" s="128">
        <f>F57/E57*100</f>
        <v>58.42959611626565</v>
      </c>
      <c r="H57" s="129">
        <f>SUM(H58:H61)</f>
        <v>0</v>
      </c>
      <c r="I57" s="129">
        <f aca="true" t="shared" si="28" ref="I57:AQ57">SUM(I58:I61)</f>
        <v>0</v>
      </c>
      <c r="J57" s="129">
        <f t="shared" si="28"/>
        <v>0</v>
      </c>
      <c r="K57" s="129">
        <f t="shared" si="28"/>
        <v>0</v>
      </c>
      <c r="L57" s="129">
        <f t="shared" si="28"/>
        <v>0</v>
      </c>
      <c r="M57" s="129">
        <f t="shared" si="28"/>
        <v>0</v>
      </c>
      <c r="N57" s="129">
        <f t="shared" si="28"/>
        <v>12339.2</v>
      </c>
      <c r="O57" s="129">
        <f t="shared" si="28"/>
        <v>12321.25414</v>
      </c>
      <c r="P57" s="129">
        <f>O57/N57*100</f>
        <v>99.85456220824688</v>
      </c>
      <c r="Q57" s="129">
        <f t="shared" si="28"/>
        <v>4010.7000000000003</v>
      </c>
      <c r="R57" s="129">
        <f t="shared" si="28"/>
        <v>4028.34764</v>
      </c>
      <c r="S57" s="129">
        <f>R57/Q57*100</f>
        <v>100.4400139626499</v>
      </c>
      <c r="T57" s="129">
        <f t="shared" si="28"/>
        <v>3262.6</v>
      </c>
      <c r="U57" s="129">
        <f t="shared" si="28"/>
        <v>3262.64589</v>
      </c>
      <c r="V57" s="129">
        <f>U57/T57*100</f>
        <v>100.00140654692575</v>
      </c>
      <c r="W57" s="129">
        <f t="shared" si="28"/>
        <v>1257.5</v>
      </c>
      <c r="X57" s="129">
        <f t="shared" si="28"/>
        <v>1257.75233</v>
      </c>
      <c r="Y57" s="129">
        <f>X57/W57*100</f>
        <v>100.02006600397615</v>
      </c>
      <c r="Z57" s="129">
        <f t="shared" si="28"/>
        <v>5400</v>
      </c>
      <c r="AA57" s="129">
        <f t="shared" si="28"/>
        <v>0</v>
      </c>
      <c r="AB57" s="129">
        <f t="shared" si="28"/>
        <v>0</v>
      </c>
      <c r="AC57" s="129">
        <f t="shared" si="28"/>
        <v>3800</v>
      </c>
      <c r="AD57" s="129">
        <f t="shared" si="28"/>
        <v>0</v>
      </c>
      <c r="AE57" s="129">
        <f t="shared" si="28"/>
        <v>0</v>
      </c>
      <c r="AF57" s="129">
        <f t="shared" si="28"/>
        <v>3800</v>
      </c>
      <c r="AG57" s="129">
        <f t="shared" si="28"/>
        <v>0</v>
      </c>
      <c r="AH57" s="129">
        <f t="shared" si="28"/>
        <v>0</v>
      </c>
      <c r="AI57" s="129">
        <f t="shared" si="28"/>
        <v>1848.2</v>
      </c>
      <c r="AJ57" s="129">
        <f t="shared" si="28"/>
        <v>0</v>
      </c>
      <c r="AK57" s="129">
        <f t="shared" si="28"/>
        <v>0</v>
      </c>
      <c r="AL57" s="129">
        <f t="shared" si="28"/>
        <v>0</v>
      </c>
      <c r="AM57" s="129">
        <f t="shared" si="28"/>
        <v>0</v>
      </c>
      <c r="AN57" s="129">
        <f t="shared" si="28"/>
        <v>0</v>
      </c>
      <c r="AO57" s="129">
        <f t="shared" si="28"/>
        <v>0</v>
      </c>
      <c r="AP57" s="129">
        <f t="shared" si="28"/>
        <v>0</v>
      </c>
      <c r="AQ57" s="129">
        <f t="shared" si="28"/>
        <v>0</v>
      </c>
      <c r="AR57" s="229" t="s">
        <v>333</v>
      </c>
      <c r="AS57" s="202"/>
    </row>
    <row r="58" spans="1:45" ht="65.25" customHeight="1">
      <c r="A58" s="187"/>
      <c r="B58" s="218"/>
      <c r="C58" s="190"/>
      <c r="D58" s="104" t="s">
        <v>37</v>
      </c>
      <c r="E58" s="124">
        <f>H58+K58+N58+Q58+T58+W58+Z58+AC58+AF58+AI58+AL58+AO58</f>
        <v>0</v>
      </c>
      <c r="F58" s="124">
        <f>I58+L58+O58+R58+U58+X58+AA58+AD58+AG58+AJ58+AM58+AP58</f>
        <v>0</v>
      </c>
      <c r="G58" s="124">
        <f>J58+M58+P58+S58+V58+Y58+AB58+AE58+AH58+AK58+AN58+AQ58</f>
        <v>0</v>
      </c>
      <c r="H58" s="110">
        <v>0</v>
      </c>
      <c r="I58" s="110">
        <v>0</v>
      </c>
      <c r="J58" s="110">
        <v>0</v>
      </c>
      <c r="K58" s="110">
        <v>0</v>
      </c>
      <c r="L58" s="110">
        <v>0</v>
      </c>
      <c r="M58" s="110">
        <v>0</v>
      </c>
      <c r="N58" s="110">
        <v>0</v>
      </c>
      <c r="O58" s="110">
        <v>0</v>
      </c>
      <c r="P58" s="110">
        <v>0</v>
      </c>
      <c r="Q58" s="109">
        <v>0</v>
      </c>
      <c r="R58" s="109">
        <v>0</v>
      </c>
      <c r="S58" s="109">
        <v>0</v>
      </c>
      <c r="T58" s="109">
        <v>0</v>
      </c>
      <c r="U58" s="114">
        <v>0</v>
      </c>
      <c r="V58" s="109">
        <v>0</v>
      </c>
      <c r="W58" s="114">
        <v>0</v>
      </c>
      <c r="X58" s="114">
        <v>0</v>
      </c>
      <c r="Y58" s="109">
        <v>0</v>
      </c>
      <c r="Z58" s="114">
        <v>0</v>
      </c>
      <c r="AA58" s="114">
        <v>0</v>
      </c>
      <c r="AB58" s="109">
        <v>0</v>
      </c>
      <c r="AC58" s="114">
        <v>0</v>
      </c>
      <c r="AD58" s="114">
        <v>0</v>
      </c>
      <c r="AE58" s="109">
        <v>0</v>
      </c>
      <c r="AF58" s="114">
        <v>0</v>
      </c>
      <c r="AG58" s="114">
        <v>0</v>
      </c>
      <c r="AH58" s="109">
        <v>0</v>
      </c>
      <c r="AI58" s="114">
        <v>0</v>
      </c>
      <c r="AJ58" s="114">
        <v>0</v>
      </c>
      <c r="AK58" s="109">
        <v>0</v>
      </c>
      <c r="AL58" s="114">
        <v>0</v>
      </c>
      <c r="AM58" s="114">
        <v>0</v>
      </c>
      <c r="AN58" s="109">
        <v>0</v>
      </c>
      <c r="AO58" s="114">
        <v>0</v>
      </c>
      <c r="AP58" s="115">
        <v>0</v>
      </c>
      <c r="AQ58" s="110">
        <v>0</v>
      </c>
      <c r="AR58" s="230"/>
      <c r="AS58" s="203"/>
    </row>
    <row r="59" spans="1:45" ht="99" customHeight="1">
      <c r="A59" s="187"/>
      <c r="B59" s="218"/>
      <c r="C59" s="190"/>
      <c r="D59" s="122" t="s">
        <v>282</v>
      </c>
      <c r="E59" s="124">
        <f aca="true" t="shared" si="29" ref="E59:F61">H59+K59+N59+Q59+T59+W59+Z59+AC59+AF59+AI59+AL59+AO59</f>
        <v>35718.2</v>
      </c>
      <c r="F59" s="124">
        <f t="shared" si="29"/>
        <v>20869.999999999996</v>
      </c>
      <c r="G59" s="124">
        <f>F59/E59*100</f>
        <v>58.42959611626565</v>
      </c>
      <c r="H59" s="110">
        <v>0</v>
      </c>
      <c r="I59" s="110">
        <v>0</v>
      </c>
      <c r="J59" s="110">
        <v>0</v>
      </c>
      <c r="K59" s="110">
        <v>0</v>
      </c>
      <c r="L59" s="110">
        <v>0</v>
      </c>
      <c r="M59" s="110">
        <v>0</v>
      </c>
      <c r="N59" s="110">
        <f>5070-350+19.2+7600</f>
        <v>12339.2</v>
      </c>
      <c r="O59" s="110">
        <v>12321.25414</v>
      </c>
      <c r="P59" s="110">
        <f>O59/N59*100</f>
        <v>99.85456220824688</v>
      </c>
      <c r="Q59" s="109">
        <f>4028.3-17.6</f>
        <v>4010.7000000000003</v>
      </c>
      <c r="R59" s="109">
        <v>4028.34764</v>
      </c>
      <c r="S59" s="110">
        <f>R59/Q59*100</f>
        <v>100.4400139626499</v>
      </c>
      <c r="T59" s="109">
        <f>3262.6</f>
        <v>3262.6</v>
      </c>
      <c r="U59" s="114">
        <v>3262.64589</v>
      </c>
      <c r="V59" s="109">
        <f>U59/T59*100</f>
        <v>100.00140654692575</v>
      </c>
      <c r="W59" s="114">
        <f>1257.5</f>
        <v>1257.5</v>
      </c>
      <c r="X59" s="114">
        <v>1257.75233</v>
      </c>
      <c r="Y59" s="109">
        <f>X59/W59*100</f>
        <v>100.02006600397615</v>
      </c>
      <c r="Z59" s="114">
        <f>3800+1600</f>
        <v>5400</v>
      </c>
      <c r="AA59" s="114">
        <v>0</v>
      </c>
      <c r="AB59" s="109">
        <v>0</v>
      </c>
      <c r="AC59" s="114">
        <v>3800</v>
      </c>
      <c r="AD59" s="114">
        <v>0</v>
      </c>
      <c r="AE59" s="109">
        <v>0</v>
      </c>
      <c r="AF59" s="114">
        <v>3800</v>
      </c>
      <c r="AG59" s="114">
        <v>0</v>
      </c>
      <c r="AH59" s="109">
        <v>0</v>
      </c>
      <c r="AI59" s="114">
        <f>248.2+350-19.2+1269.2</f>
        <v>1848.2</v>
      </c>
      <c r="AJ59" s="114">
        <v>0</v>
      </c>
      <c r="AK59" s="109">
        <v>0</v>
      </c>
      <c r="AL59" s="114">
        <v>0</v>
      </c>
      <c r="AM59" s="114">
        <v>0</v>
      </c>
      <c r="AN59" s="109">
        <v>0</v>
      </c>
      <c r="AO59" s="114">
        <v>0</v>
      </c>
      <c r="AP59" s="115">
        <v>0</v>
      </c>
      <c r="AQ59" s="110">
        <v>0</v>
      </c>
      <c r="AR59" s="230"/>
      <c r="AS59" s="203"/>
    </row>
    <row r="60" spans="1:45" ht="51" customHeight="1">
      <c r="A60" s="187"/>
      <c r="B60" s="218"/>
      <c r="C60" s="190"/>
      <c r="D60" s="105" t="s">
        <v>42</v>
      </c>
      <c r="E60" s="124">
        <f t="shared" si="29"/>
        <v>0</v>
      </c>
      <c r="F60" s="124">
        <f t="shared" si="29"/>
        <v>0</v>
      </c>
      <c r="G60" s="124">
        <v>0</v>
      </c>
      <c r="H60" s="110">
        <v>0</v>
      </c>
      <c r="I60" s="110">
        <v>0</v>
      </c>
      <c r="J60" s="110">
        <v>0</v>
      </c>
      <c r="K60" s="110">
        <v>0</v>
      </c>
      <c r="L60" s="110">
        <v>0</v>
      </c>
      <c r="M60" s="110">
        <v>0</v>
      </c>
      <c r="N60" s="110">
        <v>0</v>
      </c>
      <c r="O60" s="110">
        <v>0</v>
      </c>
      <c r="P60" s="110">
        <v>0</v>
      </c>
      <c r="Q60" s="109">
        <v>0</v>
      </c>
      <c r="R60" s="109">
        <v>0</v>
      </c>
      <c r="S60" s="109">
        <v>0</v>
      </c>
      <c r="T60" s="109">
        <v>0</v>
      </c>
      <c r="U60" s="114">
        <v>0</v>
      </c>
      <c r="V60" s="109">
        <v>0</v>
      </c>
      <c r="W60" s="114">
        <v>0</v>
      </c>
      <c r="X60" s="114">
        <v>0</v>
      </c>
      <c r="Y60" s="109">
        <v>0</v>
      </c>
      <c r="Z60" s="114">
        <v>0</v>
      </c>
      <c r="AA60" s="114">
        <v>0</v>
      </c>
      <c r="AB60" s="109">
        <v>0</v>
      </c>
      <c r="AC60" s="114">
        <v>0</v>
      </c>
      <c r="AD60" s="114">
        <v>0</v>
      </c>
      <c r="AE60" s="109">
        <v>0</v>
      </c>
      <c r="AF60" s="114">
        <v>0</v>
      </c>
      <c r="AG60" s="114">
        <v>0</v>
      </c>
      <c r="AH60" s="109">
        <v>0</v>
      </c>
      <c r="AI60" s="114">
        <v>0</v>
      </c>
      <c r="AJ60" s="114">
        <v>0</v>
      </c>
      <c r="AK60" s="109">
        <v>0</v>
      </c>
      <c r="AL60" s="114">
        <v>0</v>
      </c>
      <c r="AM60" s="114">
        <v>0</v>
      </c>
      <c r="AN60" s="109">
        <v>0</v>
      </c>
      <c r="AO60" s="114">
        <v>0</v>
      </c>
      <c r="AP60" s="115">
        <v>0</v>
      </c>
      <c r="AQ60" s="110">
        <v>0</v>
      </c>
      <c r="AR60" s="230"/>
      <c r="AS60" s="203"/>
    </row>
    <row r="61" spans="1:45" ht="76.5" customHeight="1">
      <c r="A61" s="188"/>
      <c r="B61" s="219"/>
      <c r="C61" s="191"/>
      <c r="D61" s="105" t="s">
        <v>283</v>
      </c>
      <c r="E61" s="124">
        <f t="shared" si="29"/>
        <v>0</v>
      </c>
      <c r="F61" s="124">
        <f t="shared" si="29"/>
        <v>0</v>
      </c>
      <c r="G61" s="124">
        <f>J61+M61+P61+S61+V61+Y61+AB61+AE61+AH61+AK61+AN61+AQ61</f>
        <v>0</v>
      </c>
      <c r="H61" s="110">
        <v>0</v>
      </c>
      <c r="I61" s="110">
        <v>0</v>
      </c>
      <c r="J61" s="110">
        <v>0</v>
      </c>
      <c r="K61" s="110">
        <v>0</v>
      </c>
      <c r="L61" s="110">
        <v>0</v>
      </c>
      <c r="M61" s="110">
        <v>0</v>
      </c>
      <c r="N61" s="110">
        <v>0</v>
      </c>
      <c r="O61" s="110">
        <v>0</v>
      </c>
      <c r="P61" s="110">
        <v>0</v>
      </c>
      <c r="Q61" s="109">
        <v>0</v>
      </c>
      <c r="R61" s="109">
        <v>0</v>
      </c>
      <c r="S61" s="109">
        <v>0</v>
      </c>
      <c r="T61" s="109">
        <v>0</v>
      </c>
      <c r="U61" s="114">
        <v>0</v>
      </c>
      <c r="V61" s="109">
        <v>0</v>
      </c>
      <c r="W61" s="114">
        <v>0</v>
      </c>
      <c r="X61" s="114">
        <v>0</v>
      </c>
      <c r="Y61" s="109">
        <v>0</v>
      </c>
      <c r="Z61" s="114">
        <v>0</v>
      </c>
      <c r="AA61" s="114">
        <v>0</v>
      </c>
      <c r="AB61" s="109">
        <v>0</v>
      </c>
      <c r="AC61" s="114">
        <v>0</v>
      </c>
      <c r="AD61" s="114">
        <v>0</v>
      </c>
      <c r="AE61" s="109">
        <v>0</v>
      </c>
      <c r="AF61" s="114">
        <v>0</v>
      </c>
      <c r="AG61" s="114">
        <v>0</v>
      </c>
      <c r="AH61" s="109">
        <v>0</v>
      </c>
      <c r="AI61" s="114">
        <v>0</v>
      </c>
      <c r="AJ61" s="114">
        <v>0</v>
      </c>
      <c r="AK61" s="109">
        <v>0</v>
      </c>
      <c r="AL61" s="114">
        <v>0</v>
      </c>
      <c r="AM61" s="114">
        <v>0</v>
      </c>
      <c r="AN61" s="109">
        <v>0</v>
      </c>
      <c r="AO61" s="114">
        <v>0</v>
      </c>
      <c r="AP61" s="115">
        <v>0</v>
      </c>
      <c r="AQ61" s="110">
        <v>0</v>
      </c>
      <c r="AR61" s="231"/>
      <c r="AS61" s="204"/>
    </row>
    <row r="62" spans="1:45" ht="30.75" customHeight="1">
      <c r="A62" s="186" t="s">
        <v>311</v>
      </c>
      <c r="B62" s="217" t="s">
        <v>312</v>
      </c>
      <c r="C62" s="189" t="s">
        <v>300</v>
      </c>
      <c r="D62" s="125" t="s">
        <v>284</v>
      </c>
      <c r="E62" s="126">
        <f>SUM(E63:E66)</f>
        <v>9058</v>
      </c>
      <c r="F62" s="126">
        <f>SUM(F63:F66)</f>
        <v>3000</v>
      </c>
      <c r="G62" s="126">
        <f>F62/E62*100</f>
        <v>33.119894016339146</v>
      </c>
      <c r="H62" s="130">
        <f>H63+H64+H65+H66</f>
        <v>0</v>
      </c>
      <c r="I62" s="130">
        <f aca="true" t="shared" si="30" ref="I62:AQ62">I63+I64+I65+I66</f>
        <v>0</v>
      </c>
      <c r="J62" s="130">
        <f t="shared" si="30"/>
        <v>0</v>
      </c>
      <c r="K62" s="130">
        <f t="shared" si="30"/>
        <v>0</v>
      </c>
      <c r="L62" s="130">
        <f t="shared" si="30"/>
        <v>0</v>
      </c>
      <c r="M62" s="130">
        <v>0</v>
      </c>
      <c r="N62" s="130">
        <f t="shared" si="30"/>
        <v>3000</v>
      </c>
      <c r="O62" s="130">
        <f t="shared" si="30"/>
        <v>3000</v>
      </c>
      <c r="P62" s="130">
        <f>O62/N62*100</f>
        <v>100</v>
      </c>
      <c r="Q62" s="130">
        <f t="shared" si="30"/>
        <v>0</v>
      </c>
      <c r="R62" s="130">
        <f t="shared" si="30"/>
        <v>0</v>
      </c>
      <c r="S62" s="130">
        <f t="shared" si="30"/>
        <v>0</v>
      </c>
      <c r="T62" s="130">
        <f t="shared" si="30"/>
        <v>0</v>
      </c>
      <c r="U62" s="130">
        <f t="shared" si="30"/>
        <v>0</v>
      </c>
      <c r="V62" s="130">
        <f t="shared" si="30"/>
        <v>0</v>
      </c>
      <c r="W62" s="130">
        <f t="shared" si="30"/>
        <v>0</v>
      </c>
      <c r="X62" s="130">
        <f t="shared" si="30"/>
        <v>0</v>
      </c>
      <c r="Y62" s="130">
        <f t="shared" si="30"/>
        <v>0</v>
      </c>
      <c r="Z62" s="130">
        <f t="shared" si="30"/>
        <v>3400</v>
      </c>
      <c r="AA62" s="130">
        <f t="shared" si="30"/>
        <v>0</v>
      </c>
      <c r="AB62" s="130">
        <f t="shared" si="30"/>
        <v>0</v>
      </c>
      <c r="AC62" s="130">
        <f t="shared" si="30"/>
        <v>0</v>
      </c>
      <c r="AD62" s="130">
        <f t="shared" si="30"/>
        <v>0</v>
      </c>
      <c r="AE62" s="130">
        <f t="shared" si="30"/>
        <v>0</v>
      </c>
      <c r="AF62" s="130">
        <f t="shared" si="30"/>
        <v>0</v>
      </c>
      <c r="AG62" s="130">
        <f t="shared" si="30"/>
        <v>0</v>
      </c>
      <c r="AH62" s="130">
        <f t="shared" si="30"/>
        <v>0</v>
      </c>
      <c r="AI62" s="130">
        <f t="shared" si="30"/>
        <v>2658</v>
      </c>
      <c r="AJ62" s="130">
        <f t="shared" si="30"/>
        <v>0</v>
      </c>
      <c r="AK62" s="130">
        <f t="shared" si="30"/>
        <v>0</v>
      </c>
      <c r="AL62" s="130">
        <f t="shared" si="30"/>
        <v>0</v>
      </c>
      <c r="AM62" s="130">
        <f t="shared" si="30"/>
        <v>0</v>
      </c>
      <c r="AN62" s="130">
        <f t="shared" si="30"/>
        <v>0</v>
      </c>
      <c r="AO62" s="130">
        <f t="shared" si="30"/>
        <v>0</v>
      </c>
      <c r="AP62" s="130">
        <f t="shared" si="30"/>
        <v>0</v>
      </c>
      <c r="AQ62" s="130">
        <f t="shared" si="30"/>
        <v>0</v>
      </c>
      <c r="AR62" s="240" t="s">
        <v>326</v>
      </c>
      <c r="AS62" s="202" t="s">
        <v>264</v>
      </c>
    </row>
    <row r="63" spans="1:45" ht="46.5" customHeight="1">
      <c r="A63" s="187"/>
      <c r="B63" s="218"/>
      <c r="C63" s="190"/>
      <c r="D63" s="104" t="s">
        <v>37</v>
      </c>
      <c r="E63" s="124">
        <f>H63+K63+N63+Q63+T63+W63+Z63+AC63+AF63+AI63+AL63+AO63</f>
        <v>0</v>
      </c>
      <c r="F63" s="124">
        <f>I63+L63+O63+R63+U63+X63+AA63+AD63+AG63+AJ63+AM63+AP63</f>
        <v>0</v>
      </c>
      <c r="G63" s="124">
        <f>J63+M63+P63+S63+V63+Y63+AB63+AE63+AH63+AK63+AN63+AQ63</f>
        <v>0</v>
      </c>
      <c r="H63" s="110">
        <v>0</v>
      </c>
      <c r="I63" s="110">
        <v>0</v>
      </c>
      <c r="J63" s="110">
        <v>0</v>
      </c>
      <c r="K63" s="110">
        <v>0</v>
      </c>
      <c r="L63" s="110">
        <v>0</v>
      </c>
      <c r="M63" s="110">
        <v>0</v>
      </c>
      <c r="N63" s="110">
        <v>0</v>
      </c>
      <c r="O63" s="110">
        <v>0</v>
      </c>
      <c r="P63" s="110">
        <v>0</v>
      </c>
      <c r="Q63" s="109">
        <v>0</v>
      </c>
      <c r="R63" s="109">
        <v>0</v>
      </c>
      <c r="S63" s="109">
        <v>0</v>
      </c>
      <c r="T63" s="109">
        <v>0</v>
      </c>
      <c r="U63" s="114">
        <v>0</v>
      </c>
      <c r="V63" s="109">
        <v>0</v>
      </c>
      <c r="W63" s="114">
        <v>0</v>
      </c>
      <c r="X63" s="114">
        <v>0</v>
      </c>
      <c r="Y63" s="109">
        <v>0</v>
      </c>
      <c r="Z63" s="114">
        <v>0</v>
      </c>
      <c r="AA63" s="114">
        <v>0</v>
      </c>
      <c r="AB63" s="109">
        <v>0</v>
      </c>
      <c r="AC63" s="114">
        <v>0</v>
      </c>
      <c r="AD63" s="114">
        <v>0</v>
      </c>
      <c r="AE63" s="109">
        <v>0</v>
      </c>
      <c r="AF63" s="114">
        <v>0</v>
      </c>
      <c r="AG63" s="114">
        <v>0</v>
      </c>
      <c r="AH63" s="109">
        <v>0</v>
      </c>
      <c r="AI63" s="114">
        <v>0</v>
      </c>
      <c r="AJ63" s="114">
        <v>0</v>
      </c>
      <c r="AK63" s="109">
        <v>0</v>
      </c>
      <c r="AL63" s="114">
        <v>0</v>
      </c>
      <c r="AM63" s="114">
        <v>0</v>
      </c>
      <c r="AN63" s="109">
        <v>0</v>
      </c>
      <c r="AO63" s="114">
        <v>0</v>
      </c>
      <c r="AP63" s="115">
        <v>0</v>
      </c>
      <c r="AQ63" s="110">
        <v>0</v>
      </c>
      <c r="AR63" s="227"/>
      <c r="AS63" s="203"/>
    </row>
    <row r="64" spans="1:45" ht="106.5" customHeight="1">
      <c r="A64" s="187"/>
      <c r="B64" s="218"/>
      <c r="C64" s="190"/>
      <c r="D64" s="122" t="s">
        <v>282</v>
      </c>
      <c r="E64" s="124">
        <f aca="true" t="shared" si="31" ref="E64:F66">H64+K64+N64+Q64+T64+W64+Z64+AC64+AF64+AI64+AL64+AO64</f>
        <v>9058</v>
      </c>
      <c r="F64" s="124">
        <f t="shared" si="31"/>
        <v>3000</v>
      </c>
      <c r="G64" s="124">
        <f>F64/E64*100</f>
        <v>33.119894016339146</v>
      </c>
      <c r="H64" s="110">
        <v>0</v>
      </c>
      <c r="I64" s="110">
        <v>0</v>
      </c>
      <c r="J64" s="110">
        <v>0</v>
      </c>
      <c r="K64" s="110">
        <v>0</v>
      </c>
      <c r="L64" s="110">
        <v>0</v>
      </c>
      <c r="M64" s="110">
        <v>0</v>
      </c>
      <c r="N64" s="110">
        <v>3000</v>
      </c>
      <c r="O64" s="110">
        <v>3000</v>
      </c>
      <c r="P64" s="110">
        <f>O64/N64*100</f>
        <v>100</v>
      </c>
      <c r="Q64" s="109">
        <v>0</v>
      </c>
      <c r="R64" s="109">
        <v>0</v>
      </c>
      <c r="S64" s="109">
        <v>0</v>
      </c>
      <c r="T64" s="109">
        <v>0</v>
      </c>
      <c r="U64" s="114">
        <v>0</v>
      </c>
      <c r="V64" s="109">
        <v>0</v>
      </c>
      <c r="W64" s="114">
        <v>0</v>
      </c>
      <c r="X64" s="114">
        <v>0</v>
      </c>
      <c r="Y64" s="109">
        <v>0</v>
      </c>
      <c r="Z64" s="114">
        <f>3000+400</f>
        <v>3400</v>
      </c>
      <c r="AA64" s="114">
        <v>0</v>
      </c>
      <c r="AB64" s="109">
        <v>0</v>
      </c>
      <c r="AC64" s="114">
        <v>0</v>
      </c>
      <c r="AD64" s="114">
        <v>0</v>
      </c>
      <c r="AE64" s="109">
        <v>0</v>
      </c>
      <c r="AF64" s="114">
        <v>0</v>
      </c>
      <c r="AG64" s="114">
        <v>0</v>
      </c>
      <c r="AH64" s="109">
        <v>0</v>
      </c>
      <c r="AI64" s="114">
        <v>2658</v>
      </c>
      <c r="AJ64" s="114">
        <v>0</v>
      </c>
      <c r="AK64" s="109">
        <v>0</v>
      </c>
      <c r="AL64" s="114">
        <v>0</v>
      </c>
      <c r="AM64" s="114">
        <v>0</v>
      </c>
      <c r="AN64" s="109">
        <v>0</v>
      </c>
      <c r="AO64" s="114">
        <v>0</v>
      </c>
      <c r="AP64" s="115">
        <v>0</v>
      </c>
      <c r="AQ64" s="110">
        <v>0</v>
      </c>
      <c r="AR64" s="227"/>
      <c r="AS64" s="203"/>
    </row>
    <row r="65" spans="1:45" ht="54" customHeight="1">
      <c r="A65" s="187"/>
      <c r="B65" s="218"/>
      <c r="C65" s="190"/>
      <c r="D65" s="105" t="s">
        <v>42</v>
      </c>
      <c r="E65" s="124">
        <f t="shared" si="31"/>
        <v>0</v>
      </c>
      <c r="F65" s="124">
        <f t="shared" si="31"/>
        <v>0</v>
      </c>
      <c r="G65" s="124">
        <v>0</v>
      </c>
      <c r="H65" s="110">
        <v>0</v>
      </c>
      <c r="I65" s="110">
        <v>0</v>
      </c>
      <c r="J65" s="110">
        <v>0</v>
      </c>
      <c r="K65" s="110">
        <v>0</v>
      </c>
      <c r="L65" s="110">
        <v>0</v>
      </c>
      <c r="M65" s="110">
        <v>0</v>
      </c>
      <c r="N65" s="110">
        <v>0</v>
      </c>
      <c r="O65" s="110">
        <v>0</v>
      </c>
      <c r="P65" s="110">
        <v>0</v>
      </c>
      <c r="Q65" s="109">
        <v>0</v>
      </c>
      <c r="R65" s="109">
        <v>0</v>
      </c>
      <c r="S65" s="109">
        <v>0</v>
      </c>
      <c r="T65" s="109">
        <v>0</v>
      </c>
      <c r="U65" s="114">
        <v>0</v>
      </c>
      <c r="V65" s="109">
        <v>0</v>
      </c>
      <c r="W65" s="114">
        <v>0</v>
      </c>
      <c r="X65" s="114">
        <v>0</v>
      </c>
      <c r="Y65" s="109">
        <v>0</v>
      </c>
      <c r="Z65" s="114">
        <v>0</v>
      </c>
      <c r="AA65" s="114">
        <v>0</v>
      </c>
      <c r="AB65" s="109">
        <v>0</v>
      </c>
      <c r="AC65" s="114">
        <v>0</v>
      </c>
      <c r="AD65" s="114">
        <v>0</v>
      </c>
      <c r="AE65" s="109">
        <v>0</v>
      </c>
      <c r="AF65" s="114">
        <v>0</v>
      </c>
      <c r="AG65" s="114">
        <v>0</v>
      </c>
      <c r="AH65" s="109">
        <v>0</v>
      </c>
      <c r="AI65" s="114">
        <v>0</v>
      </c>
      <c r="AJ65" s="114">
        <v>0</v>
      </c>
      <c r="AK65" s="109">
        <v>0</v>
      </c>
      <c r="AL65" s="114">
        <v>0</v>
      </c>
      <c r="AM65" s="114">
        <v>0</v>
      </c>
      <c r="AN65" s="109">
        <v>0</v>
      </c>
      <c r="AO65" s="114">
        <v>0</v>
      </c>
      <c r="AP65" s="115">
        <v>0</v>
      </c>
      <c r="AQ65" s="110">
        <v>0</v>
      </c>
      <c r="AR65" s="227"/>
      <c r="AS65" s="203"/>
    </row>
    <row r="66" spans="1:45" ht="76.5" customHeight="1">
      <c r="A66" s="188"/>
      <c r="B66" s="219"/>
      <c r="C66" s="191"/>
      <c r="D66" s="105" t="s">
        <v>283</v>
      </c>
      <c r="E66" s="124">
        <f t="shared" si="31"/>
        <v>0</v>
      </c>
      <c r="F66" s="124">
        <f t="shared" si="31"/>
        <v>0</v>
      </c>
      <c r="G66" s="124">
        <f>J66+M66+P66+S66+V66+Y66+AB66+AE66+AH66+AK66+AN66+AQ66</f>
        <v>0</v>
      </c>
      <c r="H66" s="110">
        <v>0</v>
      </c>
      <c r="I66" s="110">
        <v>0</v>
      </c>
      <c r="J66" s="110">
        <v>0</v>
      </c>
      <c r="K66" s="110">
        <v>0</v>
      </c>
      <c r="L66" s="110">
        <v>0</v>
      </c>
      <c r="M66" s="110">
        <v>0</v>
      </c>
      <c r="N66" s="110">
        <v>0</v>
      </c>
      <c r="O66" s="110">
        <v>0</v>
      </c>
      <c r="P66" s="110">
        <v>0</v>
      </c>
      <c r="Q66" s="109">
        <v>0</v>
      </c>
      <c r="R66" s="109">
        <v>0</v>
      </c>
      <c r="S66" s="109">
        <v>0</v>
      </c>
      <c r="T66" s="109">
        <v>0</v>
      </c>
      <c r="U66" s="114">
        <v>0</v>
      </c>
      <c r="V66" s="109">
        <v>0</v>
      </c>
      <c r="W66" s="114">
        <v>0</v>
      </c>
      <c r="X66" s="114">
        <v>0</v>
      </c>
      <c r="Y66" s="109">
        <v>0</v>
      </c>
      <c r="Z66" s="114">
        <v>0</v>
      </c>
      <c r="AA66" s="114">
        <v>0</v>
      </c>
      <c r="AB66" s="109">
        <v>0</v>
      </c>
      <c r="AC66" s="114">
        <v>0</v>
      </c>
      <c r="AD66" s="114">
        <v>0</v>
      </c>
      <c r="AE66" s="109">
        <v>0</v>
      </c>
      <c r="AF66" s="114">
        <v>0</v>
      </c>
      <c r="AG66" s="114">
        <v>0</v>
      </c>
      <c r="AH66" s="109">
        <v>0</v>
      </c>
      <c r="AI66" s="114">
        <v>0</v>
      </c>
      <c r="AJ66" s="114">
        <v>0</v>
      </c>
      <c r="AK66" s="109">
        <v>0</v>
      </c>
      <c r="AL66" s="114">
        <v>0</v>
      </c>
      <c r="AM66" s="114">
        <v>0</v>
      </c>
      <c r="AN66" s="109">
        <v>0</v>
      </c>
      <c r="AO66" s="114">
        <v>0</v>
      </c>
      <c r="AP66" s="115">
        <v>0</v>
      </c>
      <c r="AQ66" s="110">
        <v>0</v>
      </c>
      <c r="AR66" s="228"/>
      <c r="AS66" s="204"/>
    </row>
    <row r="67" spans="1:45" ht="24" customHeight="1">
      <c r="A67" s="220" t="s">
        <v>271</v>
      </c>
      <c r="B67" s="221"/>
      <c r="C67" s="225"/>
      <c r="D67" s="131" t="s">
        <v>284</v>
      </c>
      <c r="E67" s="128">
        <f>SUM(E68:E71)</f>
        <v>44816.2</v>
      </c>
      <c r="F67" s="128">
        <f>SUM(F68:F71)</f>
        <v>23869.999999999996</v>
      </c>
      <c r="G67" s="128">
        <f>F67/E67*100</f>
        <v>53.261990083942855</v>
      </c>
      <c r="H67" s="129">
        <f>H69+H70</f>
        <v>0</v>
      </c>
      <c r="I67" s="129">
        <f aca="true" t="shared" si="32" ref="I67:AO67">I69+I70</f>
        <v>0</v>
      </c>
      <c r="J67" s="129">
        <f t="shared" si="32"/>
        <v>0</v>
      </c>
      <c r="K67" s="129">
        <f t="shared" si="32"/>
        <v>0</v>
      </c>
      <c r="L67" s="129">
        <f t="shared" si="32"/>
        <v>0</v>
      </c>
      <c r="M67" s="129">
        <f t="shared" si="32"/>
        <v>0</v>
      </c>
      <c r="N67" s="129">
        <f t="shared" si="32"/>
        <v>15339.2</v>
      </c>
      <c r="O67" s="129">
        <f t="shared" si="32"/>
        <v>15321.25414</v>
      </c>
      <c r="P67" s="129">
        <f>O67/N67*100</f>
        <v>99.88300654532179</v>
      </c>
      <c r="Q67" s="129">
        <f t="shared" si="32"/>
        <v>4010.7000000000003</v>
      </c>
      <c r="R67" s="129">
        <f t="shared" si="32"/>
        <v>4028.34764</v>
      </c>
      <c r="S67" s="129">
        <f>R67/Q67*100</f>
        <v>100.4400139626499</v>
      </c>
      <c r="T67" s="129">
        <f t="shared" si="32"/>
        <v>3262.6</v>
      </c>
      <c r="U67" s="129">
        <f t="shared" si="32"/>
        <v>3262.64589</v>
      </c>
      <c r="V67" s="129">
        <f>U67/T67*100</f>
        <v>100.00140654692575</v>
      </c>
      <c r="W67" s="129">
        <f t="shared" si="32"/>
        <v>1257.5</v>
      </c>
      <c r="X67" s="129">
        <f t="shared" si="32"/>
        <v>1257.75233</v>
      </c>
      <c r="Y67" s="129">
        <f>X67/W67*100</f>
        <v>100.02006600397615</v>
      </c>
      <c r="Z67" s="129">
        <f t="shared" si="32"/>
        <v>8840</v>
      </c>
      <c r="AA67" s="129">
        <f t="shared" si="32"/>
        <v>0</v>
      </c>
      <c r="AB67" s="129">
        <f t="shared" si="32"/>
        <v>0</v>
      </c>
      <c r="AC67" s="129">
        <f t="shared" si="32"/>
        <v>3800</v>
      </c>
      <c r="AD67" s="129">
        <f t="shared" si="32"/>
        <v>0</v>
      </c>
      <c r="AE67" s="129">
        <f t="shared" si="32"/>
        <v>0</v>
      </c>
      <c r="AF67" s="129">
        <f t="shared" si="32"/>
        <v>3800</v>
      </c>
      <c r="AG67" s="129">
        <f>AG69+AG70</f>
        <v>0</v>
      </c>
      <c r="AH67" s="129">
        <v>0</v>
      </c>
      <c r="AI67" s="129">
        <f t="shared" si="32"/>
        <v>4506.2</v>
      </c>
      <c r="AJ67" s="129">
        <f t="shared" si="32"/>
        <v>0</v>
      </c>
      <c r="AK67" s="129">
        <f t="shared" si="32"/>
        <v>0</v>
      </c>
      <c r="AL67" s="129">
        <f t="shared" si="32"/>
        <v>0</v>
      </c>
      <c r="AM67" s="129">
        <f t="shared" si="32"/>
        <v>0</v>
      </c>
      <c r="AN67" s="129">
        <f t="shared" si="32"/>
        <v>0</v>
      </c>
      <c r="AO67" s="129">
        <f t="shared" si="32"/>
        <v>0</v>
      </c>
      <c r="AP67" s="129">
        <f>AP69</f>
        <v>0</v>
      </c>
      <c r="AQ67" s="129" t="e">
        <f>AP67/AO67*100</f>
        <v>#DIV/0!</v>
      </c>
      <c r="AR67" s="226" t="s">
        <v>334</v>
      </c>
      <c r="AS67" s="202"/>
    </row>
    <row r="68" spans="1:45" ht="37.5" customHeight="1">
      <c r="A68" s="220"/>
      <c r="B68" s="221"/>
      <c r="C68" s="224"/>
      <c r="D68" s="104" t="s">
        <v>37</v>
      </c>
      <c r="E68" s="124">
        <f>H68+K68+N68+Q68+T68+W68+Z68+AC68+AF68+AI68+AL68+AO68</f>
        <v>0</v>
      </c>
      <c r="F68" s="124">
        <f>I68+L68+O68+R68+U68+X68+AA68+AD68+AG68+AJ68+AM68+AP68</f>
        <v>0</v>
      </c>
      <c r="G68" s="124">
        <f>J68+M68+P68+S68+V68+Y68+AB68+AE68+AH68+AK68+AN68+AQ68</f>
        <v>0</v>
      </c>
      <c r="H68" s="109">
        <f aca="true" t="shared" si="33" ref="H68:AQ68">H46+H53</f>
        <v>0</v>
      </c>
      <c r="I68" s="109">
        <f t="shared" si="33"/>
        <v>0</v>
      </c>
      <c r="J68" s="109">
        <f t="shared" si="33"/>
        <v>0</v>
      </c>
      <c r="K68" s="109">
        <f t="shared" si="33"/>
        <v>0</v>
      </c>
      <c r="L68" s="109">
        <f t="shared" si="33"/>
        <v>0</v>
      </c>
      <c r="M68" s="109">
        <f t="shared" si="33"/>
        <v>0</v>
      </c>
      <c r="N68" s="109">
        <f t="shared" si="33"/>
        <v>0</v>
      </c>
      <c r="O68" s="109">
        <f t="shared" si="33"/>
        <v>0</v>
      </c>
      <c r="P68" s="109">
        <f t="shared" si="33"/>
        <v>0</v>
      </c>
      <c r="Q68" s="109">
        <f t="shared" si="33"/>
        <v>0</v>
      </c>
      <c r="R68" s="109">
        <f t="shared" si="33"/>
        <v>0</v>
      </c>
      <c r="S68" s="109">
        <f t="shared" si="33"/>
        <v>0</v>
      </c>
      <c r="T68" s="109">
        <f t="shared" si="33"/>
        <v>0</v>
      </c>
      <c r="U68" s="109">
        <f t="shared" si="33"/>
        <v>0</v>
      </c>
      <c r="V68" s="109">
        <f t="shared" si="33"/>
        <v>0</v>
      </c>
      <c r="W68" s="109">
        <f t="shared" si="33"/>
        <v>0</v>
      </c>
      <c r="X68" s="109">
        <f t="shared" si="33"/>
        <v>0</v>
      </c>
      <c r="Y68" s="109">
        <f t="shared" si="33"/>
        <v>0</v>
      </c>
      <c r="Z68" s="109">
        <f t="shared" si="33"/>
        <v>0</v>
      </c>
      <c r="AA68" s="109">
        <f t="shared" si="33"/>
        <v>0</v>
      </c>
      <c r="AB68" s="109">
        <f t="shared" si="33"/>
        <v>0</v>
      </c>
      <c r="AC68" s="109">
        <f t="shared" si="33"/>
        <v>0</v>
      </c>
      <c r="AD68" s="109">
        <f t="shared" si="33"/>
        <v>0</v>
      </c>
      <c r="AE68" s="109">
        <f t="shared" si="33"/>
        <v>0</v>
      </c>
      <c r="AF68" s="109">
        <f t="shared" si="33"/>
        <v>0</v>
      </c>
      <c r="AG68" s="109">
        <f t="shared" si="33"/>
        <v>0</v>
      </c>
      <c r="AH68" s="109">
        <f t="shared" si="33"/>
        <v>0</v>
      </c>
      <c r="AI68" s="109">
        <f t="shared" si="33"/>
        <v>0</v>
      </c>
      <c r="AJ68" s="109">
        <f t="shared" si="33"/>
        <v>0</v>
      </c>
      <c r="AK68" s="109">
        <f t="shared" si="33"/>
        <v>0</v>
      </c>
      <c r="AL68" s="109">
        <f t="shared" si="33"/>
        <v>0</v>
      </c>
      <c r="AM68" s="109">
        <f t="shared" si="33"/>
        <v>0</v>
      </c>
      <c r="AN68" s="109">
        <f t="shared" si="33"/>
        <v>0</v>
      </c>
      <c r="AO68" s="109">
        <f t="shared" si="33"/>
        <v>0</v>
      </c>
      <c r="AP68" s="109">
        <f t="shared" si="33"/>
        <v>0</v>
      </c>
      <c r="AQ68" s="109">
        <f t="shared" si="33"/>
        <v>0</v>
      </c>
      <c r="AR68" s="227"/>
      <c r="AS68" s="203"/>
    </row>
    <row r="69" spans="1:45" ht="90" customHeight="1">
      <c r="A69" s="220"/>
      <c r="B69" s="221"/>
      <c r="C69" s="224"/>
      <c r="D69" s="105" t="s">
        <v>282</v>
      </c>
      <c r="E69" s="124">
        <f>H69+K69+N69+Q69+T69+W69+Z69+AC69+AF69+AI69+AL69+AO69</f>
        <v>44776.2</v>
      </c>
      <c r="F69" s="124">
        <f>I69+L69+O69+R69+U69+X69+AA69+AD69+AG69++AJ69+AM69+AP69</f>
        <v>23869.999999999996</v>
      </c>
      <c r="G69" s="124">
        <f>F69/E69*100</f>
        <v>53.30957070943938</v>
      </c>
      <c r="H69" s="109">
        <f aca="true" t="shared" si="34" ref="H69:AF69">H47+H54</f>
        <v>0</v>
      </c>
      <c r="I69" s="109">
        <f t="shared" si="34"/>
        <v>0</v>
      </c>
      <c r="J69" s="109">
        <f t="shared" si="34"/>
        <v>0</v>
      </c>
      <c r="K69" s="109">
        <f t="shared" si="34"/>
        <v>0</v>
      </c>
      <c r="L69" s="109">
        <f t="shared" si="34"/>
        <v>0</v>
      </c>
      <c r="M69" s="109">
        <v>0</v>
      </c>
      <c r="N69" s="109">
        <f t="shared" si="34"/>
        <v>15339.2</v>
      </c>
      <c r="O69" s="109">
        <f t="shared" si="34"/>
        <v>15321.25414</v>
      </c>
      <c r="P69" s="109">
        <f>O69/N69*100</f>
        <v>99.88300654532179</v>
      </c>
      <c r="Q69" s="109">
        <f t="shared" si="34"/>
        <v>4010.7000000000003</v>
      </c>
      <c r="R69" s="109">
        <f t="shared" si="34"/>
        <v>4028.34764</v>
      </c>
      <c r="S69" s="109">
        <f>R69/Q69*100</f>
        <v>100.4400139626499</v>
      </c>
      <c r="T69" s="109">
        <f t="shared" si="34"/>
        <v>3262.6</v>
      </c>
      <c r="U69" s="109">
        <f t="shared" si="34"/>
        <v>3262.64589</v>
      </c>
      <c r="V69" s="109">
        <f>U69/T69*100</f>
        <v>100.00140654692575</v>
      </c>
      <c r="W69" s="109">
        <f t="shared" si="34"/>
        <v>1257.5</v>
      </c>
      <c r="X69" s="109">
        <f t="shared" si="34"/>
        <v>1257.75233</v>
      </c>
      <c r="Y69" s="109">
        <f>X69/W69*100</f>
        <v>100.02006600397615</v>
      </c>
      <c r="Z69" s="109">
        <f t="shared" si="34"/>
        <v>8800</v>
      </c>
      <c r="AA69" s="109">
        <f t="shared" si="34"/>
        <v>0</v>
      </c>
      <c r="AB69" s="109">
        <f t="shared" si="34"/>
        <v>0</v>
      </c>
      <c r="AC69" s="109">
        <f t="shared" si="34"/>
        <v>3800</v>
      </c>
      <c r="AD69" s="109">
        <f t="shared" si="34"/>
        <v>0</v>
      </c>
      <c r="AE69" s="109">
        <f t="shared" si="34"/>
        <v>0</v>
      </c>
      <c r="AF69" s="109">
        <f t="shared" si="34"/>
        <v>3800</v>
      </c>
      <c r="AG69" s="109">
        <f>AG47+AG54</f>
        <v>0</v>
      </c>
      <c r="AH69" s="109">
        <v>0</v>
      </c>
      <c r="AI69" s="109">
        <f aca="true" t="shared" si="35" ref="AI69:AQ69">AI47+AI54</f>
        <v>4506.2</v>
      </c>
      <c r="AJ69" s="109">
        <f t="shared" si="35"/>
        <v>0</v>
      </c>
      <c r="AK69" s="109">
        <f t="shared" si="35"/>
        <v>0</v>
      </c>
      <c r="AL69" s="109">
        <f t="shared" si="35"/>
        <v>0</v>
      </c>
      <c r="AM69" s="109">
        <f t="shared" si="35"/>
        <v>0</v>
      </c>
      <c r="AN69" s="109">
        <f t="shared" si="35"/>
        <v>0</v>
      </c>
      <c r="AO69" s="109">
        <f t="shared" si="35"/>
        <v>0</v>
      </c>
      <c r="AP69" s="109">
        <f t="shared" si="35"/>
        <v>0</v>
      </c>
      <c r="AQ69" s="109">
        <f t="shared" si="35"/>
        <v>0</v>
      </c>
      <c r="AR69" s="227"/>
      <c r="AS69" s="203"/>
    </row>
    <row r="70" spans="1:45" ht="52.5" customHeight="1">
      <c r="A70" s="220"/>
      <c r="B70" s="221"/>
      <c r="C70" s="224"/>
      <c r="D70" s="105" t="s">
        <v>42</v>
      </c>
      <c r="E70" s="124">
        <f>H70+K70+N70+Q70+T70+W70+Z70+AC70+AF70+AI70+AL70+AO70</f>
        <v>40</v>
      </c>
      <c r="F70" s="124">
        <f>I70+L70+O70+R70</f>
        <v>0</v>
      </c>
      <c r="G70" s="124">
        <v>0</v>
      </c>
      <c r="H70" s="109">
        <f aca="true" t="shared" si="36" ref="H70:AG70">H48+H55</f>
        <v>0</v>
      </c>
      <c r="I70" s="109">
        <f t="shared" si="36"/>
        <v>0</v>
      </c>
      <c r="J70" s="109">
        <f t="shared" si="36"/>
        <v>0</v>
      </c>
      <c r="K70" s="109">
        <f t="shared" si="36"/>
        <v>0</v>
      </c>
      <c r="L70" s="109">
        <f t="shared" si="36"/>
        <v>0</v>
      </c>
      <c r="M70" s="109">
        <f t="shared" si="36"/>
        <v>0</v>
      </c>
      <c r="N70" s="109">
        <f>N48+N55</f>
        <v>0</v>
      </c>
      <c r="O70" s="109">
        <f t="shared" si="36"/>
        <v>0</v>
      </c>
      <c r="P70" s="109">
        <f t="shared" si="36"/>
        <v>0</v>
      </c>
      <c r="Q70" s="109">
        <f t="shared" si="36"/>
        <v>0</v>
      </c>
      <c r="R70" s="109">
        <f t="shared" si="36"/>
        <v>0</v>
      </c>
      <c r="S70" s="109">
        <f t="shared" si="36"/>
        <v>0</v>
      </c>
      <c r="T70" s="109">
        <f t="shared" si="36"/>
        <v>0</v>
      </c>
      <c r="U70" s="109">
        <f t="shared" si="36"/>
        <v>0</v>
      </c>
      <c r="V70" s="109">
        <f t="shared" si="36"/>
        <v>0</v>
      </c>
      <c r="W70" s="109">
        <f t="shared" si="36"/>
        <v>0</v>
      </c>
      <c r="X70" s="109">
        <f t="shared" si="36"/>
        <v>0</v>
      </c>
      <c r="Y70" s="109">
        <f t="shared" si="36"/>
        <v>0</v>
      </c>
      <c r="Z70" s="109">
        <f t="shared" si="36"/>
        <v>40</v>
      </c>
      <c r="AA70" s="109">
        <f t="shared" si="36"/>
        <v>0</v>
      </c>
      <c r="AB70" s="109">
        <f t="shared" si="36"/>
        <v>0</v>
      </c>
      <c r="AC70" s="109">
        <f t="shared" si="36"/>
        <v>0</v>
      </c>
      <c r="AD70" s="109">
        <f t="shared" si="36"/>
        <v>0</v>
      </c>
      <c r="AE70" s="109">
        <f t="shared" si="36"/>
        <v>0</v>
      </c>
      <c r="AF70" s="109">
        <f t="shared" si="36"/>
        <v>0</v>
      </c>
      <c r="AG70" s="109">
        <f t="shared" si="36"/>
        <v>0</v>
      </c>
      <c r="AH70" s="109">
        <f>AH48+AH55</f>
        <v>0</v>
      </c>
      <c r="AI70" s="109">
        <f aca="true" t="shared" si="37" ref="AI70:AQ70">AI48+AI55</f>
        <v>0</v>
      </c>
      <c r="AJ70" s="109">
        <f t="shared" si="37"/>
        <v>0</v>
      </c>
      <c r="AK70" s="109">
        <f t="shared" si="37"/>
        <v>0</v>
      </c>
      <c r="AL70" s="109">
        <f t="shared" si="37"/>
        <v>0</v>
      </c>
      <c r="AM70" s="109">
        <f t="shared" si="37"/>
        <v>0</v>
      </c>
      <c r="AN70" s="109">
        <f t="shared" si="37"/>
        <v>0</v>
      </c>
      <c r="AO70" s="109">
        <f t="shared" si="37"/>
        <v>0</v>
      </c>
      <c r="AP70" s="109">
        <f t="shared" si="37"/>
        <v>0</v>
      </c>
      <c r="AQ70" s="109">
        <f t="shared" si="37"/>
        <v>0</v>
      </c>
      <c r="AR70" s="227"/>
      <c r="AS70" s="203"/>
    </row>
    <row r="71" spans="1:45" ht="67.5" customHeight="1">
      <c r="A71" s="220"/>
      <c r="B71" s="221"/>
      <c r="C71" s="224"/>
      <c r="D71" s="105" t="s">
        <v>283</v>
      </c>
      <c r="E71" s="124">
        <f>H71+K71+N71+Q71+T71+W71+Z71+AC71+AF71+AI71+AL71+AO71</f>
        <v>0</v>
      </c>
      <c r="F71" s="124">
        <f>I71+L71+O71+R71+U71+X71+AA71+AD71+AG71+AJ71+AM71+AP71</f>
        <v>0</v>
      </c>
      <c r="G71" s="124">
        <f>J71+M71+P71+S71+V71+Y71+AB71+AE71+AH71+AK71+AN71+AQ71</f>
        <v>0</v>
      </c>
      <c r="H71" s="109">
        <f aca="true" t="shared" si="38" ref="H71:AG71">H49+H56</f>
        <v>0</v>
      </c>
      <c r="I71" s="109">
        <f t="shared" si="38"/>
        <v>0</v>
      </c>
      <c r="J71" s="109">
        <f t="shared" si="38"/>
        <v>0</v>
      </c>
      <c r="K71" s="109">
        <f t="shared" si="38"/>
        <v>0</v>
      </c>
      <c r="L71" s="109">
        <f t="shared" si="38"/>
        <v>0</v>
      </c>
      <c r="M71" s="109">
        <f t="shared" si="38"/>
        <v>0</v>
      </c>
      <c r="N71" s="109">
        <f t="shared" si="38"/>
        <v>0</v>
      </c>
      <c r="O71" s="109">
        <f t="shared" si="38"/>
        <v>0</v>
      </c>
      <c r="P71" s="109">
        <f t="shared" si="38"/>
        <v>0</v>
      </c>
      <c r="Q71" s="109">
        <f t="shared" si="38"/>
        <v>0</v>
      </c>
      <c r="R71" s="109">
        <f t="shared" si="38"/>
        <v>0</v>
      </c>
      <c r="S71" s="109">
        <f t="shared" si="38"/>
        <v>0</v>
      </c>
      <c r="T71" s="109">
        <f t="shared" si="38"/>
        <v>0</v>
      </c>
      <c r="U71" s="109">
        <f t="shared" si="38"/>
        <v>0</v>
      </c>
      <c r="V71" s="109">
        <f t="shared" si="38"/>
        <v>0</v>
      </c>
      <c r="W71" s="109">
        <f t="shared" si="38"/>
        <v>0</v>
      </c>
      <c r="X71" s="109">
        <f t="shared" si="38"/>
        <v>0</v>
      </c>
      <c r="Y71" s="109">
        <f t="shared" si="38"/>
        <v>0</v>
      </c>
      <c r="Z71" s="109">
        <f t="shared" si="38"/>
        <v>0</v>
      </c>
      <c r="AA71" s="109">
        <f t="shared" si="38"/>
        <v>0</v>
      </c>
      <c r="AB71" s="109">
        <f t="shared" si="38"/>
        <v>0</v>
      </c>
      <c r="AC71" s="109">
        <f t="shared" si="38"/>
        <v>0</v>
      </c>
      <c r="AD71" s="109">
        <f t="shared" si="38"/>
        <v>0</v>
      </c>
      <c r="AE71" s="109">
        <f t="shared" si="38"/>
        <v>0</v>
      </c>
      <c r="AF71" s="109">
        <f t="shared" si="38"/>
        <v>0</v>
      </c>
      <c r="AG71" s="109">
        <f t="shared" si="38"/>
        <v>0</v>
      </c>
      <c r="AH71" s="109">
        <f>AH49+AH56</f>
        <v>0</v>
      </c>
      <c r="AI71" s="109">
        <f aca="true" t="shared" si="39" ref="AI71:AQ71">AI49+AI56</f>
        <v>0</v>
      </c>
      <c r="AJ71" s="109">
        <f t="shared" si="39"/>
        <v>0</v>
      </c>
      <c r="AK71" s="109">
        <f t="shared" si="39"/>
        <v>0</v>
      </c>
      <c r="AL71" s="109">
        <f t="shared" si="39"/>
        <v>0</v>
      </c>
      <c r="AM71" s="109">
        <f t="shared" si="39"/>
        <v>0</v>
      </c>
      <c r="AN71" s="109">
        <f t="shared" si="39"/>
        <v>0</v>
      </c>
      <c r="AO71" s="109">
        <f t="shared" si="39"/>
        <v>0</v>
      </c>
      <c r="AP71" s="109">
        <f t="shared" si="39"/>
        <v>0</v>
      </c>
      <c r="AQ71" s="109">
        <f t="shared" si="39"/>
        <v>0</v>
      </c>
      <c r="AR71" s="228"/>
      <c r="AS71" s="204"/>
    </row>
    <row r="72" spans="1:45" ht="24" customHeight="1">
      <c r="A72" s="220" t="s">
        <v>281</v>
      </c>
      <c r="B72" s="221"/>
      <c r="C72" s="224"/>
      <c r="D72" s="134" t="s">
        <v>284</v>
      </c>
      <c r="E72" s="135">
        <f>SUM(E73:E76)</f>
        <v>47909.9</v>
      </c>
      <c r="F72" s="135">
        <f>SUM(F73:F76)</f>
        <v>26799.799999999996</v>
      </c>
      <c r="G72" s="135">
        <f>F72/E72*100</f>
        <v>55.93791679798955</v>
      </c>
      <c r="H72" s="135">
        <f>SUM(H73:H76)</f>
        <v>0</v>
      </c>
      <c r="I72" s="135">
        <f>SUM(I73:I76)</f>
        <v>0</v>
      </c>
      <c r="J72" s="135">
        <f>SUM(J73:J76)</f>
        <v>0</v>
      </c>
      <c r="K72" s="135">
        <f aca="true" t="shared" si="40" ref="K72:AO72">SUM(K73:K76)</f>
        <v>0</v>
      </c>
      <c r="L72" s="135">
        <f t="shared" si="40"/>
        <v>0</v>
      </c>
      <c r="M72" s="135">
        <f t="shared" si="40"/>
        <v>0</v>
      </c>
      <c r="N72" s="135">
        <f>SUM(N73:N76)</f>
        <v>15339.2</v>
      </c>
      <c r="O72" s="135">
        <f>SUM(O73:O76)</f>
        <v>15321.25414</v>
      </c>
      <c r="P72" s="135">
        <f>O72/N72*100</f>
        <v>99.88300654532179</v>
      </c>
      <c r="Q72" s="135">
        <f t="shared" si="40"/>
        <v>4053.5000000000005</v>
      </c>
      <c r="R72" s="135">
        <f t="shared" si="40"/>
        <v>4071.14764</v>
      </c>
      <c r="S72" s="135">
        <f>R72/Q72*100</f>
        <v>100.43536795362031</v>
      </c>
      <c r="T72" s="135">
        <f>SUM(T73:T76)</f>
        <v>3305.4</v>
      </c>
      <c r="U72" s="135">
        <f t="shared" si="40"/>
        <v>3573.9458899999995</v>
      </c>
      <c r="V72" s="135">
        <f>U72/T72*100</f>
        <v>108.12445967205177</v>
      </c>
      <c r="W72" s="135">
        <f t="shared" si="40"/>
        <v>4101.7</v>
      </c>
      <c r="X72" s="135">
        <f t="shared" si="40"/>
        <v>3833.45233</v>
      </c>
      <c r="Y72" s="135">
        <f>X72/W72*100</f>
        <v>93.46008557427409</v>
      </c>
      <c r="Z72" s="135">
        <f t="shared" si="40"/>
        <v>8840</v>
      </c>
      <c r="AA72" s="135">
        <f t="shared" si="40"/>
        <v>0</v>
      </c>
      <c r="AB72" s="135">
        <f t="shared" si="40"/>
        <v>0</v>
      </c>
      <c r="AC72" s="135">
        <f t="shared" si="40"/>
        <v>3800</v>
      </c>
      <c r="AD72" s="135">
        <f t="shared" si="40"/>
        <v>0</v>
      </c>
      <c r="AE72" s="135">
        <v>0</v>
      </c>
      <c r="AF72" s="135">
        <f t="shared" si="40"/>
        <v>3963.9</v>
      </c>
      <c r="AG72" s="135">
        <f t="shared" si="40"/>
        <v>0</v>
      </c>
      <c r="AH72" s="135">
        <f t="shared" si="40"/>
        <v>0</v>
      </c>
      <c r="AI72" s="135">
        <f>SUM(AI73:AI76)</f>
        <v>4506.2</v>
      </c>
      <c r="AJ72" s="135">
        <f t="shared" si="40"/>
        <v>0</v>
      </c>
      <c r="AK72" s="135">
        <f t="shared" si="40"/>
        <v>0</v>
      </c>
      <c r="AL72" s="135">
        <f t="shared" si="40"/>
        <v>0</v>
      </c>
      <c r="AM72" s="135">
        <f t="shared" si="40"/>
        <v>0</v>
      </c>
      <c r="AN72" s="135">
        <f t="shared" si="40"/>
        <v>0</v>
      </c>
      <c r="AO72" s="135">
        <f t="shared" si="40"/>
        <v>0</v>
      </c>
      <c r="AP72" s="135">
        <f>SUM(AP73:AP76)</f>
        <v>0</v>
      </c>
      <c r="AQ72" s="135">
        <f>SUM(AQ73:AQ76)</f>
        <v>0</v>
      </c>
      <c r="AR72" s="226" t="s">
        <v>334</v>
      </c>
      <c r="AS72" s="202"/>
    </row>
    <row r="73" spans="1:45" ht="39" customHeight="1">
      <c r="A73" s="220"/>
      <c r="B73" s="221"/>
      <c r="C73" s="224"/>
      <c r="D73" s="104" t="s">
        <v>37</v>
      </c>
      <c r="E73" s="124">
        <f>H73+K73+N73+Q73+T73+W73+Z73+AC73+AF73+AI73+AL73+AO73</f>
        <v>0</v>
      </c>
      <c r="F73" s="124">
        <f>I73+L73+O73+R73+U73+X73+AA73+AD73+AG73+AJ73+AM73+AP73</f>
        <v>0</v>
      </c>
      <c r="G73" s="124">
        <f>J73+M73+P73+S73+V73+Y73+AB73+AE73+AH73+AK73+AN73+AQ73</f>
        <v>0</v>
      </c>
      <c r="H73" s="109">
        <f aca="true" t="shared" si="41" ref="H73:AQ73">H27+H40+H68</f>
        <v>0</v>
      </c>
      <c r="I73" s="109">
        <f t="shared" si="41"/>
        <v>0</v>
      </c>
      <c r="J73" s="109">
        <f t="shared" si="41"/>
        <v>0</v>
      </c>
      <c r="K73" s="109">
        <f t="shared" si="41"/>
        <v>0</v>
      </c>
      <c r="L73" s="109">
        <f t="shared" si="41"/>
        <v>0</v>
      </c>
      <c r="M73" s="109">
        <f t="shared" si="41"/>
        <v>0</v>
      </c>
      <c r="N73" s="109">
        <f t="shared" si="41"/>
        <v>0</v>
      </c>
      <c r="O73" s="109">
        <f t="shared" si="41"/>
        <v>0</v>
      </c>
      <c r="P73" s="109">
        <f t="shared" si="41"/>
        <v>0</v>
      </c>
      <c r="Q73" s="109">
        <f t="shared" si="41"/>
        <v>0</v>
      </c>
      <c r="R73" s="109">
        <f t="shared" si="41"/>
        <v>0</v>
      </c>
      <c r="S73" s="109">
        <f t="shared" si="41"/>
        <v>0</v>
      </c>
      <c r="T73" s="109">
        <f t="shared" si="41"/>
        <v>0</v>
      </c>
      <c r="U73" s="109">
        <f t="shared" si="41"/>
        <v>0</v>
      </c>
      <c r="V73" s="109">
        <f t="shared" si="41"/>
        <v>0</v>
      </c>
      <c r="W73" s="109">
        <f t="shared" si="41"/>
        <v>0</v>
      </c>
      <c r="X73" s="109">
        <f t="shared" si="41"/>
        <v>0</v>
      </c>
      <c r="Y73" s="109">
        <f t="shared" si="41"/>
        <v>0</v>
      </c>
      <c r="Z73" s="109">
        <f t="shared" si="41"/>
        <v>0</v>
      </c>
      <c r="AA73" s="109">
        <f t="shared" si="41"/>
        <v>0</v>
      </c>
      <c r="AB73" s="109">
        <f t="shared" si="41"/>
        <v>0</v>
      </c>
      <c r="AC73" s="109">
        <f t="shared" si="41"/>
        <v>0</v>
      </c>
      <c r="AD73" s="109">
        <f t="shared" si="41"/>
        <v>0</v>
      </c>
      <c r="AE73" s="109">
        <f t="shared" si="41"/>
        <v>0</v>
      </c>
      <c r="AF73" s="109">
        <f t="shared" si="41"/>
        <v>0</v>
      </c>
      <c r="AG73" s="109">
        <f t="shared" si="41"/>
        <v>0</v>
      </c>
      <c r="AH73" s="109">
        <f t="shared" si="41"/>
        <v>0</v>
      </c>
      <c r="AI73" s="109">
        <f t="shared" si="41"/>
        <v>0</v>
      </c>
      <c r="AJ73" s="109">
        <f t="shared" si="41"/>
        <v>0</v>
      </c>
      <c r="AK73" s="109">
        <f t="shared" si="41"/>
        <v>0</v>
      </c>
      <c r="AL73" s="109">
        <f t="shared" si="41"/>
        <v>0</v>
      </c>
      <c r="AM73" s="109">
        <f t="shared" si="41"/>
        <v>0</v>
      </c>
      <c r="AN73" s="109">
        <f t="shared" si="41"/>
        <v>0</v>
      </c>
      <c r="AO73" s="109">
        <f t="shared" si="41"/>
        <v>0</v>
      </c>
      <c r="AP73" s="109">
        <f t="shared" si="41"/>
        <v>0</v>
      </c>
      <c r="AQ73" s="109">
        <f t="shared" si="41"/>
        <v>0</v>
      </c>
      <c r="AR73" s="227"/>
      <c r="AS73" s="203"/>
    </row>
    <row r="74" spans="1:45" ht="111.75" customHeight="1">
      <c r="A74" s="220"/>
      <c r="B74" s="221"/>
      <c r="C74" s="224"/>
      <c r="D74" s="105" t="s">
        <v>282</v>
      </c>
      <c r="E74" s="124">
        <f aca="true" t="shared" si="42" ref="E74:F76">H74+K74+N74+Q74+T74+W74+Z74+AC74+AF74+AI74+AL74+AO74</f>
        <v>47593.5</v>
      </c>
      <c r="F74" s="124">
        <f t="shared" si="42"/>
        <v>26571.999999999996</v>
      </c>
      <c r="G74" s="124">
        <f>F74/E74*100</f>
        <v>55.8311534138065</v>
      </c>
      <c r="H74" s="109">
        <f aca="true" t="shared" si="43" ref="H74:I76">H28+H41+H69</f>
        <v>0</v>
      </c>
      <c r="I74" s="109">
        <f t="shared" si="43"/>
        <v>0</v>
      </c>
      <c r="J74" s="109">
        <v>0</v>
      </c>
      <c r="K74" s="109">
        <f aca="true" t="shared" si="44" ref="K74:L76">K28+K41+K69</f>
        <v>0</v>
      </c>
      <c r="L74" s="109">
        <f t="shared" si="44"/>
        <v>0</v>
      </c>
      <c r="M74" s="109">
        <v>0</v>
      </c>
      <c r="N74" s="109">
        <f>N28+N41+N69</f>
        <v>15339.2</v>
      </c>
      <c r="O74" s="109">
        <f aca="true" t="shared" si="45" ref="N74:O76">O28+O41+O69</f>
        <v>15321.25414</v>
      </c>
      <c r="P74" s="109">
        <f>O74/N74*100</f>
        <v>99.88300654532179</v>
      </c>
      <c r="Q74" s="109">
        <f aca="true" t="shared" si="46" ref="Q74:U76">Q28+Q41+Q69</f>
        <v>4010.7000000000003</v>
      </c>
      <c r="R74" s="109">
        <f t="shared" si="46"/>
        <v>4028.34764</v>
      </c>
      <c r="S74" s="109">
        <f>R74/Q74*100</f>
        <v>100.4400139626499</v>
      </c>
      <c r="T74" s="109">
        <f>T28+T41+T69</f>
        <v>3262.6</v>
      </c>
      <c r="U74" s="109">
        <f t="shared" si="46"/>
        <v>3436.2458899999997</v>
      </c>
      <c r="V74" s="109">
        <f>U74/T74*100</f>
        <v>105.32231625084287</v>
      </c>
      <c r="W74" s="109">
        <f aca="true" t="shared" si="47" ref="W74:X76">W28+W41+W69</f>
        <v>3959.5</v>
      </c>
      <c r="X74" s="109">
        <f t="shared" si="47"/>
        <v>3786.15233</v>
      </c>
      <c r="Y74" s="109">
        <f>X74/W74*100</f>
        <v>95.62198080565729</v>
      </c>
      <c r="Z74" s="109">
        <f aca="true" t="shared" si="48" ref="Z74:AA76">Z28+Z41+Z69</f>
        <v>8800</v>
      </c>
      <c r="AA74" s="109">
        <f t="shared" si="48"/>
        <v>0</v>
      </c>
      <c r="AB74" s="109">
        <v>0</v>
      </c>
      <c r="AC74" s="109">
        <f aca="true" t="shared" si="49" ref="AC74:AD76">AC28+AC41+AC69</f>
        <v>3800</v>
      </c>
      <c r="AD74" s="109">
        <f t="shared" si="49"/>
        <v>0</v>
      </c>
      <c r="AE74" s="109">
        <v>0</v>
      </c>
      <c r="AF74" s="109">
        <f aca="true" t="shared" si="50" ref="AF74:AG76">AF28+AF41+AF69</f>
        <v>3915.3</v>
      </c>
      <c r="AG74" s="109">
        <f t="shared" si="50"/>
        <v>0</v>
      </c>
      <c r="AH74" s="109">
        <v>0</v>
      </c>
      <c r="AI74" s="109">
        <f aca="true" t="shared" si="51" ref="AI74:AJ76">AI28+AI41+AI69</f>
        <v>4506.2</v>
      </c>
      <c r="AJ74" s="109">
        <f t="shared" si="51"/>
        <v>0</v>
      </c>
      <c r="AK74" s="109">
        <v>0</v>
      </c>
      <c r="AL74" s="109">
        <f aca="true" t="shared" si="52" ref="AL74:AM76">AL28+AL41+AL69</f>
        <v>0</v>
      </c>
      <c r="AM74" s="109">
        <f t="shared" si="52"/>
        <v>0</v>
      </c>
      <c r="AN74" s="109">
        <v>0</v>
      </c>
      <c r="AO74" s="109">
        <f aca="true" t="shared" si="53" ref="AO74:AQ76">AO28+AO41+AO69</f>
        <v>0</v>
      </c>
      <c r="AP74" s="109">
        <f t="shared" si="53"/>
        <v>0</v>
      </c>
      <c r="AQ74" s="109">
        <f t="shared" si="53"/>
        <v>0</v>
      </c>
      <c r="AR74" s="227"/>
      <c r="AS74" s="203"/>
    </row>
    <row r="75" spans="1:45" ht="70.5" customHeight="1">
      <c r="A75" s="220"/>
      <c r="B75" s="221"/>
      <c r="C75" s="224"/>
      <c r="D75" s="105" t="s">
        <v>42</v>
      </c>
      <c r="E75" s="124">
        <f t="shared" si="42"/>
        <v>316.4</v>
      </c>
      <c r="F75" s="124">
        <f t="shared" si="42"/>
        <v>227.8</v>
      </c>
      <c r="G75" s="124">
        <f>F75/E75*100</f>
        <v>71.99747155499368</v>
      </c>
      <c r="H75" s="109">
        <f t="shared" si="43"/>
        <v>0</v>
      </c>
      <c r="I75" s="109">
        <f t="shared" si="43"/>
        <v>0</v>
      </c>
      <c r="J75" s="109">
        <f>J29+J42+J70</f>
        <v>0</v>
      </c>
      <c r="K75" s="109">
        <f t="shared" si="44"/>
        <v>0</v>
      </c>
      <c r="L75" s="109">
        <f t="shared" si="44"/>
        <v>0</v>
      </c>
      <c r="M75" s="109">
        <f>M29+M42+M70</f>
        <v>0</v>
      </c>
      <c r="N75" s="109">
        <f t="shared" si="45"/>
        <v>0</v>
      </c>
      <c r="O75" s="109">
        <f t="shared" si="45"/>
        <v>0</v>
      </c>
      <c r="P75" s="109">
        <f>P29+P42+P70</f>
        <v>0</v>
      </c>
      <c r="Q75" s="109">
        <f>Q29+Q42+Q70</f>
        <v>42.8</v>
      </c>
      <c r="R75" s="109">
        <f t="shared" si="46"/>
        <v>42.8</v>
      </c>
      <c r="S75" s="109">
        <v>100</v>
      </c>
      <c r="T75" s="109">
        <f t="shared" si="46"/>
        <v>42.8</v>
      </c>
      <c r="U75" s="109">
        <f t="shared" si="46"/>
        <v>137.7</v>
      </c>
      <c r="V75" s="109">
        <f>U75/T75*100</f>
        <v>321.7289719626168</v>
      </c>
      <c r="W75" s="109">
        <f t="shared" si="47"/>
        <v>142.2</v>
      </c>
      <c r="X75" s="109">
        <f t="shared" si="47"/>
        <v>47.3</v>
      </c>
      <c r="Y75" s="109">
        <f>X75/W75*100</f>
        <v>33.26300984528833</v>
      </c>
      <c r="Z75" s="109">
        <f t="shared" si="48"/>
        <v>40</v>
      </c>
      <c r="AA75" s="109">
        <f t="shared" si="48"/>
        <v>0</v>
      </c>
      <c r="AB75" s="109">
        <f>AB29+AB42+AB70</f>
        <v>0</v>
      </c>
      <c r="AC75" s="109">
        <f t="shared" si="49"/>
        <v>0</v>
      </c>
      <c r="AD75" s="109">
        <f t="shared" si="49"/>
        <v>0</v>
      </c>
      <c r="AE75" s="109">
        <f>AE29+AE42+AE70</f>
        <v>0</v>
      </c>
      <c r="AF75" s="109">
        <f t="shared" si="50"/>
        <v>48.6</v>
      </c>
      <c r="AG75" s="109">
        <f t="shared" si="50"/>
        <v>0</v>
      </c>
      <c r="AH75" s="109">
        <v>0</v>
      </c>
      <c r="AI75" s="109">
        <f t="shared" si="51"/>
        <v>0</v>
      </c>
      <c r="AJ75" s="109">
        <f t="shared" si="51"/>
        <v>0</v>
      </c>
      <c r="AK75" s="109">
        <f>AK29+AK42+AK70</f>
        <v>0</v>
      </c>
      <c r="AL75" s="109">
        <f t="shared" si="52"/>
        <v>0</v>
      </c>
      <c r="AM75" s="109">
        <f t="shared" si="52"/>
        <v>0</v>
      </c>
      <c r="AN75" s="109">
        <f>AN29+AN42+AN70</f>
        <v>0</v>
      </c>
      <c r="AO75" s="109">
        <f t="shared" si="53"/>
        <v>0</v>
      </c>
      <c r="AP75" s="109">
        <f t="shared" si="53"/>
        <v>0</v>
      </c>
      <c r="AQ75" s="109">
        <f t="shared" si="53"/>
        <v>0</v>
      </c>
      <c r="AR75" s="227"/>
      <c r="AS75" s="203"/>
    </row>
    <row r="76" spans="1:45" ht="69.75" customHeight="1" thickBot="1">
      <c r="A76" s="222"/>
      <c r="B76" s="223"/>
      <c r="C76" s="269"/>
      <c r="D76" s="119" t="s">
        <v>283</v>
      </c>
      <c r="E76" s="136">
        <f t="shared" si="42"/>
        <v>0</v>
      </c>
      <c r="F76" s="136">
        <f t="shared" si="42"/>
        <v>0</v>
      </c>
      <c r="G76" s="136">
        <f>J76+M76+P76+S76+V76+Y76+AB76+AE76+AH76+AK76+AN76+AQ76</f>
        <v>0</v>
      </c>
      <c r="H76" s="120">
        <f t="shared" si="43"/>
        <v>0</v>
      </c>
      <c r="I76" s="120">
        <f t="shared" si="43"/>
        <v>0</v>
      </c>
      <c r="J76" s="120">
        <f>J30+J43+J71</f>
        <v>0</v>
      </c>
      <c r="K76" s="120">
        <f t="shared" si="44"/>
        <v>0</v>
      </c>
      <c r="L76" s="120">
        <f t="shared" si="44"/>
        <v>0</v>
      </c>
      <c r="M76" s="120">
        <f>M30+M43+M71</f>
        <v>0</v>
      </c>
      <c r="N76" s="120">
        <f t="shared" si="45"/>
        <v>0</v>
      </c>
      <c r="O76" s="120">
        <f t="shared" si="45"/>
        <v>0</v>
      </c>
      <c r="P76" s="120">
        <f>P30+P43+P71</f>
        <v>0</v>
      </c>
      <c r="Q76" s="120">
        <f t="shared" si="46"/>
        <v>0</v>
      </c>
      <c r="R76" s="120">
        <f t="shared" si="46"/>
        <v>0</v>
      </c>
      <c r="S76" s="120">
        <f t="shared" si="46"/>
        <v>0</v>
      </c>
      <c r="T76" s="120">
        <f t="shared" si="46"/>
        <v>0</v>
      </c>
      <c r="U76" s="120">
        <f t="shared" si="46"/>
        <v>0</v>
      </c>
      <c r="V76" s="120">
        <f>V30+V43+V71</f>
        <v>0</v>
      </c>
      <c r="W76" s="120">
        <f t="shared" si="47"/>
        <v>0</v>
      </c>
      <c r="X76" s="120">
        <f t="shared" si="47"/>
        <v>0</v>
      </c>
      <c r="Y76" s="120">
        <f>Y30+Y43+Y71</f>
        <v>0</v>
      </c>
      <c r="Z76" s="120">
        <f t="shared" si="48"/>
        <v>0</v>
      </c>
      <c r="AA76" s="120">
        <f t="shared" si="48"/>
        <v>0</v>
      </c>
      <c r="AB76" s="120">
        <f>AB30+AB43+AB71</f>
        <v>0</v>
      </c>
      <c r="AC76" s="120">
        <f t="shared" si="49"/>
        <v>0</v>
      </c>
      <c r="AD76" s="120">
        <f t="shared" si="49"/>
        <v>0</v>
      </c>
      <c r="AE76" s="120">
        <f>AE30+AE43+AE71</f>
        <v>0</v>
      </c>
      <c r="AF76" s="120">
        <f t="shared" si="50"/>
        <v>0</v>
      </c>
      <c r="AG76" s="120">
        <f t="shared" si="50"/>
        <v>0</v>
      </c>
      <c r="AH76" s="120">
        <f>AH30+AH43+AH71</f>
        <v>0</v>
      </c>
      <c r="AI76" s="120">
        <f t="shared" si="51"/>
        <v>0</v>
      </c>
      <c r="AJ76" s="120">
        <f t="shared" si="51"/>
        <v>0</v>
      </c>
      <c r="AK76" s="120">
        <f>AK30+AK43+AK71</f>
        <v>0</v>
      </c>
      <c r="AL76" s="120">
        <f t="shared" si="52"/>
        <v>0</v>
      </c>
      <c r="AM76" s="120">
        <f t="shared" si="52"/>
        <v>0</v>
      </c>
      <c r="AN76" s="120">
        <f>AN30+AN43+AN71</f>
        <v>0</v>
      </c>
      <c r="AO76" s="120">
        <f t="shared" si="53"/>
        <v>0</v>
      </c>
      <c r="AP76" s="120">
        <f t="shared" si="53"/>
        <v>0</v>
      </c>
      <c r="AQ76" s="120">
        <f t="shared" si="53"/>
        <v>0</v>
      </c>
      <c r="AR76" s="228"/>
      <c r="AS76" s="204"/>
    </row>
    <row r="77" spans="1:45" ht="27.75" customHeight="1">
      <c r="A77" s="191" t="s">
        <v>288</v>
      </c>
      <c r="B77" s="191"/>
      <c r="C77" s="191"/>
      <c r="D77" s="137" t="s">
        <v>284</v>
      </c>
      <c r="E77" s="138">
        <f>SUM(E78:E81)</f>
        <v>0</v>
      </c>
      <c r="F77" s="138">
        <f aca="true" t="shared" si="54" ref="F77:AQ77">SUM(F78:F81)</f>
        <v>0</v>
      </c>
      <c r="G77" s="138">
        <v>0</v>
      </c>
      <c r="H77" s="138">
        <f t="shared" si="54"/>
        <v>0</v>
      </c>
      <c r="I77" s="138">
        <f t="shared" si="54"/>
        <v>0</v>
      </c>
      <c r="J77" s="138">
        <f t="shared" si="54"/>
        <v>0</v>
      </c>
      <c r="K77" s="138">
        <f t="shared" si="54"/>
        <v>0</v>
      </c>
      <c r="L77" s="138">
        <f t="shared" si="54"/>
        <v>0</v>
      </c>
      <c r="M77" s="138">
        <f t="shared" si="54"/>
        <v>0</v>
      </c>
      <c r="N77" s="138">
        <f t="shared" si="54"/>
        <v>0</v>
      </c>
      <c r="O77" s="138">
        <f t="shared" si="54"/>
        <v>0</v>
      </c>
      <c r="P77" s="138">
        <f t="shared" si="54"/>
        <v>0</v>
      </c>
      <c r="Q77" s="138">
        <f t="shared" si="54"/>
        <v>0</v>
      </c>
      <c r="R77" s="138">
        <f t="shared" si="54"/>
        <v>0</v>
      </c>
      <c r="S77" s="138">
        <f t="shared" si="54"/>
        <v>0</v>
      </c>
      <c r="T77" s="138">
        <f t="shared" si="54"/>
        <v>0</v>
      </c>
      <c r="U77" s="138">
        <f t="shared" si="54"/>
        <v>0</v>
      </c>
      <c r="V77" s="138">
        <f t="shared" si="54"/>
        <v>0</v>
      </c>
      <c r="W77" s="138">
        <f t="shared" si="54"/>
        <v>0</v>
      </c>
      <c r="X77" s="138">
        <f t="shared" si="54"/>
        <v>0</v>
      </c>
      <c r="Y77" s="138">
        <f t="shared" si="54"/>
        <v>0</v>
      </c>
      <c r="Z77" s="138">
        <f t="shared" si="54"/>
        <v>0</v>
      </c>
      <c r="AA77" s="138">
        <f t="shared" si="54"/>
        <v>0</v>
      </c>
      <c r="AB77" s="138">
        <f t="shared" si="54"/>
        <v>0</v>
      </c>
      <c r="AC77" s="138">
        <f t="shared" si="54"/>
        <v>0</v>
      </c>
      <c r="AD77" s="138">
        <f t="shared" si="54"/>
        <v>0</v>
      </c>
      <c r="AE77" s="138">
        <f t="shared" si="54"/>
        <v>0</v>
      </c>
      <c r="AF77" s="138">
        <f t="shared" si="54"/>
        <v>0</v>
      </c>
      <c r="AG77" s="138">
        <f t="shared" si="54"/>
        <v>0</v>
      </c>
      <c r="AH77" s="138">
        <f t="shared" si="54"/>
        <v>0</v>
      </c>
      <c r="AI77" s="138">
        <f t="shared" si="54"/>
        <v>0</v>
      </c>
      <c r="AJ77" s="138">
        <f t="shared" si="54"/>
        <v>0</v>
      </c>
      <c r="AK77" s="138">
        <f t="shared" si="54"/>
        <v>0</v>
      </c>
      <c r="AL77" s="138">
        <f t="shared" si="54"/>
        <v>0</v>
      </c>
      <c r="AM77" s="138">
        <f t="shared" si="54"/>
        <v>0</v>
      </c>
      <c r="AN77" s="138">
        <f t="shared" si="54"/>
        <v>0</v>
      </c>
      <c r="AO77" s="138">
        <f t="shared" si="54"/>
        <v>0</v>
      </c>
      <c r="AP77" s="138">
        <f t="shared" si="54"/>
        <v>0</v>
      </c>
      <c r="AQ77" s="138">
        <f t="shared" si="54"/>
        <v>0</v>
      </c>
      <c r="AR77" s="238"/>
      <c r="AS77" s="238"/>
    </row>
    <row r="78" spans="1:45" ht="39.75" customHeight="1">
      <c r="A78" s="270"/>
      <c r="B78" s="270"/>
      <c r="C78" s="270"/>
      <c r="D78" s="104" t="s">
        <v>37</v>
      </c>
      <c r="E78" s="124">
        <f>H78+K78+N78+Q78+T78+W78+Z78+AC78+AF78+AI78+AL78+AO78</f>
        <v>0</v>
      </c>
      <c r="F78" s="124">
        <f>I78+L78+O78+R78+U78+X78+AA78+AD78+AG78+AJ78+AM78+AP78</f>
        <v>0</v>
      </c>
      <c r="G78" s="124">
        <f>J78+M78+P78+S78+V78+Y78+AB78+AE78+AH78+AK78+AN78+AQ78</f>
        <v>0</v>
      </c>
      <c r="H78" s="109">
        <v>0</v>
      </c>
      <c r="I78" s="109">
        <v>0</v>
      </c>
      <c r="J78" s="109">
        <v>0</v>
      </c>
      <c r="K78" s="109">
        <v>0</v>
      </c>
      <c r="L78" s="109">
        <v>0</v>
      </c>
      <c r="M78" s="109">
        <v>0</v>
      </c>
      <c r="N78" s="109">
        <v>0</v>
      </c>
      <c r="O78" s="109">
        <v>0</v>
      </c>
      <c r="P78" s="109">
        <v>0</v>
      </c>
      <c r="Q78" s="109">
        <v>0</v>
      </c>
      <c r="R78" s="109">
        <v>0</v>
      </c>
      <c r="S78" s="109">
        <v>0</v>
      </c>
      <c r="T78" s="109">
        <v>0</v>
      </c>
      <c r="U78" s="109">
        <v>0</v>
      </c>
      <c r="V78" s="109">
        <v>0</v>
      </c>
      <c r="W78" s="109">
        <v>0</v>
      </c>
      <c r="X78" s="109">
        <v>0</v>
      </c>
      <c r="Y78" s="109">
        <v>0</v>
      </c>
      <c r="Z78" s="109">
        <v>0</v>
      </c>
      <c r="AA78" s="109">
        <v>0</v>
      </c>
      <c r="AB78" s="109">
        <v>0</v>
      </c>
      <c r="AC78" s="109">
        <v>0</v>
      </c>
      <c r="AD78" s="109">
        <v>0</v>
      </c>
      <c r="AE78" s="109">
        <v>0</v>
      </c>
      <c r="AF78" s="109">
        <v>0</v>
      </c>
      <c r="AG78" s="109">
        <v>0</v>
      </c>
      <c r="AH78" s="109">
        <v>0</v>
      </c>
      <c r="AI78" s="109">
        <v>0</v>
      </c>
      <c r="AJ78" s="109">
        <v>0</v>
      </c>
      <c r="AK78" s="109">
        <v>0</v>
      </c>
      <c r="AL78" s="109">
        <v>0</v>
      </c>
      <c r="AM78" s="109">
        <v>0</v>
      </c>
      <c r="AN78" s="109">
        <v>0</v>
      </c>
      <c r="AO78" s="109">
        <v>0</v>
      </c>
      <c r="AP78" s="109">
        <v>0</v>
      </c>
      <c r="AQ78" s="109">
        <v>0</v>
      </c>
      <c r="AR78" s="238"/>
      <c r="AS78" s="238"/>
    </row>
    <row r="79" spans="1:45" ht="103.5" customHeight="1">
      <c r="A79" s="270"/>
      <c r="B79" s="270"/>
      <c r="C79" s="270"/>
      <c r="D79" s="105" t="s">
        <v>282</v>
      </c>
      <c r="E79" s="124">
        <f aca="true" t="shared" si="55" ref="E79:F81">H79+K79+N79+Q79+T79+W79+Z79+AC79+AF79+AI79+AL79+AO79</f>
        <v>0</v>
      </c>
      <c r="F79" s="124">
        <f t="shared" si="55"/>
        <v>0</v>
      </c>
      <c r="G79" s="124">
        <v>0</v>
      </c>
      <c r="H79" s="109">
        <v>0</v>
      </c>
      <c r="I79" s="109">
        <v>0</v>
      </c>
      <c r="J79" s="109">
        <v>0</v>
      </c>
      <c r="K79" s="109">
        <v>0</v>
      </c>
      <c r="L79" s="109">
        <v>0</v>
      </c>
      <c r="M79" s="109">
        <v>0</v>
      </c>
      <c r="N79" s="109">
        <v>0</v>
      </c>
      <c r="O79" s="109">
        <v>0</v>
      </c>
      <c r="P79" s="109">
        <v>0</v>
      </c>
      <c r="Q79" s="109">
        <v>0</v>
      </c>
      <c r="R79" s="109">
        <v>0</v>
      </c>
      <c r="S79" s="109">
        <v>0</v>
      </c>
      <c r="T79" s="109">
        <v>0</v>
      </c>
      <c r="U79" s="109">
        <v>0</v>
      </c>
      <c r="V79" s="109">
        <v>0</v>
      </c>
      <c r="W79" s="109">
        <v>0</v>
      </c>
      <c r="X79" s="109">
        <v>0</v>
      </c>
      <c r="Y79" s="109">
        <v>0</v>
      </c>
      <c r="Z79" s="109">
        <v>0</v>
      </c>
      <c r="AA79" s="109">
        <v>0</v>
      </c>
      <c r="AB79" s="109">
        <v>0</v>
      </c>
      <c r="AC79" s="109">
        <v>0</v>
      </c>
      <c r="AD79" s="109">
        <v>0</v>
      </c>
      <c r="AE79" s="109">
        <v>0</v>
      </c>
      <c r="AF79" s="109">
        <v>0</v>
      </c>
      <c r="AG79" s="109">
        <v>0</v>
      </c>
      <c r="AH79" s="109">
        <v>0</v>
      </c>
      <c r="AI79" s="109">
        <v>0</v>
      </c>
      <c r="AJ79" s="109">
        <v>0</v>
      </c>
      <c r="AK79" s="109">
        <v>0</v>
      </c>
      <c r="AL79" s="109">
        <v>0</v>
      </c>
      <c r="AM79" s="109">
        <v>0</v>
      </c>
      <c r="AN79" s="109">
        <v>0</v>
      </c>
      <c r="AO79" s="109">
        <v>0</v>
      </c>
      <c r="AP79" s="109">
        <v>0</v>
      </c>
      <c r="AQ79" s="109">
        <v>0</v>
      </c>
      <c r="AR79" s="238"/>
      <c r="AS79" s="238"/>
    </row>
    <row r="80" spans="1:45" ht="48.75" customHeight="1">
      <c r="A80" s="270"/>
      <c r="B80" s="270"/>
      <c r="C80" s="270"/>
      <c r="D80" s="105" t="s">
        <v>42</v>
      </c>
      <c r="E80" s="124">
        <f t="shared" si="55"/>
        <v>0</v>
      </c>
      <c r="F80" s="124">
        <f t="shared" si="55"/>
        <v>0</v>
      </c>
      <c r="G80" s="124">
        <v>0</v>
      </c>
      <c r="H80" s="109">
        <v>0</v>
      </c>
      <c r="I80" s="109">
        <v>0</v>
      </c>
      <c r="J80" s="109">
        <v>0</v>
      </c>
      <c r="K80" s="109">
        <v>0</v>
      </c>
      <c r="L80" s="109">
        <v>0</v>
      </c>
      <c r="M80" s="109">
        <v>0</v>
      </c>
      <c r="N80" s="109">
        <v>0</v>
      </c>
      <c r="O80" s="109">
        <v>0</v>
      </c>
      <c r="P80" s="109">
        <v>0</v>
      </c>
      <c r="Q80" s="109">
        <v>0</v>
      </c>
      <c r="R80" s="109">
        <v>0</v>
      </c>
      <c r="S80" s="109">
        <v>0</v>
      </c>
      <c r="T80" s="109">
        <v>0</v>
      </c>
      <c r="U80" s="109">
        <v>0</v>
      </c>
      <c r="V80" s="109">
        <v>0</v>
      </c>
      <c r="W80" s="109">
        <v>0</v>
      </c>
      <c r="X80" s="109">
        <v>0</v>
      </c>
      <c r="Y80" s="109">
        <v>0</v>
      </c>
      <c r="Z80" s="109">
        <v>0</v>
      </c>
      <c r="AA80" s="109">
        <v>0</v>
      </c>
      <c r="AB80" s="109">
        <v>0</v>
      </c>
      <c r="AC80" s="109">
        <v>0</v>
      </c>
      <c r="AD80" s="109">
        <v>0</v>
      </c>
      <c r="AE80" s="109">
        <v>0</v>
      </c>
      <c r="AF80" s="109">
        <v>0</v>
      </c>
      <c r="AG80" s="109">
        <v>0</v>
      </c>
      <c r="AH80" s="109">
        <v>0</v>
      </c>
      <c r="AI80" s="109">
        <v>0</v>
      </c>
      <c r="AJ80" s="109">
        <v>0</v>
      </c>
      <c r="AK80" s="109">
        <v>0</v>
      </c>
      <c r="AL80" s="109">
        <v>0</v>
      </c>
      <c r="AM80" s="109">
        <v>0</v>
      </c>
      <c r="AN80" s="109">
        <v>0</v>
      </c>
      <c r="AO80" s="109">
        <v>0</v>
      </c>
      <c r="AP80" s="109">
        <v>0</v>
      </c>
      <c r="AQ80" s="109">
        <v>0</v>
      </c>
      <c r="AR80" s="238"/>
      <c r="AS80" s="238"/>
    </row>
    <row r="81" spans="1:45" ht="69.75" customHeight="1">
      <c r="A81" s="270"/>
      <c r="B81" s="270"/>
      <c r="C81" s="270"/>
      <c r="D81" s="105" t="s">
        <v>283</v>
      </c>
      <c r="E81" s="124">
        <f t="shared" si="55"/>
        <v>0</v>
      </c>
      <c r="F81" s="124">
        <f t="shared" si="55"/>
        <v>0</v>
      </c>
      <c r="G81" s="124">
        <f>J81+M81+P81+S81+V81+Y81+AB81+AE81+AH81+AK81+AN81+AQ81</f>
        <v>0</v>
      </c>
      <c r="H81" s="109">
        <v>0</v>
      </c>
      <c r="I81" s="109">
        <v>0</v>
      </c>
      <c r="J81" s="109">
        <v>0</v>
      </c>
      <c r="K81" s="109">
        <v>0</v>
      </c>
      <c r="L81" s="109">
        <v>0</v>
      </c>
      <c r="M81" s="109">
        <v>0</v>
      </c>
      <c r="N81" s="109">
        <v>0</v>
      </c>
      <c r="O81" s="109">
        <v>0</v>
      </c>
      <c r="P81" s="109">
        <v>0</v>
      </c>
      <c r="Q81" s="109">
        <v>0</v>
      </c>
      <c r="R81" s="109">
        <v>0</v>
      </c>
      <c r="S81" s="109">
        <v>0</v>
      </c>
      <c r="T81" s="109">
        <v>0</v>
      </c>
      <c r="U81" s="109">
        <v>0</v>
      </c>
      <c r="V81" s="109">
        <v>0</v>
      </c>
      <c r="W81" s="109">
        <v>0</v>
      </c>
      <c r="X81" s="109">
        <v>0</v>
      </c>
      <c r="Y81" s="109">
        <v>0</v>
      </c>
      <c r="Z81" s="109">
        <v>0</v>
      </c>
      <c r="AA81" s="109">
        <v>0</v>
      </c>
      <c r="AB81" s="109">
        <v>0</v>
      </c>
      <c r="AC81" s="109">
        <v>0</v>
      </c>
      <c r="AD81" s="109">
        <v>0</v>
      </c>
      <c r="AE81" s="109">
        <v>0</v>
      </c>
      <c r="AF81" s="109">
        <v>0</v>
      </c>
      <c r="AG81" s="109">
        <v>0</v>
      </c>
      <c r="AH81" s="109">
        <v>0</v>
      </c>
      <c r="AI81" s="109">
        <v>0</v>
      </c>
      <c r="AJ81" s="109">
        <v>0</v>
      </c>
      <c r="AK81" s="109">
        <v>0</v>
      </c>
      <c r="AL81" s="109">
        <v>0</v>
      </c>
      <c r="AM81" s="109">
        <v>0</v>
      </c>
      <c r="AN81" s="109">
        <v>0</v>
      </c>
      <c r="AO81" s="109">
        <v>0</v>
      </c>
      <c r="AP81" s="109">
        <v>0</v>
      </c>
      <c r="AQ81" s="109">
        <v>0</v>
      </c>
      <c r="AR81" s="239"/>
      <c r="AS81" s="239"/>
    </row>
    <row r="82" spans="1:45" ht="24.75" customHeight="1">
      <c r="A82" s="260" t="s">
        <v>289</v>
      </c>
      <c r="B82" s="261"/>
      <c r="C82" s="262"/>
      <c r="D82" s="131" t="s">
        <v>284</v>
      </c>
      <c r="E82" s="128">
        <f>SUM(E83:E86)</f>
        <v>47909.9</v>
      </c>
      <c r="F82" s="128">
        <f>SUM(F83:F86)</f>
        <v>26799.799999999996</v>
      </c>
      <c r="G82" s="128">
        <f>F82/E82*100</f>
        <v>55.93791679798955</v>
      </c>
      <c r="H82" s="128">
        <f>SUM(H83:H86)</f>
        <v>0</v>
      </c>
      <c r="I82" s="128">
        <f>SUM(I83:I86)</f>
        <v>0</v>
      </c>
      <c r="J82" s="128">
        <v>0</v>
      </c>
      <c r="K82" s="128">
        <f>SUM(K83:K86)</f>
        <v>0</v>
      </c>
      <c r="L82" s="128">
        <f>SUM(L83:L86)</f>
        <v>0</v>
      </c>
      <c r="M82" s="128">
        <v>0</v>
      </c>
      <c r="N82" s="128">
        <f>SUM(N83:N86)</f>
        <v>15339.2</v>
      </c>
      <c r="O82" s="128">
        <f>SUM(O83:O86)</f>
        <v>15321.25414</v>
      </c>
      <c r="P82" s="128">
        <f>O82/N82*100</f>
        <v>99.88300654532179</v>
      </c>
      <c r="Q82" s="128">
        <f>SUM(Q83:Q86)</f>
        <v>4053.5000000000005</v>
      </c>
      <c r="R82" s="128">
        <f>SUM(R83:R86)</f>
        <v>4071.14764</v>
      </c>
      <c r="S82" s="128">
        <f>R82/Q82*100</f>
        <v>100.43536795362031</v>
      </c>
      <c r="T82" s="128">
        <f>SUM(T83:T86)</f>
        <v>3305.4</v>
      </c>
      <c r="U82" s="128">
        <f>SUM(U83:U86)</f>
        <v>3573.9458899999995</v>
      </c>
      <c r="V82" s="128">
        <f>U82/T82*100</f>
        <v>108.12445967205177</v>
      </c>
      <c r="W82" s="128">
        <f>SUM(W83:W86)</f>
        <v>4101.7</v>
      </c>
      <c r="X82" s="128">
        <f>SUM(X83:X86)</f>
        <v>3833.45233</v>
      </c>
      <c r="Y82" s="128">
        <f>X82/W82*100</f>
        <v>93.46008557427409</v>
      </c>
      <c r="Z82" s="128">
        <f>SUM(Z83:Z86)</f>
        <v>8840</v>
      </c>
      <c r="AA82" s="128">
        <f>SUM(AA83:AA86)</f>
        <v>0</v>
      </c>
      <c r="AB82" s="128">
        <v>0</v>
      </c>
      <c r="AC82" s="128">
        <f>SUM(AC83:AC86)</f>
        <v>3800</v>
      </c>
      <c r="AD82" s="128">
        <f>SUM(AD83:AD86)</f>
        <v>0</v>
      </c>
      <c r="AE82" s="128">
        <v>0</v>
      </c>
      <c r="AF82" s="128">
        <f>SUM(AF83:AF86)</f>
        <v>3963.9</v>
      </c>
      <c r="AG82" s="128">
        <f>SUM(AG83:AG86)</f>
        <v>0</v>
      </c>
      <c r="AH82" s="128">
        <f aca="true" t="shared" si="56" ref="AH82:AQ82">SUM(AH83:AH86)</f>
        <v>0</v>
      </c>
      <c r="AI82" s="128">
        <f t="shared" si="56"/>
        <v>4506.2</v>
      </c>
      <c r="AJ82" s="128">
        <f t="shared" si="56"/>
        <v>0</v>
      </c>
      <c r="AK82" s="128">
        <f t="shared" si="56"/>
        <v>0</v>
      </c>
      <c r="AL82" s="128">
        <f t="shared" si="56"/>
        <v>0</v>
      </c>
      <c r="AM82" s="128">
        <f t="shared" si="56"/>
        <v>0</v>
      </c>
      <c r="AN82" s="128">
        <f t="shared" si="56"/>
        <v>0</v>
      </c>
      <c r="AO82" s="128">
        <f t="shared" si="56"/>
        <v>0</v>
      </c>
      <c r="AP82" s="128">
        <f t="shared" si="56"/>
        <v>0</v>
      </c>
      <c r="AQ82" s="128">
        <f t="shared" si="56"/>
        <v>0</v>
      </c>
      <c r="AR82" s="256"/>
      <c r="AS82" s="256"/>
    </row>
    <row r="83" spans="1:45" ht="39.75" customHeight="1">
      <c r="A83" s="263"/>
      <c r="B83" s="264"/>
      <c r="C83" s="265"/>
      <c r="D83" s="104" t="s">
        <v>37</v>
      </c>
      <c r="E83" s="124">
        <v>0</v>
      </c>
      <c r="F83" s="124">
        <v>0</v>
      </c>
      <c r="G83" s="124">
        <v>0</v>
      </c>
      <c r="H83" s="109">
        <v>0</v>
      </c>
      <c r="I83" s="109">
        <v>0</v>
      </c>
      <c r="J83" s="109">
        <v>0</v>
      </c>
      <c r="K83" s="109">
        <v>0</v>
      </c>
      <c r="L83" s="109">
        <v>0</v>
      </c>
      <c r="M83" s="109">
        <v>0</v>
      </c>
      <c r="N83" s="109">
        <v>0</v>
      </c>
      <c r="O83" s="109">
        <v>0</v>
      </c>
      <c r="P83" s="109">
        <v>0</v>
      </c>
      <c r="Q83" s="109">
        <v>0</v>
      </c>
      <c r="R83" s="109">
        <v>0</v>
      </c>
      <c r="S83" s="109">
        <v>0</v>
      </c>
      <c r="T83" s="109">
        <v>0</v>
      </c>
      <c r="U83" s="109">
        <v>0</v>
      </c>
      <c r="V83" s="109">
        <v>0</v>
      </c>
      <c r="W83" s="109">
        <v>0</v>
      </c>
      <c r="X83" s="109">
        <v>0</v>
      </c>
      <c r="Y83" s="109">
        <v>0</v>
      </c>
      <c r="Z83" s="109">
        <v>0</v>
      </c>
      <c r="AA83" s="109">
        <v>0</v>
      </c>
      <c r="AB83" s="109">
        <v>0</v>
      </c>
      <c r="AC83" s="109">
        <v>0</v>
      </c>
      <c r="AD83" s="109">
        <v>0</v>
      </c>
      <c r="AE83" s="109">
        <v>0</v>
      </c>
      <c r="AF83" s="109">
        <v>0</v>
      </c>
      <c r="AG83" s="109">
        <v>0</v>
      </c>
      <c r="AH83" s="109">
        <v>0</v>
      </c>
      <c r="AI83" s="109">
        <v>0</v>
      </c>
      <c r="AJ83" s="109">
        <v>0</v>
      </c>
      <c r="AK83" s="109">
        <v>0</v>
      </c>
      <c r="AL83" s="109">
        <v>0</v>
      </c>
      <c r="AM83" s="109">
        <v>0</v>
      </c>
      <c r="AN83" s="109">
        <v>0</v>
      </c>
      <c r="AO83" s="109">
        <v>0</v>
      </c>
      <c r="AP83" s="109">
        <v>0</v>
      </c>
      <c r="AQ83" s="109">
        <v>0</v>
      </c>
      <c r="AR83" s="257"/>
      <c r="AS83" s="257"/>
    </row>
    <row r="84" spans="1:45" ht="103.5" customHeight="1">
      <c r="A84" s="263"/>
      <c r="B84" s="264"/>
      <c r="C84" s="265"/>
      <c r="D84" s="105" t="s">
        <v>282</v>
      </c>
      <c r="E84" s="124">
        <f>H84+K84+N84+Q84+T84+W84+Z84+AC84+AF84+AI84+AL84+AO84</f>
        <v>47593.5</v>
      </c>
      <c r="F84" s="124">
        <f>I84+L84+O84+R84+U84+X84+AA84+AD84+AG84+AJ84+AM84+AP84</f>
        <v>26571.999999999996</v>
      </c>
      <c r="G84" s="124">
        <f>F84/E84*100</f>
        <v>55.8311534138065</v>
      </c>
      <c r="H84" s="109">
        <f>H74</f>
        <v>0</v>
      </c>
      <c r="I84" s="109">
        <f aca="true" t="shared" si="57" ref="I84:AQ84">I74</f>
        <v>0</v>
      </c>
      <c r="J84" s="109">
        <f t="shared" si="57"/>
        <v>0</v>
      </c>
      <c r="K84" s="109">
        <f t="shared" si="57"/>
        <v>0</v>
      </c>
      <c r="L84" s="109">
        <f t="shared" si="57"/>
        <v>0</v>
      </c>
      <c r="M84" s="109">
        <f t="shared" si="57"/>
        <v>0</v>
      </c>
      <c r="N84" s="109">
        <f t="shared" si="57"/>
        <v>15339.2</v>
      </c>
      <c r="O84" s="109">
        <f t="shared" si="57"/>
        <v>15321.25414</v>
      </c>
      <c r="P84" s="109">
        <f>O84/N84*100</f>
        <v>99.88300654532179</v>
      </c>
      <c r="Q84" s="109">
        <f t="shared" si="57"/>
        <v>4010.7000000000003</v>
      </c>
      <c r="R84" s="109">
        <f t="shared" si="57"/>
        <v>4028.34764</v>
      </c>
      <c r="S84" s="109">
        <f t="shared" si="57"/>
        <v>100.4400139626499</v>
      </c>
      <c r="T84" s="109">
        <f t="shared" si="57"/>
        <v>3262.6</v>
      </c>
      <c r="U84" s="109">
        <f t="shared" si="57"/>
        <v>3436.2458899999997</v>
      </c>
      <c r="V84" s="109">
        <f t="shared" si="57"/>
        <v>105.32231625084287</v>
      </c>
      <c r="W84" s="109">
        <f t="shared" si="57"/>
        <v>3959.5</v>
      </c>
      <c r="X84" s="109">
        <f t="shared" si="57"/>
        <v>3786.15233</v>
      </c>
      <c r="Y84" s="109">
        <f t="shared" si="57"/>
        <v>95.62198080565729</v>
      </c>
      <c r="Z84" s="109">
        <f t="shared" si="57"/>
        <v>8800</v>
      </c>
      <c r="AA84" s="109">
        <f t="shared" si="57"/>
        <v>0</v>
      </c>
      <c r="AB84" s="109">
        <f t="shared" si="57"/>
        <v>0</v>
      </c>
      <c r="AC84" s="109">
        <f t="shared" si="57"/>
        <v>3800</v>
      </c>
      <c r="AD84" s="109">
        <f t="shared" si="57"/>
        <v>0</v>
      </c>
      <c r="AE84" s="109">
        <f t="shared" si="57"/>
        <v>0</v>
      </c>
      <c r="AF84" s="109">
        <f t="shared" si="57"/>
        <v>3915.3</v>
      </c>
      <c r="AG84" s="109">
        <f t="shared" si="57"/>
        <v>0</v>
      </c>
      <c r="AH84" s="109">
        <f t="shared" si="57"/>
        <v>0</v>
      </c>
      <c r="AI84" s="109">
        <f t="shared" si="57"/>
        <v>4506.2</v>
      </c>
      <c r="AJ84" s="109">
        <f t="shared" si="57"/>
        <v>0</v>
      </c>
      <c r="AK84" s="109">
        <f t="shared" si="57"/>
        <v>0</v>
      </c>
      <c r="AL84" s="109">
        <f t="shared" si="57"/>
        <v>0</v>
      </c>
      <c r="AM84" s="109">
        <f t="shared" si="57"/>
        <v>0</v>
      </c>
      <c r="AN84" s="109">
        <f t="shared" si="57"/>
        <v>0</v>
      </c>
      <c r="AO84" s="109">
        <f t="shared" si="57"/>
        <v>0</v>
      </c>
      <c r="AP84" s="109">
        <f t="shared" si="57"/>
        <v>0</v>
      </c>
      <c r="AQ84" s="109">
        <f t="shared" si="57"/>
        <v>0</v>
      </c>
      <c r="AR84" s="257"/>
      <c r="AS84" s="257"/>
    </row>
    <row r="85" spans="1:45" ht="48.75" customHeight="1">
      <c r="A85" s="263"/>
      <c r="B85" s="264"/>
      <c r="C85" s="265"/>
      <c r="D85" s="105" t="s">
        <v>42</v>
      </c>
      <c r="E85" s="124">
        <f>H85+K85+N85+Q85+T85+W85+Z85+AC85+AF85+AI85+AL85+AO85</f>
        <v>316.4</v>
      </c>
      <c r="F85" s="124">
        <f>I85+L85+O85+R85+U85+X85+AA85+AD85+AG85+AJ85+AM85+AP85</f>
        <v>227.8</v>
      </c>
      <c r="G85" s="124">
        <f>F85/E85*100</f>
        <v>71.99747155499368</v>
      </c>
      <c r="H85" s="109">
        <f>H75</f>
        <v>0</v>
      </c>
      <c r="I85" s="109">
        <f aca="true" t="shared" si="58" ref="I85:AQ85">I75</f>
        <v>0</v>
      </c>
      <c r="J85" s="109">
        <f t="shared" si="58"/>
        <v>0</v>
      </c>
      <c r="K85" s="109">
        <f t="shared" si="58"/>
        <v>0</v>
      </c>
      <c r="L85" s="109">
        <f t="shared" si="58"/>
        <v>0</v>
      </c>
      <c r="M85" s="109">
        <f t="shared" si="58"/>
        <v>0</v>
      </c>
      <c r="N85" s="109">
        <f t="shared" si="58"/>
        <v>0</v>
      </c>
      <c r="O85" s="109">
        <f t="shared" si="58"/>
        <v>0</v>
      </c>
      <c r="P85" s="109">
        <f t="shared" si="58"/>
        <v>0</v>
      </c>
      <c r="Q85" s="109">
        <f t="shared" si="58"/>
        <v>42.8</v>
      </c>
      <c r="R85" s="109">
        <f t="shared" si="58"/>
        <v>42.8</v>
      </c>
      <c r="S85" s="109">
        <f t="shared" si="58"/>
        <v>100</v>
      </c>
      <c r="T85" s="109">
        <f t="shared" si="58"/>
        <v>42.8</v>
      </c>
      <c r="U85" s="109">
        <f t="shared" si="58"/>
        <v>137.7</v>
      </c>
      <c r="V85" s="109">
        <f t="shared" si="58"/>
        <v>321.7289719626168</v>
      </c>
      <c r="W85" s="109">
        <f t="shared" si="58"/>
        <v>142.2</v>
      </c>
      <c r="X85" s="109">
        <f t="shared" si="58"/>
        <v>47.3</v>
      </c>
      <c r="Y85" s="109">
        <f t="shared" si="58"/>
        <v>33.26300984528833</v>
      </c>
      <c r="Z85" s="109">
        <f t="shared" si="58"/>
        <v>40</v>
      </c>
      <c r="AA85" s="109">
        <f t="shared" si="58"/>
        <v>0</v>
      </c>
      <c r="AB85" s="109">
        <f t="shared" si="58"/>
        <v>0</v>
      </c>
      <c r="AC85" s="109">
        <f t="shared" si="58"/>
        <v>0</v>
      </c>
      <c r="AD85" s="109">
        <f t="shared" si="58"/>
        <v>0</v>
      </c>
      <c r="AE85" s="109">
        <f t="shared" si="58"/>
        <v>0</v>
      </c>
      <c r="AF85" s="109">
        <f t="shared" si="58"/>
        <v>48.6</v>
      </c>
      <c r="AG85" s="109">
        <f t="shared" si="58"/>
        <v>0</v>
      </c>
      <c r="AH85" s="109">
        <f t="shared" si="58"/>
        <v>0</v>
      </c>
      <c r="AI85" s="109">
        <f t="shared" si="58"/>
        <v>0</v>
      </c>
      <c r="AJ85" s="109">
        <f t="shared" si="58"/>
        <v>0</v>
      </c>
      <c r="AK85" s="109">
        <f t="shared" si="58"/>
        <v>0</v>
      </c>
      <c r="AL85" s="109">
        <f t="shared" si="58"/>
        <v>0</v>
      </c>
      <c r="AM85" s="109">
        <f t="shared" si="58"/>
        <v>0</v>
      </c>
      <c r="AN85" s="109">
        <f t="shared" si="58"/>
        <v>0</v>
      </c>
      <c r="AO85" s="109">
        <f t="shared" si="58"/>
        <v>0</v>
      </c>
      <c r="AP85" s="109">
        <f t="shared" si="58"/>
        <v>0</v>
      </c>
      <c r="AQ85" s="109">
        <f t="shared" si="58"/>
        <v>0</v>
      </c>
      <c r="AR85" s="257"/>
      <c r="AS85" s="257"/>
    </row>
    <row r="86" spans="1:45" ht="69.75" customHeight="1">
      <c r="A86" s="266"/>
      <c r="B86" s="267"/>
      <c r="C86" s="268"/>
      <c r="D86" s="105" t="s">
        <v>283</v>
      </c>
      <c r="E86" s="124">
        <v>0</v>
      </c>
      <c r="F86" s="124">
        <v>0</v>
      </c>
      <c r="G86" s="124">
        <v>0</v>
      </c>
      <c r="H86" s="109">
        <v>0</v>
      </c>
      <c r="I86" s="109">
        <v>0</v>
      </c>
      <c r="J86" s="109">
        <v>0</v>
      </c>
      <c r="K86" s="109">
        <v>0</v>
      </c>
      <c r="L86" s="109">
        <v>0</v>
      </c>
      <c r="M86" s="109">
        <v>0</v>
      </c>
      <c r="N86" s="109">
        <v>0</v>
      </c>
      <c r="O86" s="109">
        <v>0</v>
      </c>
      <c r="P86" s="109">
        <v>0</v>
      </c>
      <c r="Q86" s="109">
        <v>0</v>
      </c>
      <c r="R86" s="109">
        <v>0</v>
      </c>
      <c r="S86" s="109">
        <v>0</v>
      </c>
      <c r="T86" s="109">
        <v>0</v>
      </c>
      <c r="U86" s="109">
        <v>0</v>
      </c>
      <c r="V86" s="109">
        <v>0</v>
      </c>
      <c r="W86" s="109">
        <v>0</v>
      </c>
      <c r="X86" s="109">
        <v>0</v>
      </c>
      <c r="Y86" s="109">
        <v>0</v>
      </c>
      <c r="Z86" s="109">
        <v>0</v>
      </c>
      <c r="AA86" s="109">
        <v>0</v>
      </c>
      <c r="AB86" s="109">
        <v>0</v>
      </c>
      <c r="AC86" s="109">
        <v>0</v>
      </c>
      <c r="AD86" s="109">
        <v>0</v>
      </c>
      <c r="AE86" s="109">
        <v>0</v>
      </c>
      <c r="AF86" s="109">
        <v>0</v>
      </c>
      <c r="AG86" s="109">
        <v>0</v>
      </c>
      <c r="AH86" s="109">
        <v>0</v>
      </c>
      <c r="AI86" s="109">
        <v>0</v>
      </c>
      <c r="AJ86" s="109">
        <v>0</v>
      </c>
      <c r="AK86" s="109">
        <v>0</v>
      </c>
      <c r="AL86" s="109">
        <v>0</v>
      </c>
      <c r="AM86" s="109">
        <v>0</v>
      </c>
      <c r="AN86" s="109">
        <v>0</v>
      </c>
      <c r="AO86" s="109">
        <v>0</v>
      </c>
      <c r="AP86" s="109">
        <v>0</v>
      </c>
      <c r="AQ86" s="109">
        <v>0</v>
      </c>
      <c r="AR86" s="258"/>
      <c r="AS86" s="258"/>
    </row>
    <row r="87" spans="1:45" ht="21" customHeight="1">
      <c r="A87" s="270" t="s">
        <v>290</v>
      </c>
      <c r="B87" s="270"/>
      <c r="C87" s="270"/>
      <c r="D87" s="253"/>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5"/>
      <c r="AR87" s="113"/>
      <c r="AS87" s="111"/>
    </row>
    <row r="88" spans="1:45" ht="24.75" customHeight="1">
      <c r="A88" s="259" t="s">
        <v>302</v>
      </c>
      <c r="B88" s="259"/>
      <c r="C88" s="259"/>
      <c r="D88" s="131" t="s">
        <v>284</v>
      </c>
      <c r="E88" s="128">
        <f>SUM(E89:E92)</f>
        <v>47909.9</v>
      </c>
      <c r="F88" s="128">
        <f>SUM(F89:F92)</f>
        <v>26799.799999999996</v>
      </c>
      <c r="G88" s="128">
        <f>F88/E88*100</f>
        <v>55.93791679798955</v>
      </c>
      <c r="H88" s="128">
        <f>SUM(H89:H92)</f>
        <v>0</v>
      </c>
      <c r="I88" s="128">
        <f aca="true" t="shared" si="59" ref="I88:AQ88">SUM(I89:I92)</f>
        <v>0</v>
      </c>
      <c r="J88" s="128">
        <f t="shared" si="59"/>
        <v>0</v>
      </c>
      <c r="K88" s="128">
        <f t="shared" si="59"/>
        <v>0</v>
      </c>
      <c r="L88" s="128">
        <f t="shared" si="59"/>
        <v>0</v>
      </c>
      <c r="M88" s="128">
        <f t="shared" si="59"/>
        <v>0</v>
      </c>
      <c r="N88" s="128">
        <f t="shared" si="59"/>
        <v>15339.2</v>
      </c>
      <c r="O88" s="128">
        <f t="shared" si="59"/>
        <v>15321.25414</v>
      </c>
      <c r="P88" s="128">
        <f>O88/N88*100</f>
        <v>99.88300654532179</v>
      </c>
      <c r="Q88" s="128">
        <f t="shared" si="59"/>
        <v>4053.5000000000005</v>
      </c>
      <c r="R88" s="128">
        <f t="shared" si="59"/>
        <v>4071.14764</v>
      </c>
      <c r="S88" s="128">
        <f>R88/Q88*100</f>
        <v>100.43536795362031</v>
      </c>
      <c r="T88" s="128">
        <f t="shared" si="59"/>
        <v>3305.4</v>
      </c>
      <c r="U88" s="128">
        <f t="shared" si="59"/>
        <v>3573.9458899999995</v>
      </c>
      <c r="V88" s="128">
        <f>U88/T88*100</f>
        <v>108.12445967205177</v>
      </c>
      <c r="W88" s="128">
        <f t="shared" si="59"/>
        <v>4101.7</v>
      </c>
      <c r="X88" s="128">
        <f t="shared" si="59"/>
        <v>3833.45233</v>
      </c>
      <c r="Y88" s="128">
        <f>X88/W88*100</f>
        <v>93.46008557427409</v>
      </c>
      <c r="Z88" s="128">
        <f t="shared" si="59"/>
        <v>8840</v>
      </c>
      <c r="AA88" s="128">
        <f t="shared" si="59"/>
        <v>0</v>
      </c>
      <c r="AB88" s="128">
        <f t="shared" si="59"/>
        <v>0</v>
      </c>
      <c r="AC88" s="128">
        <f t="shared" si="59"/>
        <v>3800</v>
      </c>
      <c r="AD88" s="128">
        <f t="shared" si="59"/>
        <v>0</v>
      </c>
      <c r="AE88" s="128">
        <f t="shared" si="59"/>
        <v>0</v>
      </c>
      <c r="AF88" s="128">
        <f t="shared" si="59"/>
        <v>3963.9</v>
      </c>
      <c r="AG88" s="128">
        <f t="shared" si="59"/>
        <v>0</v>
      </c>
      <c r="AH88" s="128">
        <f t="shared" si="59"/>
        <v>0</v>
      </c>
      <c r="AI88" s="128">
        <f t="shared" si="59"/>
        <v>4506.2</v>
      </c>
      <c r="AJ88" s="128">
        <f t="shared" si="59"/>
        <v>0</v>
      </c>
      <c r="AK88" s="128">
        <f t="shared" si="59"/>
        <v>0</v>
      </c>
      <c r="AL88" s="128">
        <f t="shared" si="59"/>
        <v>0</v>
      </c>
      <c r="AM88" s="128">
        <f t="shared" si="59"/>
        <v>0</v>
      </c>
      <c r="AN88" s="128">
        <f t="shared" si="59"/>
        <v>0</v>
      </c>
      <c r="AO88" s="128">
        <f t="shared" si="59"/>
        <v>0</v>
      </c>
      <c r="AP88" s="128">
        <f t="shared" si="59"/>
        <v>0</v>
      </c>
      <c r="AQ88" s="128">
        <f t="shared" si="59"/>
        <v>0</v>
      </c>
      <c r="AR88" s="256"/>
      <c r="AS88" s="256"/>
    </row>
    <row r="89" spans="1:45" ht="49.5" customHeight="1">
      <c r="A89" s="259"/>
      <c r="B89" s="259"/>
      <c r="C89" s="259"/>
      <c r="D89" s="104" t="s">
        <v>37</v>
      </c>
      <c r="E89" s="124">
        <v>0</v>
      </c>
      <c r="F89" s="124">
        <v>0</v>
      </c>
      <c r="G89" s="124">
        <v>0</v>
      </c>
      <c r="H89" s="109">
        <v>0</v>
      </c>
      <c r="I89" s="109">
        <v>0</v>
      </c>
      <c r="J89" s="109">
        <v>0</v>
      </c>
      <c r="K89" s="109">
        <v>0</v>
      </c>
      <c r="L89" s="109">
        <v>0</v>
      </c>
      <c r="M89" s="109">
        <v>0</v>
      </c>
      <c r="N89" s="109">
        <v>0</v>
      </c>
      <c r="O89" s="109">
        <v>0</v>
      </c>
      <c r="P89" s="109">
        <v>0</v>
      </c>
      <c r="Q89" s="109">
        <v>0</v>
      </c>
      <c r="R89" s="109">
        <v>0</v>
      </c>
      <c r="S89" s="109">
        <v>0</v>
      </c>
      <c r="T89" s="109">
        <v>0</v>
      </c>
      <c r="U89" s="109">
        <v>0</v>
      </c>
      <c r="V89" s="109">
        <v>0</v>
      </c>
      <c r="W89" s="109">
        <v>0</v>
      </c>
      <c r="X89" s="109">
        <v>0</v>
      </c>
      <c r="Y89" s="109">
        <v>0</v>
      </c>
      <c r="Z89" s="109">
        <v>0</v>
      </c>
      <c r="AA89" s="109">
        <v>0</v>
      </c>
      <c r="AB89" s="109">
        <v>0</v>
      </c>
      <c r="AC89" s="109">
        <v>0</v>
      </c>
      <c r="AD89" s="109">
        <v>0</v>
      </c>
      <c r="AE89" s="109">
        <v>0</v>
      </c>
      <c r="AF89" s="109">
        <v>0</v>
      </c>
      <c r="AG89" s="109">
        <v>0</v>
      </c>
      <c r="AH89" s="109">
        <v>0</v>
      </c>
      <c r="AI89" s="109">
        <v>0</v>
      </c>
      <c r="AJ89" s="109">
        <v>0</v>
      </c>
      <c r="AK89" s="109">
        <v>0</v>
      </c>
      <c r="AL89" s="109">
        <v>0</v>
      </c>
      <c r="AM89" s="109">
        <v>0</v>
      </c>
      <c r="AN89" s="109">
        <v>0</v>
      </c>
      <c r="AO89" s="109">
        <v>0</v>
      </c>
      <c r="AP89" s="109">
        <v>0</v>
      </c>
      <c r="AQ89" s="109">
        <v>0</v>
      </c>
      <c r="AR89" s="257"/>
      <c r="AS89" s="257"/>
    </row>
    <row r="90" spans="1:45" ht="103.5" customHeight="1">
      <c r="A90" s="259"/>
      <c r="B90" s="259"/>
      <c r="C90" s="259"/>
      <c r="D90" s="105" t="s">
        <v>282</v>
      </c>
      <c r="E90" s="124">
        <f>H90+K90+N90+Q90+T90+W90+Z90+AC90+AF90+AI90+AL90+AO90</f>
        <v>47593.5</v>
      </c>
      <c r="F90" s="124">
        <f>I90+L90+O90+R90+U90+X90+AA90+AD90+AG90+AJ90+AM90+AP90</f>
        <v>26571.999999999996</v>
      </c>
      <c r="G90" s="124">
        <f>F90/E90*100</f>
        <v>55.8311534138065</v>
      </c>
      <c r="H90" s="109">
        <f>H74</f>
        <v>0</v>
      </c>
      <c r="I90" s="109">
        <f aca="true" t="shared" si="60" ref="I90:AQ90">I74</f>
        <v>0</v>
      </c>
      <c r="J90" s="109">
        <f t="shared" si="60"/>
        <v>0</v>
      </c>
      <c r="K90" s="109">
        <f t="shared" si="60"/>
        <v>0</v>
      </c>
      <c r="L90" s="109">
        <f t="shared" si="60"/>
        <v>0</v>
      </c>
      <c r="M90" s="109">
        <f t="shared" si="60"/>
        <v>0</v>
      </c>
      <c r="N90" s="109">
        <f t="shared" si="60"/>
        <v>15339.2</v>
      </c>
      <c r="O90" s="109">
        <f t="shared" si="60"/>
        <v>15321.25414</v>
      </c>
      <c r="P90" s="109">
        <f t="shared" si="60"/>
        <v>99.88300654532179</v>
      </c>
      <c r="Q90" s="109">
        <f t="shared" si="60"/>
        <v>4010.7000000000003</v>
      </c>
      <c r="R90" s="109">
        <f t="shared" si="60"/>
        <v>4028.34764</v>
      </c>
      <c r="S90" s="109">
        <f t="shared" si="60"/>
        <v>100.4400139626499</v>
      </c>
      <c r="T90" s="109">
        <f t="shared" si="60"/>
        <v>3262.6</v>
      </c>
      <c r="U90" s="109">
        <f t="shared" si="60"/>
        <v>3436.2458899999997</v>
      </c>
      <c r="V90" s="109">
        <f t="shared" si="60"/>
        <v>105.32231625084287</v>
      </c>
      <c r="W90" s="109">
        <f t="shared" si="60"/>
        <v>3959.5</v>
      </c>
      <c r="X90" s="109">
        <f t="shared" si="60"/>
        <v>3786.15233</v>
      </c>
      <c r="Y90" s="109">
        <f t="shared" si="60"/>
        <v>95.62198080565729</v>
      </c>
      <c r="Z90" s="109">
        <f t="shared" si="60"/>
        <v>8800</v>
      </c>
      <c r="AA90" s="109">
        <f t="shared" si="60"/>
        <v>0</v>
      </c>
      <c r="AB90" s="109">
        <f t="shared" si="60"/>
        <v>0</v>
      </c>
      <c r="AC90" s="109">
        <f t="shared" si="60"/>
        <v>3800</v>
      </c>
      <c r="AD90" s="109">
        <f t="shared" si="60"/>
        <v>0</v>
      </c>
      <c r="AE90" s="109">
        <f t="shared" si="60"/>
        <v>0</v>
      </c>
      <c r="AF90" s="109">
        <f t="shared" si="60"/>
        <v>3915.3</v>
      </c>
      <c r="AG90" s="109">
        <f t="shared" si="60"/>
        <v>0</v>
      </c>
      <c r="AH90" s="109">
        <f t="shared" si="60"/>
        <v>0</v>
      </c>
      <c r="AI90" s="109">
        <f t="shared" si="60"/>
        <v>4506.2</v>
      </c>
      <c r="AJ90" s="109">
        <f t="shared" si="60"/>
        <v>0</v>
      </c>
      <c r="AK90" s="109">
        <f t="shared" si="60"/>
        <v>0</v>
      </c>
      <c r="AL90" s="109">
        <f t="shared" si="60"/>
        <v>0</v>
      </c>
      <c r="AM90" s="109">
        <f t="shared" si="60"/>
        <v>0</v>
      </c>
      <c r="AN90" s="109">
        <f t="shared" si="60"/>
        <v>0</v>
      </c>
      <c r="AO90" s="109">
        <f t="shared" si="60"/>
        <v>0</v>
      </c>
      <c r="AP90" s="109">
        <f t="shared" si="60"/>
        <v>0</v>
      </c>
      <c r="AQ90" s="109">
        <f t="shared" si="60"/>
        <v>0</v>
      </c>
      <c r="AR90" s="257"/>
      <c r="AS90" s="257"/>
    </row>
    <row r="91" spans="1:45" ht="48.75" customHeight="1">
      <c r="A91" s="259"/>
      <c r="B91" s="259"/>
      <c r="C91" s="259"/>
      <c r="D91" s="105" t="s">
        <v>42</v>
      </c>
      <c r="E91" s="124">
        <f>H91+K91+N91+Q91+T91+W91+Z91+AC91+AF91+AI91+AL91+AO91</f>
        <v>316.4</v>
      </c>
      <c r="F91" s="124">
        <f>I91+L91+O91+R91+U91+X91+AA91+AD91+AG91+AJ91+AM91+AP91</f>
        <v>227.8</v>
      </c>
      <c r="G91" s="124">
        <f>F91/E91*100</f>
        <v>71.99747155499368</v>
      </c>
      <c r="H91" s="109">
        <f>H75</f>
        <v>0</v>
      </c>
      <c r="I91" s="109">
        <f aca="true" t="shared" si="61" ref="I91:AQ91">I75</f>
        <v>0</v>
      </c>
      <c r="J91" s="109">
        <f t="shared" si="61"/>
        <v>0</v>
      </c>
      <c r="K91" s="109">
        <f t="shared" si="61"/>
        <v>0</v>
      </c>
      <c r="L91" s="109">
        <f t="shared" si="61"/>
        <v>0</v>
      </c>
      <c r="M91" s="109">
        <f t="shared" si="61"/>
        <v>0</v>
      </c>
      <c r="N91" s="109">
        <f t="shared" si="61"/>
        <v>0</v>
      </c>
      <c r="O91" s="109">
        <f t="shared" si="61"/>
        <v>0</v>
      </c>
      <c r="P91" s="109">
        <f t="shared" si="61"/>
        <v>0</v>
      </c>
      <c r="Q91" s="109">
        <f t="shared" si="61"/>
        <v>42.8</v>
      </c>
      <c r="R91" s="109">
        <f t="shared" si="61"/>
        <v>42.8</v>
      </c>
      <c r="S91" s="109">
        <f t="shared" si="61"/>
        <v>100</v>
      </c>
      <c r="T91" s="109">
        <f t="shared" si="61"/>
        <v>42.8</v>
      </c>
      <c r="U91" s="109">
        <f t="shared" si="61"/>
        <v>137.7</v>
      </c>
      <c r="V91" s="109">
        <f t="shared" si="61"/>
        <v>321.7289719626168</v>
      </c>
      <c r="W91" s="109">
        <f t="shared" si="61"/>
        <v>142.2</v>
      </c>
      <c r="X91" s="109">
        <f t="shared" si="61"/>
        <v>47.3</v>
      </c>
      <c r="Y91" s="109">
        <f t="shared" si="61"/>
        <v>33.26300984528833</v>
      </c>
      <c r="Z91" s="109">
        <f t="shared" si="61"/>
        <v>40</v>
      </c>
      <c r="AA91" s="109">
        <f t="shared" si="61"/>
        <v>0</v>
      </c>
      <c r="AB91" s="109">
        <f t="shared" si="61"/>
        <v>0</v>
      </c>
      <c r="AC91" s="109">
        <f t="shared" si="61"/>
        <v>0</v>
      </c>
      <c r="AD91" s="109">
        <f t="shared" si="61"/>
        <v>0</v>
      </c>
      <c r="AE91" s="109">
        <f t="shared" si="61"/>
        <v>0</v>
      </c>
      <c r="AF91" s="109">
        <f t="shared" si="61"/>
        <v>48.6</v>
      </c>
      <c r="AG91" s="109">
        <f t="shared" si="61"/>
        <v>0</v>
      </c>
      <c r="AH91" s="109">
        <f t="shared" si="61"/>
        <v>0</v>
      </c>
      <c r="AI91" s="109">
        <f t="shared" si="61"/>
        <v>0</v>
      </c>
      <c r="AJ91" s="109">
        <f t="shared" si="61"/>
        <v>0</v>
      </c>
      <c r="AK91" s="109">
        <f t="shared" si="61"/>
        <v>0</v>
      </c>
      <c r="AL91" s="109">
        <f t="shared" si="61"/>
        <v>0</v>
      </c>
      <c r="AM91" s="109">
        <f t="shared" si="61"/>
        <v>0</v>
      </c>
      <c r="AN91" s="109">
        <f t="shared" si="61"/>
        <v>0</v>
      </c>
      <c r="AO91" s="109">
        <f t="shared" si="61"/>
        <v>0</v>
      </c>
      <c r="AP91" s="109">
        <f t="shared" si="61"/>
        <v>0</v>
      </c>
      <c r="AQ91" s="109">
        <f t="shared" si="61"/>
        <v>0</v>
      </c>
      <c r="AR91" s="257"/>
      <c r="AS91" s="257"/>
    </row>
    <row r="92" spans="1:45" ht="86.25" customHeight="1">
      <c r="A92" s="259"/>
      <c r="B92" s="259"/>
      <c r="C92" s="259"/>
      <c r="D92" s="105" t="s">
        <v>283</v>
      </c>
      <c r="E92" s="124">
        <v>0</v>
      </c>
      <c r="F92" s="124">
        <v>0</v>
      </c>
      <c r="G92" s="124">
        <v>0</v>
      </c>
      <c r="H92" s="109">
        <v>0</v>
      </c>
      <c r="I92" s="109">
        <v>0</v>
      </c>
      <c r="J92" s="109">
        <v>0</v>
      </c>
      <c r="K92" s="109">
        <v>0</v>
      </c>
      <c r="L92" s="109">
        <v>0</v>
      </c>
      <c r="M92" s="109">
        <v>0</v>
      </c>
      <c r="N92" s="109">
        <v>0</v>
      </c>
      <c r="O92" s="109">
        <v>0</v>
      </c>
      <c r="P92" s="109">
        <v>0</v>
      </c>
      <c r="Q92" s="109">
        <v>0</v>
      </c>
      <c r="R92" s="109">
        <v>0</v>
      </c>
      <c r="S92" s="109">
        <v>0</v>
      </c>
      <c r="T92" s="109">
        <v>0</v>
      </c>
      <c r="U92" s="109">
        <v>0</v>
      </c>
      <c r="V92" s="109">
        <v>0</v>
      </c>
      <c r="W92" s="109">
        <v>0</v>
      </c>
      <c r="X92" s="109">
        <v>0</v>
      </c>
      <c r="Y92" s="109">
        <v>0</v>
      </c>
      <c r="Z92" s="109">
        <v>0</v>
      </c>
      <c r="AA92" s="109">
        <v>0</v>
      </c>
      <c r="AB92" s="109">
        <v>0</v>
      </c>
      <c r="AC92" s="109">
        <v>0</v>
      </c>
      <c r="AD92" s="109">
        <v>0</v>
      </c>
      <c r="AE92" s="109">
        <v>0</v>
      </c>
      <c r="AF92" s="109">
        <v>0</v>
      </c>
      <c r="AG92" s="109">
        <v>0</v>
      </c>
      <c r="AH92" s="109">
        <v>0</v>
      </c>
      <c r="AI92" s="109">
        <v>0</v>
      </c>
      <c r="AJ92" s="109">
        <v>0</v>
      </c>
      <c r="AK92" s="109">
        <v>0</v>
      </c>
      <c r="AL92" s="109">
        <v>0</v>
      </c>
      <c r="AM92" s="109">
        <v>0</v>
      </c>
      <c r="AN92" s="109">
        <v>0</v>
      </c>
      <c r="AO92" s="109">
        <v>0</v>
      </c>
      <c r="AP92" s="109">
        <v>0</v>
      </c>
      <c r="AQ92" s="109">
        <v>0</v>
      </c>
      <c r="AR92" s="258"/>
      <c r="AS92" s="258"/>
    </row>
    <row r="93" spans="1:45" ht="26.25" customHeight="1">
      <c r="A93" s="270" t="s">
        <v>291</v>
      </c>
      <c r="B93" s="270"/>
      <c r="C93" s="270"/>
      <c r="D93" s="131" t="s">
        <v>284</v>
      </c>
      <c r="E93" s="128">
        <f>SUM(E94:E97)</f>
        <v>0</v>
      </c>
      <c r="F93" s="128">
        <f>SUM(F94:F97)</f>
        <v>0</v>
      </c>
      <c r="G93" s="128">
        <v>0</v>
      </c>
      <c r="H93" s="128">
        <f aca="true" t="shared" si="62" ref="H93:AO93">SUM(H94:H97)</f>
        <v>0</v>
      </c>
      <c r="I93" s="128">
        <f t="shared" si="62"/>
        <v>0</v>
      </c>
      <c r="J93" s="128">
        <f t="shared" si="62"/>
        <v>0</v>
      </c>
      <c r="K93" s="128">
        <f t="shared" si="62"/>
        <v>0</v>
      </c>
      <c r="L93" s="128">
        <f t="shared" si="62"/>
        <v>0</v>
      </c>
      <c r="M93" s="128">
        <f t="shared" si="62"/>
        <v>0</v>
      </c>
      <c r="N93" s="128">
        <f t="shared" si="62"/>
        <v>0</v>
      </c>
      <c r="O93" s="128">
        <f t="shared" si="62"/>
        <v>0</v>
      </c>
      <c r="P93" s="128">
        <f t="shared" si="62"/>
        <v>0</v>
      </c>
      <c r="Q93" s="128">
        <f t="shared" si="62"/>
        <v>0</v>
      </c>
      <c r="R93" s="128">
        <f t="shared" si="62"/>
        <v>0</v>
      </c>
      <c r="S93" s="128">
        <f t="shared" si="62"/>
        <v>0</v>
      </c>
      <c r="T93" s="128">
        <f t="shared" si="62"/>
        <v>0</v>
      </c>
      <c r="U93" s="128">
        <f t="shared" si="62"/>
        <v>0</v>
      </c>
      <c r="V93" s="128">
        <f t="shared" si="62"/>
        <v>0</v>
      </c>
      <c r="W93" s="128">
        <f t="shared" si="62"/>
        <v>0</v>
      </c>
      <c r="X93" s="128">
        <f t="shared" si="62"/>
        <v>0</v>
      </c>
      <c r="Y93" s="128">
        <f t="shared" si="62"/>
        <v>0</v>
      </c>
      <c r="Z93" s="128">
        <f t="shared" si="62"/>
        <v>0</v>
      </c>
      <c r="AA93" s="128">
        <f t="shared" si="62"/>
        <v>0</v>
      </c>
      <c r="AB93" s="128">
        <f t="shared" si="62"/>
        <v>0</v>
      </c>
      <c r="AC93" s="128">
        <f t="shared" si="62"/>
        <v>0</v>
      </c>
      <c r="AD93" s="128">
        <f t="shared" si="62"/>
        <v>0</v>
      </c>
      <c r="AE93" s="128">
        <f t="shared" si="62"/>
        <v>0</v>
      </c>
      <c r="AF93" s="128">
        <f t="shared" si="62"/>
        <v>0</v>
      </c>
      <c r="AG93" s="128">
        <f t="shared" si="62"/>
        <v>0</v>
      </c>
      <c r="AH93" s="128">
        <f t="shared" si="62"/>
        <v>0</v>
      </c>
      <c r="AI93" s="128">
        <f t="shared" si="62"/>
        <v>0</v>
      </c>
      <c r="AJ93" s="128">
        <f t="shared" si="62"/>
        <v>0</v>
      </c>
      <c r="AK93" s="128">
        <f t="shared" si="62"/>
        <v>0</v>
      </c>
      <c r="AL93" s="128">
        <f t="shared" si="62"/>
        <v>0</v>
      </c>
      <c r="AM93" s="128">
        <f t="shared" si="62"/>
        <v>0</v>
      </c>
      <c r="AN93" s="128">
        <f t="shared" si="62"/>
        <v>0</v>
      </c>
      <c r="AO93" s="128">
        <f t="shared" si="62"/>
        <v>0</v>
      </c>
      <c r="AP93" s="129">
        <v>0</v>
      </c>
      <c r="AQ93" s="129">
        <v>0</v>
      </c>
      <c r="AR93" s="237"/>
      <c r="AS93" s="237"/>
    </row>
    <row r="94" spans="1:45" ht="39.75" customHeight="1">
      <c r="A94" s="270"/>
      <c r="B94" s="270"/>
      <c r="C94" s="270"/>
      <c r="D94" s="104" t="s">
        <v>37</v>
      </c>
      <c r="E94" s="124">
        <f>H94+K94+N94+Q94+T94+W94+Z94+AC94+AF94+AI94+AL94+AO94</f>
        <v>0</v>
      </c>
      <c r="F94" s="124">
        <f>I94+L94+O94+R94+U94+X94+AA94+AD94+AG94+AJ94+AM94+AP94</f>
        <v>0</v>
      </c>
      <c r="G94" s="124">
        <f>J94+M94+P94+S94+V94+Y94+AB94+AE94+AH94+AK94+AN94+AQ94</f>
        <v>0</v>
      </c>
      <c r="H94" s="109">
        <v>0</v>
      </c>
      <c r="I94" s="109">
        <v>0</v>
      </c>
      <c r="J94" s="109">
        <v>0</v>
      </c>
      <c r="K94" s="109">
        <v>0</v>
      </c>
      <c r="L94" s="109">
        <v>0</v>
      </c>
      <c r="M94" s="109">
        <v>0</v>
      </c>
      <c r="N94" s="109">
        <v>0</v>
      </c>
      <c r="O94" s="109">
        <v>0</v>
      </c>
      <c r="P94" s="109">
        <v>0</v>
      </c>
      <c r="Q94" s="109">
        <v>0</v>
      </c>
      <c r="R94" s="109">
        <v>0</v>
      </c>
      <c r="S94" s="109">
        <v>0</v>
      </c>
      <c r="T94" s="109">
        <v>0</v>
      </c>
      <c r="U94" s="109">
        <v>0</v>
      </c>
      <c r="V94" s="109">
        <v>0</v>
      </c>
      <c r="W94" s="109">
        <v>0</v>
      </c>
      <c r="X94" s="109">
        <v>0</v>
      </c>
      <c r="Y94" s="109">
        <v>0</v>
      </c>
      <c r="Z94" s="109">
        <v>0</v>
      </c>
      <c r="AA94" s="109">
        <v>0</v>
      </c>
      <c r="AB94" s="109">
        <v>0</v>
      </c>
      <c r="AC94" s="109">
        <v>0</v>
      </c>
      <c r="AD94" s="109">
        <v>0</v>
      </c>
      <c r="AE94" s="109">
        <v>0</v>
      </c>
      <c r="AF94" s="109">
        <v>0</v>
      </c>
      <c r="AG94" s="109">
        <v>0</v>
      </c>
      <c r="AH94" s="109">
        <v>0</v>
      </c>
      <c r="AI94" s="109">
        <v>0</v>
      </c>
      <c r="AJ94" s="109">
        <v>0</v>
      </c>
      <c r="AK94" s="109">
        <v>0</v>
      </c>
      <c r="AL94" s="109">
        <v>0</v>
      </c>
      <c r="AM94" s="109">
        <v>0</v>
      </c>
      <c r="AN94" s="109">
        <v>0</v>
      </c>
      <c r="AO94" s="109">
        <v>0</v>
      </c>
      <c r="AP94" s="109">
        <v>0</v>
      </c>
      <c r="AQ94" s="109">
        <v>0</v>
      </c>
      <c r="AR94" s="238"/>
      <c r="AS94" s="238"/>
    </row>
    <row r="95" spans="1:45" ht="116.25" customHeight="1">
      <c r="A95" s="270"/>
      <c r="B95" s="270"/>
      <c r="C95" s="270"/>
      <c r="D95" s="105" t="s">
        <v>282</v>
      </c>
      <c r="E95" s="124">
        <f aca="true" t="shared" si="63" ref="E95:F97">H95+K95+N95+Q95+T95+W95+Z95+AC95+AF95+AI95+AL95+AO95</f>
        <v>0</v>
      </c>
      <c r="F95" s="124">
        <f t="shared" si="63"/>
        <v>0</v>
      </c>
      <c r="G95" s="124">
        <v>0</v>
      </c>
      <c r="H95" s="109">
        <v>0</v>
      </c>
      <c r="I95" s="109">
        <v>0</v>
      </c>
      <c r="J95" s="109">
        <v>0</v>
      </c>
      <c r="K95" s="109">
        <v>0</v>
      </c>
      <c r="L95" s="109">
        <v>0</v>
      </c>
      <c r="M95" s="109">
        <v>0</v>
      </c>
      <c r="N95" s="109">
        <v>0</v>
      </c>
      <c r="O95" s="109">
        <v>0</v>
      </c>
      <c r="P95" s="109">
        <v>0</v>
      </c>
      <c r="Q95" s="109">
        <v>0</v>
      </c>
      <c r="R95" s="109">
        <v>0</v>
      </c>
      <c r="S95" s="109">
        <v>0</v>
      </c>
      <c r="T95" s="109">
        <v>0</v>
      </c>
      <c r="U95" s="109">
        <v>0</v>
      </c>
      <c r="V95" s="109">
        <v>0</v>
      </c>
      <c r="W95" s="109">
        <v>0</v>
      </c>
      <c r="X95" s="109">
        <v>0</v>
      </c>
      <c r="Y95" s="109">
        <v>0</v>
      </c>
      <c r="Z95" s="109">
        <v>0</v>
      </c>
      <c r="AA95" s="109">
        <v>0</v>
      </c>
      <c r="AB95" s="109">
        <v>0</v>
      </c>
      <c r="AC95" s="109">
        <v>0</v>
      </c>
      <c r="AD95" s="109">
        <v>0</v>
      </c>
      <c r="AE95" s="109">
        <v>0</v>
      </c>
      <c r="AF95" s="109">
        <v>0</v>
      </c>
      <c r="AG95" s="109">
        <v>0</v>
      </c>
      <c r="AH95" s="109">
        <v>0</v>
      </c>
      <c r="AI95" s="109">
        <v>0</v>
      </c>
      <c r="AJ95" s="109">
        <v>0</v>
      </c>
      <c r="AK95" s="109">
        <v>0</v>
      </c>
      <c r="AL95" s="109">
        <v>0</v>
      </c>
      <c r="AM95" s="109">
        <v>0</v>
      </c>
      <c r="AN95" s="109">
        <v>0</v>
      </c>
      <c r="AO95" s="109">
        <v>0</v>
      </c>
      <c r="AP95" s="109">
        <v>0</v>
      </c>
      <c r="AQ95" s="109">
        <v>0</v>
      </c>
      <c r="AR95" s="238"/>
      <c r="AS95" s="238"/>
    </row>
    <row r="96" spans="1:45" ht="48.75" customHeight="1">
      <c r="A96" s="270"/>
      <c r="B96" s="270"/>
      <c r="C96" s="270"/>
      <c r="D96" s="105" t="s">
        <v>42</v>
      </c>
      <c r="E96" s="124">
        <f t="shared" si="63"/>
        <v>0</v>
      </c>
      <c r="F96" s="124">
        <f t="shared" si="63"/>
        <v>0</v>
      </c>
      <c r="G96" s="124">
        <v>0</v>
      </c>
      <c r="H96" s="109">
        <v>0</v>
      </c>
      <c r="I96" s="109">
        <v>0</v>
      </c>
      <c r="J96" s="109">
        <v>0</v>
      </c>
      <c r="K96" s="109">
        <v>0</v>
      </c>
      <c r="L96" s="109">
        <v>0</v>
      </c>
      <c r="M96" s="109">
        <v>0</v>
      </c>
      <c r="N96" s="109">
        <v>0</v>
      </c>
      <c r="O96" s="109">
        <v>0</v>
      </c>
      <c r="P96" s="109">
        <v>0</v>
      </c>
      <c r="Q96" s="109">
        <v>0</v>
      </c>
      <c r="R96" s="109">
        <v>0</v>
      </c>
      <c r="S96" s="109">
        <v>0</v>
      </c>
      <c r="T96" s="109">
        <v>0</v>
      </c>
      <c r="U96" s="109">
        <v>0</v>
      </c>
      <c r="V96" s="109">
        <v>0</v>
      </c>
      <c r="W96" s="109">
        <v>0</v>
      </c>
      <c r="X96" s="109">
        <v>0</v>
      </c>
      <c r="Y96" s="109">
        <v>0</v>
      </c>
      <c r="Z96" s="109">
        <v>0</v>
      </c>
      <c r="AA96" s="109">
        <v>0</v>
      </c>
      <c r="AB96" s="109">
        <v>0</v>
      </c>
      <c r="AC96" s="109">
        <v>0</v>
      </c>
      <c r="AD96" s="109">
        <v>0</v>
      </c>
      <c r="AE96" s="109">
        <v>0</v>
      </c>
      <c r="AF96" s="109">
        <v>0</v>
      </c>
      <c r="AG96" s="109">
        <v>0</v>
      </c>
      <c r="AH96" s="109">
        <v>0</v>
      </c>
      <c r="AI96" s="109">
        <v>0</v>
      </c>
      <c r="AJ96" s="109">
        <v>0</v>
      </c>
      <c r="AK96" s="109">
        <v>0</v>
      </c>
      <c r="AL96" s="109">
        <v>0</v>
      </c>
      <c r="AM96" s="109">
        <v>0</v>
      </c>
      <c r="AN96" s="109">
        <v>0</v>
      </c>
      <c r="AO96" s="109">
        <v>0</v>
      </c>
      <c r="AP96" s="109">
        <v>0</v>
      </c>
      <c r="AQ96" s="109">
        <v>0</v>
      </c>
      <c r="AR96" s="238"/>
      <c r="AS96" s="238"/>
    </row>
    <row r="97" spans="1:45" ht="88.5" customHeight="1">
      <c r="A97" s="270"/>
      <c r="B97" s="270"/>
      <c r="C97" s="270"/>
      <c r="D97" s="105" t="s">
        <v>283</v>
      </c>
      <c r="E97" s="124">
        <f t="shared" si="63"/>
        <v>0</v>
      </c>
      <c r="F97" s="124">
        <f t="shared" si="63"/>
        <v>0</v>
      </c>
      <c r="G97" s="124">
        <f>J97+M97+P97+S97+V97+Y97+AB97+AE97+AH97+AK97+AN97+AQ97</f>
        <v>0</v>
      </c>
      <c r="H97" s="109">
        <v>0</v>
      </c>
      <c r="I97" s="109">
        <v>0</v>
      </c>
      <c r="J97" s="109">
        <v>0</v>
      </c>
      <c r="K97" s="109">
        <v>0</v>
      </c>
      <c r="L97" s="109">
        <v>0</v>
      </c>
      <c r="M97" s="109">
        <v>0</v>
      </c>
      <c r="N97" s="109">
        <v>0</v>
      </c>
      <c r="O97" s="109">
        <v>0</v>
      </c>
      <c r="P97" s="109">
        <v>0</v>
      </c>
      <c r="Q97" s="109">
        <v>0</v>
      </c>
      <c r="R97" s="109">
        <v>0</v>
      </c>
      <c r="S97" s="109">
        <v>0</v>
      </c>
      <c r="T97" s="109">
        <v>0</v>
      </c>
      <c r="U97" s="109">
        <v>0</v>
      </c>
      <c r="V97" s="109">
        <v>0</v>
      </c>
      <c r="W97" s="109">
        <v>0</v>
      </c>
      <c r="X97" s="109">
        <v>0</v>
      </c>
      <c r="Y97" s="109">
        <v>0</v>
      </c>
      <c r="Z97" s="109">
        <v>0</v>
      </c>
      <c r="AA97" s="109">
        <v>0</v>
      </c>
      <c r="AB97" s="109">
        <v>0</v>
      </c>
      <c r="AC97" s="109">
        <v>0</v>
      </c>
      <c r="AD97" s="109">
        <v>0</v>
      </c>
      <c r="AE97" s="109">
        <v>0</v>
      </c>
      <c r="AF97" s="109">
        <v>0</v>
      </c>
      <c r="AG97" s="109">
        <v>0</v>
      </c>
      <c r="AH97" s="109">
        <v>0</v>
      </c>
      <c r="AI97" s="109">
        <v>0</v>
      </c>
      <c r="AJ97" s="109">
        <v>0</v>
      </c>
      <c r="AK97" s="109">
        <v>0</v>
      </c>
      <c r="AL97" s="109">
        <v>0</v>
      </c>
      <c r="AM97" s="109">
        <v>0</v>
      </c>
      <c r="AN97" s="109">
        <v>0</v>
      </c>
      <c r="AO97" s="109">
        <v>0</v>
      </c>
      <c r="AP97" s="109">
        <v>0</v>
      </c>
      <c r="AQ97" s="109">
        <v>0</v>
      </c>
      <c r="AR97" s="239"/>
      <c r="AS97" s="239"/>
    </row>
    <row r="98" spans="1:45" ht="26.25" customHeight="1">
      <c r="A98" s="270" t="s">
        <v>292</v>
      </c>
      <c r="B98" s="270"/>
      <c r="C98" s="270"/>
      <c r="D98" s="131" t="s">
        <v>284</v>
      </c>
      <c r="E98" s="128">
        <f>SUM(E99:E102)</f>
        <v>0</v>
      </c>
      <c r="F98" s="128">
        <f>SUM(F99:F102)</f>
        <v>0</v>
      </c>
      <c r="G98" s="128">
        <v>0</v>
      </c>
      <c r="H98" s="128">
        <f aca="true" t="shared" si="64" ref="H98:AO98">SUM(H99:H102)</f>
        <v>0</v>
      </c>
      <c r="I98" s="128">
        <f t="shared" si="64"/>
        <v>0</v>
      </c>
      <c r="J98" s="128">
        <f t="shared" si="64"/>
        <v>0</v>
      </c>
      <c r="K98" s="128">
        <f t="shared" si="64"/>
        <v>0</v>
      </c>
      <c r="L98" s="128">
        <f t="shared" si="64"/>
        <v>0</v>
      </c>
      <c r="M98" s="128">
        <f t="shared" si="64"/>
        <v>0</v>
      </c>
      <c r="N98" s="128">
        <f t="shared" si="64"/>
        <v>0</v>
      </c>
      <c r="O98" s="128">
        <f t="shared" si="64"/>
        <v>0</v>
      </c>
      <c r="P98" s="128">
        <f t="shared" si="64"/>
        <v>0</v>
      </c>
      <c r="Q98" s="128">
        <f t="shared" si="64"/>
        <v>0</v>
      </c>
      <c r="R98" s="128">
        <f t="shared" si="64"/>
        <v>0</v>
      </c>
      <c r="S98" s="128">
        <f t="shared" si="64"/>
        <v>0</v>
      </c>
      <c r="T98" s="128">
        <f t="shared" si="64"/>
        <v>0</v>
      </c>
      <c r="U98" s="128">
        <f t="shared" si="64"/>
        <v>0</v>
      </c>
      <c r="V98" s="128">
        <f t="shared" si="64"/>
        <v>0</v>
      </c>
      <c r="W98" s="128">
        <f t="shared" si="64"/>
        <v>0</v>
      </c>
      <c r="X98" s="128">
        <f t="shared" si="64"/>
        <v>0</v>
      </c>
      <c r="Y98" s="128">
        <f t="shared" si="64"/>
        <v>0</v>
      </c>
      <c r="Z98" s="128">
        <f t="shared" si="64"/>
        <v>0</v>
      </c>
      <c r="AA98" s="128">
        <f t="shared" si="64"/>
        <v>0</v>
      </c>
      <c r="AB98" s="128">
        <f t="shared" si="64"/>
        <v>0</v>
      </c>
      <c r="AC98" s="128">
        <f t="shared" si="64"/>
        <v>0</v>
      </c>
      <c r="AD98" s="128">
        <f t="shared" si="64"/>
        <v>0</v>
      </c>
      <c r="AE98" s="128">
        <f t="shared" si="64"/>
        <v>0</v>
      </c>
      <c r="AF98" s="128">
        <f t="shared" si="64"/>
        <v>0</v>
      </c>
      <c r="AG98" s="128">
        <f t="shared" si="64"/>
        <v>0</v>
      </c>
      <c r="AH98" s="128">
        <f t="shared" si="64"/>
        <v>0</v>
      </c>
      <c r="AI98" s="128">
        <f t="shared" si="64"/>
        <v>0</v>
      </c>
      <c r="AJ98" s="128">
        <f t="shared" si="64"/>
        <v>0</v>
      </c>
      <c r="AK98" s="128">
        <f t="shared" si="64"/>
        <v>0</v>
      </c>
      <c r="AL98" s="128">
        <f t="shared" si="64"/>
        <v>0</v>
      </c>
      <c r="AM98" s="128">
        <f t="shared" si="64"/>
        <v>0</v>
      </c>
      <c r="AN98" s="128">
        <f t="shared" si="64"/>
        <v>0</v>
      </c>
      <c r="AO98" s="128">
        <f t="shared" si="64"/>
        <v>0</v>
      </c>
      <c r="AP98" s="129">
        <v>0</v>
      </c>
      <c r="AQ98" s="129">
        <v>0</v>
      </c>
      <c r="AR98" s="237"/>
      <c r="AS98" s="237"/>
    </row>
    <row r="99" spans="1:45" ht="39.75" customHeight="1">
      <c r="A99" s="270"/>
      <c r="B99" s="270"/>
      <c r="C99" s="270"/>
      <c r="D99" s="104" t="s">
        <v>37</v>
      </c>
      <c r="E99" s="124">
        <f>H99+K99+N99+Q99+T99+W99+Z99+AC99+AF99+AI99+AL99+AO99</f>
        <v>0</v>
      </c>
      <c r="F99" s="124">
        <f>I99+L99+O99+R99+U99+X99+AA99+AD99+AG99+AJ99+AM99+AP99</f>
        <v>0</v>
      </c>
      <c r="G99" s="124">
        <f>J99+M99+P99+S99+V99+Y99+AB99+AE99+AH99+AK99+AN99+AQ99</f>
        <v>0</v>
      </c>
      <c r="H99" s="109">
        <v>0</v>
      </c>
      <c r="I99" s="109">
        <v>0</v>
      </c>
      <c r="J99" s="109">
        <v>0</v>
      </c>
      <c r="K99" s="109">
        <v>0</v>
      </c>
      <c r="L99" s="109">
        <v>0</v>
      </c>
      <c r="M99" s="109">
        <v>0</v>
      </c>
      <c r="N99" s="109">
        <v>0</v>
      </c>
      <c r="O99" s="109">
        <v>0</v>
      </c>
      <c r="P99" s="109">
        <v>0</v>
      </c>
      <c r="Q99" s="109">
        <v>0</v>
      </c>
      <c r="R99" s="109">
        <v>0</v>
      </c>
      <c r="S99" s="109">
        <v>0</v>
      </c>
      <c r="T99" s="109">
        <v>0</v>
      </c>
      <c r="U99" s="109">
        <v>0</v>
      </c>
      <c r="V99" s="109">
        <v>0</v>
      </c>
      <c r="W99" s="109">
        <v>0</v>
      </c>
      <c r="X99" s="109">
        <v>0</v>
      </c>
      <c r="Y99" s="109">
        <v>0</v>
      </c>
      <c r="Z99" s="109">
        <v>0</v>
      </c>
      <c r="AA99" s="109">
        <v>0</v>
      </c>
      <c r="AB99" s="109">
        <v>0</v>
      </c>
      <c r="AC99" s="109">
        <v>0</v>
      </c>
      <c r="AD99" s="109">
        <v>0</v>
      </c>
      <c r="AE99" s="109">
        <v>0</v>
      </c>
      <c r="AF99" s="109">
        <v>0</v>
      </c>
      <c r="AG99" s="109">
        <v>0</v>
      </c>
      <c r="AH99" s="109">
        <v>0</v>
      </c>
      <c r="AI99" s="109">
        <v>0</v>
      </c>
      <c r="AJ99" s="109">
        <v>0</v>
      </c>
      <c r="AK99" s="109">
        <v>0</v>
      </c>
      <c r="AL99" s="109">
        <v>0</v>
      </c>
      <c r="AM99" s="109">
        <v>0</v>
      </c>
      <c r="AN99" s="109">
        <v>0</v>
      </c>
      <c r="AO99" s="109">
        <v>0</v>
      </c>
      <c r="AP99" s="109">
        <v>0</v>
      </c>
      <c r="AQ99" s="109">
        <v>0</v>
      </c>
      <c r="AR99" s="238"/>
      <c r="AS99" s="238"/>
    </row>
    <row r="100" spans="1:45" ht="114.75" customHeight="1">
      <c r="A100" s="270"/>
      <c r="B100" s="270"/>
      <c r="C100" s="270"/>
      <c r="D100" s="105" t="s">
        <v>282</v>
      </c>
      <c r="E100" s="124">
        <f aca="true" t="shared" si="65" ref="E100:F102">H100+K100+N100+Q100+T100+W100+Z100+AC100+AF100+AI100+AL100+AO100</f>
        <v>0</v>
      </c>
      <c r="F100" s="124">
        <f t="shared" si="65"/>
        <v>0</v>
      </c>
      <c r="G100" s="124">
        <v>0</v>
      </c>
      <c r="H100" s="109">
        <v>0</v>
      </c>
      <c r="I100" s="109">
        <v>0</v>
      </c>
      <c r="J100" s="109">
        <v>0</v>
      </c>
      <c r="K100" s="109">
        <v>0</v>
      </c>
      <c r="L100" s="109">
        <v>0</v>
      </c>
      <c r="M100" s="109">
        <v>0</v>
      </c>
      <c r="N100" s="109">
        <v>0</v>
      </c>
      <c r="O100" s="109">
        <v>0</v>
      </c>
      <c r="P100" s="109">
        <v>0</v>
      </c>
      <c r="Q100" s="109">
        <v>0</v>
      </c>
      <c r="R100" s="109">
        <v>0</v>
      </c>
      <c r="S100" s="109">
        <v>0</v>
      </c>
      <c r="T100" s="109">
        <v>0</v>
      </c>
      <c r="U100" s="109">
        <v>0</v>
      </c>
      <c r="V100" s="109">
        <v>0</v>
      </c>
      <c r="W100" s="109">
        <v>0</v>
      </c>
      <c r="X100" s="109">
        <v>0</v>
      </c>
      <c r="Y100" s="109">
        <v>0</v>
      </c>
      <c r="Z100" s="109">
        <v>0</v>
      </c>
      <c r="AA100" s="109">
        <v>0</v>
      </c>
      <c r="AB100" s="109">
        <v>0</v>
      </c>
      <c r="AC100" s="109">
        <v>0</v>
      </c>
      <c r="AD100" s="109">
        <v>0</v>
      </c>
      <c r="AE100" s="109">
        <v>0</v>
      </c>
      <c r="AF100" s="109">
        <v>0</v>
      </c>
      <c r="AG100" s="109">
        <v>0</v>
      </c>
      <c r="AH100" s="109">
        <v>0</v>
      </c>
      <c r="AI100" s="109">
        <v>0</v>
      </c>
      <c r="AJ100" s="109">
        <v>0</v>
      </c>
      <c r="AK100" s="109">
        <v>0</v>
      </c>
      <c r="AL100" s="109">
        <v>0</v>
      </c>
      <c r="AM100" s="109">
        <v>0</v>
      </c>
      <c r="AN100" s="109">
        <v>0</v>
      </c>
      <c r="AO100" s="109">
        <v>0</v>
      </c>
      <c r="AP100" s="109">
        <v>0</v>
      </c>
      <c r="AQ100" s="109">
        <v>0</v>
      </c>
      <c r="AR100" s="238"/>
      <c r="AS100" s="238"/>
    </row>
    <row r="101" spans="1:45" ht="48.75" customHeight="1">
      <c r="A101" s="270"/>
      <c r="B101" s="270"/>
      <c r="C101" s="270"/>
      <c r="D101" s="105" t="s">
        <v>42</v>
      </c>
      <c r="E101" s="124">
        <f t="shared" si="65"/>
        <v>0</v>
      </c>
      <c r="F101" s="124">
        <f t="shared" si="65"/>
        <v>0</v>
      </c>
      <c r="G101" s="124">
        <v>0</v>
      </c>
      <c r="H101" s="109">
        <v>0</v>
      </c>
      <c r="I101" s="109">
        <v>0</v>
      </c>
      <c r="J101" s="109">
        <v>0</v>
      </c>
      <c r="K101" s="109">
        <v>0</v>
      </c>
      <c r="L101" s="109">
        <v>0</v>
      </c>
      <c r="M101" s="109">
        <v>0</v>
      </c>
      <c r="N101" s="109">
        <v>0</v>
      </c>
      <c r="O101" s="109">
        <v>0</v>
      </c>
      <c r="P101" s="109">
        <v>0</v>
      </c>
      <c r="Q101" s="109">
        <v>0</v>
      </c>
      <c r="R101" s="109">
        <v>0</v>
      </c>
      <c r="S101" s="109">
        <v>0</v>
      </c>
      <c r="T101" s="109">
        <v>0</v>
      </c>
      <c r="U101" s="109">
        <v>0</v>
      </c>
      <c r="V101" s="109">
        <v>0</v>
      </c>
      <c r="W101" s="109">
        <v>0</v>
      </c>
      <c r="X101" s="109">
        <v>0</v>
      </c>
      <c r="Y101" s="109">
        <v>0</v>
      </c>
      <c r="Z101" s="109">
        <v>0</v>
      </c>
      <c r="AA101" s="109">
        <v>0</v>
      </c>
      <c r="AB101" s="109">
        <v>0</v>
      </c>
      <c r="AC101" s="109">
        <v>0</v>
      </c>
      <c r="AD101" s="109">
        <v>0</v>
      </c>
      <c r="AE101" s="109">
        <v>0</v>
      </c>
      <c r="AF101" s="109">
        <v>0</v>
      </c>
      <c r="AG101" s="109">
        <v>0</v>
      </c>
      <c r="AH101" s="109">
        <v>0</v>
      </c>
      <c r="AI101" s="109">
        <v>0</v>
      </c>
      <c r="AJ101" s="109">
        <v>0</v>
      </c>
      <c r="AK101" s="109">
        <v>0</v>
      </c>
      <c r="AL101" s="109">
        <v>0</v>
      </c>
      <c r="AM101" s="109">
        <v>0</v>
      </c>
      <c r="AN101" s="109">
        <v>0</v>
      </c>
      <c r="AO101" s="109">
        <v>0</v>
      </c>
      <c r="AP101" s="109">
        <v>0</v>
      </c>
      <c r="AQ101" s="109">
        <v>0</v>
      </c>
      <c r="AR101" s="238"/>
      <c r="AS101" s="238"/>
    </row>
    <row r="102" spans="1:45" ht="86.25" customHeight="1">
      <c r="A102" s="270"/>
      <c r="B102" s="270"/>
      <c r="C102" s="270"/>
      <c r="D102" s="105" t="s">
        <v>283</v>
      </c>
      <c r="E102" s="124">
        <f t="shared" si="65"/>
        <v>0</v>
      </c>
      <c r="F102" s="124">
        <f t="shared" si="65"/>
        <v>0</v>
      </c>
      <c r="G102" s="124">
        <f>J102+M102+P102+S102+V102+Y102+AB102+AE102+AH102+AK102+AN102+AQ102</f>
        <v>0</v>
      </c>
      <c r="H102" s="109">
        <v>0</v>
      </c>
      <c r="I102" s="109">
        <v>0</v>
      </c>
      <c r="J102" s="109">
        <v>0</v>
      </c>
      <c r="K102" s="109">
        <v>0</v>
      </c>
      <c r="L102" s="109">
        <v>0</v>
      </c>
      <c r="M102" s="109">
        <v>0</v>
      </c>
      <c r="N102" s="109">
        <v>0</v>
      </c>
      <c r="O102" s="109">
        <v>0</v>
      </c>
      <c r="P102" s="109">
        <v>0</v>
      </c>
      <c r="Q102" s="109">
        <v>0</v>
      </c>
      <c r="R102" s="109">
        <v>0</v>
      </c>
      <c r="S102" s="109">
        <v>0</v>
      </c>
      <c r="T102" s="109">
        <v>0</v>
      </c>
      <c r="U102" s="109">
        <v>0</v>
      </c>
      <c r="V102" s="109">
        <v>0</v>
      </c>
      <c r="W102" s="109">
        <v>0</v>
      </c>
      <c r="X102" s="109">
        <v>0</v>
      </c>
      <c r="Y102" s="109">
        <v>0</v>
      </c>
      <c r="Z102" s="109">
        <v>0</v>
      </c>
      <c r="AA102" s="109">
        <v>0</v>
      </c>
      <c r="AB102" s="109">
        <v>0</v>
      </c>
      <c r="AC102" s="109">
        <v>0</v>
      </c>
      <c r="AD102" s="109">
        <v>0</v>
      </c>
      <c r="AE102" s="109">
        <v>0</v>
      </c>
      <c r="AF102" s="109">
        <v>0</v>
      </c>
      <c r="AG102" s="109">
        <v>0</v>
      </c>
      <c r="AH102" s="109">
        <v>0</v>
      </c>
      <c r="AI102" s="109">
        <v>0</v>
      </c>
      <c r="AJ102" s="109">
        <v>0</v>
      </c>
      <c r="AK102" s="109">
        <v>0</v>
      </c>
      <c r="AL102" s="109">
        <v>0</v>
      </c>
      <c r="AM102" s="109">
        <v>0</v>
      </c>
      <c r="AN102" s="109">
        <v>0</v>
      </c>
      <c r="AO102" s="109">
        <v>0</v>
      </c>
      <c r="AP102" s="109">
        <v>0</v>
      </c>
      <c r="AQ102" s="109">
        <v>0</v>
      </c>
      <c r="AR102" s="239"/>
      <c r="AS102" s="239"/>
    </row>
    <row r="103" spans="1:45" ht="26.25" customHeight="1">
      <c r="A103" s="270" t="s">
        <v>293</v>
      </c>
      <c r="B103" s="270"/>
      <c r="C103" s="270"/>
      <c r="D103" s="131" t="s">
        <v>284</v>
      </c>
      <c r="E103" s="128">
        <f>SUM(E104:E107)</f>
        <v>0</v>
      </c>
      <c r="F103" s="128">
        <f>SUM(F104:F107)</f>
        <v>0</v>
      </c>
      <c r="G103" s="128">
        <v>0</v>
      </c>
      <c r="H103" s="128">
        <f aca="true" t="shared" si="66" ref="H103:AO103">SUM(H104:H107)</f>
        <v>0</v>
      </c>
      <c r="I103" s="128">
        <f t="shared" si="66"/>
        <v>0</v>
      </c>
      <c r="J103" s="128">
        <f t="shared" si="66"/>
        <v>0</v>
      </c>
      <c r="K103" s="128">
        <f t="shared" si="66"/>
        <v>0</v>
      </c>
      <c r="L103" s="128">
        <f t="shared" si="66"/>
        <v>0</v>
      </c>
      <c r="M103" s="128">
        <f t="shared" si="66"/>
        <v>0</v>
      </c>
      <c r="N103" s="128">
        <f t="shared" si="66"/>
        <v>0</v>
      </c>
      <c r="O103" s="128">
        <f t="shared" si="66"/>
        <v>0</v>
      </c>
      <c r="P103" s="128">
        <f t="shared" si="66"/>
        <v>0</v>
      </c>
      <c r="Q103" s="128">
        <f t="shared" si="66"/>
        <v>0</v>
      </c>
      <c r="R103" s="128">
        <f t="shared" si="66"/>
        <v>0</v>
      </c>
      <c r="S103" s="128">
        <f t="shared" si="66"/>
        <v>0</v>
      </c>
      <c r="T103" s="128">
        <f t="shared" si="66"/>
        <v>0</v>
      </c>
      <c r="U103" s="128">
        <f t="shared" si="66"/>
        <v>0</v>
      </c>
      <c r="V103" s="128">
        <f t="shared" si="66"/>
        <v>0</v>
      </c>
      <c r="W103" s="128">
        <f t="shared" si="66"/>
        <v>0</v>
      </c>
      <c r="X103" s="128">
        <f t="shared" si="66"/>
        <v>0</v>
      </c>
      <c r="Y103" s="128">
        <f t="shared" si="66"/>
        <v>0</v>
      </c>
      <c r="Z103" s="128">
        <f t="shared" si="66"/>
        <v>0</v>
      </c>
      <c r="AA103" s="128">
        <f t="shared" si="66"/>
        <v>0</v>
      </c>
      <c r="AB103" s="128">
        <f t="shared" si="66"/>
        <v>0</v>
      </c>
      <c r="AC103" s="128">
        <f t="shared" si="66"/>
        <v>0</v>
      </c>
      <c r="AD103" s="128">
        <f t="shared" si="66"/>
        <v>0</v>
      </c>
      <c r="AE103" s="128">
        <f t="shared" si="66"/>
        <v>0</v>
      </c>
      <c r="AF103" s="128">
        <f t="shared" si="66"/>
        <v>0</v>
      </c>
      <c r="AG103" s="128">
        <f t="shared" si="66"/>
        <v>0</v>
      </c>
      <c r="AH103" s="128">
        <f t="shared" si="66"/>
        <v>0</v>
      </c>
      <c r="AI103" s="128">
        <f t="shared" si="66"/>
        <v>0</v>
      </c>
      <c r="AJ103" s="128">
        <f t="shared" si="66"/>
        <v>0</v>
      </c>
      <c r="AK103" s="128">
        <f t="shared" si="66"/>
        <v>0</v>
      </c>
      <c r="AL103" s="128">
        <f t="shared" si="66"/>
        <v>0</v>
      </c>
      <c r="AM103" s="128">
        <f t="shared" si="66"/>
        <v>0</v>
      </c>
      <c r="AN103" s="128">
        <f t="shared" si="66"/>
        <v>0</v>
      </c>
      <c r="AO103" s="128">
        <f t="shared" si="66"/>
        <v>0</v>
      </c>
      <c r="AP103" s="129">
        <v>0</v>
      </c>
      <c r="AQ103" s="129">
        <v>0</v>
      </c>
      <c r="AR103" s="237"/>
      <c r="AS103" s="237"/>
    </row>
    <row r="104" spans="1:45" ht="39.75" customHeight="1">
      <c r="A104" s="270"/>
      <c r="B104" s="270"/>
      <c r="C104" s="270"/>
      <c r="D104" s="104" t="s">
        <v>37</v>
      </c>
      <c r="E104" s="124">
        <f>H104+K104+N104+Q104+T104+W104+Z104+AC104+AF104+AI104+AL104+AO104</f>
        <v>0</v>
      </c>
      <c r="F104" s="124">
        <f>I104+L104+O104+R104+U104+X104+AA104+AD104+AG104+AJ104+AM104+AP104</f>
        <v>0</v>
      </c>
      <c r="G104" s="124">
        <f>J104+M104+P104+S104+V104+Y104+AB104+AE104+AH104+AK104+AN104+AQ104</f>
        <v>0</v>
      </c>
      <c r="H104" s="109">
        <v>0</v>
      </c>
      <c r="I104" s="109">
        <v>0</v>
      </c>
      <c r="J104" s="109">
        <v>0</v>
      </c>
      <c r="K104" s="109">
        <v>0</v>
      </c>
      <c r="L104" s="109">
        <v>0</v>
      </c>
      <c r="M104" s="109">
        <v>0</v>
      </c>
      <c r="N104" s="109">
        <v>0</v>
      </c>
      <c r="O104" s="109">
        <v>0</v>
      </c>
      <c r="P104" s="109">
        <v>0</v>
      </c>
      <c r="Q104" s="109">
        <v>0</v>
      </c>
      <c r="R104" s="109">
        <v>0</v>
      </c>
      <c r="S104" s="109">
        <v>0</v>
      </c>
      <c r="T104" s="109">
        <v>0</v>
      </c>
      <c r="U104" s="109">
        <v>0</v>
      </c>
      <c r="V104" s="109">
        <v>0</v>
      </c>
      <c r="W104" s="109">
        <v>0</v>
      </c>
      <c r="X104" s="109">
        <v>0</v>
      </c>
      <c r="Y104" s="109">
        <v>0</v>
      </c>
      <c r="Z104" s="109">
        <v>0</v>
      </c>
      <c r="AA104" s="109">
        <v>0</v>
      </c>
      <c r="AB104" s="109">
        <v>0</v>
      </c>
      <c r="AC104" s="109">
        <v>0</v>
      </c>
      <c r="AD104" s="109">
        <v>0</v>
      </c>
      <c r="AE104" s="109">
        <v>0</v>
      </c>
      <c r="AF104" s="109">
        <v>0</v>
      </c>
      <c r="AG104" s="109">
        <v>0</v>
      </c>
      <c r="AH104" s="109">
        <v>0</v>
      </c>
      <c r="AI104" s="109">
        <v>0</v>
      </c>
      <c r="AJ104" s="109">
        <v>0</v>
      </c>
      <c r="AK104" s="109">
        <v>0</v>
      </c>
      <c r="AL104" s="109">
        <v>0</v>
      </c>
      <c r="AM104" s="109">
        <v>0</v>
      </c>
      <c r="AN104" s="109">
        <v>0</v>
      </c>
      <c r="AO104" s="109">
        <v>0</v>
      </c>
      <c r="AP104" s="109">
        <v>0</v>
      </c>
      <c r="AQ104" s="109">
        <v>0</v>
      </c>
      <c r="AR104" s="238"/>
      <c r="AS104" s="238"/>
    </row>
    <row r="105" spans="1:45" ht="103.5" customHeight="1">
      <c r="A105" s="270"/>
      <c r="B105" s="270"/>
      <c r="C105" s="270"/>
      <c r="D105" s="105" t="s">
        <v>282</v>
      </c>
      <c r="E105" s="124">
        <f aca="true" t="shared" si="67" ref="E105:F107">H105+K105+N105+Q105+T105+W105+Z105+AC105+AF105+AI105+AL105+AO105</f>
        <v>0</v>
      </c>
      <c r="F105" s="124">
        <f t="shared" si="67"/>
        <v>0</v>
      </c>
      <c r="G105" s="124">
        <v>0</v>
      </c>
      <c r="H105" s="109">
        <v>0</v>
      </c>
      <c r="I105" s="109">
        <v>0</v>
      </c>
      <c r="J105" s="109">
        <v>0</v>
      </c>
      <c r="K105" s="109">
        <v>0</v>
      </c>
      <c r="L105" s="109">
        <v>0</v>
      </c>
      <c r="M105" s="109">
        <v>0</v>
      </c>
      <c r="N105" s="109">
        <v>0</v>
      </c>
      <c r="O105" s="109">
        <v>0</v>
      </c>
      <c r="P105" s="109">
        <v>0</v>
      </c>
      <c r="Q105" s="109">
        <v>0</v>
      </c>
      <c r="R105" s="109">
        <v>0</v>
      </c>
      <c r="S105" s="109">
        <v>0</v>
      </c>
      <c r="T105" s="109">
        <v>0</v>
      </c>
      <c r="U105" s="109">
        <v>0</v>
      </c>
      <c r="V105" s="109">
        <v>0</v>
      </c>
      <c r="W105" s="109">
        <v>0</v>
      </c>
      <c r="X105" s="109">
        <v>0</v>
      </c>
      <c r="Y105" s="109">
        <v>0</v>
      </c>
      <c r="Z105" s="109">
        <v>0</v>
      </c>
      <c r="AA105" s="109">
        <v>0</v>
      </c>
      <c r="AB105" s="109">
        <v>0</v>
      </c>
      <c r="AC105" s="109">
        <v>0</v>
      </c>
      <c r="AD105" s="109">
        <v>0</v>
      </c>
      <c r="AE105" s="109">
        <v>0</v>
      </c>
      <c r="AF105" s="109">
        <v>0</v>
      </c>
      <c r="AG105" s="109">
        <v>0</v>
      </c>
      <c r="AH105" s="109">
        <v>0</v>
      </c>
      <c r="AI105" s="109">
        <v>0</v>
      </c>
      <c r="AJ105" s="109">
        <v>0</v>
      </c>
      <c r="AK105" s="109">
        <v>0</v>
      </c>
      <c r="AL105" s="109">
        <v>0</v>
      </c>
      <c r="AM105" s="109">
        <v>0</v>
      </c>
      <c r="AN105" s="109">
        <v>0</v>
      </c>
      <c r="AO105" s="109">
        <v>0</v>
      </c>
      <c r="AP105" s="109">
        <v>0</v>
      </c>
      <c r="AQ105" s="109">
        <v>0</v>
      </c>
      <c r="AR105" s="238"/>
      <c r="AS105" s="238"/>
    </row>
    <row r="106" spans="1:45" ht="48.75" customHeight="1">
      <c r="A106" s="270"/>
      <c r="B106" s="270"/>
      <c r="C106" s="270"/>
      <c r="D106" s="105" t="s">
        <v>42</v>
      </c>
      <c r="E106" s="124">
        <f t="shared" si="67"/>
        <v>0</v>
      </c>
      <c r="F106" s="124">
        <f t="shared" si="67"/>
        <v>0</v>
      </c>
      <c r="G106" s="124">
        <v>0</v>
      </c>
      <c r="H106" s="109">
        <v>0</v>
      </c>
      <c r="I106" s="109">
        <v>0</v>
      </c>
      <c r="J106" s="109">
        <v>0</v>
      </c>
      <c r="K106" s="109">
        <v>0</v>
      </c>
      <c r="L106" s="109">
        <v>0</v>
      </c>
      <c r="M106" s="109">
        <v>0</v>
      </c>
      <c r="N106" s="109">
        <v>0</v>
      </c>
      <c r="O106" s="109">
        <v>0</v>
      </c>
      <c r="P106" s="109">
        <v>0</v>
      </c>
      <c r="Q106" s="109">
        <v>0</v>
      </c>
      <c r="R106" s="109">
        <v>0</v>
      </c>
      <c r="S106" s="109">
        <v>0</v>
      </c>
      <c r="T106" s="109">
        <v>0</v>
      </c>
      <c r="U106" s="109">
        <v>0</v>
      </c>
      <c r="V106" s="109">
        <v>0</v>
      </c>
      <c r="W106" s="109">
        <v>0</v>
      </c>
      <c r="X106" s="109">
        <v>0</v>
      </c>
      <c r="Y106" s="109">
        <v>0</v>
      </c>
      <c r="Z106" s="109">
        <v>0</v>
      </c>
      <c r="AA106" s="109">
        <v>0</v>
      </c>
      <c r="AB106" s="109">
        <v>0</v>
      </c>
      <c r="AC106" s="109">
        <v>0</v>
      </c>
      <c r="AD106" s="109">
        <v>0</v>
      </c>
      <c r="AE106" s="109">
        <v>0</v>
      </c>
      <c r="AF106" s="109">
        <v>0</v>
      </c>
      <c r="AG106" s="109">
        <v>0</v>
      </c>
      <c r="AH106" s="109">
        <v>0</v>
      </c>
      <c r="AI106" s="109">
        <v>0</v>
      </c>
      <c r="AJ106" s="109">
        <v>0</v>
      </c>
      <c r="AK106" s="109">
        <v>0</v>
      </c>
      <c r="AL106" s="109">
        <v>0</v>
      </c>
      <c r="AM106" s="109">
        <v>0</v>
      </c>
      <c r="AN106" s="109">
        <v>0</v>
      </c>
      <c r="AO106" s="109">
        <v>0</v>
      </c>
      <c r="AP106" s="109">
        <v>0</v>
      </c>
      <c r="AQ106" s="109">
        <v>0</v>
      </c>
      <c r="AR106" s="238"/>
      <c r="AS106" s="238"/>
    </row>
    <row r="107" spans="1:45" ht="69.75" customHeight="1">
      <c r="A107" s="270"/>
      <c r="B107" s="270"/>
      <c r="C107" s="270"/>
      <c r="D107" s="105" t="s">
        <v>283</v>
      </c>
      <c r="E107" s="124">
        <f t="shared" si="67"/>
        <v>0</v>
      </c>
      <c r="F107" s="124">
        <f t="shared" si="67"/>
        <v>0</v>
      </c>
      <c r="G107" s="124">
        <f>J107+M107+P107+S107+V107+Y107+AB107+AE107+AH107+AK107+AN107+AQ107</f>
        <v>0</v>
      </c>
      <c r="H107" s="109">
        <v>0</v>
      </c>
      <c r="I107" s="109">
        <v>0</v>
      </c>
      <c r="J107" s="109">
        <v>0</v>
      </c>
      <c r="K107" s="109">
        <v>0</v>
      </c>
      <c r="L107" s="109">
        <v>0</v>
      </c>
      <c r="M107" s="109">
        <v>0</v>
      </c>
      <c r="N107" s="109">
        <v>0</v>
      </c>
      <c r="O107" s="109">
        <v>0</v>
      </c>
      <c r="P107" s="109">
        <v>0</v>
      </c>
      <c r="Q107" s="109">
        <v>0</v>
      </c>
      <c r="R107" s="109">
        <v>0</v>
      </c>
      <c r="S107" s="109">
        <v>0</v>
      </c>
      <c r="T107" s="109">
        <v>0</v>
      </c>
      <c r="U107" s="109">
        <v>0</v>
      </c>
      <c r="V107" s="109">
        <v>0</v>
      </c>
      <c r="W107" s="109">
        <v>0</v>
      </c>
      <c r="X107" s="109">
        <v>0</v>
      </c>
      <c r="Y107" s="109">
        <v>0</v>
      </c>
      <c r="Z107" s="109">
        <v>0</v>
      </c>
      <c r="AA107" s="109">
        <v>0</v>
      </c>
      <c r="AB107" s="109">
        <v>0</v>
      </c>
      <c r="AC107" s="109">
        <v>0</v>
      </c>
      <c r="AD107" s="109">
        <v>0</v>
      </c>
      <c r="AE107" s="109">
        <v>0</v>
      </c>
      <c r="AF107" s="109">
        <v>0</v>
      </c>
      <c r="AG107" s="109">
        <v>0</v>
      </c>
      <c r="AH107" s="109">
        <v>0</v>
      </c>
      <c r="AI107" s="109">
        <v>0</v>
      </c>
      <c r="AJ107" s="109">
        <v>0</v>
      </c>
      <c r="AK107" s="109">
        <v>0</v>
      </c>
      <c r="AL107" s="109">
        <v>0</v>
      </c>
      <c r="AM107" s="109">
        <v>0</v>
      </c>
      <c r="AN107" s="109">
        <v>0</v>
      </c>
      <c r="AO107" s="109">
        <v>0</v>
      </c>
      <c r="AP107" s="109">
        <v>0</v>
      </c>
      <c r="AQ107" s="109">
        <v>0</v>
      </c>
      <c r="AR107" s="239"/>
      <c r="AS107" s="239"/>
    </row>
    <row r="108" spans="1:43" ht="12.75">
      <c r="A108" s="32"/>
      <c r="B108" s="32"/>
      <c r="C108" s="32"/>
      <c r="D108" s="32"/>
      <c r="E108" s="32"/>
      <c r="F108" s="32"/>
      <c r="G108" s="32"/>
      <c r="H108" s="32"/>
      <c r="I108" s="32"/>
      <c r="J108" s="32"/>
      <c r="K108" s="32"/>
      <c r="L108" s="32"/>
      <c r="M108" s="32"/>
      <c r="N108" s="32"/>
      <c r="O108" s="32"/>
      <c r="P108" s="3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32"/>
      <c r="AQ108" s="32"/>
    </row>
    <row r="111" spans="1:39" ht="15.75">
      <c r="A111" s="271" t="s">
        <v>295</v>
      </c>
      <c r="B111" s="271"/>
      <c r="C111" s="271"/>
      <c r="F111" s="99"/>
      <c r="G111" s="98" t="s">
        <v>259</v>
      </c>
      <c r="H111" s="98"/>
      <c r="I111" s="98"/>
      <c r="J111" s="98"/>
      <c r="Q111" s="98"/>
      <c r="AM111" s="103"/>
    </row>
    <row r="112" spans="1:17" ht="15.75">
      <c r="A112" s="271" t="s">
        <v>258</v>
      </c>
      <c r="B112" s="271"/>
      <c r="C112" s="271"/>
      <c r="F112" s="99"/>
      <c r="G112" s="98" t="s">
        <v>260</v>
      </c>
      <c r="H112" s="98"/>
      <c r="I112" s="98"/>
      <c r="J112" s="98"/>
      <c r="Q112" s="98"/>
    </row>
    <row r="113" spans="1:16" ht="15.75">
      <c r="A113" s="98"/>
      <c r="B113" s="98"/>
      <c r="C113" s="98"/>
      <c r="F113" s="100"/>
      <c r="G113" s="98"/>
      <c r="H113" s="98"/>
      <c r="I113" s="98"/>
      <c r="J113" s="98"/>
      <c r="P113" s="98"/>
    </row>
    <row r="114" spans="1:20" ht="15.75">
      <c r="A114" s="98" t="s">
        <v>339</v>
      </c>
      <c r="B114" s="98"/>
      <c r="C114" s="98"/>
      <c r="F114" s="99"/>
      <c r="G114" s="98" t="s">
        <v>325</v>
      </c>
      <c r="H114" s="98"/>
      <c r="I114" s="98"/>
      <c r="J114" s="98"/>
      <c r="P114" s="32"/>
      <c r="Q114" s="12"/>
      <c r="T114" s="98"/>
    </row>
    <row r="115" spans="7:10" ht="15.75">
      <c r="G115" s="98"/>
      <c r="H115" s="98"/>
      <c r="I115" s="98"/>
      <c r="J115" s="98"/>
    </row>
    <row r="116" spans="7:10" ht="15.75">
      <c r="G116" s="98"/>
      <c r="H116" s="98"/>
      <c r="I116" s="98"/>
      <c r="J116" s="98"/>
    </row>
    <row r="117" spans="8:10" ht="38.25" customHeight="1">
      <c r="H117" s="98"/>
      <c r="I117" s="98"/>
      <c r="J117" s="98"/>
    </row>
    <row r="118" spans="1:17" ht="15.75">
      <c r="A118" s="98" t="s">
        <v>272</v>
      </c>
      <c r="B118" s="98"/>
      <c r="E118" s="98" t="s">
        <v>272</v>
      </c>
      <c r="G118" s="98"/>
      <c r="H118" s="98"/>
      <c r="I118" s="98"/>
      <c r="J118" s="98"/>
      <c r="Q118" s="98" t="s">
        <v>272</v>
      </c>
    </row>
    <row r="119" spans="1:17" ht="15.75">
      <c r="A119" s="98" t="s">
        <v>314</v>
      </c>
      <c r="B119" s="98"/>
      <c r="E119" s="98" t="s">
        <v>317</v>
      </c>
      <c r="G119" s="98"/>
      <c r="H119" s="98"/>
      <c r="I119" s="98"/>
      <c r="J119" s="98"/>
      <c r="Q119" s="98" t="s">
        <v>315</v>
      </c>
    </row>
    <row r="120" spans="1:45" s="12" customFormat="1" ht="15.75" customHeight="1">
      <c r="A120" s="98" t="s">
        <v>313</v>
      </c>
      <c r="B120" s="98"/>
      <c r="D120" s="30"/>
      <c r="E120" s="98" t="s">
        <v>313</v>
      </c>
      <c r="F120" s="31"/>
      <c r="G120" s="98"/>
      <c r="H120" s="98"/>
      <c r="I120" s="98"/>
      <c r="J120" s="98"/>
      <c r="Q120" s="98" t="s">
        <v>313</v>
      </c>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R120" s="32"/>
      <c r="AS120" s="32"/>
    </row>
    <row r="121" spans="1:45" s="12" customFormat="1" ht="15.75" customHeight="1">
      <c r="A121" s="98" t="s">
        <v>273</v>
      </c>
      <c r="B121" s="98"/>
      <c r="D121" s="30"/>
      <c r="E121" s="98" t="s">
        <v>273</v>
      </c>
      <c r="F121" s="31"/>
      <c r="G121" s="98"/>
      <c r="H121" s="98"/>
      <c r="I121" s="98"/>
      <c r="J121" s="98"/>
      <c r="Q121" s="98" t="s">
        <v>273</v>
      </c>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R121" s="32"/>
      <c r="AS121" s="32"/>
    </row>
    <row r="122" spans="1:45" s="12" customFormat="1" ht="15.75">
      <c r="A122" s="98" t="s">
        <v>274</v>
      </c>
      <c r="B122" s="98"/>
      <c r="D122" s="30"/>
      <c r="E122" s="98" t="s">
        <v>318</v>
      </c>
      <c r="F122" s="31"/>
      <c r="G122" s="98"/>
      <c r="H122" s="98"/>
      <c r="I122" s="98"/>
      <c r="J122" s="98"/>
      <c r="Q122" s="98" t="s">
        <v>316</v>
      </c>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R122" s="32"/>
      <c r="AS122" s="32"/>
    </row>
  </sheetData>
  <sheetProtection/>
  <mergeCells count="107">
    <mergeCell ref="AR98:AR102"/>
    <mergeCell ref="A111:C111"/>
    <mergeCell ref="A77:C81"/>
    <mergeCell ref="A87:C87"/>
    <mergeCell ref="A112:C112"/>
    <mergeCell ref="A93:C97"/>
    <mergeCell ref="AR93:AR97"/>
    <mergeCell ref="AS93:AS97"/>
    <mergeCell ref="A98:C102"/>
    <mergeCell ref="A103:C107"/>
    <mergeCell ref="AR103:AR107"/>
    <mergeCell ref="AS103:AS107"/>
    <mergeCell ref="AS57:AS61"/>
    <mergeCell ref="B62:B66"/>
    <mergeCell ref="C62:C66"/>
    <mergeCell ref="A57:A61"/>
    <mergeCell ref="B57:B61"/>
    <mergeCell ref="AS52:AS56"/>
    <mergeCell ref="AS98:AS102"/>
    <mergeCell ref="A88:C92"/>
    <mergeCell ref="AR88:AR92"/>
    <mergeCell ref="A82:C86"/>
    <mergeCell ref="AS88:AS92"/>
    <mergeCell ref="C72:C76"/>
    <mergeCell ref="AR72:AR76"/>
    <mergeCell ref="AS72:AS76"/>
    <mergeCell ref="A62:A66"/>
    <mergeCell ref="AS45:AS49"/>
    <mergeCell ref="B34:B38"/>
    <mergeCell ref="AR34:AR38"/>
    <mergeCell ref="A45:A49"/>
    <mergeCell ref="AS77:AS81"/>
    <mergeCell ref="D87:AQ87"/>
    <mergeCell ref="AR82:AR86"/>
    <mergeCell ref="AS82:AS86"/>
    <mergeCell ref="AR77:AR81"/>
    <mergeCell ref="AR52:AR56"/>
    <mergeCell ref="AS34:AS38"/>
    <mergeCell ref="A39:B43"/>
    <mergeCell ref="C39:C43"/>
    <mergeCell ref="AR39:AR43"/>
    <mergeCell ref="AS39:AS43"/>
    <mergeCell ref="AR62:AR66"/>
    <mergeCell ref="AS62:AS66"/>
    <mergeCell ref="B44:AO44"/>
    <mergeCell ref="B45:B49"/>
    <mergeCell ref="AR45:AR49"/>
    <mergeCell ref="A67:B71"/>
    <mergeCell ref="C67:C71"/>
    <mergeCell ref="AR67:AR71"/>
    <mergeCell ref="AR57:AR61"/>
    <mergeCell ref="A52:A56"/>
    <mergeCell ref="AS16:AS20"/>
    <mergeCell ref="C16:C20"/>
    <mergeCell ref="C34:C38"/>
    <mergeCell ref="A34:A38"/>
    <mergeCell ref="C52:C56"/>
    <mergeCell ref="A72:B76"/>
    <mergeCell ref="A21:A25"/>
    <mergeCell ref="B11:B15"/>
    <mergeCell ref="AS26:AS30"/>
    <mergeCell ref="AS21:AS25"/>
    <mergeCell ref="AR21:AR25"/>
    <mergeCell ref="AS67:AS71"/>
    <mergeCell ref="A26:B30"/>
    <mergeCell ref="C26:C30"/>
    <mergeCell ref="A16:A20"/>
    <mergeCell ref="AR6:AR10"/>
    <mergeCell ref="B6:B10"/>
    <mergeCell ref="AR16:AR20"/>
    <mergeCell ref="B16:B20"/>
    <mergeCell ref="AR26:AR30"/>
    <mergeCell ref="C57:C61"/>
    <mergeCell ref="C45:C49"/>
    <mergeCell ref="B21:B25"/>
    <mergeCell ref="C21:C25"/>
    <mergeCell ref="B52:B56"/>
    <mergeCell ref="B31:AO31"/>
    <mergeCell ref="AS2:AS4"/>
    <mergeCell ref="Q3:S3"/>
    <mergeCell ref="T3:V3"/>
    <mergeCell ref="W3:Y3"/>
    <mergeCell ref="Z3:AB3"/>
    <mergeCell ref="AS11:AS15"/>
    <mergeCell ref="AS6:AS10"/>
    <mergeCell ref="AR11:AR15"/>
    <mergeCell ref="AI3:AK3"/>
    <mergeCell ref="A1:AS1"/>
    <mergeCell ref="A2:A4"/>
    <mergeCell ref="B2:B4"/>
    <mergeCell ref="C2:C4"/>
    <mergeCell ref="D2:D4"/>
    <mergeCell ref="E2:G3"/>
    <mergeCell ref="AL3:AN3"/>
    <mergeCell ref="H3:J3"/>
    <mergeCell ref="AO3:AQ3"/>
    <mergeCell ref="K3:M3"/>
    <mergeCell ref="H2:AQ2"/>
    <mergeCell ref="AR2:AR4"/>
    <mergeCell ref="AC3:AE3"/>
    <mergeCell ref="AF3:AH3"/>
    <mergeCell ref="A11:A15"/>
    <mergeCell ref="C11:C15"/>
    <mergeCell ref="C6:C10"/>
    <mergeCell ref="A6:A10"/>
    <mergeCell ref="B5:AO5"/>
    <mergeCell ref="N3:P3"/>
  </mergeCells>
  <conditionalFormatting sqref="AN75:AN76 AN73 AL73:AM76 AK73 AK75:AK76 AO73:AQ76 H67:AQ71 H73:AJ76 H78:AQ81 H46:AQ49 H35:AQ38 H40:AQ43 H52:AQ52 I57:AQ57 W53:X66 Q52:U66 K53:L66 H53:I66 N53:O66 H83:AQ86 H89:AQ107 I62:AQ62 H27:AQ30">
    <cfRule type="cellIs" priority="2" dxfId="2" operator="notEqual" stopIfTrue="1">
      <formula>#REF!</formula>
    </cfRule>
  </conditionalFormatting>
  <printOptions/>
  <pageMargins left="0.11811023622047245" right="0.1968503937007874" top="0.15748031496062992" bottom="0.15748031496062992" header="0.15748031496062992" footer="0.1968503937007874"/>
  <pageSetup fitToHeight="4" fitToWidth="1" horizontalDpi="600" verticalDpi="600" orientation="landscape" pageOrder="overThenDown" paperSize="8" scale="39" r:id="rId2"/>
  <ignoredErrors>
    <ignoredError sqref="E16:F16 AN73 AK73 AB73 F27:G27 G17 E26:F26 G26 J73 Q72:R72 G73 M73 P73 V73 E77:G77 AF45 AE73:AH73 G71 G72 G52:G53 E39:F39 E98:F98 E103:F103 P54:R54 E62:G62 G63 E57:F57 E67:F67 E72:F72 U72 G82 G88 G68 V54:W54 Y54 E11:F11" formula="1"/>
    <ignoredError sqref="A57 A62" twoDigitTextYear="1"/>
    <ignoredError sqref="A31 A44" numberStoredAsText="1"/>
    <ignoredError sqref="K77:AH77 AP77:AQ77 AI77:AO77 AE21 V11 AA11:AE11" formulaRange="1"/>
    <ignoredError sqref="H77:J77"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 С. Сургутсков</dc:creator>
  <cp:keywords/>
  <dc:description/>
  <cp:lastModifiedBy>Базанкова</cp:lastModifiedBy>
  <cp:lastPrinted>2022-07-07T10:23:21Z</cp:lastPrinted>
  <dcterms:created xsi:type="dcterms:W3CDTF">2011-05-17T05:04:33Z</dcterms:created>
  <dcterms:modified xsi:type="dcterms:W3CDTF">2022-07-11T06:54:56Z</dcterms:modified>
  <cp:category/>
  <cp:version/>
  <cp:contentType/>
  <cp:contentStatus/>
</cp:coreProperties>
</file>