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35" windowWidth="21840" windowHeight="9780"/>
  </bookViews>
  <sheets>
    <sheet name="Сетевой график на 01.10.2022." sheetId="4" r:id="rId1"/>
  </sheets>
  <definedNames>
    <definedName name="_xlnm._FilterDatabase" localSheetId="0" hidden="1">'Сетевой график на 01.10.2022.'!$A$13:$AV$229</definedName>
    <definedName name="_xlnm.Print_Titles" localSheetId="0">'Сетевой график на 01.10.2022.'!$10:$12</definedName>
  </definedNames>
  <calcPr calcId="125725" iterate="1"/>
</workbook>
</file>

<file path=xl/calcChain.xml><?xml version="1.0" encoding="utf-8"?>
<calcChain xmlns="http://schemas.openxmlformats.org/spreadsheetml/2006/main">
  <c r="AV29" i="4"/>
  <c r="AU29"/>
  <c r="AT29"/>
  <c r="AI31"/>
  <c r="AF31"/>
  <c r="AI57"/>
  <c r="AF57"/>
  <c r="Z31" l="1"/>
  <c r="AC31"/>
  <c r="AE31" s="1"/>
  <c r="AH258"/>
  <c r="AE258"/>
  <c r="AB258"/>
  <c r="AO57"/>
  <c r="AC57"/>
  <c r="T57"/>
  <c r="N57"/>
  <c r="AO31"/>
  <c r="AL31"/>
  <c r="N31"/>
  <c r="AF27"/>
  <c r="Z27"/>
  <c r="Y22"/>
  <c r="V22"/>
  <c r="Y21"/>
  <c r="V21"/>
  <c r="H236"/>
  <c r="I236"/>
  <c r="K236"/>
  <c r="L236"/>
  <c r="N236"/>
  <c r="O236"/>
  <c r="Q236"/>
  <c r="R236"/>
  <c r="T236"/>
  <c r="U236"/>
  <c r="W236"/>
  <c r="X236"/>
  <c r="Z236"/>
  <c r="AA236"/>
  <c r="AC236"/>
  <c r="AD236"/>
  <c r="AF236"/>
  <c r="AG236"/>
  <c r="AI236"/>
  <c r="AJ236"/>
  <c r="AK236"/>
  <c r="AL236"/>
  <c r="AM236"/>
  <c r="AN236"/>
  <c r="AO236"/>
  <c r="AH205"/>
  <c r="AH200"/>
  <c r="AH157"/>
  <c r="AH120"/>
  <c r="AH109"/>
  <c r="AE57"/>
  <c r="AB57"/>
  <c r="AH31"/>
  <c r="AB31"/>
  <c r="AH27"/>
  <c r="AE27"/>
  <c r="AB27"/>
  <c r="AH22"/>
  <c r="AH21"/>
  <c r="AE22"/>
  <c r="AE21"/>
  <c r="AB22"/>
  <c r="AB21"/>
  <c r="AH117"/>
  <c r="F25"/>
  <c r="F26"/>
  <c r="F27"/>
  <c r="F28"/>
  <c r="F30"/>
  <c r="F31"/>
  <c r="F32"/>
  <c r="F33"/>
  <c r="AG19"/>
  <c r="AA19"/>
  <c r="Q22"/>
  <c r="S22" s="1"/>
  <c r="Y258"/>
  <c r="V258"/>
  <c r="S258"/>
  <c r="AL82"/>
  <c r="T82"/>
  <c r="V82" s="1"/>
  <c r="U82"/>
  <c r="V85"/>
  <c r="AH57"/>
  <c r="W57"/>
  <c r="Y57" s="1"/>
  <c r="Q57"/>
  <c r="V57"/>
  <c r="S57"/>
  <c r="T27"/>
  <c r="Q27"/>
  <c r="AO21"/>
  <c r="Q21"/>
  <c r="S21" s="1"/>
  <c r="AJ34"/>
  <c r="AK34"/>
  <c r="M37"/>
  <c r="L34"/>
  <c r="K34"/>
  <c r="M34" s="1"/>
  <c r="K29"/>
  <c r="F37"/>
  <c r="E37"/>
  <c r="E236" l="1"/>
  <c r="F236"/>
  <c r="Y31" l="1"/>
  <c r="V31"/>
  <c r="S31"/>
  <c r="Y27"/>
  <c r="S27"/>
  <c r="V27"/>
  <c r="X19"/>
  <c r="U19"/>
  <c r="R19"/>
  <c r="R231"/>
  <c r="E133"/>
  <c r="E245"/>
  <c r="AF250"/>
  <c r="F250"/>
  <c r="E250"/>
  <c r="AO244"/>
  <c r="AN244"/>
  <c r="AN241" s="1"/>
  <c r="AM244"/>
  <c r="AL244"/>
  <c r="AK244"/>
  <c r="AJ244"/>
  <c r="AI244"/>
  <c r="AG244"/>
  <c r="AH244" s="1"/>
  <c r="AF244"/>
  <c r="AD244"/>
  <c r="AE244" s="1"/>
  <c r="AC244"/>
  <c r="AA244"/>
  <c r="AB244" s="1"/>
  <c r="Z244"/>
  <c r="X244"/>
  <c r="Y244" s="1"/>
  <c r="W244"/>
  <c r="U244"/>
  <c r="V244" s="1"/>
  <c r="T244"/>
  <c r="R244"/>
  <c r="S244" s="1"/>
  <c r="Q244"/>
  <c r="AO243"/>
  <c r="AN243"/>
  <c r="AM243"/>
  <c r="AL243"/>
  <c r="AK243"/>
  <c r="AJ243"/>
  <c r="AI243"/>
  <c r="AG243"/>
  <c r="AF243"/>
  <c r="AD243"/>
  <c r="AC243"/>
  <c r="AE243" s="1"/>
  <c r="AA243"/>
  <c r="Z243"/>
  <c r="X243"/>
  <c r="W243"/>
  <c r="W241" s="1"/>
  <c r="U243"/>
  <c r="T243"/>
  <c r="T241" s="1"/>
  <c r="R243"/>
  <c r="Q243"/>
  <c r="O244"/>
  <c r="N244"/>
  <c r="O243"/>
  <c r="N243"/>
  <c r="L244"/>
  <c r="K244"/>
  <c r="L243"/>
  <c r="K243"/>
  <c r="I244"/>
  <c r="H244"/>
  <c r="I243"/>
  <c r="H243"/>
  <c r="H241" s="1"/>
  <c r="F245"/>
  <c r="F242"/>
  <c r="AJ241"/>
  <c r="O241"/>
  <c r="P258"/>
  <c r="P256" s="1"/>
  <c r="M258"/>
  <c r="M256" s="1"/>
  <c r="F260"/>
  <c r="F259"/>
  <c r="F258"/>
  <c r="F257"/>
  <c r="AO256"/>
  <c r="AN256"/>
  <c r="AM256"/>
  <c r="AL256"/>
  <c r="AK256"/>
  <c r="AJ256"/>
  <c r="AI256"/>
  <c r="AH256"/>
  <c r="AG256"/>
  <c r="AE256"/>
  <c r="AD256"/>
  <c r="AC256"/>
  <c r="AB256"/>
  <c r="AA256"/>
  <c r="Z256"/>
  <c r="Y256"/>
  <c r="X256"/>
  <c r="W256"/>
  <c r="V256"/>
  <c r="U256"/>
  <c r="T256"/>
  <c r="S256"/>
  <c r="R256"/>
  <c r="Q256"/>
  <c r="O256"/>
  <c r="N256"/>
  <c r="L256"/>
  <c r="K256"/>
  <c r="I256"/>
  <c r="H256"/>
  <c r="F255"/>
  <c r="F254"/>
  <c r="F253"/>
  <c r="F252"/>
  <c r="AO251"/>
  <c r="AN251"/>
  <c r="AM251"/>
  <c r="AL251"/>
  <c r="AK251"/>
  <c r="AJ251"/>
  <c r="AI251"/>
  <c r="AH251"/>
  <c r="AG251"/>
  <c r="AE251"/>
  <c r="AD251"/>
  <c r="AC251"/>
  <c r="AB251"/>
  <c r="AA251"/>
  <c r="Z251"/>
  <c r="Y251"/>
  <c r="X251"/>
  <c r="W251"/>
  <c r="V251"/>
  <c r="U251"/>
  <c r="T251"/>
  <c r="S251"/>
  <c r="R251"/>
  <c r="Q251"/>
  <c r="P251"/>
  <c r="O251"/>
  <c r="N251"/>
  <c r="M251"/>
  <c r="L251"/>
  <c r="K251"/>
  <c r="I251"/>
  <c r="H251"/>
  <c r="F251"/>
  <c r="AF265"/>
  <c r="AF264" s="1"/>
  <c r="F265"/>
  <c r="F264"/>
  <c r="F263"/>
  <c r="F262"/>
  <c r="AO261"/>
  <c r="AN261"/>
  <c r="AM261"/>
  <c r="AL261"/>
  <c r="AK261"/>
  <c r="AJ261"/>
  <c r="AI261"/>
  <c r="AH261"/>
  <c r="AG261"/>
  <c r="AE261"/>
  <c r="AD261"/>
  <c r="AC261"/>
  <c r="AB261"/>
  <c r="AA261"/>
  <c r="Z261"/>
  <c r="Y261"/>
  <c r="X261"/>
  <c r="W261"/>
  <c r="V261"/>
  <c r="U261"/>
  <c r="T261"/>
  <c r="S261"/>
  <c r="R261"/>
  <c r="Q261"/>
  <c r="P261"/>
  <c r="O261"/>
  <c r="N261"/>
  <c r="M261"/>
  <c r="L261"/>
  <c r="K261"/>
  <c r="I261"/>
  <c r="F261" s="1"/>
  <c r="H261"/>
  <c r="E234"/>
  <c r="L233"/>
  <c r="L232"/>
  <c r="I232"/>
  <c r="H232"/>
  <c r="AO231"/>
  <c r="AO230" s="1"/>
  <c r="AN231"/>
  <c r="AM231"/>
  <c r="AM230" s="1"/>
  <c r="AL231"/>
  <c r="AL230" s="1"/>
  <c r="AK231"/>
  <c r="AK230" s="1"/>
  <c r="AJ231"/>
  <c r="AI231"/>
  <c r="AI230" s="1"/>
  <c r="AH231"/>
  <c r="AH230" s="1"/>
  <c r="AG231"/>
  <c r="AG230" s="1"/>
  <c r="AF231"/>
  <c r="AE231"/>
  <c r="AE230" s="1"/>
  <c r="AD231"/>
  <c r="AD230" s="1"/>
  <c r="AC231"/>
  <c r="AC230" s="1"/>
  <c r="AB231"/>
  <c r="AB230" s="1"/>
  <c r="AA231"/>
  <c r="AA230" s="1"/>
  <c r="Z231"/>
  <c r="Y231"/>
  <c r="Y230" s="1"/>
  <c r="X231"/>
  <c r="X230" s="1"/>
  <c r="W231"/>
  <c r="W230" s="1"/>
  <c r="V231"/>
  <c r="U231"/>
  <c r="T231"/>
  <c r="T230" s="1"/>
  <c r="S231"/>
  <c r="Q231"/>
  <c r="Q230" s="1"/>
  <c r="O231"/>
  <c r="N231"/>
  <c r="L231"/>
  <c r="K231"/>
  <c r="K230" s="1"/>
  <c r="H231"/>
  <c r="AN230"/>
  <c r="AJ230"/>
  <c r="AF230"/>
  <c r="Z230"/>
  <c r="N230"/>
  <c r="Y228"/>
  <c r="Y239" s="1"/>
  <c r="V228"/>
  <c r="V239" s="1"/>
  <c r="S228"/>
  <c r="S239" s="1"/>
  <c r="AO168"/>
  <c r="AN168"/>
  <c r="AN165" s="1"/>
  <c r="AM168"/>
  <c r="AL168"/>
  <c r="AK168"/>
  <c r="AK165" s="1"/>
  <c r="AJ168"/>
  <c r="AI168"/>
  <c r="AF168"/>
  <c r="AE168"/>
  <c r="AE165" s="1"/>
  <c r="AD168"/>
  <c r="AC168"/>
  <c r="AB168"/>
  <c r="AB165" s="1"/>
  <c r="AA168"/>
  <c r="Z168"/>
  <c r="Y168"/>
  <c r="Y165" s="1"/>
  <c r="X168"/>
  <c r="W168"/>
  <c r="U168"/>
  <c r="T168"/>
  <c r="S168"/>
  <c r="S165" s="1"/>
  <c r="R168"/>
  <c r="Q168"/>
  <c r="O168"/>
  <c r="N168"/>
  <c r="L168"/>
  <c r="K168"/>
  <c r="I168"/>
  <c r="H168"/>
  <c r="F174"/>
  <c r="E174"/>
  <c r="F173"/>
  <c r="E173"/>
  <c r="F172"/>
  <c r="F171"/>
  <c r="E171"/>
  <c r="AO210"/>
  <c r="AN210"/>
  <c r="AM210"/>
  <c r="AL210"/>
  <c r="AK210"/>
  <c r="AJ210"/>
  <c r="AI210"/>
  <c r="AH210"/>
  <c r="AG210"/>
  <c r="AF210"/>
  <c r="AE210"/>
  <c r="AD210"/>
  <c r="AC210"/>
  <c r="AB210"/>
  <c r="AA210"/>
  <c r="Z210"/>
  <c r="Y210"/>
  <c r="X210"/>
  <c r="W210"/>
  <c r="V210"/>
  <c r="U210"/>
  <c r="T210"/>
  <c r="R210"/>
  <c r="S210" s="1"/>
  <c r="O210"/>
  <c r="L210"/>
  <c r="K210"/>
  <c r="I210"/>
  <c r="H210"/>
  <c r="F214"/>
  <c r="E214"/>
  <c r="F213"/>
  <c r="E213"/>
  <c r="F212"/>
  <c r="F211"/>
  <c r="E211"/>
  <c r="AO202"/>
  <c r="AN202"/>
  <c r="AM202"/>
  <c r="AL202"/>
  <c r="AK202"/>
  <c r="AJ202"/>
  <c r="AI202"/>
  <c r="AF202"/>
  <c r="AE202"/>
  <c r="AD202"/>
  <c r="AC202"/>
  <c r="AB202"/>
  <c r="AA202"/>
  <c r="Z202"/>
  <c r="Y202"/>
  <c r="X202"/>
  <c r="W202"/>
  <c r="V202"/>
  <c r="U202"/>
  <c r="T202"/>
  <c r="S202"/>
  <c r="R202"/>
  <c r="Q202"/>
  <c r="O202"/>
  <c r="N202"/>
  <c r="L202"/>
  <c r="K202"/>
  <c r="I202"/>
  <c r="H202"/>
  <c r="F206"/>
  <c r="E206"/>
  <c r="E205"/>
  <c r="F204"/>
  <c r="F203"/>
  <c r="E203"/>
  <c r="E202" s="1"/>
  <c r="AO197"/>
  <c r="AN197"/>
  <c r="AM197"/>
  <c r="AL197"/>
  <c r="AK197"/>
  <c r="AJ197"/>
  <c r="AI197"/>
  <c r="AG197"/>
  <c r="AH197" s="1"/>
  <c r="AF197"/>
  <c r="AE197"/>
  <c r="AD197"/>
  <c r="AC197"/>
  <c r="AB197"/>
  <c r="AA197"/>
  <c r="Z197"/>
  <c r="Y197"/>
  <c r="X197"/>
  <c r="W197"/>
  <c r="V197"/>
  <c r="U197"/>
  <c r="T197"/>
  <c r="S197"/>
  <c r="R197"/>
  <c r="Q197"/>
  <c r="O197"/>
  <c r="N197"/>
  <c r="L197"/>
  <c r="K197"/>
  <c r="I197"/>
  <c r="H197"/>
  <c r="F201"/>
  <c r="E201"/>
  <c r="F200"/>
  <c r="E200"/>
  <c r="F199"/>
  <c r="F198"/>
  <c r="E198"/>
  <c r="F195"/>
  <c r="AF192"/>
  <c r="F196"/>
  <c r="E196"/>
  <c r="E195"/>
  <c r="F194"/>
  <c r="F193"/>
  <c r="E193"/>
  <c r="T128"/>
  <c r="T127"/>
  <c r="T126"/>
  <c r="AL154"/>
  <c r="AF154"/>
  <c r="F158"/>
  <c r="E158"/>
  <c r="F157"/>
  <c r="E157"/>
  <c r="F156"/>
  <c r="F155"/>
  <c r="E155"/>
  <c r="F153"/>
  <c r="E153"/>
  <c r="F152"/>
  <c r="E152"/>
  <c r="F151"/>
  <c r="F150"/>
  <c r="E150"/>
  <c r="E149" s="1"/>
  <c r="F145"/>
  <c r="E145"/>
  <c r="F144"/>
  <c r="E144"/>
  <c r="F143"/>
  <c r="F142"/>
  <c r="E142"/>
  <c r="F134"/>
  <c r="E134"/>
  <c r="F133"/>
  <c r="F132"/>
  <c r="F131"/>
  <c r="E131"/>
  <c r="AO106"/>
  <c r="AN106"/>
  <c r="AM106"/>
  <c r="AL106"/>
  <c r="AK106"/>
  <c r="AJ106"/>
  <c r="AI106"/>
  <c r="AG106"/>
  <c r="AF106"/>
  <c r="AE106"/>
  <c r="AD106"/>
  <c r="AC106"/>
  <c r="AB106"/>
  <c r="AA106"/>
  <c r="Z106"/>
  <c r="Y106"/>
  <c r="X106"/>
  <c r="W106"/>
  <c r="V106"/>
  <c r="U106"/>
  <c r="T106"/>
  <c r="S106"/>
  <c r="R106"/>
  <c r="Q106"/>
  <c r="O106"/>
  <c r="N106"/>
  <c r="L106"/>
  <c r="K106"/>
  <c r="I106"/>
  <c r="H106"/>
  <c r="F110"/>
  <c r="E110"/>
  <c r="F109"/>
  <c r="G109" s="1"/>
  <c r="E109"/>
  <c r="F108"/>
  <c r="F107"/>
  <c r="E107"/>
  <c r="E106" s="1"/>
  <c r="AO80"/>
  <c r="AM80"/>
  <c r="AL80"/>
  <c r="AK80"/>
  <c r="AJ80"/>
  <c r="AI80"/>
  <c r="AH80"/>
  <c r="AG80"/>
  <c r="AF80"/>
  <c r="AE80"/>
  <c r="AD80"/>
  <c r="AC80"/>
  <c r="AB80"/>
  <c r="AA80"/>
  <c r="Z80"/>
  <c r="Y80"/>
  <c r="X80"/>
  <c r="W80"/>
  <c r="V80"/>
  <c r="U80"/>
  <c r="T80"/>
  <c r="S80"/>
  <c r="R80"/>
  <c r="Q80"/>
  <c r="O80"/>
  <c r="N80"/>
  <c r="L80"/>
  <c r="K80"/>
  <c r="I80"/>
  <c r="H80"/>
  <c r="E90"/>
  <c r="F91"/>
  <c r="E91"/>
  <c r="F90"/>
  <c r="G90" s="1"/>
  <c r="F89"/>
  <c r="F88"/>
  <c r="E88"/>
  <c r="E87" s="1"/>
  <c r="F85"/>
  <c r="E85"/>
  <c r="H16"/>
  <c r="AO18"/>
  <c r="AO229" s="1"/>
  <c r="AN18"/>
  <c r="AN229" s="1"/>
  <c r="AM18"/>
  <c r="AM229" s="1"/>
  <c r="AL18"/>
  <c r="AL229" s="1"/>
  <c r="AK18"/>
  <c r="AK229" s="1"/>
  <c r="AJ18"/>
  <c r="AJ229" s="1"/>
  <c r="AI18"/>
  <c r="AI229" s="1"/>
  <c r="AH18"/>
  <c r="AH229" s="1"/>
  <c r="AG18"/>
  <c r="AG229" s="1"/>
  <c r="AE18"/>
  <c r="AE229" s="1"/>
  <c r="AD18"/>
  <c r="AD229" s="1"/>
  <c r="AC18"/>
  <c r="AC229" s="1"/>
  <c r="AB18"/>
  <c r="AB229" s="1"/>
  <c r="AA18"/>
  <c r="AA229" s="1"/>
  <c r="Z18"/>
  <c r="Z229" s="1"/>
  <c r="Y18"/>
  <c r="Y229" s="1"/>
  <c r="X18"/>
  <c r="X229" s="1"/>
  <c r="W18"/>
  <c r="W229" s="1"/>
  <c r="V18"/>
  <c r="V229" s="1"/>
  <c r="U18"/>
  <c r="U229" s="1"/>
  <c r="T18"/>
  <c r="T229" s="1"/>
  <c r="S18"/>
  <c r="S229" s="1"/>
  <c r="R18"/>
  <c r="R229" s="1"/>
  <c r="Q18"/>
  <c r="Q229" s="1"/>
  <c r="O18"/>
  <c r="O229" s="1"/>
  <c r="N18"/>
  <c r="N229" s="1"/>
  <c r="L18"/>
  <c r="L229" s="1"/>
  <c r="K18"/>
  <c r="K229" s="1"/>
  <c r="I18"/>
  <c r="I229" s="1"/>
  <c r="H18"/>
  <c r="AO16"/>
  <c r="AN16"/>
  <c r="AM16"/>
  <c r="AL16"/>
  <c r="AK16"/>
  <c r="AJ16"/>
  <c r="AI16"/>
  <c r="AH16"/>
  <c r="AG16"/>
  <c r="AE16"/>
  <c r="AD16"/>
  <c r="AC16"/>
  <c r="AB16"/>
  <c r="AA16"/>
  <c r="Z16"/>
  <c r="Y16"/>
  <c r="X16"/>
  <c r="W16"/>
  <c r="V16"/>
  <c r="U16"/>
  <c r="T16"/>
  <c r="Q16"/>
  <c r="AO15"/>
  <c r="AN15"/>
  <c r="AM15"/>
  <c r="AL15"/>
  <c r="AK15"/>
  <c r="AJ15"/>
  <c r="AI15"/>
  <c r="AH15"/>
  <c r="AG15"/>
  <c r="AE15"/>
  <c r="AD15"/>
  <c r="AC15"/>
  <c r="AB15"/>
  <c r="AA15"/>
  <c r="Z15"/>
  <c r="Y15"/>
  <c r="X15"/>
  <c r="W15"/>
  <c r="V15"/>
  <c r="U15"/>
  <c r="T15"/>
  <c r="R15"/>
  <c r="Q15"/>
  <c r="O16"/>
  <c r="N16"/>
  <c r="O15"/>
  <c r="N15"/>
  <c r="L16"/>
  <c r="K16"/>
  <c r="L15"/>
  <c r="K15"/>
  <c r="I16"/>
  <c r="I15"/>
  <c r="H15"/>
  <c r="AI66"/>
  <c r="J71"/>
  <c r="AF71"/>
  <c r="F71"/>
  <c r="E71"/>
  <c r="F70"/>
  <c r="E70"/>
  <c r="F69"/>
  <c r="E69"/>
  <c r="F68"/>
  <c r="E68"/>
  <c r="F67"/>
  <c r="E67"/>
  <c r="P57"/>
  <c r="M57"/>
  <c r="J57"/>
  <c r="AO55"/>
  <c r="AN55"/>
  <c r="AM55"/>
  <c r="AL55"/>
  <c r="AK55"/>
  <c r="AJ55"/>
  <c r="AI55"/>
  <c r="AG55"/>
  <c r="AF55"/>
  <c r="AD55"/>
  <c r="AC55"/>
  <c r="AA55"/>
  <c r="Z55"/>
  <c r="X55"/>
  <c r="W55"/>
  <c r="Y55" s="1"/>
  <c r="U55"/>
  <c r="T55"/>
  <c r="V55" s="1"/>
  <c r="R55"/>
  <c r="Q55"/>
  <c r="O55"/>
  <c r="N55"/>
  <c r="L55"/>
  <c r="K55"/>
  <c r="I55"/>
  <c r="H55"/>
  <c r="F59"/>
  <c r="E59"/>
  <c r="F58"/>
  <c r="E58"/>
  <c r="F57"/>
  <c r="E57"/>
  <c r="F56"/>
  <c r="E56"/>
  <c r="F44"/>
  <c r="E44"/>
  <c r="AF44"/>
  <c r="AO39"/>
  <c r="AN39"/>
  <c r="AM39"/>
  <c r="AL39"/>
  <c r="AK39"/>
  <c r="AJ39"/>
  <c r="AI39"/>
  <c r="AH39"/>
  <c r="AG39"/>
  <c r="AE39"/>
  <c r="AD39"/>
  <c r="AC39"/>
  <c r="AB39"/>
  <c r="AA39"/>
  <c r="Z39"/>
  <c r="Y39"/>
  <c r="X39"/>
  <c r="W39"/>
  <c r="V39"/>
  <c r="U39"/>
  <c r="T39"/>
  <c r="S39"/>
  <c r="R39"/>
  <c r="Q39"/>
  <c r="O39"/>
  <c r="N39"/>
  <c r="L39"/>
  <c r="K39"/>
  <c r="J42"/>
  <c r="F42"/>
  <c r="F41"/>
  <c r="F40"/>
  <c r="AO34"/>
  <c r="AN34"/>
  <c r="AM34"/>
  <c r="AL34"/>
  <c r="AH34"/>
  <c r="AG34"/>
  <c r="AF34"/>
  <c r="AE34"/>
  <c r="AD34"/>
  <c r="AC34"/>
  <c r="AB34"/>
  <c r="AA34"/>
  <c r="Z34"/>
  <c r="Y34"/>
  <c r="X34"/>
  <c r="W34"/>
  <c r="V34"/>
  <c r="U34"/>
  <c r="T34"/>
  <c r="S34"/>
  <c r="R34"/>
  <c r="Q34"/>
  <c r="AO29"/>
  <c r="AN29"/>
  <c r="AM29"/>
  <c r="AL29"/>
  <c r="AK29"/>
  <c r="AJ29"/>
  <c r="AI29"/>
  <c r="AG29"/>
  <c r="AF29"/>
  <c r="AD29"/>
  <c r="AC29"/>
  <c r="AE29" s="1"/>
  <c r="AA29"/>
  <c r="Z29"/>
  <c r="AB29" s="1"/>
  <c r="X29"/>
  <c r="W29"/>
  <c r="Y29" s="1"/>
  <c r="U29"/>
  <c r="T29"/>
  <c r="V29" s="1"/>
  <c r="R29"/>
  <c r="Q29"/>
  <c r="S29" s="1"/>
  <c r="O29"/>
  <c r="N29"/>
  <c r="L29"/>
  <c r="I29"/>
  <c r="H29"/>
  <c r="E31"/>
  <c r="P31"/>
  <c r="AO24"/>
  <c r="AN24"/>
  <c r="AM24"/>
  <c r="AL24"/>
  <c r="AK24"/>
  <c r="AJ24"/>
  <c r="AI24"/>
  <c r="AG24"/>
  <c r="AF24"/>
  <c r="AH24" s="1"/>
  <c r="AD24"/>
  <c r="AC24"/>
  <c r="AA24"/>
  <c r="Z24"/>
  <c r="AB24" s="1"/>
  <c r="X24"/>
  <c r="W24"/>
  <c r="Y24" s="1"/>
  <c r="U24"/>
  <c r="T24"/>
  <c r="V24" s="1"/>
  <c r="R24"/>
  <c r="Q24"/>
  <c r="S24" s="1"/>
  <c r="O24"/>
  <c r="N24"/>
  <c r="L24"/>
  <c r="K24"/>
  <c r="I24"/>
  <c r="H24"/>
  <c r="E28"/>
  <c r="E27"/>
  <c r="E26"/>
  <c r="E25"/>
  <c r="F20"/>
  <c r="F21"/>
  <c r="F22"/>
  <c r="E20"/>
  <c r="E21"/>
  <c r="E22"/>
  <c r="AE24" l="1"/>
  <c r="AH29"/>
  <c r="AF18"/>
  <c r="AF229" s="1"/>
  <c r="J55"/>
  <c r="M55"/>
  <c r="AB55"/>
  <c r="AH55"/>
  <c r="F18"/>
  <c r="AH106"/>
  <c r="F210"/>
  <c r="J243"/>
  <c r="M243"/>
  <c r="P244"/>
  <c r="AD241"/>
  <c r="AL241"/>
  <c r="S243"/>
  <c r="V243"/>
  <c r="Y243"/>
  <c r="AH243"/>
  <c r="Z241"/>
  <c r="AB243"/>
  <c r="AE55"/>
  <c r="P243"/>
  <c r="F106"/>
  <c r="G106" s="1"/>
  <c r="AA241"/>
  <c r="E168"/>
  <c r="E197"/>
  <c r="AL227"/>
  <c r="AL238" s="1"/>
  <c r="S55"/>
  <c r="P55"/>
  <c r="S15"/>
  <c r="S230"/>
  <c r="F55"/>
  <c r="X241"/>
  <c r="Y241" s="1"/>
  <c r="R241"/>
  <c r="F232"/>
  <c r="E210"/>
  <c r="G210" s="1"/>
  <c r="F149"/>
  <c r="Q241"/>
  <c r="U241"/>
  <c r="V241" s="1"/>
  <c r="AC241"/>
  <c r="AE241" s="1"/>
  <c r="F192"/>
  <c r="V230"/>
  <c r="R230"/>
  <c r="E141"/>
  <c r="F141"/>
  <c r="E154"/>
  <c r="F154"/>
  <c r="E170"/>
  <c r="F170"/>
  <c r="L230"/>
  <c r="E231"/>
  <c r="L241"/>
  <c r="G31"/>
  <c r="F244"/>
  <c r="H13"/>
  <c r="J16"/>
  <c r="L13"/>
  <c r="O13"/>
  <c r="T13"/>
  <c r="V13"/>
  <c r="X13"/>
  <c r="Z13"/>
  <c r="AB13"/>
  <c r="AD13"/>
  <c r="AG13"/>
  <c r="AI13"/>
  <c r="AK13"/>
  <c r="AM13"/>
  <c r="AO13"/>
  <c r="G22"/>
  <c r="G21"/>
  <c r="F87"/>
  <c r="F130"/>
  <c r="I13"/>
  <c r="J13" s="1"/>
  <c r="M15"/>
  <c r="P15"/>
  <c r="Q13"/>
  <c r="S13"/>
  <c r="U13"/>
  <c r="W13"/>
  <c r="Y13"/>
  <c r="AA13"/>
  <c r="AC13"/>
  <c r="AE13"/>
  <c r="AH13"/>
  <c r="AJ13"/>
  <c r="AL13"/>
  <c r="AN13"/>
  <c r="AL249"/>
  <c r="J18"/>
  <c r="H229"/>
  <c r="J229" s="1"/>
  <c r="E192"/>
  <c r="F197"/>
  <c r="AG241"/>
  <c r="AI241"/>
  <c r="AK241"/>
  <c r="AM241"/>
  <c r="AO241"/>
  <c r="G157"/>
  <c r="N241"/>
  <c r="P241" s="1"/>
  <c r="F243"/>
  <c r="E244"/>
  <c r="K241"/>
  <c r="I241"/>
  <c r="E243"/>
  <c r="F256"/>
  <c r="E264"/>
  <c r="AF263"/>
  <c r="E265"/>
  <c r="O230"/>
  <c r="U230"/>
  <c r="E232"/>
  <c r="F229"/>
  <c r="G213"/>
  <c r="G200"/>
  <c r="G195"/>
  <c r="J15"/>
  <c r="K13"/>
  <c r="N13"/>
  <c r="P29"/>
  <c r="E55"/>
  <c r="G69"/>
  <c r="M16"/>
  <c r="P16"/>
  <c r="E80"/>
  <c r="G85"/>
  <c r="E18"/>
  <c r="G71"/>
  <c r="G57"/>
  <c r="G44"/>
  <c r="G37"/>
  <c r="E29"/>
  <c r="E24"/>
  <c r="G27"/>
  <c r="P27"/>
  <c r="P24"/>
  <c r="M27"/>
  <c r="M24"/>
  <c r="J31"/>
  <c r="M31"/>
  <c r="M29"/>
  <c r="J29"/>
  <c r="P22"/>
  <c r="P21"/>
  <c r="O19"/>
  <c r="G18" l="1"/>
  <c r="G55"/>
  <c r="P13"/>
  <c r="G197"/>
  <c r="G154"/>
  <c r="S241"/>
  <c r="AB241"/>
  <c r="M241"/>
  <c r="M13"/>
  <c r="G244"/>
  <c r="E229"/>
  <c r="G229" s="1"/>
  <c r="G243"/>
  <c r="F241"/>
  <c r="J241"/>
  <c r="E242"/>
  <c r="E258"/>
  <c r="G258" s="1"/>
  <c r="AF262"/>
  <c r="AF260" s="1"/>
  <c r="E263"/>
  <c r="AO130"/>
  <c r="AN130"/>
  <c r="AM130"/>
  <c r="AL130"/>
  <c r="AK130"/>
  <c r="AJ130"/>
  <c r="AI130"/>
  <c r="AH130"/>
  <c r="AG130"/>
  <c r="AF130"/>
  <c r="O130"/>
  <c r="N130"/>
  <c r="K130"/>
  <c r="I130"/>
  <c r="H130"/>
  <c r="E130" s="1"/>
  <c r="AF259" l="1"/>
  <c r="E259" s="1"/>
  <c r="E260"/>
  <c r="E257"/>
  <c r="E262"/>
  <c r="AF261"/>
  <c r="E261" s="1"/>
  <c r="AO19"/>
  <c r="AL19"/>
  <c r="AI19"/>
  <c r="AF19"/>
  <c r="AH19" s="1"/>
  <c r="AC19"/>
  <c r="AE19" s="1"/>
  <c r="Z19"/>
  <c r="AB19" s="1"/>
  <c r="W19"/>
  <c r="Y19" s="1"/>
  <c r="T19"/>
  <c r="V19" s="1"/>
  <c r="Q19"/>
  <c r="S19" s="1"/>
  <c r="N19"/>
  <c r="P19" s="1"/>
  <c r="K19"/>
  <c r="H19"/>
  <c r="AL87"/>
  <c r="AK87"/>
  <c r="AJ87"/>
  <c r="AG87"/>
  <c r="AF87"/>
  <c r="AD87"/>
  <c r="AC87"/>
  <c r="AF256" l="1"/>
  <c r="E256" s="1"/>
  <c r="G256" s="1"/>
  <c r="E255"/>
  <c r="E19"/>
  <c r="E254" l="1"/>
  <c r="E253" l="1"/>
  <c r="X17"/>
  <c r="AP17"/>
  <c r="AO17"/>
  <c r="AP16"/>
  <c r="AP15"/>
  <c r="F15" s="1"/>
  <c r="AP14"/>
  <c r="AO14"/>
  <c r="AM17"/>
  <c r="AL17"/>
  <c r="AM14"/>
  <c r="AL14"/>
  <c r="AJ17"/>
  <c r="AJ14"/>
  <c r="AI14"/>
  <c r="AG17"/>
  <c r="AG14"/>
  <c r="AD17"/>
  <c r="AC17"/>
  <c r="AD14"/>
  <c r="AC14"/>
  <c r="AA17"/>
  <c r="Z17"/>
  <c r="AA14"/>
  <c r="Z14"/>
  <c r="W17"/>
  <c r="W14"/>
  <c r="U17"/>
  <c r="T17"/>
  <c r="U14"/>
  <c r="T14"/>
  <c r="R17"/>
  <c r="Q17"/>
  <c r="R16"/>
  <c r="R14"/>
  <c r="Q14"/>
  <c r="O17"/>
  <c r="N17"/>
  <c r="O14"/>
  <c r="N14"/>
  <c r="L17"/>
  <c r="K17"/>
  <c r="L14"/>
  <c r="K14"/>
  <c r="H17"/>
  <c r="I17"/>
  <c r="I14"/>
  <c r="H14"/>
  <c r="F17" l="1"/>
  <c r="E252"/>
  <c r="AF251"/>
  <c r="E251" s="1"/>
  <c r="F16"/>
  <c r="R13"/>
  <c r="AP13"/>
  <c r="E182" l="1"/>
  <c r="AP154"/>
  <c r="AO154"/>
  <c r="AM154"/>
  <c r="AJ154"/>
  <c r="AG154"/>
  <c r="AH154" s="1"/>
  <c r="AD154"/>
  <c r="AC154"/>
  <c r="AA154"/>
  <c r="Z154"/>
  <c r="X154"/>
  <c r="W154"/>
  <c r="U154"/>
  <c r="T154"/>
  <c r="R154"/>
  <c r="Q154"/>
  <c r="O154"/>
  <c r="N154"/>
  <c r="L154"/>
  <c r="K154"/>
  <c r="I154"/>
  <c r="H154"/>
  <c r="Q94"/>
  <c r="H34"/>
  <c r="AP169"/>
  <c r="AO169"/>
  <c r="AP168"/>
  <c r="AP167"/>
  <c r="AO167"/>
  <c r="AP166"/>
  <c r="AO166"/>
  <c r="AM169"/>
  <c r="AL169"/>
  <c r="AM167"/>
  <c r="AL167"/>
  <c r="AM166"/>
  <c r="AL166"/>
  <c r="AJ169"/>
  <c r="AI169"/>
  <c r="AJ167"/>
  <c r="AI167"/>
  <c r="AJ166"/>
  <c r="AI166"/>
  <c r="AG169"/>
  <c r="AF169"/>
  <c r="AG167"/>
  <c r="AF167"/>
  <c r="AG166"/>
  <c r="AF166"/>
  <c r="AD169"/>
  <c r="AC169"/>
  <c r="AD167"/>
  <c r="AC167"/>
  <c r="AD166"/>
  <c r="AC166"/>
  <c r="AA169"/>
  <c r="Z169"/>
  <c r="AA167"/>
  <c r="Z167"/>
  <c r="AA166"/>
  <c r="Z166"/>
  <c r="X169"/>
  <c r="W169"/>
  <c r="X167"/>
  <c r="W167"/>
  <c r="X166"/>
  <c r="W166"/>
  <c r="U169"/>
  <c r="T169"/>
  <c r="U167"/>
  <c r="T167"/>
  <c r="U166"/>
  <c r="T166"/>
  <c r="R169"/>
  <c r="Q169"/>
  <c r="R167"/>
  <c r="Q167"/>
  <c r="R166"/>
  <c r="Q166"/>
  <c r="O169"/>
  <c r="N169"/>
  <c r="O167"/>
  <c r="N167"/>
  <c r="O166"/>
  <c r="N166"/>
  <c r="L169"/>
  <c r="K169"/>
  <c r="L167"/>
  <c r="K167"/>
  <c r="L166"/>
  <c r="K166"/>
  <c r="H167"/>
  <c r="I167"/>
  <c r="H169"/>
  <c r="I169"/>
  <c r="I166"/>
  <c r="F166" s="1"/>
  <c r="H166"/>
  <c r="E166" s="1"/>
  <c r="E165" s="1"/>
  <c r="AP202"/>
  <c r="AP197"/>
  <c r="AP192"/>
  <c r="AO192"/>
  <c r="AM192"/>
  <c r="AJ192"/>
  <c r="AI192"/>
  <c r="AG192"/>
  <c r="AD192"/>
  <c r="AC192"/>
  <c r="AA192"/>
  <c r="Z192"/>
  <c r="X192"/>
  <c r="W192"/>
  <c r="R192"/>
  <c r="Q192"/>
  <c r="O192"/>
  <c r="N192"/>
  <c r="L192"/>
  <c r="K192"/>
  <c r="I192"/>
  <c r="H192"/>
  <c r="AP129"/>
  <c r="AO129"/>
  <c r="AP128"/>
  <c r="AO128"/>
  <c r="AP127"/>
  <c r="AO127"/>
  <c r="AP126"/>
  <c r="AO126"/>
  <c r="AM129"/>
  <c r="AL129"/>
  <c r="AM128"/>
  <c r="AM127"/>
  <c r="AL127"/>
  <c r="AM126"/>
  <c r="AJ129"/>
  <c r="AI129"/>
  <c r="AJ128"/>
  <c r="AJ127"/>
  <c r="AI127"/>
  <c r="AJ126"/>
  <c r="AI126"/>
  <c r="AG129"/>
  <c r="AF129"/>
  <c r="AG128"/>
  <c r="AH128" s="1"/>
  <c r="AF128"/>
  <c r="AG127"/>
  <c r="AF127"/>
  <c r="AG126"/>
  <c r="AF126"/>
  <c r="AD129"/>
  <c r="AC129"/>
  <c r="AD128"/>
  <c r="AC128"/>
  <c r="AD127"/>
  <c r="AC127"/>
  <c r="AD126"/>
  <c r="AC126"/>
  <c r="AA129"/>
  <c r="Z129"/>
  <c r="AA128"/>
  <c r="Z128"/>
  <c r="AA127"/>
  <c r="Z127"/>
  <c r="AA126"/>
  <c r="Z126"/>
  <c r="X129"/>
  <c r="W129"/>
  <c r="X128"/>
  <c r="W128"/>
  <c r="X127"/>
  <c r="W127"/>
  <c r="X126"/>
  <c r="W126"/>
  <c r="U129"/>
  <c r="T129"/>
  <c r="T125" s="1"/>
  <c r="U128"/>
  <c r="U127"/>
  <c r="U126"/>
  <c r="R129"/>
  <c r="Q129"/>
  <c r="R128"/>
  <c r="Q128"/>
  <c r="R127"/>
  <c r="Q127"/>
  <c r="R126"/>
  <c r="Q126"/>
  <c r="O129"/>
  <c r="N129"/>
  <c r="O128"/>
  <c r="N128"/>
  <c r="O127"/>
  <c r="N127"/>
  <c r="O126"/>
  <c r="N126"/>
  <c r="L129"/>
  <c r="K129"/>
  <c r="L128"/>
  <c r="K128"/>
  <c r="L127"/>
  <c r="K127"/>
  <c r="L126"/>
  <c r="K126"/>
  <c r="H127"/>
  <c r="I127"/>
  <c r="H128"/>
  <c r="I128"/>
  <c r="H129"/>
  <c r="I129"/>
  <c r="I126"/>
  <c r="H126"/>
  <c r="AP105"/>
  <c r="AO105"/>
  <c r="AP104"/>
  <c r="AO104"/>
  <c r="AO227" s="1"/>
  <c r="AO238" s="1"/>
  <c r="AP103"/>
  <c r="AO103"/>
  <c r="AP102"/>
  <c r="AO102"/>
  <c r="AM105"/>
  <c r="AL105"/>
  <c r="AM104"/>
  <c r="AM227" s="1"/>
  <c r="AM238" s="1"/>
  <c r="AM103"/>
  <c r="AL103"/>
  <c r="AM102"/>
  <c r="AL102"/>
  <c r="AJ105"/>
  <c r="AI105"/>
  <c r="AJ104"/>
  <c r="AI104"/>
  <c r="AI227" s="1"/>
  <c r="AI238" s="1"/>
  <c r="AJ103"/>
  <c r="AI103"/>
  <c r="AJ102"/>
  <c r="AI102"/>
  <c r="AG105"/>
  <c r="AF105"/>
  <c r="AG104"/>
  <c r="AH104" s="1"/>
  <c r="AF104"/>
  <c r="AG103"/>
  <c r="AF103"/>
  <c r="AG102"/>
  <c r="AF102"/>
  <c r="AD105"/>
  <c r="AC105"/>
  <c r="AD104"/>
  <c r="AD227" s="1"/>
  <c r="AC104"/>
  <c r="AC227" s="1"/>
  <c r="AC238" s="1"/>
  <c r="AD103"/>
  <c r="AC103"/>
  <c r="AD102"/>
  <c r="AC102"/>
  <c r="AA105"/>
  <c r="Z105"/>
  <c r="AA104"/>
  <c r="AA227" s="1"/>
  <c r="AA238" s="1"/>
  <c r="Z104"/>
  <c r="Z227" s="1"/>
  <c r="AA103"/>
  <c r="Z103"/>
  <c r="AA102"/>
  <c r="Z102"/>
  <c r="X105"/>
  <c r="W105"/>
  <c r="X104"/>
  <c r="X227" s="1"/>
  <c r="W104"/>
  <c r="W227" s="1"/>
  <c r="W238" s="1"/>
  <c r="X103"/>
  <c r="W103"/>
  <c r="X102"/>
  <c r="W102"/>
  <c r="U105"/>
  <c r="T105"/>
  <c r="U104"/>
  <c r="U227" s="1"/>
  <c r="T104"/>
  <c r="T227" s="1"/>
  <c r="T238" s="1"/>
  <c r="U103"/>
  <c r="T103"/>
  <c r="U102"/>
  <c r="T102"/>
  <c r="R105"/>
  <c r="Q105"/>
  <c r="R104"/>
  <c r="Q104"/>
  <c r="R103"/>
  <c r="Q103"/>
  <c r="R102"/>
  <c r="Q102"/>
  <c r="O105"/>
  <c r="N105"/>
  <c r="O104"/>
  <c r="N104"/>
  <c r="O103"/>
  <c r="N103"/>
  <c r="O102"/>
  <c r="N102"/>
  <c r="L105"/>
  <c r="K105"/>
  <c r="L104"/>
  <c r="K104"/>
  <c r="L103"/>
  <c r="K103"/>
  <c r="L102"/>
  <c r="K102"/>
  <c r="H103"/>
  <c r="I103"/>
  <c r="H104"/>
  <c r="I104"/>
  <c r="H105"/>
  <c r="I105"/>
  <c r="I102"/>
  <c r="H102"/>
  <c r="AP81"/>
  <c r="AO81"/>
  <c r="AP80"/>
  <c r="F80" s="1"/>
  <c r="AP79"/>
  <c r="AO79"/>
  <c r="AO226" s="1"/>
  <c r="AO237" s="1"/>
  <c r="AO235" s="1"/>
  <c r="AP78"/>
  <c r="AO78"/>
  <c r="AM81"/>
  <c r="AM228" s="1"/>
  <c r="AM239" s="1"/>
  <c r="AL81"/>
  <c r="AL228" s="1"/>
  <c r="AL239" s="1"/>
  <c r="AM79"/>
  <c r="AM78"/>
  <c r="AM77" s="1"/>
  <c r="AL78"/>
  <c r="AJ81"/>
  <c r="AI81"/>
  <c r="AJ79"/>
  <c r="AI79"/>
  <c r="AJ78"/>
  <c r="AI78"/>
  <c r="AG81"/>
  <c r="AF81"/>
  <c r="AG79"/>
  <c r="AF79"/>
  <c r="AG78"/>
  <c r="AF78"/>
  <c r="AD81"/>
  <c r="AC81"/>
  <c r="AD79"/>
  <c r="AC79"/>
  <c r="AD78"/>
  <c r="AC78"/>
  <c r="AA81"/>
  <c r="Z81"/>
  <c r="AA79"/>
  <c r="Z79"/>
  <c r="AA78"/>
  <c r="Z78"/>
  <c r="X81"/>
  <c r="W81"/>
  <c r="X79"/>
  <c r="W79"/>
  <c r="X78"/>
  <c r="W78"/>
  <c r="U81"/>
  <c r="T81"/>
  <c r="U79"/>
  <c r="T79"/>
  <c r="U78"/>
  <c r="T78"/>
  <c r="R81"/>
  <c r="Q81"/>
  <c r="R79"/>
  <c r="Q79"/>
  <c r="R78"/>
  <c r="Q78"/>
  <c r="O81"/>
  <c r="N81"/>
  <c r="O79"/>
  <c r="N79"/>
  <c r="O78"/>
  <c r="N78"/>
  <c r="L81"/>
  <c r="K81"/>
  <c r="L79"/>
  <c r="K79"/>
  <c r="L78"/>
  <c r="K78"/>
  <c r="F98"/>
  <c r="E98"/>
  <c r="F97"/>
  <c r="E97"/>
  <c r="F96"/>
  <c r="F95"/>
  <c r="E95"/>
  <c r="H94"/>
  <c r="V45"/>
  <c r="AN45"/>
  <c r="F43"/>
  <c r="F38"/>
  <c r="F36"/>
  <c r="E36"/>
  <c r="F35"/>
  <c r="E35"/>
  <c r="AP29"/>
  <c r="E33"/>
  <c r="E32"/>
  <c r="E30"/>
  <c r="E23"/>
  <c r="G29" l="1"/>
  <c r="F29"/>
  <c r="AO225"/>
  <c r="AO247" s="1"/>
  <c r="AO77"/>
  <c r="U238"/>
  <c r="V238" s="1"/>
  <c r="V227"/>
  <c r="Y227"/>
  <c r="X238"/>
  <c r="Y238" s="1"/>
  <c r="AD238"/>
  <c r="AE238" s="1"/>
  <c r="AE227"/>
  <c r="T225"/>
  <c r="T247" s="1"/>
  <c r="T77"/>
  <c r="AL225"/>
  <c r="AL247" s="1"/>
  <c r="AL77"/>
  <c r="K225"/>
  <c r="K247" s="1"/>
  <c r="K226"/>
  <c r="K237" s="1"/>
  <c r="K228"/>
  <c r="K239" s="1"/>
  <c r="N225"/>
  <c r="N226"/>
  <c r="N224" s="1"/>
  <c r="N228"/>
  <c r="N239" s="1"/>
  <c r="Q225"/>
  <c r="Q247" s="1"/>
  <c r="Q226"/>
  <c r="Q237" s="1"/>
  <c r="Q228"/>
  <c r="Q239" s="1"/>
  <c r="T226"/>
  <c r="T228"/>
  <c r="T239" s="1"/>
  <c r="W225"/>
  <c r="W247" s="1"/>
  <c r="W226"/>
  <c r="W237" s="1"/>
  <c r="W235" s="1"/>
  <c r="W228"/>
  <c r="W239" s="1"/>
  <c r="Z225"/>
  <c r="Z247" s="1"/>
  <c r="Z226"/>
  <c r="Z228"/>
  <c r="Z239" s="1"/>
  <c r="AC225"/>
  <c r="AC247" s="1"/>
  <c r="AC226"/>
  <c r="AC224" s="1"/>
  <c r="AC228"/>
  <c r="AC239" s="1"/>
  <c r="AI225"/>
  <c r="AI247" s="1"/>
  <c r="AI226"/>
  <c r="AI237" s="1"/>
  <c r="AI235" s="1"/>
  <c r="AM226"/>
  <c r="AM237" s="1"/>
  <c r="AM235" s="1"/>
  <c r="AO228"/>
  <c r="AO239" s="1"/>
  <c r="I227"/>
  <c r="K227"/>
  <c r="K238" s="1"/>
  <c r="N227"/>
  <c r="N238" s="1"/>
  <c r="Q227"/>
  <c r="Q238" s="1"/>
  <c r="AL226"/>
  <c r="AL237" s="1"/>
  <c r="AL235" s="1"/>
  <c r="F126"/>
  <c r="E129"/>
  <c r="E128"/>
  <c r="E169"/>
  <c r="AC237"/>
  <c r="T237"/>
  <c r="AB226"/>
  <c r="Z237"/>
  <c r="N237"/>
  <c r="AB227"/>
  <c r="Z238"/>
  <c r="U225"/>
  <c r="U247" s="1"/>
  <c r="U228"/>
  <c r="U239" s="1"/>
  <c r="X226"/>
  <c r="X228"/>
  <c r="X239" s="1"/>
  <c r="AA225"/>
  <c r="AA247" s="1"/>
  <c r="AA226"/>
  <c r="AA228"/>
  <c r="AA239" s="1"/>
  <c r="AD225"/>
  <c r="AD247" s="1"/>
  <c r="AD226"/>
  <c r="AD237" s="1"/>
  <c r="AD235" s="1"/>
  <c r="AD228"/>
  <c r="AD239" s="1"/>
  <c r="AG225"/>
  <c r="AG247" s="1"/>
  <c r="AG226"/>
  <c r="AG228"/>
  <c r="AG239" s="1"/>
  <c r="AJ225"/>
  <c r="AJ247" s="1"/>
  <c r="AJ226"/>
  <c r="AJ237" s="1"/>
  <c r="AJ235" s="1"/>
  <c r="L225"/>
  <c r="L247" s="1"/>
  <c r="L226"/>
  <c r="L228"/>
  <c r="L239" s="1"/>
  <c r="O225"/>
  <c r="O247" s="1"/>
  <c r="O226"/>
  <c r="O237" s="1"/>
  <c r="O228"/>
  <c r="O239" s="1"/>
  <c r="R225"/>
  <c r="R247" s="1"/>
  <c r="R226"/>
  <c r="R228"/>
  <c r="R239" s="1"/>
  <c r="U226"/>
  <c r="AJ228"/>
  <c r="AJ239" s="1"/>
  <c r="AM225"/>
  <c r="AM247" s="1"/>
  <c r="H227"/>
  <c r="L227"/>
  <c r="O227"/>
  <c r="R227"/>
  <c r="AJ227"/>
  <c r="AJ238" s="1"/>
  <c r="E126"/>
  <c r="F129"/>
  <c r="F169"/>
  <c r="O248"/>
  <c r="AD248"/>
  <c r="AO224"/>
  <c r="AO248"/>
  <c r="O249"/>
  <c r="U249"/>
  <c r="X249"/>
  <c r="AA249"/>
  <c r="AD249"/>
  <c r="AJ249"/>
  <c r="AO249"/>
  <c r="I165"/>
  <c r="F167"/>
  <c r="F128"/>
  <c r="G128" s="1"/>
  <c r="K165"/>
  <c r="N165"/>
  <c r="Q165"/>
  <c r="T165"/>
  <c r="W165"/>
  <c r="Z165"/>
  <c r="AC165"/>
  <c r="AF165"/>
  <c r="AI165"/>
  <c r="AL165"/>
  <c r="AO165"/>
  <c r="K224"/>
  <c r="K248"/>
  <c r="N247"/>
  <c r="N248"/>
  <c r="Q248"/>
  <c r="T248"/>
  <c r="T224"/>
  <c r="W248"/>
  <c r="Z248"/>
  <c r="Z224"/>
  <c r="AC248"/>
  <c r="AE248" s="1"/>
  <c r="AI248"/>
  <c r="I249"/>
  <c r="K249"/>
  <c r="N249"/>
  <c r="Q249"/>
  <c r="T249"/>
  <c r="W249"/>
  <c r="Z249"/>
  <c r="AC249"/>
  <c r="AI249"/>
  <c r="AL224"/>
  <c r="AM249"/>
  <c r="F127"/>
  <c r="H165"/>
  <c r="O165"/>
  <c r="R165"/>
  <c r="U165"/>
  <c r="X165"/>
  <c r="AA165"/>
  <c r="AD165"/>
  <c r="AJ165"/>
  <c r="AM165"/>
  <c r="F102"/>
  <c r="AM125"/>
  <c r="K77"/>
  <c r="AP165"/>
  <c r="AP77"/>
  <c r="AJ101"/>
  <c r="O125"/>
  <c r="L101"/>
  <c r="N77"/>
  <c r="W101"/>
  <c r="AA77"/>
  <c r="AG77"/>
  <c r="K101"/>
  <c r="Q101"/>
  <c r="T101"/>
  <c r="AF125"/>
  <c r="U125"/>
  <c r="X125"/>
  <c r="AA125"/>
  <c r="Z125"/>
  <c r="X101"/>
  <c r="AD101"/>
  <c r="AI101"/>
  <c r="AO101"/>
  <c r="AF101"/>
  <c r="X77"/>
  <c r="Z77"/>
  <c r="AC77"/>
  <c r="R101"/>
  <c r="U101"/>
  <c r="AP101"/>
  <c r="N125"/>
  <c r="AG125"/>
  <c r="AH125" s="1"/>
  <c r="F94"/>
  <c r="AC101"/>
  <c r="Q77"/>
  <c r="U77"/>
  <c r="W77"/>
  <c r="AJ77"/>
  <c r="O101"/>
  <c r="AA101"/>
  <c r="K125"/>
  <c r="W125"/>
  <c r="AJ125"/>
  <c r="AP125"/>
  <c r="L165"/>
  <c r="O77"/>
  <c r="AD77"/>
  <c r="AI77"/>
  <c r="N101"/>
  <c r="Z101"/>
  <c r="R125"/>
  <c r="AD125"/>
  <c r="AO125"/>
  <c r="Q125"/>
  <c r="AC125"/>
  <c r="L77"/>
  <c r="R77"/>
  <c r="AG101"/>
  <c r="AH101" s="1"/>
  <c r="AM101"/>
  <c r="AF77"/>
  <c r="H101"/>
  <c r="F105"/>
  <c r="X14"/>
  <c r="H125"/>
  <c r="E102"/>
  <c r="E105"/>
  <c r="AE224" l="1"/>
  <c r="S227"/>
  <c r="R238"/>
  <c r="S238" s="1"/>
  <c r="L249"/>
  <c r="M249" s="1"/>
  <c r="M227"/>
  <c r="L238"/>
  <c r="M238" s="1"/>
  <c r="U248"/>
  <c r="U237"/>
  <c r="U235" s="1"/>
  <c r="R248"/>
  <c r="R237"/>
  <c r="S226"/>
  <c r="L237"/>
  <c r="M226"/>
  <c r="X248"/>
  <c r="X237"/>
  <c r="Y226"/>
  <c r="J227"/>
  <c r="O238"/>
  <c r="P238" s="1"/>
  <c r="P227"/>
  <c r="H249"/>
  <c r="H238"/>
  <c r="AG248"/>
  <c r="AG237"/>
  <c r="AA224"/>
  <c r="AB224" s="1"/>
  <c r="AA237"/>
  <c r="AA235" s="1"/>
  <c r="J249"/>
  <c r="V224"/>
  <c r="P249"/>
  <c r="AL248"/>
  <c r="AL246" s="1"/>
  <c r="AM248"/>
  <c r="AM246" s="1"/>
  <c r="AI224"/>
  <c r="W224"/>
  <c r="Q224"/>
  <c r="R249"/>
  <c r="S249" s="1"/>
  <c r="AJ248"/>
  <c r="AJ246" s="1"/>
  <c r="P248"/>
  <c r="O235"/>
  <c r="P226"/>
  <c r="AB237"/>
  <c r="V226"/>
  <c r="AE226"/>
  <c r="Q235"/>
  <c r="K235"/>
  <c r="AB249"/>
  <c r="V249"/>
  <c r="V248"/>
  <c r="S248"/>
  <c r="Y248"/>
  <c r="AE249"/>
  <c r="Y249"/>
  <c r="AC235"/>
  <c r="AE235" s="1"/>
  <c r="AE237"/>
  <c r="T235"/>
  <c r="V235" s="1"/>
  <c r="T246"/>
  <c r="AI246"/>
  <c r="N235"/>
  <c r="P235" s="1"/>
  <c r="P237"/>
  <c r="AB238"/>
  <c r="Z235"/>
  <c r="AB235" s="1"/>
  <c r="AD224"/>
  <c r="F125"/>
  <c r="G125" s="1"/>
  <c r="AD246"/>
  <c r="AA248"/>
  <c r="AA246" s="1"/>
  <c r="AO246"/>
  <c r="L224"/>
  <c r="M224" s="1"/>
  <c r="U224"/>
  <c r="Z246"/>
  <c r="AB246" s="1"/>
  <c r="K246"/>
  <c r="AJ224"/>
  <c r="O224"/>
  <c r="P224" s="1"/>
  <c r="R246"/>
  <c r="O246"/>
  <c r="AM224"/>
  <c r="R224"/>
  <c r="S224" s="1"/>
  <c r="L248"/>
  <c r="AC246"/>
  <c r="AE246" s="1"/>
  <c r="W246"/>
  <c r="Q246"/>
  <c r="U246"/>
  <c r="V246" s="1"/>
  <c r="F14"/>
  <c r="X225"/>
  <c r="N246"/>
  <c r="I86"/>
  <c r="I233" s="1"/>
  <c r="I238" s="1"/>
  <c r="H86"/>
  <c r="H233" s="1"/>
  <c r="I84"/>
  <c r="I231" s="1"/>
  <c r="I83"/>
  <c r="H83"/>
  <c r="AP94"/>
  <c r="AO94"/>
  <c r="AM94"/>
  <c r="AJ94"/>
  <c r="AG94"/>
  <c r="AF94"/>
  <c r="AD94"/>
  <c r="AC94"/>
  <c r="AA94"/>
  <c r="Z94"/>
  <c r="X94"/>
  <c r="W94"/>
  <c r="U94"/>
  <c r="T94"/>
  <c r="R94"/>
  <c r="O94"/>
  <c r="N94"/>
  <c r="L94"/>
  <c r="K94"/>
  <c r="I94"/>
  <c r="AP82"/>
  <c r="AO82"/>
  <c r="AM82"/>
  <c r="AJ82"/>
  <c r="AI82"/>
  <c r="AG82"/>
  <c r="AF82"/>
  <c r="AD82"/>
  <c r="AC82"/>
  <c r="AA82"/>
  <c r="Z82"/>
  <c r="X82"/>
  <c r="W82"/>
  <c r="R82"/>
  <c r="O82"/>
  <c r="N82"/>
  <c r="L82"/>
  <c r="K82"/>
  <c r="AN85"/>
  <c r="J238" l="1"/>
  <c r="L246"/>
  <c r="M248"/>
  <c r="M237"/>
  <c r="L235"/>
  <c r="M235" s="1"/>
  <c r="R235"/>
  <c r="S235" s="1"/>
  <c r="S237"/>
  <c r="X235"/>
  <c r="Y235" s="1"/>
  <c r="Y237"/>
  <c r="AB248"/>
  <c r="V237"/>
  <c r="P246"/>
  <c r="M246"/>
  <c r="S246"/>
  <c r="F231"/>
  <c r="I230"/>
  <c r="F233"/>
  <c r="X247"/>
  <c r="X246" s="1"/>
  <c r="Y246" s="1"/>
  <c r="X224"/>
  <c r="Y224" s="1"/>
  <c r="E233"/>
  <c r="E230" s="1"/>
  <c r="H230"/>
  <c r="AN82"/>
  <c r="AN80"/>
  <c r="AN77" s="1"/>
  <c r="H82"/>
  <c r="H78"/>
  <c r="E83"/>
  <c r="E82" s="1"/>
  <c r="H79"/>
  <c r="H226" s="1"/>
  <c r="H237" s="1"/>
  <c r="E86"/>
  <c r="H81"/>
  <c r="I78"/>
  <c r="F83"/>
  <c r="I79"/>
  <c r="F84"/>
  <c r="F82" s="1"/>
  <c r="I81"/>
  <c r="F86"/>
  <c r="I82"/>
  <c r="S66"/>
  <c r="O66"/>
  <c r="P66"/>
  <c r="R66"/>
  <c r="T66"/>
  <c r="U66"/>
  <c r="V66"/>
  <c r="W66"/>
  <c r="X66"/>
  <c r="Y66"/>
  <c r="Z66"/>
  <c r="AA66"/>
  <c r="AB66"/>
  <c r="AC66"/>
  <c r="AD66"/>
  <c r="AE66"/>
  <c r="AF66"/>
  <c r="AG66"/>
  <c r="AH66"/>
  <c r="AJ66"/>
  <c r="AK66"/>
  <c r="AL66"/>
  <c r="AM66"/>
  <c r="AN66"/>
  <c r="AO66"/>
  <c r="AP66"/>
  <c r="AP39"/>
  <c r="AQ39"/>
  <c r="H39"/>
  <c r="I39"/>
  <c r="M39"/>
  <c r="P39"/>
  <c r="F23"/>
  <c r="H235" l="1"/>
  <c r="F39"/>
  <c r="G82"/>
  <c r="F81"/>
  <c r="I228"/>
  <c r="I239" s="1"/>
  <c r="F79"/>
  <c r="I226"/>
  <c r="F78"/>
  <c r="I225"/>
  <c r="E81"/>
  <c r="H228"/>
  <c r="H239" s="1"/>
  <c r="H248"/>
  <c r="E78"/>
  <c r="E77" s="1"/>
  <c r="H225"/>
  <c r="F230"/>
  <c r="J39"/>
  <c r="H77"/>
  <c r="I77"/>
  <c r="I237" l="1"/>
  <c r="J226"/>
  <c r="H247"/>
  <c r="F225"/>
  <c r="I247"/>
  <c r="I248"/>
  <c r="J248" s="1"/>
  <c r="I224"/>
  <c r="F226"/>
  <c r="F228"/>
  <c r="H224"/>
  <c r="F77"/>
  <c r="AB101"/>
  <c r="AB126"/>
  <c r="AE126"/>
  <c r="AH126"/>
  <c r="AK126"/>
  <c r="AK225" s="1"/>
  <c r="AK247" s="1"/>
  <c r="AN126"/>
  <c r="AN225" s="1"/>
  <c r="AN247" s="1"/>
  <c r="AB127"/>
  <c r="AE127"/>
  <c r="AH127"/>
  <c r="AK127"/>
  <c r="AK226" s="1"/>
  <c r="AK237" s="1"/>
  <c r="AN127"/>
  <c r="AN226" s="1"/>
  <c r="AN237" s="1"/>
  <c r="AB128"/>
  <c r="AK128"/>
  <c r="AN128"/>
  <c r="AB129"/>
  <c r="AB228" s="1"/>
  <c r="AB239" s="1"/>
  <c r="AE129"/>
  <c r="AE228" s="1"/>
  <c r="AE239" s="1"/>
  <c r="AH129"/>
  <c r="AH228" s="1"/>
  <c r="AH239" s="1"/>
  <c r="AK129"/>
  <c r="AK228" s="1"/>
  <c r="AK239" s="1"/>
  <c r="AN129"/>
  <c r="AN228" s="1"/>
  <c r="AN239" s="1"/>
  <c r="AG141"/>
  <c r="AH141"/>
  <c r="AI141"/>
  <c r="AJ141"/>
  <c r="AK141"/>
  <c r="AL141"/>
  <c r="AM141"/>
  <c r="AN141"/>
  <c r="AO141"/>
  <c r="AF141"/>
  <c r="V168"/>
  <c r="AN104"/>
  <c r="AN227" s="1"/>
  <c r="AN238" s="1"/>
  <c r="AK104"/>
  <c r="AE104"/>
  <c r="E104"/>
  <c r="E120"/>
  <c r="G120" s="1"/>
  <c r="Z117"/>
  <c r="I117"/>
  <c r="K117"/>
  <c r="L117"/>
  <c r="N117"/>
  <c r="O117"/>
  <c r="P117"/>
  <c r="H117"/>
  <c r="P106"/>
  <c r="F54"/>
  <c r="E54"/>
  <c r="F53"/>
  <c r="E53"/>
  <c r="F52"/>
  <c r="E52"/>
  <c r="F51"/>
  <c r="E51"/>
  <c r="AQ50"/>
  <c r="AP50"/>
  <c r="AO50"/>
  <c r="AM50"/>
  <c r="AL50"/>
  <c r="AJ50"/>
  <c r="AI38"/>
  <c r="AI34" s="1"/>
  <c r="E34" s="1"/>
  <c r="AG50"/>
  <c r="AF50"/>
  <c r="AD50"/>
  <c r="AC50"/>
  <c r="AA50"/>
  <c r="Z50"/>
  <c r="O50"/>
  <c r="N50"/>
  <c r="L50"/>
  <c r="K50"/>
  <c r="I50"/>
  <c r="H50"/>
  <c r="F49"/>
  <c r="E49"/>
  <c r="F48"/>
  <c r="E48"/>
  <c r="F47"/>
  <c r="E47"/>
  <c r="F46"/>
  <c r="E46"/>
  <c r="AQ45"/>
  <c r="AP45"/>
  <c r="AO45"/>
  <c r="AM45"/>
  <c r="AL45"/>
  <c r="AJ45"/>
  <c r="AI45"/>
  <c r="AG45"/>
  <c r="AF45"/>
  <c r="AF43" s="1"/>
  <c r="AF17" s="1"/>
  <c r="AF228" s="1"/>
  <c r="AF239" s="1"/>
  <c r="AD45"/>
  <c r="AC45"/>
  <c r="AA45"/>
  <c r="Z45"/>
  <c r="O45"/>
  <c r="N45"/>
  <c r="L45"/>
  <c r="K45"/>
  <c r="I45"/>
  <c r="H45"/>
  <c r="I235" l="1"/>
  <c r="J235" s="1"/>
  <c r="J237"/>
  <c r="F237"/>
  <c r="AN235"/>
  <c r="J224"/>
  <c r="AK227"/>
  <c r="AK238" s="1"/>
  <c r="AK235" s="1"/>
  <c r="V165"/>
  <c r="AN248"/>
  <c r="AN224"/>
  <c r="AG168"/>
  <c r="AH168" s="1"/>
  <c r="F205"/>
  <c r="AG202"/>
  <c r="AH202" s="1"/>
  <c r="F248"/>
  <c r="H246"/>
  <c r="AN249"/>
  <c r="AK248"/>
  <c r="I246"/>
  <c r="J246" s="1"/>
  <c r="F247"/>
  <c r="AI17"/>
  <c r="AI228" s="1"/>
  <c r="AI239" s="1"/>
  <c r="E239" s="1"/>
  <c r="E17"/>
  <c r="AF42"/>
  <c r="E43"/>
  <c r="E38"/>
  <c r="F103"/>
  <c r="E103"/>
  <c r="E101" s="1"/>
  <c r="I101"/>
  <c r="F50"/>
  <c r="AN125"/>
  <c r="AB125"/>
  <c r="F13"/>
  <c r="AK125"/>
  <c r="F45"/>
  <c r="E50"/>
  <c r="E45"/>
  <c r="F184"/>
  <c r="E184"/>
  <c r="F183"/>
  <c r="E183"/>
  <c r="O181"/>
  <c r="N181"/>
  <c r="L181"/>
  <c r="K181"/>
  <c r="I181"/>
  <c r="H181"/>
  <c r="O170"/>
  <c r="N170"/>
  <c r="L170"/>
  <c r="K170"/>
  <c r="I170"/>
  <c r="H170"/>
  <c r="O149"/>
  <c r="N149"/>
  <c r="L149"/>
  <c r="K149"/>
  <c r="I149"/>
  <c r="H149"/>
  <c r="O141"/>
  <c r="N141"/>
  <c r="L141"/>
  <c r="K141"/>
  <c r="I141"/>
  <c r="H141"/>
  <c r="F121"/>
  <c r="E121"/>
  <c r="F119"/>
  <c r="E119"/>
  <c r="O87"/>
  <c r="N87"/>
  <c r="L87"/>
  <c r="K87"/>
  <c r="I87"/>
  <c r="H87"/>
  <c r="N66"/>
  <c r="L66"/>
  <c r="K66"/>
  <c r="I66"/>
  <c r="F66" s="1"/>
  <c r="H66"/>
  <c r="E66" s="1"/>
  <c r="AP34"/>
  <c r="I34"/>
  <c r="AP24"/>
  <c r="F24" s="1"/>
  <c r="G24" s="1"/>
  <c r="AQ22"/>
  <c r="AQ21"/>
  <c r="AP19"/>
  <c r="F19" s="1"/>
  <c r="G19" s="1"/>
  <c r="F34" l="1"/>
  <c r="G34" s="1"/>
  <c r="AK224"/>
  <c r="AK249"/>
  <c r="AK246"/>
  <c r="AN246"/>
  <c r="G66"/>
  <c r="G205"/>
  <c r="F202"/>
  <c r="G202" s="1"/>
  <c r="E228"/>
  <c r="AG227"/>
  <c r="AG238" s="1"/>
  <c r="F168"/>
  <c r="AG165"/>
  <c r="AH165" s="1"/>
  <c r="AF16"/>
  <c r="AF227" s="1"/>
  <c r="E42"/>
  <c r="G42" s="1"/>
  <c r="F104"/>
  <c r="AF41"/>
  <c r="F181"/>
  <c r="E181"/>
  <c r="G80"/>
  <c r="E117"/>
  <c r="G117" s="1"/>
  <c r="I125"/>
  <c r="F238" l="1"/>
  <c r="F235" s="1"/>
  <c r="AG235"/>
  <c r="F101"/>
  <c r="G101" s="1"/>
  <c r="G104"/>
  <c r="E227"/>
  <c r="AF238"/>
  <c r="AH227"/>
  <c r="AF249"/>
  <c r="E249" s="1"/>
  <c r="G168"/>
  <c r="F165"/>
  <c r="G165" s="1"/>
  <c r="AG249"/>
  <c r="AG224"/>
  <c r="F227"/>
  <c r="AF15"/>
  <c r="E41"/>
  <c r="AF13"/>
  <c r="E16"/>
  <c r="G16" s="1"/>
  <c r="AF40"/>
  <c r="AH249" l="1"/>
  <c r="AH238"/>
  <c r="E238"/>
  <c r="E13"/>
  <c r="G13" s="1"/>
  <c r="E15"/>
  <c r="G15" s="1"/>
  <c r="AF226"/>
  <c r="AG246"/>
  <c r="F249"/>
  <c r="G249" s="1"/>
  <c r="G227"/>
  <c r="F224"/>
  <c r="AF14"/>
  <c r="AF39"/>
  <c r="E39" s="1"/>
  <c r="G39" s="1"/>
  <c r="E40"/>
  <c r="G77"/>
  <c r="AF237" l="1"/>
  <c r="AH226"/>
  <c r="F246"/>
  <c r="G238"/>
  <c r="AF248"/>
  <c r="E226"/>
  <c r="E14"/>
  <c r="AF225"/>
  <c r="AH237" l="1"/>
  <c r="E237"/>
  <c r="AF235"/>
  <c r="AH235" s="1"/>
  <c r="E248"/>
  <c r="G248" s="1"/>
  <c r="AH248"/>
  <c r="AF247"/>
  <c r="E225"/>
  <c r="E224" s="1"/>
  <c r="G224" s="1"/>
  <c r="G226"/>
  <c r="AF224"/>
  <c r="AH224" s="1"/>
  <c r="G237" l="1"/>
  <c r="E235"/>
  <c r="G235" s="1"/>
  <c r="AF246"/>
  <c r="E247"/>
  <c r="E246" l="1"/>
  <c r="G246" s="1"/>
  <c r="AH246"/>
  <c r="AF241"/>
  <c r="E241" l="1"/>
  <c r="G241" s="1"/>
  <c r="AH241"/>
</calcChain>
</file>

<file path=xl/sharedStrings.xml><?xml version="1.0" encoding="utf-8"?>
<sst xmlns="http://schemas.openxmlformats.org/spreadsheetml/2006/main" count="1389" uniqueCount="264">
  <si>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</si>
  <si>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</si>
  <si>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</si>
  <si>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</si>
  <si>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</si>
  <si>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</si>
  <si>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</si>
  <si>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</si>
  <si>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</si>
  <si>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</si>
  <si>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</si>
  <si>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</si>
  <si>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</si>
  <si>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</si>
  <si>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</si>
  <si>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</si>
  <si>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</si>
  <si>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</si>
  <si>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</si>
  <si>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</si>
  <si>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8=7/6*100</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</si>
  <si>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</si>
  <si>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</si>
  <si>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</si>
  <si>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</si>
  <si>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</si>
  <si>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</si>
  <si>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</si>
  <si>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</si>
  <si>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t>
  </si>
  <si>
    <t>4.1</t>
  </si>
  <si>
    <t>Подпрограмма 4. Участие в профилактике экстремизма, а также минимизации и (или) ликвидации последствий проявлений экстремизма</t>
  </si>
  <si>
    <t>5</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</si>
  <si>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</si>
  <si>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</si>
  <si>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Всего по программе</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</si>
  <si>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</si>
  <si>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</si>
  <si>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</si>
  <si>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</si>
  <si>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</si>
  <si>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</si>
  <si>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</si>
  <si>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 xml:space="preserve">
</t>
  </si>
  <si>
    <t>1</t>
  </si>
  <si>
    <t>1.1</t>
  </si>
  <si>
    <t>1.2</t>
  </si>
  <si>
    <t>2</t>
  </si>
  <si>
    <t>2.1</t>
  </si>
  <si>
    <t>1.3</t>
  </si>
  <si>
    <t>1.4</t>
  </si>
  <si>
    <t>1.5</t>
  </si>
  <si>
    <t>1.6</t>
  </si>
  <si>
    <t>1.7</t>
  </si>
  <si>
    <t>1.8</t>
  </si>
  <si>
    <t>1.9</t>
  </si>
  <si>
    <t>1.10</t>
  </si>
  <si>
    <t>1.11</t>
  </si>
  <si>
    <t>2.2</t>
  </si>
  <si>
    <t>2.3</t>
  </si>
  <si>
    <t>2.4</t>
  </si>
  <si>
    <t>3.1</t>
  </si>
  <si>
    <t>3.2</t>
  </si>
  <si>
    <t>3.3</t>
  </si>
  <si>
    <t>3.4</t>
  </si>
  <si>
    <t>3</t>
  </si>
  <si>
    <t>4.2</t>
  </si>
  <si>
    <t>4.3</t>
  </si>
  <si>
    <t>4.4</t>
  </si>
  <si>
    <t>4.5</t>
  </si>
  <si>
    <t>4.6</t>
  </si>
  <si>
    <t>4.7</t>
  </si>
  <si>
    <t>4.8</t>
  </si>
  <si>
    <t>4.9</t>
  </si>
  <si>
    <t>5.2</t>
  </si>
  <si>
    <t>5.3</t>
  </si>
  <si>
    <t>5.4</t>
  </si>
  <si>
    <t>5.5</t>
  </si>
  <si>
    <t>5.6</t>
  </si>
  <si>
    <t>5.7</t>
  </si>
  <si>
    <t>5.8</t>
  </si>
  <si>
    <t>5.9</t>
  </si>
  <si>
    <t>5.10</t>
  </si>
  <si>
    <t>5.11</t>
  </si>
  <si>
    <t>Создание условий для деятельности народных дружин (1,6)</t>
  </si>
  <si>
    <t xml:space="preserve">Обеспечение функционирования и развития систем видеонаблюдения в сфере общественного порядка и безопасности дорожного движения,информирование населения о необходимости соблюдения правил дорожного движения (в том числе санкциях за их нарушение) (2,3,6)
</t>
  </si>
  <si>
    <t>Осуществление полномочий по созданию и обеспечению деятельности административной комиссии муниципального образования город Урай (4,6)</t>
  </si>
  <si>
    <t>Проведение профилактических мероприятий для несовершеннолетних и молодежи (5,6)</t>
  </si>
  <si>
    <t>Изготовление и распространение средств наглядной и печатной агитации, направленных на  профилактику правонарушений (5,6)</t>
  </si>
  <si>
    <t>Проведение профилактических мероприятий с семьями, находящимися в социально опасном положении (5,6)</t>
  </si>
  <si>
    <t>Организация дополнительных временных рабочих мест для несовершеннолетних подростков, находящихся в конфликте с законом (5,6)</t>
  </si>
  <si>
    <t>Осуществление полномочий по созданию и обеспечению деятельности комиссии по делам несовершеннолетних и защите их прав при администрации города Урай (5)</t>
  </si>
  <si>
    <t>Социальная адаптация, ресоциализация, социальная реабилитация, помощь лицам, пострадавшим от правонарушений или подверженным риску стать таковыми. (5,6)</t>
  </si>
  <si>
    <t>Организационно-методическое обеспечение деятельности коллегиальных органов в сфере профилактики правонарушений (1,2,3,5)</t>
  </si>
  <si>
    <t>Повышение профессионального уровня (семинары, курсы повышения квалификации)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</si>
  <si>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(8,9)</t>
  </si>
  <si>
    <t>2.5</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</si>
  <si>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t>
  </si>
  <si>
    <t>2.6</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</si>
  <si>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t>
  </si>
  <si>
    <t>Организация и проведение мероприятий, посвященных «Дню солидарности в борьбе с терроризмом» (10)</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</si>
  <si>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(10)
</t>
  </si>
  <si>
    <t>Осуществление работы по установке контент-фильтров, блокирующих доступ к Интернет-ресурсам террористической направленности  (10)</t>
  </si>
  <si>
    <t>Приобретение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(10)</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</si>
  <si>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(10)</t>
  </si>
  <si>
    <t>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(11)</t>
  </si>
  <si>
    <t>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(11)</t>
  </si>
  <si>
    <t>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(11)</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</si>
  <si>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(11) </t>
  </si>
  <si>
    <t>Повышение профессионального уровня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(11)</t>
  </si>
  <si>
    <t>Организация и проведение мероприятий, посвященных «Декаде профилактики экстремизма» (11)</t>
  </si>
  <si>
    <t>Осуществление работы по установке контент-фильтров, блокирующих доступ к Интернет-ресурсам экстремисткой направленности (11)</t>
  </si>
  <si>
    <t>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(11)</t>
  </si>
  <si>
    <t>Развитие и использование потенциала молодежи в интересах укрепления единства российской нации, упрочения мира и согласия (12,14,15)</t>
  </si>
  <si>
    <t>Содействие религиозным организациям в культурно-просветительской и социально значимой деятельности (12,14,15)</t>
  </si>
  <si>
    <t>Содействие этнокультурному многообразию народов России (12,14,15)</t>
  </si>
  <si>
    <t>Развитие кадрового потенциала в сфере межнациональных (межэтнических) отношений, профилактики экстремизма (12,13)</t>
  </si>
  <si>
    <t>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(12,14)</t>
  </si>
  <si>
    <t>Создание условий для сохранения и развития языков народов России (12,15)</t>
  </si>
  <si>
    <t>Реализация мер, направленных на социальную и культурную адаптацию мигрантов (12,14,15)</t>
  </si>
  <si>
    <t>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(12,14)</t>
  </si>
  <si>
    <t xml:space="preserve">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(12, 13)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</si>
  <si>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</si>
  <si>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(12,13,14)</t>
  </si>
  <si>
    <t>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(12)</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</si>
  <si>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</si>
  <si>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</si>
  <si>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</si>
  <si>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</si>
  <si>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</si>
  <si>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</si>
  <si>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 xml:space="preserve">Секретарь административной комиссии администрации города Урай; 
муниципальное казенное учреждение «Управление материально-технического обеспечения города Урай»
</t>
  </si>
  <si>
    <t>Управление образования и молодежной политики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</si>
  <si>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</si>
  <si>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и молодежной политики  администрации города Урай.
</t>
  </si>
  <si>
    <t>Управление образования и молодежной политики  администрации города Урай.</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</si>
  <si>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</si>
  <si>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</si>
  <si>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</si>
  <si>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пресс-служба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</si>
  <si>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</si>
  <si>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</si>
  <si>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</si>
  <si>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</si>
  <si>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пресс-служба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</si>
  <si>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</si>
  <si>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</si>
  <si>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</si>
  <si>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</si>
  <si>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 xml:space="preserve">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
</t>
  </si>
  <si>
    <t>Органы администрации города Урай: управление по культуре и социальным вопросам администрации города Урай;  пресс-служба администрации города Урай,  Управление образования и молодежной политики администрации  города Урай.</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</si>
  <si>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</si>
  <si>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 xml:space="preserve">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</si>
  <si>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Организация деятельности молодёжного волонтёрского движения города Урай по пропаганде здорового образа жизни (7, 8, 9)</t>
  </si>
  <si>
    <t>Управление образования и молодежной политики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</si>
  <si>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t>
  </si>
  <si>
    <t xml:space="preserve">Органы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</si>
  <si>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Организационно-методическое обеспечение деятельности коллегиальных органов антинаркотической направленности (7, 8, 9)</t>
  </si>
  <si>
    <t>-</t>
  </si>
  <si>
    <t>5.12</t>
  </si>
  <si>
    <t>в том числе за счет остатков прошлых лет</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</si>
  <si>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</si>
  <si>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 Органы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</si>
  <si>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секретарь административной комиссии администрации города Урай</t>
  </si>
  <si>
    <t xml:space="preserve">Управление внутренней политики администрации города Урай, управление по информационным технологиям и связи администрации города Урай, секретарь административной комиссии администрации города Урай
</t>
  </si>
  <si>
    <t>Управление внутренней политики администрации города Урай</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</si>
  <si>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</si>
  <si>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Управление внутренней политики администрации города Урай, муниципальное казенное учреждение «Управление жилищно-коммунального хозяйства города Урай».</t>
  </si>
  <si>
    <t xml:space="preserve">Управление внутренней политики  администрации города Урай. 
</t>
  </si>
  <si>
    <t>3.5</t>
  </si>
  <si>
    <t xml:space="preserve"> 
Управление внутренней политики  администрации города Урай,
секретарь административной комиссии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</si>
  <si>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</si>
  <si>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</si>
  <si>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и молодежной политики администрации города Урай.
</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</si>
  <si>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</si>
  <si>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</si>
  <si>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</si>
  <si>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</si>
  <si>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</si>
  <si>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t>в том числе:</t>
  </si>
  <si>
    <t>Начальник управления внутренней политики администрации города Урай</t>
  </si>
  <si>
    <t>Р.А. Хусаинов</t>
  </si>
  <si>
    <t>2.7</t>
  </si>
  <si>
    <t>5.13</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</si>
  <si>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t>
  </si>
  <si>
    <t>Органы администрации города Урай: управление по культуре и социальным вопросам администрации города Урай; 
пресс-служба администрации города Урай</t>
  </si>
  <si>
    <t>5.14</t>
  </si>
  <si>
    <t xml:space="preserve">Проведение профилактической работы, направленной на гармонизацию межнациональных и межконфессиональных отношений с воспитанниками и тренерско-преподавательским составом спортивных клубов и клубов по месту жительства, развивающие в числе видов спорта различные виды единоборств (12,13) </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</si>
  <si>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отдел по делам несовершеннолетних и защиты их прав администрации города Урай. 
</t>
  </si>
  <si>
    <t>Организация и проведение мероприятий, направленных на снижение смертности населения, связанной с отравлениями наркотическими средствами и психотропными веществами (рассылка памяток о неотложной помощи при передозировке наркотиков</t>
  </si>
  <si>
    <t xml:space="preserve">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t>
  </si>
  <si>
    <t>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(11)</t>
  </si>
  <si>
    <t>«__»_________2022 г. _________________</t>
  </si>
  <si>
    <t>«____»_________2022 г. ______________________</t>
  </si>
  <si>
    <t>1.12</t>
  </si>
  <si>
    <t>Правовое просвещение и правовое информирование населения  о гражданских правах, свободах и обязанностях человека и способах их реализации. (5,6)</t>
  </si>
  <si>
    <t>Управление внутренней политики администрации города Урай,
органы администрации города Урай:  отдел по делам несовершеннолетних и защите их прав администрации города Урай, пресс-служба  администрации города Урай;  Управление образования и молодежной политики администрации города Урай.</t>
  </si>
  <si>
    <t>В Центрах общественного доступа – Центральная библиотека (мрн.2, дом 39/1) и   Библиотека №1 (мкр. Г, дом 18г) Культурно-исторического центра МАУ «Культура»  установлена контентная  фильтрация на пользовательские места  в ЦОДах  на уровне провайдера  ООО «ПиП» при помощи сервиса SKY DNS (фильтруются сайты с запрещенным контентом). Во всех общеобразовательных организациях установлен контент – фильтр,  блокирующий доступ к Интернет- ресурсам, содержащим информацию о способах, методах разработки, изготовления и (или) приобретения наркотических средств, психотропных веществ.</t>
  </si>
  <si>
    <t>Семинар-совещание в онлайн формате по вопросам защиты прав детей и выстраиванию партнерских отношений между образовательными организациями, опекунами, попечителями, приемными родителями (охват 6 социальных педагогов и специалист УО и МП)</t>
  </si>
  <si>
    <t>В онлайн режиме социальными педагогами прослушано 5 семинаров по профилактике деструктивного поведения, о недопустимости ложных сообщений о террористических актах и др. В части повышения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 средства в размере 160 000 (сто шестьдесят тысяч) рублей будут освоены в октябре 2022 года.</t>
  </si>
  <si>
    <t xml:space="preserve">Управлением внутренней политики администрации города Урай изготовлены  и распространяются буклеты для близкого окружения наркозависимых по оказанию первой медицинской помощи при передзозировке наркотиков и психотропных веществ.  На всех официальных страницах социальных сетей общеобразовательных организации размещена  информация по профилактике правонарушений,  направленных на снижение смертности, связанной с отравлениями наркотическими средствами и психотропными веществами. 
https://vk.com/gimnaziyauray
https://vk.com/public171477734
https://vk.com/school4uray
https://vk.com/school5uray
https://vk.com/club171607853
https://vk.com/economic_school
</t>
  </si>
  <si>
    <t xml:space="preserve">Проведение индивидуальной профилактической работы, направленной на профилактику экстремизма, с молодыми людьми в возрасте от 14 до 23 лет, в том числе состоящими на профилактическом учете и (или)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(12,13) </t>
  </si>
  <si>
    <t>Управление внутренней политики администрации города Урай,
органы местного самоуправления администрации города Урай: отдел по делам несовершеннолетних и защиты их прав администрации города Урай;  Управление образования и молодежной политики администрации города Урай</t>
  </si>
  <si>
    <t>Приложение к Порядку принятия решения о разработке муниципальных</t>
  </si>
  <si>
    <t>программ муниципального образования городской округ город Урай, их</t>
  </si>
  <si>
    <t>формирования, утверждения, корректировки и реализации</t>
  </si>
  <si>
    <t>Таблица 1</t>
  </si>
  <si>
    <t>ОТЧЕТ</t>
  </si>
  <si>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</si>
  <si>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r>
      <t xml:space="preserve">Соисполнитель 1 </t>
    </r>
    <r>
      <rPr>
        <sz val="10"/>
        <rFont val="Times New Roman"/>
        <family val="1"/>
        <charset val="204"/>
      </rPr>
      <t xml:space="preserve">(органы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
</t>
    </r>
  </si>
  <si>
    <r>
      <t xml:space="preserve">Соисполнитель 2 
</t>
    </r>
    <r>
      <rPr>
        <sz val="10"/>
        <rFont val="Times New Roman"/>
        <family val="1"/>
        <charset val="204"/>
      </rPr>
      <t xml:space="preserve">(Управление образования и молодежной политики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</si>
  <si>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</si>
  <si>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</si>
  <si>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 xml:space="preserve">Информация размещена на сайте ОМСУ г.Урай в разделе «Новости» на главной странице: 
Алгоритм действий граждан при угрозе или совершении террористического акта
https://uray.ru/algoritm-dejstvij-grazhdan-pri-ugroze-ili-sovershenii-terroristicheskogo-akta
Рекомендации гражданам при угрозе совершения террористического акта
https://uray.ru/rekomendacii-grazhdanam-pri-ugroze-sovershenija-terroristicheskogo-akta
Как вести себя при обнаружении подозрительного предмета, который может оказаться взрывным устройством
https://uray.ru/kak-vesti-sebja-pri-obnaruzhenii-podozritelnogo-predmeta-kotoryj-mozhet-okazatsja-vzryvnym-ustrojstvom
В преддверии праздничных мероприятий напоминаем порядок действий в случае объявления ситуации террористической опасности
https://uray.ru/v-preddverii-prazdnichnyh-meroprijatij-napominaem-porjadok-dejstvij-v-sluchae-objavlenija-situacii-terroristicheskoj-opasnosti-3/
Способы привлечения молодежи к террористической деятельности с использованием сети Интернет. Как не поддаться влиянию
https://uray.ru/sposoby-privlechenija-molodezhi-k-terroristicheskoj-dejatelnosti-s-ispolzovaniem-seti-internet-kak-ne-poddatsja-vlijaniju/
Памятка школьникам и родителям при угрозе террористического акта
https://uray.ru/pamyatka_shkolnikam_i_roditelyam_atk/
В преддверии праздничных мероприятий напоминаем порядок действий в случае объявления ситуации террористической опасности
https://uray.ru/v-preddverii-prazdnichnyh-meroprijatij-napominaem-porjadok-dejstvij-v-sluchae-objavlenija-situacii-terroristicheskoj-opasnosti-5/
https://uray.ru/v-preddverii-prazdnichnyh-meroprijatij-napominaem-porjadok-dejstvij-v-sluchae-objavlenija-situacii-terroristicheskoj-opasnosti-6/
https://uray.ru/v-preddverii-prazdnichnyh-meroprijatij-napominaem-porjadok-dejstvij-v-sluchae-objavlenija-situacii-terroristicheskoj-opasnosti-7/
https://uray.ru/v-preddverii-prazdnichnyh-meroprijatij-napominaem-porjadok-dejstvij-v-sluchae-objavlenija-situacii-terroristicheskoj-opasnosti-8/
https://uray.ru/v-preddverii-prazdnichnyh-meroprijatij-napominaem-porjadok-dejstvij-v-sluchae-objavlenija-situacii-terroristicheskoj-opasnosti-9/
https://uray.ru/v-preddverii-prazdnichnyh-meroprijatij-napominaem-porjadok-dejstvij-v-sluchae-objavlenija-situacii-terroristicheskoj-opasnosti-10/
ПАМЯТКА ПО ПРОФИЛАКТИКЕ ТЕРРОРИЗМА
https://uray.ru/pamjatka-po-profilaktike-terrorizma/ 
Молодежь Урая встретилась за круглым столом «Осторожно, терроризм!»
https://uray.ru/molodezh-uraja-vstretilas-za-kruglym-stolom-ostorozhno-terrorizm/
ПАМЯТКА родителям по профилактике терроризма и экстремизма
https://uray.ru/roditelyam_po_profilaktike_terrorizma/
</t>
  </si>
  <si>
    <t xml:space="preserve">Проведены 7 мероприятий «Крымская весна», Флешмоб, посвященный 8 годовщине образования ДНР, автопробег «Мы вместе», Фестиваль фестивалей «Жара», Акция «Многонациональное добрососедство», «Свеча памяти». </t>
  </si>
  <si>
    <t>Реализация в школах предметных областей: «Родной (русский) язык и литературное чтение на родном (русском) языке» (уровень начального общего образования) и «Родной (русский) язык и родная (русская) литература (уровень основного общего образования).  В Детской библиотеке КИЦ по выходным дням проходят громкие чтения сказок народов России по программе «Читаем с Бабой Капой».</t>
  </si>
  <si>
    <t xml:space="preserve">Управлением внутренней политики администрации города Урай на постоянной основе осуществляется мониторинг социальных сетей, в том числе с использованием программы "Крибрум" (до апреля 2022 гогда включительно) и АИС "Поиск". За истекший период межнациональных, межконфессиональных конфликтов не выявлено.  </t>
  </si>
  <si>
    <t xml:space="preserve">Оказывается поддержка социально ориентированным некоммерческим организациям, в том числе национально-культурным автономиям, религиозным организациям.  Одной из форм такого взаимодействия стала поддержка проведения ежегодных традиционных национальных праздников, содействующих углублению межкультурного общения национальных общностей, проживающих на территории города Урай  многочисленных фестивалей национальной культуры, обрядовых праздников и памятных национальных дат.
В 1 полугодии 2022 года состоялись мероприятия, посвященные рождественским праздникам, масленице, празднику "Навруз", "Сабантуй", акция "Многонациональное добрососедство". </t>
  </si>
  <si>
    <t xml:space="preserve">Изготовлены листовки по популяризации легального труда мигрантов в количестве 200 штук на сумму 10,00 тыс. руб. (денежные средства освоены 100%).                                                                                                                                       Публикации в СМИ и социальных сетях:
https://ok.ru/admuray/topic/154047512083432; https://vk.com/official_uray?w=wall-63159149_19432 (У любви нет национальности)
https://ok.ru/admuray/topic/154051268082664; https://vk.com/official_uray?w=wall-63159149_19468 (Милосердие - качество мудрого человека)
https://ok.ru/admuray/topic/154054713048040; https://vk.com/official_uray?w=wall-63159149_19523  (Узнавая друг друга ближе, мы разрушаем стереотипы)
https://infoflag.ru/2022/01/25/rossijsko-uzbekskij-torgovyj-dom/ (Российско-узбекский Торговый Дом)
https://infoflag.ru/2022/03/18/my-kirpichiki-odnogo-zdanija/ (Мы кирпичики одного здания – на строительстве городских объектов трудятся представители разных диаспор)
https://vk.com/trkspektr?w=wall-118001606_9044 (Восток дело тонкое - в Урае отметили Навруз)
https://infoflag.ru/2022/03/25/s-notkami-vostoka/ (С нотками Востока – праздник Навруз)
https://vk.com/trkspektr?w=wall-118001606_9090 (Проект «Этноквиз»)
https://infoflag.ru/2022/04/02/vo-imja-allaha/ (Во имя Аллаха – график на месяц Рамазан 2022)
https://infoflag.ru/2022/04/29/v-tesnom-krugu/ (В тесном кругу - в национальной гостиной «Содружество» прошла встреча представителей разных культур с заместителем главы города Олегом Хотинецким)
https://infoflag.ru/2022/05/06/musulmane-otmetili-uraza-bajram/ (Мусульмане отметили Ураза-байрам)
https://vk.com/trkspektr?w=wall-118001606_9388 (Поездка в Казань)
https://infoflag.ru/2022/05/27/prikosnulis-k-svjatynjam/ (Прикоснулись к святыням - делегация мусульман из Урая приняла участие в торжествах, посвященных 1 100-летию принятия ислама Волжской Булгарией в Татарстане)
https://vk.com/official_uray?w=wall-63159149_23538 (О мире, дружбе и согласии. Разговор о важном с имамом-хатибом Абдульхалимом хазратом)
https://vk.com/trkspektr?w=wall-118001606_9595 (Традиции ислама)
https://infoflag.ru/2022/06/30/v-kazane-s-risom-i-mjasom-no-ne-plov/ (В казане, с рисом и мясом, но не плов - узбекский стол, национальные традиции)
</t>
  </si>
  <si>
    <t>Исполнитель: , тел.: 8 (34676) 33-2-97 (доб. 304) начальник ОПНиОБ УВП администрации города Урай М.В. Сапожников, специалист - эксперт ОНПиОБ УВП администрации города Урай  С.С. Салтанова</t>
  </si>
  <si>
    <t>Наличие экономии средств, образовавшейся в результате проведения конкурсной процедуры</t>
  </si>
  <si>
    <t>о ходе исполнения комплексного плана (сетевого графика) реализации  муниципальной программы «Профилактика правонарушений на территории города Урай» на 2018-2030 годы       на 01.10. 2022</t>
  </si>
  <si>
    <r>
      <t>За 9 месяцев 2022 года выявлено (пресечено) 97</t>
    </r>
    <r>
      <rPr>
        <sz val="10"/>
        <color rgb="FFFF0000"/>
        <rFont val="Times New Roman"/>
        <family val="1"/>
        <charset val="204"/>
      </rPr>
      <t xml:space="preserve"> </t>
    </r>
    <r>
      <rPr>
        <sz val="10"/>
        <rFont val="Times New Roman"/>
        <family val="1"/>
        <charset val="204"/>
      </rPr>
      <t>административных правонарушений при помощи членов добровольной народной дружины.</t>
    </r>
  </si>
  <si>
    <r>
      <t>Обеспечена бесперебойная работа систем видеонаблюдения за 9 месяцев 2022  года.   Раскрыто</t>
    </r>
    <r>
      <rPr>
        <sz val="9"/>
        <rFont val="Times New Roman"/>
        <family val="1"/>
        <charset val="204"/>
      </rPr>
      <t xml:space="preserve"> 7 </t>
    </r>
    <r>
      <rPr>
        <sz val="10"/>
        <rFont val="Times New Roman"/>
        <family val="1"/>
        <charset val="204"/>
      </rPr>
      <t>преступлений с использованием системы видеонаблюдения АПК "Безопасный город".</t>
    </r>
  </si>
  <si>
    <t>Обеспечена деятельность административной комиссии города Урай за 9 месяцев 2022 года. Административной комиссией города Урай рассмотрено 126 дел  об административных правонарушениях, по которым наложен штраф на общую сумму 75,5 тыс. рублей.</t>
  </si>
  <si>
    <t xml:space="preserve">Во всех общеобразовательных организациях за 9 месяцев 2022 года проведено:
 97 профилактических бесед с представителями ОМВД России по г.Ураю, Комиссией по делам несовершеннолетних и защите их прав и врачами городской клинической больницы города Урай.
-акции «Покорми птиц», «Помощь бездомным животным», «Снежный десант», «Я Кибер волонтер Югры»;
- профилактические мероприятия «Здоровье» (День здоровья, «Зарница», спортивные соревнования);
- профилактика дистанционных преступлений;
- профилактика безопасности на водных объектах. Общий охват мероприятий 1650 человек; 
-акции «Мы встречаем Первомай!», «Помощь бездомным животным», «Красная гвоздика», «Георгиевская ленточка», «Бессмертный полк», «Коробка добрых дел», «Многонациональное добрососедство»;
- профилактические мероприятия «Здоровье» (День здоровья, «Зарница», спортивные соревнования);
- профилактика дистанционных преступлений;
- профилактика безопасности на водных объектах;
- профилактика безопасности при пожарах;
- профилактика безопасности ПДД.
 В течение 1 полугодия 2022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 Урай специалистами органов и учреждений системы профилактики безнадзорности и правонарушений несовершеннолетних в отношении  56 несовершеннолетних, совершивших противоправные деяния. Средства запланированные  к финансированию в программе 50000 (пятьдесят тысяч) рублей будут использованы в октябре. Проведено 33 межведомственных рейдовых мероприятий по патрулированию микрорайонов и улиц города (в том числе в ночное время) с целью выявления мест концентрации подростков и молодежи негативной направленности, нарушений несовершеннолетними “комендантского часа”, посещены по месту жительства 58 несовершеннолетних, находящихся в социально опасном положении.                                                         
</t>
  </si>
  <si>
    <t>В части изготовления и распространения средств наглядной агитации, направленной на профилактику правонарушений мероприятия на сумму 20 тыс. рублей запланированы (КДН) на  ноябрь 2022 года. Агитация проводится посредством интернет ресурсов
https://vk.com/gimnaziyauray 
https://vk.com/public171477734 
https://vk.com/school4uray 
https://vk.com/school5uray 
https://vk.com/club171607853 
https://vk.com/economic_school</t>
  </si>
  <si>
    <t>Обеспечена деятельность комиссии по профилактике правонарушений города административной комиссии города: проведено 3 заседания комиссии по профилактике правонарушений города Урай, рассмотрено 14 вопросов, принято 19 протокольных решений.</t>
  </si>
  <si>
    <t>За 9 месяцев 2022 года проведено 3 заседания антинаркотической комиссии города Урай. рассмотрено 9  вопросов, по которым приянто 14 протокольных решений.</t>
  </si>
  <si>
    <t>За 9 месяецв 2022 гоад на реабилитацию был направлены один наркозависимый..</t>
  </si>
  <si>
    <t xml:space="preserve">Проведено оперативно – профилактическое мероприятие «Подросток» и «Всеобуч» с участием инспектора по делам несовершеннолетних. Социальные педагоги посетили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https://vk.com/bookmarks?from_menu=1&amp;w=wall-172840569_4632%2F8ec64fc2a06e93b4c2
Проведено 8 оперативно – профилактических мероприятий с участием  инспектора  по делам несовершеннолетних Ежовой К.Д. Социальные педагоги посетили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Проведено оперативно – профилактическое мероприятие «Твой выбор» и «Защита» с участием инспектора по делам несовершеннолетних Социальные педагоги посетили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в части проведения профилактических мероприятий с семьями, находящимися в социально опасном положении. В течение 1 полугодия 2022 года проводилась индивидуальная профилактическая работа по постановлениям муниципальной комиссии по делам несовершеннолетних и защите их прав при администрации города Урай специалистами органов и учреждений системы профилактики безнадзорности и правонарушений несовершеннолетних  в отношении 44 семьи, находящихся в социально опасном положении и в отношении 37 семей, находящихся в трудной жизненной ситуации. Проведено 33 межведомственных рейдовых мероприятия  по контролю обстановки в семьях, находящихся в социально опасном положении, в течение 1 полугодия  2022 года посещено более 218 семей. </t>
  </si>
  <si>
    <t xml:space="preserve">Проведен семинар-совещание «Профилактическая работа с обучающимися,
по недопущению совершения правонарушений и преступлений, связанных с насилием и применением оружия, вовлечения несовершеннолетних и молодежи в деструктивные группы, к участию в протестных акциях, а также предупреждению противоправного воздействия в сети Интернет». Проведено 1 мероприятие с охватом 8 человек - курсы «Основы информационной безопасности». Вебинар: «Профилактика молодежного экстремизма и терроризма в условиях образовательных организаций». Охват – 25 педагогов.
Семинар: «Психологические трудности переселенцев и специфика социального и психологического сопровождения возвращенных семей с детьми»;
«Международный опыт и отечественный подход к психологической и социальной реабилитации семей и детей, прибывших из зон террористической активности в странах ближневосточного конфликта: участие религиозных деятелей, местных сообществ, общественных и государственных организаций».
Охват – 30 педагогов.
</t>
  </si>
  <si>
    <t xml:space="preserve">Сотрудники ОМВД России по г.Ураю провели беседы с обучающимися по вопросам обеспечения безопасности детей в дорожном движении, профилактика ДТП с их участием, а также снижение тяжести последствий таких дорожных аварий.
https://vk.com/bookmarks?from_menu=1&amp;w=wall-119766199_5216%2Ff5a5859e4b8586db20
Комиссия по делам несовершеннолетних и защите их прав администрации города Урай и сотрудники ОМВД России по г.Ураю провели беседы с обучающимися на тему: «Об ответственности несовершеннолетних за совершение преступлений в сфере незаконного оборота наркотиков» и «Уголовная и административная ответственность несовершеннолетних, родителей (законных представителей) и иных лиц за нарушение антиалкогольного законодательства в период проведения последних звонков и выпускных вечеров», а также Управлением образования и молодежной политики администрации города Урай проведено городское онлайн родительское собрание на тему «Комплексная безопасность в летний период» с участием всех межведомственных организаций (охват 1786).                                                                            Участники Волонтерского объединения «Правовая лига» при КДН и ЗП провели 43  беседы с обучающимися 7-8 классов на тему «Права и обязанности несовершеннолетних». Общий охват мероприятий 1500 человек. На сайте ОМСУ г. Урай в разделе «Новости Прокуратуры» размещается информация о правах и обязанностях граждан: 
Прокуратурой города Урая организованы надзорные мероприятия,  направленные на выявление незаконной продажи алкогольной продукции
https://uray.ru/prokuraturoj-goroda-uraja-organizovany-nadzornye-meroprijatija-napravlennye-na-vyjavlenie-nezakonnoj-prodazhi-alkogolnoj-produkcii/
В Урае вынесен приговор осужденной, применившей насилие в отношении сотрудника полиции 
https://uray.ru/v-urae-vynesen-prigovor-osuzhdennoj-primenivshej-nasilie-v-otnoshenii-sotrudnika-policii/
В Урае вынесен приговор местному жителю, совершившему нанесение побоев в отношении сожительницы и заведомо ложный донос о преступлении
https://uray.ru/v-urae-vynesen-prigovor-mestnomu-zhitelju-sovershivshemu-nanesenie-poboev-v-otnoshenii-sozhitelnicy-i-zavedomo-lozhnyj-donos-o-prestuplenii/
Жителю города Урая постановлением Урайского городского суда заменено наказание в виде условного срока на реальное лишение свободы
https://uray.ru/zhitelju-goroda-uraja-postanovleniem-urajskogo-gorodskogo-suda-zameneno-nakazanie-v-vide-uslovnogo-sroka-na-realnoe-lishenie-svobody/
Удовлетворены исковые требования прокурора о прекращении права управления транспортными средствами
https://uray.ru/udovletvoreny-iskovye-trebovanija-prokurora-o-prekrashhenii-prava-upravlenija-transportnymi-sredstvami/
На главной странице сайта в разделе «Новости»: 
Представитель Уполномоченного по правам человека в Югре проведет личный прием граждан в Урае 20 января 2022 года
https://uray.ru/predstavitel-upolnomochennogo-po-pravam-cheloveka-v-jugre-provedet-lichnyj-priem-grazhdan-v-gorode-uraj-20-janvarja-2022-goda/
Помните об ответственности за нарушение закона о тишине и покое граждан
https://uray.ru/pomnite-ob-otvetstvennosti-za-narushenie-zakona-o-tishine-i-pokoe-grazhdan/
В электронном издании газеты «Знамя» размещены публикации: 
Полиция Урая напоминает об уголовной и административной ответственности
https://uray.ru/policija-uraja-napominaet-ob-ugolovnoj-i-administrativnoj-otvetstvennosti/
Внимание! Работает Детский телефон доверия
https://uray.ru/vnimanie-rabotaet-detskij-telefon-doverija-2/
Порядок предоставления бесплатной юридической помощи гражданам
https://uray.ru/porjadok-predostavlenija-besplatnoj-juridicheskoj-pomoshhi-grazhdanam/
Опрос об уровне доступности получения правовой помощи https://uray.ru/opros-ob-urovne-dostupnosti-poluchenija-pravovoj-pomoshhi/
Внимание! Работает Детский телефон доверия
https://uray.ru/vnimanie-rabotaet-detskij-telefon-doverija/
Будьте внимательны. Остерегайтесь мошенников!
https://vk.com/official_uray?w=wall-63159149_19283
https://vk.com/official_uray?w=wall-63159149_19302
https://vk.com/official_uray?w=wall-63159149_19566
https://vk.com/official_uray?w=wall-63159149_19787
https://vk.com/official_uray?w=wall-63159149_19826
https://vk.com/official_uray?w=wall-63159149_19854
https://vk.com/official_uray?w=wall-63159149_19916
https://vk.com/official_uray?w=wall-63159149_20140
https://vk.com/official_uray?w=wall-63159149_20186
https://vk.com/official_uray?w=wall-63159149_20336
https://vk.com/official_uray?w=wall-63159149_20407
https://vk.com/official_uray?w=wall-63159149_20426
https://vk.com/official_uray?w=wall-63159149_20502
https://vk.com/official_uray?w=wall-63159149_20546
https://vk.com/official_uray?w=wall-63159149_20613
https://vk.com/official_uray?w=wall-63159149_20621
https://vk.com/official_uray?w=wall-63159149_20648
https://vk.com/official_uray?w=wall-63159149_20748
https://vk.com/official_uray?w=wall-63159149_20801
https://vk.com/official_uray?w=wall-63159149_20873
https://vk.com/official_uray?w=wall-63159149_20968
https://vk.com/official_uray?w=wall-63159149_20982
https://vk.com/official_uray?w=wall-63159149_21000
https://vk.com/official_uray?w=wall-63159149_21041 в части  правового просвещения и правового информирования населения о гражданских правах, свободах и обязанностях человека и способах их реализации проведены следующие мероприятия:
 - во время рейдовых мероприятий осуществлялось информирование родителей (законных представителей), а также несовершеннолетних в части правового  просвещения;  
 -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3 консультационных пункта для школьников в образовательных организациях города на следующие темы: «Профилактика правонарушений в сети Интернет, в том числе совершаемых несовершеннолетними», «Профилактика мелких хищений в торговых организациях города», «Обязанности школьников в образовательных организациях». Охват мероприятиями составил 100 обучающихся;
- 30.03.2022 в Культурно-историческом центре города Урай прошел правовой лекторий, направленный на профилактику правонарушений, совершаемых несовершеннолетними для студентов Урайского политехнического колледжа на тему: «Твоя безопасность - в твоих руках!», охват составил 32 человека.
На сайте ОМСУ г. Урай в разделе «Новости Прокуратуры» размещается информация о правах и обязанностях граждан: 
Кредитные каникулы в 2022 году
https://uray.ru/kreditnye-kanikuly-v-2022-godu/
При применении упрощённой системы налогообложения ИП вправе в течение календарного года перейти на патентную систему налогообложения, при условии сохранения статуса налогоплательщика, применяющего УСН
https://uray.ru/pri-primenenii-uproshhjonnoj-sistemy-nalogooblozhenija-ip-vprave-v-techenie-kalendarnogo-goda-perejti-na-patentnuju-sistemu-nalogooblozhenija-pri-uslovii-sohranenija-statusa-nalogoplatelshhika-primenj/
Понятие и ответственность за превышение должностных полномочий (ст. 286 УК РФ)
https://uray.ru/ponjatie-i-otvetstvennost-za-prevyshenie-dolzhnostnyh-polnomochij-st-286-uk-rf/
Ответственность за воспрепятствование законной предпринимательской или иной деятельности
https://uray.ru/otvetstvennost-za-vosprepjatstvovanie-zakonnoj-predprinimatelskoj-ili-inoj-dejatelnosti/
Финансовая поддержка молодых предпринимателей
https://uray.ru/finansovaja-podderzhka-molodyh-predrinimatelej/
Изменения в законодательстве об административных правонарушения
https://uray.ru/izmenenija-v-zakonodatelstve-ob-administrativnyh-pravonarushenijah/
Ответственность юридических лиц по статье 19.28 Кодекса Российской Федерации об административных правонарушениях за коррупционные правонарушения
https://uray.ru/otvetstvennost-juridicheskih-lic-po-state-19-28-kodeksa-rossijskoj-federacii-ob-administrativnyh-pravonarushenijah-za-korrupcionnye-pravonarushenija/
В трудовой кодекс Российской Федерации введено понятие «микроповреждение»
https://uray.ru/v-trudovoj-kodeks-rossijskoj-federacii-vvedeno-ponjatie-mikropovrezhdenie/
Об ответственности за несоблюдение прав инвалидов
https://uray.ru/ob-otvetstvennosti-za-nesobljudenie-prav-invalidov/
Утверждены новые правила осуществления лесовосстановления и лесоразведения
https://uray.ru/utverzhdeny-novye-pravila-osushhestvlenija-lesovosstanovlenija-i-lesorazvedenija/
Об уголовной ответственности за невыплату заработной платы
https://uray.ru/ob-ugolovnoj-otvetstvennosti-za-nevyplatu-zarabotnoj-platy/ 
Об уголовной ответственности за посредничество во взяточничестве
https://uray.ru/ob-ugolovnoj-otvetstvennosti-za-posrednichestvo-vo-vzjatochnichestve/
Об уголовной ответственности за управление автомобилем в состоянии алкогольного опьянения
https://uray.ru/ob-ugolovnoj-otvetstvennosti-za-upravlenie-avtomobilem-v-sostojanii-alkogolnogo-opjanenija/ 
https://vk.com/official_uray?w=wall-63159149_24453
https://vk.com/official_uray?w=wall-63159149_24452
https://vk.com/official_uray?w=wall-63159149_24412
https://vk.com/official_uray?w=wall-63159149_24305
https://vk.com/official_uray?w=wall-63159149_24304
https://vk.com/official_uray?w=wall-63159149_24278
https://vk.com/official_uray?w=wall-63159149_24266
https://vk.com/official_uray?w=wall-63159149_24262
https://vk.com/official_uray?w=wall-63159149_24260
https://vk.com/official_uray?w=wall-63159149_24250
https://vk.com/official_uray?w=wall-63159149_24242
https://vk.com/official_uray?w=wall-63159149_24112
https://vk.com/official_uray?w=wall-63159149_23985
https://vk.com/official_uray?w=wall-63159149_23814
https://vk.com/official_uray?w=wall-63159149_23785
https://vk.com/official_uray?w=wall-63159149_23642
https://vk.com/official_uray?w=wall-63159149_23628
https://vk.com/official_uray?w=wall-63159149_23584
https://vk.com/official_uray?w=wall-63159149_23563
https://vk.com/official_uray?w=wall-63159149_23510
https://vk.com/official_uray?w=wall-63159149_23467
https://vk.com/official_uray?w=wall-63159149_23404
https://vk.com/official_uray?w=wall-63159149_23361
https://vk.com/official_uray?w=wall-63159149_23331
https://vk.com/official_uray?w=wall-63159149_23320
https://vk.com/official_uray?w=wall-63159149_23298
https://vk.com/official_uray?w=wall-63159149_23262
https://vk.com/official_uray?w=wall-63159149_23298
https://vk.com/official_uray?w=wall-63159149_23262
https://vk.com/official_uray?w=wall-63159149_23190
https://vk.com/official_uray?w=wall-63159149_22953
https://vk.com/official_uray?w=wall-63159149_22923
https://vk.com/official_uray?w=wall-63159149_22646
https://vk.com/official_uray?w=wall-63159149_22639
https://vk.com/official_uray?w=wall-63159149_22635
https://vk.com/official_uray?w=wall-63159149_22528
https://vk.com/official_uray?w=wall-63159149_22513
https://vk.com/official_uray?w=wall-63159149_22377
https://vk.com/official_uray?w=wall-63159149_22160
https://vk.com/official_uray?w=wall-63159149_21969
Все публикации дублируются в официальную группу администрации г.Урай в Одноклассниках.
проведены следующие мероприятия:
 - во время рейдовых мероприятий осуществлялось информирование родителей (законных представителей), а также несовершеннолетних в части правового  просвещения; 
- специалистами отдела по делам несовершеннолетних и защите их прав администрации города Урай проведены 2 родительских собрания в образовательных организациях города с разъяснением ответственности за совершение несовершеннолетними правонарушений в сфере незаконного оборота наркотиков. Охват составил 127 человек;
- во время проведения профилактической операции «Дети России» совместно с сотрудниками подразделения по делам несовершеннолетних ОМВД России по г. Ураю и подростковым врачом психиатром – наркологом посещены образовательные организации города Урай с информацией о последствиях употребления наркотических веществ и совершения правонарушений в сфере незаконного оборота наркотических веществ. Охват составил 592 человека; 
 - волонтеры Молодёжной правовой лиги совместно с заместителем председателя комиссии по делам несовершеннолетних и защите их прав при администрации города Урай  провели 8 консультационных пункта для школьников в образовательных организациях города на следующие темы: «Профилактика правонарушений в сети Интернет, в том числе совершаемых несовершеннолетними», «Профилактика мелких хищений в торговых организациях города», «Обязанности школьников в образовательных организациях». Охват мероприятиями составил 667 обучающихся;
- 30.03.2022 в Культурно-историческом центре города Урай прошел правовой лекторий, направленный на профилактику правонарушений, совершаемых несовершеннолетними для студентов Урайского политехнического колледжа на тему: «Твоя безопасность - в твоих руках!», охват составил 32 человека.
</t>
  </si>
  <si>
    <r>
      <t xml:space="preserve">Проведены классные часы, профилактические беседы с приглашением сотрудников ОМВД России по г.Ураю и медицинским психологом профилактики ВИЧ-инфекции.
День здоровья. Социально-психологическое тестирование.
https://vk.com/club171607853?w=wall-171607853_2767 
https://vk.com/bookmarks?from_menu=1&amp;w=wall-172840569_4642%2F1a02c72f27e5a04b37 
https://vk.com/bookmarks?from_menu=1&amp;w=wall-130421202_4790%2Fa8dc749be0fed3d0cf 
https://vk.com/bookmarks?from_menu=1&amp;w=wall-171477734_3120%2Fcd0a2bbfbfa503ddff 
https://vk.com/bookmarks?from_menu=1&amp;w=wall-104568735_5822%2Fa6d6fefd5f9d3d5a8d
Проведены следующие спортивние мероприятия:
1) Первенство города Урай по плаванию. Дата проведения: 15.05.2022. Охват участников составил 156 человек;
2) Открытое Первенство города Урай по спортивной акробатике. Период проведения: 20-21.05.2022. Охват участников составил 157 человек;
3) Первенство города Урай по мини-футболу «Закрытие сезона». Период проведения: 21, 28.05.2022. Охват участников составил 96 человек.
На реализацию указанных мероприятий выделено 40 тыс. рублей. Освоение денежных средств составило 40 тыс. рублей (100% от доведенных средств). </t>
    </r>
    <r>
      <rPr>
        <sz val="10"/>
        <color rgb="FFFF0000"/>
        <rFont val="Times New Roman"/>
        <family val="1"/>
        <charset val="204"/>
      </rPr>
      <t xml:space="preserve">                              </t>
    </r>
    <r>
      <rPr>
        <sz val="10"/>
        <rFont val="Times New Roman"/>
        <family val="1"/>
        <charset val="204"/>
      </rPr>
      <t xml:space="preserve">Проведены 40 классных часов, профилактические беседы с приглашением сотрудников  ОМВД России по г.Ураю. Общий охват мереприятий 1600 человек. </t>
    </r>
    <r>
      <rPr>
        <sz val="10"/>
        <color rgb="FFFF0000"/>
        <rFont val="Times New Roman"/>
        <family val="1"/>
        <charset val="204"/>
      </rPr>
      <t xml:space="preserve">
   </t>
    </r>
    <r>
      <rPr>
        <sz val="10"/>
        <rFont val="Times New Roman"/>
        <family val="1"/>
        <charset val="204"/>
      </rPr>
      <t>Проведены классные часы, профилактические беседы с приглашением сотрудников ОМВД России по г.Ураю, акция «Всемирный день без табака» и месячник «ПАВ». Всего 2 мероприятия, охват 270 человек.</t>
    </r>
  </si>
  <si>
    <t xml:space="preserve">Проведены мероприятия волонтерами: акция «День здоровья», «ЗОЖ». https://vk.com/bookmarks?from_menu=1&amp;w=wall-172840569_4642%2F1a02c72f27e5a04b37 
https://vk.com/bookmarks?from_menu=1&amp;w=wall-130421202_4800%2F68e7c3a12f98b49bb9 
https://vk.com/bookmarks?from_menu=1&amp;w=wall-104568735_5812%2F4e158ef0502f05f811
</t>
  </si>
  <si>
    <t xml:space="preserve">В рамках профилактики экстремизма и терроризма во всех школах прошли беседы с обучающимися при участие сотрудников ОМВД России по г.Ураю на тему: «Правила поведения при обнаружении взрывчатых веществ и взрывчатых устройств», «Инструкция по безопасности», «Безопасность в социальных сетях», «Экстремизм в молодежной среде». https://vk.com/bookmarks?from_menu=1&amp;w=wall-171607853_2805%2F639497dd39d2f89eb4 
https://vk.com/bookmarks?from_menu=1&amp;w=wall-171607853_2770%2F5b531bb637bfe87d06
За 1 полугодие 2022 года проведено 28 родительских собраний в дистанционном формате, на которых особое внимание было уделено вопросам безопасности и социальным отношениям несовершеннолетним. Охват 532 человека. Во всех школах прошли беседы с обучающимися при участие сотрудников ОМВД России по г.Ураю на тему: «Ложное сообщение об акте терроризма».
Проведено общегородское онлайн родительское собрание на тему: «Комплексная безопасность» Охват 1786 человек. 15 июня 14.00
Круглый стол «Осторожно, терроризм!» со студентами урайского политехнического колледжа.
Перед началом мероприятия были показаны видеоролики.
15 июня в 14.00ч. состоялся круглый стол «Осторожно, терроризм!» со студентами урайского политехнического колледжа, что бы обсудить тему, ставшую в наши дни, к сожалению, достаточно злободневной «Явления терроризма в современном мире!».
На круглом столе выступила эксперт отдела национальной политики и общественной безопасности администрации города Урай Регина Алмазовна Соснина. Был  показан видеоролик «Как себя вести в критической ситуации и как её избежать».
Далее выступил специалист ОРЛС ОМВД России по городу Ураю Никита Александрович Полиенко.
Ребята задавали вопросы, на которые отвечали приглашенные гости.
В конце встречи был подведён итог «Меры предосторожности» и даны рекомендации.  Ребятам были розданы памятки «Что делать, что бы не стать жертвой теракта».
Присутствовало – 45 чел.
</t>
  </si>
  <si>
    <t xml:space="preserve">День семьи, любви и верности; День государственного флага; День знаний; День солидарности борьбы с терроризмом; День воспитателя и дошкольного работника; День интернета в России. Во всех школах проведены 218  классных часов:  «Братство славянских народов», «Историческая правда», «Моя страна», «Беседы о важном»,  «Герои нашего времени». Общий охват участников 5344 человека.  Информация о  мерах профилактики и противодействия радикальным религиозным течениям и  мероприятиях, направленных на укрепление единства и духовной общности этноконфессиональной среды размещена на сайтах учреждений культуры. </t>
  </si>
  <si>
    <t xml:space="preserve">Проведены мероприятия, приуроченные к празднованию государственных праздников: День государственного флага, День солидарности борьбы с терроризмом, Международный день интернета. Проведен Месячник оборонно-массовой и спортивной работы. В течение месяца во всех классах всех школ прошли Уроки Мужества, встречи с ветеранами боевых действий, спортивные мероприятия, выставки, конкурсы и т.д.).
В рамках деловой игры «Лидер и его команда» прошел фестиваль «Калейдоскоп национальностей». Общий охват мероприятий 5416.                                                   Проведены мероприятия, приуроченные к празднованию государственных праздников: День единения России и Белоруссии, День Космонавтики, День солидарности трудящихся, День Победы, День России, День славянской письменности и культуры, День памяти и скорби.
Акция «Многонациональное добрососедство». 
</t>
  </si>
  <si>
    <t>Сотрудники ОМВД России по г.Ураю провели классные часы об
ответственности за участие в экстремистской деятельности, разжигание межнациональной, межрелигиозной розни
Общий охват мероприятий 135 человек.</t>
  </si>
  <si>
    <t xml:space="preserve">На сайтах размещена информация о мероприятиях, проведенных в образовательных организациях
https://vk.com/gimnaziyauray
https://vk.com/public171477734
https://vk.com/school4uray
https://vk.com/school5uray
https://vk.com/club171607853
https://vk.com/economic_school
На информационных площадках учреждений культуры (официальные группы в социальных сетях «ВКонтакте» и «Одноклассники») на постоянной основе публикуются мероприятия, направленные на укрепление общероссийского гражданского единства и гармонизацию межнациональных и межконфессиональных отношений, профилактику экстремизма. Общее количество подписчиков 9 676 пользователей. На сайтах размещена информация о мероприятиях, проведенных в образовательных организациях
https://vk.com/gimnaziyauray
https://vk.com/public171477734
https://vk.com/school4uray
https://vk.com/school5uray
https://vk.com/club171607853
https://vk.com/economic_school
Публикации на сайте ОМСУ г. Урай в разделе «Новости»: 
Урайцы простились с ветераном Великой Отечественной войны Иваном Петровичем Шестаковым
https://uray.ru/urajcy-prostilis-s-veteranom-velikoj-otechestvennoj-vojny-ivanom-petrovichem-shestakovym/
Память жива! В Урае почтили солдат, погибших в Афганистане
https://uray.ru/pamjat-zhiva-v-urae-pochtili-soldat-pogibshih-v-afganistane/
Урайцы принимают поздравления с Днём защитника Отечества
https://uray.ru/urajcy-prinimajut-pozdravlenija-s-dnjom-zashhitnika-otechestva-3/
Город Урай занял призовые места в ежегодном окружном военно-патриотическом конкурсе
https://uray.ru/gorod-uraj-zanjal-prizovye-mesta-v-ezhegodnom-okruzhnom-voenno-patrioticheskom-konkurse/
Урайцы поздравили крымских побратимов с Днем воссоединения Крыма с Россией
https://uray.ru/urajcy-pozdravili-krymskih-pobratimov-s-dnem-vossoedinenija-kryma-s-rossiej/
Годовщину воссоединения с Крымом в Урае отпразднуют концертом, флешмобами, акциями и челленджами.
https://uray.ru/godovshhinu-vossoedinenija-s-krymom-v-urae-otprazdnujut-koncertom-fleshmobami-akcijami-i-chellendzhami/
Югра готовится встречать XIII Международный IT-Форум с участием стран БРИКС и ШОС
https://uray.ru/jugra-gotovitsja-vstrechat-xiii-mezhdunarodnyj-it-forum-s-uchastiem-stran-briks-i-shos/
Публикации в социальных сетях в официальных группах администрации г. Урай. 
ВК:
https://vk.com/official_uray?w=wall-63159149_19432
https://vk.com/official_uray?w=wall-63159149_19468
https://vk.com/official_uray?w=wall-63159149_19523
https://vk.com/wall-63159149?day=04012022&amp;w=wall-63159149_19228
https://vk.com/wall-63159149?day=06012022&amp;w=wall-63159149_19242
https://vk.com/official_uray?w=wall-63159149_19242
https://vk.com/official_uray?w=wall-63159149_19262
https://vk.com/official_uray?w=wall-63159149_19437
https://vk.com/official_uray?w=wall-63159149_19472
https://vk.com/official_uray?w=wall-63159149_19509
https://vk.com/official_uray?w=wall-63159149_19577
https://vk.com/official_uray?w=wall-63159149_19585
https://vk.com/official_uray?w=wall-63159149_19592
https://vk.com/official_uray?w=wall-63159149_19607
https://vk.com/official_uray?w=wall-63159149_19683
https://vk.com/official_uray?w=wall-63159149_19698
https://vk.com/official_uray?w=wall-63159149_19710
https://vk.com/official_uray?w=wall-63159149_19714
https://vk.com/official_uray?w=wall-63159149_19756
https://vk.com/official_uray?w=wall-63159149_19965
https://vk.com/official_uray?w=wall-63159149_19991
https://vk.com/official_uray?w=wall-63159149_20036
https://vk.com/official_uray?w=wall-63159149_20038
https://vk.com/official_uray?w=wall-63159149_20040
https://vk.com/official_uray?w=wall-63159149_20044
https://vk.com/official_uray?w=wall-63159149_20107
https://vk.com/official_uray?w=wall-63159149_20180
https://vk.com/official_uray?w=wall-63159149_20211
https://vk.com/official_uray?w=wall-63159149_20217
https://vk.com/official_uray?w=wall-63159149_20223
https://vk.com/official_uray?w=wall-63159149_20285
https://vk.com/official_uray?w=wall-63159149_20323
https://vk.com/official_uray?w=wall-63159149_20389
https://vk.com/official_uray?w=wall-63159149_20412
https://vk.com/official_uray?w=wall-63159149_20438
https://vk.com/official_uray?w=wall-63159149_20476
https://vk.com/official_uray?w=wall-63159149_20493
https://vk.com/official_uray?w=wall-63159149_20614
https://vk.com/official_uray?w=wall-63159149_20633
https://vk.com/official_uray?w=wall-63159149_20642
https://vk.com/official_uray?w=wall-63159149_20652
https://vk.com/official_uray?w=wall-63159149_20653
https://vk.com/official_uray?w=wall-63159149_20656
https://vk.com/official_uray?w=wall-63159149_20658
https://vk.com/official_uray?w=wall-63159149_20677
https://vk.com/official_uray?w=wall-63159149_20684
https://vk.com/official_uray?w=wall-63159149_20689
https://vk.com/official_uray?w=wall-63159149_20828
https://vk.com/official_uray?w=wall-63159149_20837
https://vk.com/official_uray?w=wall-63159149_20841
https://vk.com/official_uray?w=wall-63159149_20844
https://vk.com/official_uray?w=wall-63159149_20865
https://vk.com/official_uray?w=wall-63159149_20867
https://vk.com/official_uray?w=wall-63159149_20870
https://vk.com/official_uray?w=wall-63159149_20871
https://vk.com/official_uray?w=wall-63159149_20882
https://vk.com/official_uray?w=wall-63159149_20906
https://vk.com/official_uray?w=wall-63159149_20922
https://vk.com/official_uray?w=wall-63159149_20926
https://vk.com/official_uray?w=wall-63159149_20986
https://vk.com/official_uray?w=wall-63159149_20989
https://vk.com/official_uray?w=wall-63159149_20992
https://vk.com/official_uray?w=wall-63159149_21006
https://vk.com/official_uray?w=wall-63159149_21008
https://vk.com/official_uray?w=wall-63159149_21009
https://vk.com/official_uray?w=wall-63159149_21010
https://vk.com/official_uray?w=wall-63159149_21035
https://vk.com/official_uray?w=wall-63159149_21039
https://vk.com/official_uray?w=wall-63159149_21053
https://vk.com/official_uray?w=wall-63159149_21054
https://vk.com/official_uray?w=wall-63159149_21055
https://vk.com/official_uray?w=wall-63159149_21060
https://vk.com/official_uray?w=wall-63159149_21062
https://vk.com/official_uray?w=wall-63159149_21063
https://vk.com/official_uray?w=wall-63159149_21102
https://vk.com/official_uray?w=wall-63159149_21110
https://vk.com/official_uray?w=wall-63159149_21111
https://vk.com/official_uray?w=wall-63159149_21117
https://vk.com/official_uray?w=wall-63159149_21129
https://vk.com/official_uray?w=wall-63159149_21150
https://vk.com/official_uray?w=wall-63159149_21158
https://vk.com/official_uray?w=wall-63159149_21199
https://vk.com/official_uray?w=wall-63159149_21202
https://vk.com/official_uray?w=wall-63159149_21263
https://vk.com/official_uray?w=wall-63159149_21265
https://vk.com/official_uray?w=wall-63159149_21271
https://vk.com/official_uray?w=wall-63159149_21273
https://vk.com/official_uray?w=wall-63159149_21274
https://vk.com/official_uray?w=wall-63159149_21369
https://vk.com/official_uray?w=wall-63159149_21428
https://vk.com/official_uray?w=wall-63159149_21473
https://vk.com/official_uray?w=wall-63159149_21503
https://vk.com/official_uray?w=wall-63159149_21513
https://vk.com/official_uray?w=wall-63159149_21530
https://vk.com/official_uray?w=wall-63159149_21547
Все публикации дублируются в официальную группу администрации г.Урай в Одноклассниках. 
Публикации на сайте ОМСУ г. Урай в разделе «Новости»: 
Глава Урая Тимур Закирзянов принял участие в заседании Координационного совета по делам национально-культурных автономий и взаимодействию с религиозными объединениями при Правительстве Югры
https://uray.ru/sostojalsja-koordinacionnyj-sovet-po-delam-nacionalno-kulturnyh-avtonomij-i-vzaimodejstviju-s-religioznymi-obedinenijami/
В Урае стартовала акция «Посылка солдату-2022»
https://uray.ru/v-urae-startovala-akcija-posylka-soldatu-2022/
В Урае впервые прошёл форум-диалог некоммерческих организаций «Территория взаимодействия». Участниками стали более 150 человек из 7 территорий Югры
https://uray.ru/v-urae-proshjol-forum-dialog-nekommercheskih-organizacij-territorija-vzaimodejstvija/
В Урае прошло второе заседание Антитеррористической комиссии города в 2022 году
https://uray.ru/v-urae-proshlo-pervoe-zasedanie-antiterroristicheskoj-komissii-goroda-v-2022-godu/
Сегодня состоялось праздничное шествие трудовых коллективов и профессиональных союзов города Урай 
https://uray.ru/segodnja-sostojalos-prazdnichnoe-shestvie-trudovyh-kollektivov-i-professionalnyh-sojuzov-goroda-uraj/
Сегодня в Урае состоялись мероприятия, посвящённые Дню Победы
https://uray.ru/segodnja-v-urae-sostojalis-meroprijatija-posvjashhjonnye-dnju-pobedy/
Стартовал новый сезон Международной Премии #МЫВМЕСТЕ
https://uray.ru/startoval-novyj-sezon-mezhdunarodnoj-premii-myvmeste/
В Урае стартовали учебно-полевые сборы
https://uray.ru/v-urae-startovali-uchebno-polevye-sbory/
Акция «Многонациональное добрососедство» пройдет 28 мая на площади КДЦ «Нефтяник»
https://uray.ru/akcija-mnogonacionalnoe-dobrososedstvo-projdet-28-maja-na-ploshhadi-kdc-neftjanik/
КРАСНОЯРСК СТАЛ ТОЧКОЙ ПРИТЯЖЕНИЯ ДЛЯ ПРОФЕССИОНАЛОВ, РАБОТАЮЩИХ В СФЕРЕ ПРОФИЛАКТИКИ ТЕРРОРИЗМА
https://uray.ru/krasnojarsk-stal-tochkoj-pritjazhenija-dlja-professionalov-rabotajushhih-v-sfere-profilaktiki-terrorizma/
Вопросы профилактики правонарушений обсудили в Урае на Межведомственной комиссии
https://uray.ru/sostojalos-zasedanie-mezhvedomstvennoj-komissii-po-profilaktike-pravonarushenij-goroda-uraj-pod-predsedatelstvom-glavy-goroda-timura-zakirzjanova/
В Урае состоялась развлекательная программа «На старт! Внимание! Праздник!»
</t>
  </si>
  <si>
    <t xml:space="preserve">Проведено мероприятие «Трагедия не должна повториться» в музее истории города Урай: приобретен макет дерева в кол-ве 1 шт., раздвижная мобильная ширма в кол-ве 1 шт., маркеры смываемые в кол-ве 25 шт.  (115 тыс. рублей). Единый классный час, посвященный Дню солидарности в борьбе с терроризмом; Акция «Капля жизни»; Акция «Голубь мира»; Акция «Молодежь против терроризма» 
https://vk.com/bookmarks?from_menu=1&amp;w=wall-171607853_2722%2F129627e7cd831624e6 
https://vk.com/bookmarks?from_menu=1&amp;w=wall-171607853_2714%2F7268cf8884776aa7df 
https://vk.com/bookmarks?from_menu=1&amp;w=wall-104568735_5752%2F4fdfb10aaf7818f2e4 
https://vk.com/bookmarks?from_menu=1&amp;w=wall-119766199_5099%2F6eba0a71036614739e
https://vk.com/bookmarks?from_menu=1&amp;w=wall-119766199_5085%2Fa9372d45c8b000ce2c
Мероприятие на сумму 115,0 рублей запланировано на сентябрь 2022 года (МАУ Культура )02.09.2022 на стадионе «Нефтяник» проведена легкоатлетическая эстафета, приуроченная Дню солидарности в борьбе с терроризмом. В завершении мероприятия, участники прослушали инструктаж «Как не стать жертвой теракта» от представителей ОМВД России по городу Урай и получили памятку о правилах поведения в условиях, связанных с угрозой террористического акта. Охват участников составил 68 человек. https://vk.com/sport_uray?w=wall-188234457_2393 </t>
  </si>
  <si>
    <t>Организована тематическая выставка «История Урая в содружестве народов: строительные отряды из Башкирии, Татарии и Украины»: приобретен баннер для оформления выставочного пространства (20 тыс. рублей). Также на реализацию данного мероприятия выделено 20 тыс. рублей (исполнители ДШ «Старт» - 10 тыс. рублей и  ДЮСШ "Звезды Югры" - 10 тыс. рублей). Освоение денежных средств запланировано в 4 квартале 2022 года (ноябрь).</t>
  </si>
  <si>
    <t>Проведено мероприятие «Многонациональное добрососедство»: приобретена бумага цветная двухсторонняя 50 шт., фоамиран махровый (набор из 10 листов) 50 шт.; клей-карандаш 50 шт.; карандаши цветные (набор 18 цветов) 50 шт.; фломастеры (набор 18 цветов) 50 шт. (50 тыс. руб)  В рамках деловой игры «Лидер и его команда» прошел фестиваль «Калейдоскоп национальностей». Общий охват участников 60 человек. Проведен конкурс детского рисунка «Горжусь». Охват 150 человек.</t>
  </si>
  <si>
    <t>Проведен конкурс плакатов «Дорогой мира, дружбы и согласия»: приобретены подарочные сертификаты победителям конкурса (10 тыс. руб.)</t>
  </si>
  <si>
    <t>За 9 месяцев 2022 года приобретено инженерно-технических средство обеспечения безопасности и антитеррористической защищенности (установку вызывной панели со стойкой на «Мемориале памяти» в городе Урай)</t>
  </si>
  <si>
    <t>Оплата за услуги осуществляется по фактически произведенным  затратам</t>
  </si>
  <si>
    <t xml:space="preserve">За три квартала2022 года в Урайский центр занятости населения за получением государственной услуги содействия в поиске подходящей работы обратились 6 граждан из числа несовершеннолетних, в отношении которых проводится индивидуальная профилактическая работа. Из них 3 человека  были трудоустроены на временную работу для несовершеннолетних граждан в свободное от учебы время. 5 несовершеннолетним гражданам была оказана государственная услуга по организации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t>
  </si>
  <si>
    <t>В части  осуществления полномочий по созданию и обеспечению деятельности муниципальной комиссии по делам несовершеннолетних и защите их прав  была обеспечена деятельность муниципальной комиссии по делам несовершеннолетних и защите их прав при администрации города Урай комиссией рассмотрено 70 дел об административных правонарушениях, по которым наложено штрафов на сумму 37,5 тыс. рублей.</t>
  </si>
  <si>
    <t>Отпуска членов ДНД с июля по сентябрь</t>
  </si>
  <si>
    <t>На базе МАУ «СШ «Старт» имеется объединение социально-педагогической направленности «Легионеры», которое посещают дети и подростки, находящиеся в трудной жизненной ситуации. Занятия проводятся 6 раз в неделю в количестве 2-х часов. Общество «Легионеры» посещают 56 человек, списочный состав которых согласовывается с комиссией по делам несовершеннолетних и защите их прав администрации города Урай. В части социальной адаптации, ресоциализации, социальной реабилитации, помощи лицам, пострадавшим от правонарушений или подверженным риску стать таковыми вынесено 3 постановления муниципальной комиссии по делам несовершеннолетних и защите их прав при администрации города Урай об оказании социальной и психолого-педагогической помощи несовершеннолетним, пострадавшим от конфликтных детско-родительских отношений или жестокого обращения.</t>
  </si>
  <si>
    <t xml:space="preserve">В Центрах общественного доступа –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Запрещенных материалов не выявлено.Во всех общеобразовательных организациях установлен контент фильтр, блокирующий  доступ к Интернет- ресурсам террористической направленности. </t>
  </si>
  <si>
    <t>За 9 месяцев 2022 года отделом общественных связей управления внутренней политики администрации города Урай проведены социологические опросы «Межнациональные отношения», «Потребность у населения города Урай 
в изучении языка и культуры коренных малочисленных народов Севера 
манси и ханты», «Типы этнической идентичности», «Ситуация и возможные риски, связанные с деятельностью религиозных движений на территории города Урай»</t>
  </si>
  <si>
    <t>В Центрах общественного доступа –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Запрещенных материалов не выявлено. Во всех общеобразовательных организациях установлен контент фильтр, блокирующий доступ к Интернет - ресурсам экстремисткой направленности.</t>
  </si>
  <si>
    <t>На сайте органов местного самоуправления города Урай размещена информация по мотивированию граждан к информированию государственных органов о ставших им известных фактах об экстремистской деятельности: https://uray.ru/wp-content/uploads/2022/07/prilozhenie-1.pdf; https://uray.ru/roditelyam_po_profilaktike_terrorizma/</t>
  </si>
  <si>
    <t xml:space="preserve">2022 год объявлен Годом народного искусства и нематериального культурного наследия народов России. Учреждения культуры подготовили цикл просветительских мероприятий. За отчетный период 2022 года состоялись мероприятия: 
Акция «Истоки народной культуры. Читаем фольклор», книжная выставка «Фольклор. Народная мудрость, народное творчество», Акция «Читаем вслух мифы и легенды народов России», Акция  «Читаем на родном языке»,  Краеведческая завалинка «У чувала».  Викторина «Путь к большой нефти в большой многонациональной стране», Арт-час «В стиле ЭТНО», Выставка «Жостовские узоры». Интеллектуальный онлайн – турнир «Традиции народов России», посвященный году народного искусства и нематериального культурного наследия народов России (онлайн формат). 
Значимым событием отчетно периода стал IX Городской  фестиваль-конкурса трудовых коллективов «Свежий ветер», посвященный Году народного искусства, в программу которого вошли 28 номеров. Фестиваль объединил 248 человек из разных предприятий и учреждений нашего города. Это люди самых разных профессий: врачи, учителя, водители, нефтяники, строители, работники социальной сферы, ветераны труда. 
Количество проведенных мероприятий  16 мероприятий с общим количеством участников 627 человек, 7905 зарегистрированных просмотров.   
Рождественские чтения «Александр Невский» и конференция  «Сергий Радонежский».
В рамках деловой игры «Лидер и его команда» прошел фестиваль «Калейдоскоп национальностей».
Общий охват мероприятий 107 человек.     Мастер-класс «День славянской письменности и культуры», творческая мастерская к светлому празднику «Пасхи», открытые занятия «Пасху радостно встречаем!»                                                              07.04.22 на площади перед «Нефтяником» прошла театрализованная программа «Вороний день» ВУРНА ХАТЛ.
На Руси ворону издревле не жаловали, считали нечистой птицей, которая приносит лишь неприятности. Иная точка зрения – у коренных народов Севера. По их поверьям, именно с прилетом серой вороны начинается настоящая весна, зарождается новая жизнь.
Гостям праздника были представлены красочные концертные номера в национальных костюмах, маленькие зрители с удовольствием слушали легенду о вороне. Все пришедшие смогли принять участие в национальных играх, традиционных обрядах, танцах. Также для всех желающих был организован аквагрим. К концу праздника на щеке почти у каждого юного участника красовался национальный узор.
Организаторами праздника стали сотрудники «Нефтяника» и Центра молодежи и дополнительного образования при активном участии урайского отделения общества «Спасение Югры», ветеранского клуба «Возрождение», общины коренных народов «Элы Хотал».
130 чел.
24.05.22 интеллектуальная игра ЭТНОКВИЗ
По ПУШКИНСКОЙ КАРТЕ 24 мая в КДЦ "Нефтяник" состоялась интеллектуальная игра "ЭТНОКВИЗ", которая проводилась в рамках Года культурного наследия народов России. Участниками программы стали учащиеся старших классов  Гимназии  имени А.И. Яковлева г.Урай. Необходимо было проявить свои знания в 3 раундах в каждом по 10 вопросов по темам «Кухня народов России», «Традиции, культура, языки», «Музыка и танцы народов России». Команда победительница получила заслуженную награду.  Присутствовало – 22 человека.
</t>
  </si>
  <si>
    <t>12 сотрудников прошли повышение квалификации по программе "Антитеррористическая защищенность объектов и мест массового пребывания людей. Профилактика терроризма и экстремизма", 2 сотрудника по программе "Вопросы реализации государственной национальной политики в субъектах Российской Федерации"</t>
  </si>
  <si>
    <t xml:space="preserve">Во всех общеобразовательных организациях дополнительного образования организованы консультационные пункты. В общеобразовательных организациях работу, направленную на социальную и культурную адаптацию мигрантов проводят социальные педагоги. Учреждения культуры приглашают мигрантов посетить экскурсию по исторической экспозиции Музея истории города Урай, знакомят с национальной  литературой в библиотеках.  Изучают русский язык и правовую грамотность в  «Школе мигранта» на базе Центральной библиотеки им. Л.И. Либова. Участниками данных мероприятий стали 5 мигрантов. Также реализуется программа «Территория равных возможностей» в Центральная библиотека им. Л.И. Либова. В рамках программы проведено 5 занятий по теме «Грамматика русского языка» для мигрантов. Участниками данных мероприятий стали 10 мигрантов. Во всех общеобразовательных организациях дополнительного образования организованы консультационные пункты. В общеобразовательных организациях работу, направленную на социальную и культурную адаптацию мигрантов проводят социальные педагоги. </t>
  </si>
  <si>
    <t xml:space="preserve">Ресурсным центром поддержки социально ориентированных некоммерческих организаций на территории города Урай МАУ «Культура» было оказано более 20 консультаций национально-культурным общественным организациям. </t>
  </si>
  <si>
    <t>Исполнение мероприятий запланировано на 4 квартал 2022 года. Тренерско-преподавательским составом с воспитанниками на постоянной основе проводятся профилактические беседы, направленные на гармонизацию межнациональных отношений. Распространяются памятки по профилактике экстремизма и терроризма.</t>
  </si>
  <si>
    <t>Социальные педагоги проводят индивидуальную профилактическую работу с несовершеннолетними состоящими на различных видах учета. На оперативно-профилактическом учете по линии экстремизма из лиц  в возрасте от 14 до 23 лет состоит 1 человек 2000 года рождения, с которым проводится индивидуальная профилактическая работа в соответствии с графиком, утвержденным начальником ОМВД г. Урай и главой города Урай. В школах социальные педагоги проводят индивидуальную профилактическую работу с несовершеннолетними состоящими на различных видах учета.</t>
  </si>
  <si>
    <t>Цикл мероприятий «Пока в России длится, метелям не задуть свечу». В рамках мероприятий был организован видеолекторий
«Жизненный и творческий путь А.С. Пушкина»;
Высказывания современных поэтов и значении творчества поэта в сохранении русского языка.
Представители национальной гостиной «Сожружество» - 1 человек, охват составил 230 человек.
Итогом мероприятия стали литературные композиции, созданные по произведениям Пушкина А.С. Ребята представили поэтические образы из сказок и произведений А.С. Пушкина: «Евгений Онегин», «Полтава», «Медный всадник» и т.д.
Охват составил 230 человек.
Конференция - вебинар «Солнце русской поэзии», с подключением Президентской библиотеки. Перед участниками онлайн-конференции выступили представитель Пушкиных в России Маартен Богарте (Бельгия, г. Брюссель); представители Всероссийского музея А.С. Пушкина (г. Санкт-Петербург); представители мемориального историко-литературного и природно-ландшафтного музея-заповедника А.С. Пушкина Михайловское (г. Псков); представители Государственного института русского языка им. А.С. Пушкина (г. Москва); представители Тамбовского государственного университета имени Г.Р. Державина (г. Тамбов).
Охват составил 25 человек
Участие во всероссийском конкурсе юных чтецов «Живая Классика» (муниципальный этап).  На базе Культурно-исторического центра города Урай «Центральная библиотека им. Л.И. Либова» состоялся конкурс «Живая Классика».
Цель конкурса расширение читательского кругозора детей, знакомство с лучшими образцами русской и зарубежной литературы. Дипломы участников получили 2 обучающихся 9 классов.
Классный час «По страницам великих открытий». В 5-12 классах проведен  классный час, посвященный Дню российской науки «По страницам великих открытий». Охват учащихся 32%.   Урок, посвященный Международному дню родного языка. В период карантина в 1-12 классах проведен онлайн-урок, посвященный Международному дню родного языка. Охват учащихся 44%.  Неделя детской и юношеской книги «Читаем вместе» (библиотечные уроки). В рамках «Недели детской книги» в школе-интернате для учащихся 1-12 классов проведены мероприятия, посвященные 140-летию со дня рождения К.И. Чуковского. Целью мероприятия является  формирование развития личности обучающихся посредством  детских литературных произведений о нравственных ценностях.
 Охват учащихся 74%.
Международная просветительская акция «Тотальный диктант». Состоялся  в городе Урай на площадке Центральной библиотеки им. Л.И. Либова. Специально написанный для Диктанта текст Марины Степновой диктовала директор Культурно-исторического центра Ольга Николаевна Бычкова, проверяли уровень своей грамотности 47 участников диктанта. Праздничная программа «Русь Великая», посвященная Дню славянской письменности и культуры России. В КДЦ «Нефтяник», в зрительном зале прошла праздничная, познавательная программа, в рамках празднования Дня славянской письменности и культуры. В ходе концерта зрители узнали историю жизни первоучителей словенских и создателей азбуки – братьев Кирилла и Мефодия. Также увидели, как создавалась азбука славян. Зрителей пришел поздравить протоирей Иоанн. В ходе мероприятия звучали песни о России,  дети читали стихотворение о любимом крае. Программа получилась познавательной и патриотичной.
Присутствовало – 137 человек.
Конкурс «Сочинение о своей культуре на русском языке или о русской культуре на родном языке». Конкурс направлен на поддержку и развитие познавательного интереса школьников в области изучения русского и родных языков, сохранения ценностей традиционной народной культуры, осознания языковой идентичности посредством самостоятельной творческой работы над созданием художественного текста (https://vk.com/uo_mp_uray?w=wall-209792986_523).  Литературный тотальный диктант. Мероприятие проводилось для студентов в рамках Всероссийской акции, посвященной русской литературе от классики до современности.</t>
  </si>
  <si>
    <t xml:space="preserve">30,0 тыс. руб. газетой «Знамя» на конкурсы «Урай многонациональный» и «В мире и согласии» планируются к расходованию в ноябре 2022 года, в связи с усложнением в 2022 году порядка проведения закупок (в августе направлены запросы коммерческих предложений, в ноябре будет заключен договор с потенциальным поставщиком) </t>
  </si>
  <si>
    <t xml:space="preserve">массовое мероприятие, запланированное к проведению в июне 2022 года с участием молодёжного волонтёрского движения города Урай на сумму 55,5 тыс. руб. перенесено на декабрь 2022 года в связи с неблагоприятной эпидемиологической обстановкой </t>
  </si>
  <si>
    <t xml:space="preserve">Оплата за услуги осуществляется по фактически произведенным затратам. </t>
  </si>
</sst>
</file>

<file path=xl/styles.xml><?xml version="1.0" encoding="utf-8"?>
<styleSheet xmlns="http://schemas.openxmlformats.org/spreadsheetml/2006/main">
  <numFmts count="3">
    <numFmt numFmtId="164" formatCode="#,##0.0"/>
    <numFmt numFmtId="165" formatCode="0.0"/>
    <numFmt numFmtId="166" formatCode="#,##0.0_ ;\-#,##0.0\ "/>
  </numFmts>
  <fonts count="24">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8"/>
      <color theme="1"/>
      <name val="Calibri"/>
      <family val="2"/>
      <charset val="204"/>
      <scheme val="minor"/>
    </font>
    <font>
      <sz val="9"/>
      <name val="Times New Roman"/>
      <family val="1"/>
      <charset val="204"/>
    </font>
    <font>
      <sz val="10"/>
      <color rgb="FF000000"/>
      <name val="Times New Roman"/>
      <family val="1"/>
      <charset val="204"/>
    </font>
    <font>
      <sz val="10"/>
      <color theme="1"/>
      <name val="Times New Roman"/>
      <family val="1"/>
      <charset val="204"/>
    </font>
    <font>
      <b/>
      <sz val="8"/>
      <color theme="1"/>
      <name val="Calibri"/>
      <family val="2"/>
      <charset val="204"/>
      <scheme val="minor"/>
    </font>
    <font>
      <sz val="8"/>
      <name val="Calibri"/>
      <family val="2"/>
      <charset val="204"/>
      <scheme val="minor"/>
    </font>
    <font>
      <b/>
      <sz val="9"/>
      <name val="Times New Roman"/>
      <family val="1"/>
      <charset val="204"/>
    </font>
    <font>
      <sz val="10"/>
      <color rgb="FFFF0000"/>
      <name val="Times New Roman"/>
      <family val="1"/>
      <charset val="204"/>
    </font>
    <font>
      <b/>
      <sz val="10"/>
      <color rgb="FFFF0000"/>
      <name val="Times New Roman"/>
      <family val="1"/>
      <charset val="204"/>
    </font>
    <font>
      <i/>
      <sz val="8"/>
      <name val="Times New Roman"/>
      <family val="1"/>
      <charset val="204"/>
    </font>
    <font>
      <b/>
      <i/>
      <sz val="10"/>
      <name val="Times New Roman"/>
      <family val="1"/>
      <charset val="204"/>
    </font>
    <font>
      <i/>
      <sz val="10"/>
      <name val="Times New Roman"/>
      <family val="1"/>
      <charset val="204"/>
    </font>
    <font>
      <b/>
      <u/>
      <sz val="14"/>
      <name val="Times New Roman"/>
      <family val="1"/>
      <charset val="204"/>
    </font>
    <font>
      <sz val="12"/>
      <name val="Times New Roman"/>
      <family val="1"/>
      <charset val="204"/>
    </font>
    <font>
      <i/>
      <sz val="10"/>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1">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8" fillId="0" borderId="10" xfId="0" applyFont="1" applyFill="1" applyBorder="1" applyAlignment="1">
      <alignment horizontal="center" vertical="center" wrapText="1"/>
    </xf>
    <xf numFmtId="164" fontId="4" fillId="0" borderId="1" xfId="0" applyNumberFormat="1" applyFont="1" applyFill="1" applyBorder="1" applyAlignment="1">
      <alignment horizontal="right" vertical="center"/>
    </xf>
    <xf numFmtId="164" fontId="4" fillId="0" borderId="9" xfId="0" applyNumberFormat="1" applyFont="1" applyFill="1" applyBorder="1" applyAlignment="1">
      <alignment horizontal="center"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xf>
    <xf numFmtId="165" fontId="8" fillId="0" borderId="1"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xf>
    <xf numFmtId="164" fontId="4" fillId="0" borderId="0" xfId="0" applyNumberFormat="1" applyFont="1" applyFill="1"/>
    <xf numFmtId="164" fontId="5" fillId="0" borderId="2"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xf numFmtId="164" fontId="5" fillId="0" borderId="1" xfId="0" applyNumberFormat="1" applyFont="1" applyFill="1" applyBorder="1" applyAlignment="1">
      <alignment vertical="center" wrapText="1"/>
    </xf>
    <xf numFmtId="0" fontId="4" fillId="0" borderId="0" xfId="0" applyFont="1" applyFill="1" applyAlignment="1"/>
    <xf numFmtId="165" fontId="8" fillId="0" borderId="3"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64" fontId="4" fillId="0" borderId="4" xfId="0" applyNumberFormat="1" applyFont="1" applyFill="1" applyBorder="1" applyAlignment="1">
      <alignment horizontal="right" vertical="center"/>
    </xf>
    <xf numFmtId="164" fontId="5" fillId="0" borderId="6" xfId="0" applyNumberFormat="1" applyFont="1" applyFill="1" applyBorder="1" applyAlignment="1">
      <alignment horizontal="center" vertical="center"/>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164" fontId="5" fillId="0" borderId="0" xfId="0" applyNumberFormat="1" applyFont="1" applyFill="1" applyBorder="1"/>
    <xf numFmtId="0" fontId="5" fillId="0" borderId="0" xfId="0" applyFont="1" applyFill="1" applyAlignment="1">
      <alignment horizontal="center"/>
    </xf>
    <xf numFmtId="0" fontId="6" fillId="0" borderId="0" xfId="0" applyFont="1" applyFill="1" applyAlignment="1">
      <alignment horizontal="center"/>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0" fillId="0" borderId="7" xfId="0" applyFill="1" applyBorder="1" applyAlignment="1">
      <alignment horizontal="center"/>
    </xf>
    <xf numFmtId="0" fontId="0" fillId="0" borderId="10" xfId="0" applyFill="1" applyBorder="1" applyAlignment="1">
      <alignment horizontal="center"/>
    </xf>
    <xf numFmtId="164" fontId="4" fillId="0" borderId="6"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0" xfId="0" applyFont="1" applyFill="1" applyAlignment="1">
      <alignment wrapText="1"/>
    </xf>
    <xf numFmtId="0" fontId="5" fillId="0" borderId="0" xfId="0" applyFont="1" applyFill="1" applyAlignment="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49" fontId="2" fillId="0" borderId="0" xfId="0" applyNumberFormat="1" applyFont="1" applyFill="1" applyAlignment="1">
      <alignment horizontal="center"/>
    </xf>
    <xf numFmtId="0" fontId="8" fillId="0" borderId="1" xfId="0" applyFont="1" applyFill="1" applyBorder="1" applyAlignment="1">
      <alignment vertical="center" wrapText="1"/>
    </xf>
    <xf numFmtId="164" fontId="5"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5" fillId="0" borderId="0" xfId="0" applyFont="1" applyFill="1" applyAlignment="1"/>
    <xf numFmtId="164" fontId="4" fillId="0" borderId="1"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4" fillId="0" borderId="6"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164" fontId="17" fillId="0" borderId="4" xfId="0" applyNumberFormat="1" applyFont="1" applyFill="1" applyBorder="1" applyAlignment="1">
      <alignment horizontal="center" vertical="center"/>
    </xf>
    <xf numFmtId="164" fontId="17" fillId="0" borderId="14"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0" fontId="16" fillId="0" borderId="1" xfId="0" applyFont="1" applyFill="1" applyBorder="1"/>
    <xf numFmtId="164" fontId="17" fillId="0" borderId="1" xfId="0" applyNumberFormat="1" applyFont="1" applyFill="1" applyBorder="1" applyAlignment="1">
      <alignment horizontal="center" vertical="center" wrapText="1"/>
    </xf>
    <xf numFmtId="0" fontId="16" fillId="0" borderId="1" xfId="0" applyFont="1" applyFill="1" applyBorder="1" applyAlignment="1">
      <alignment horizontal="center"/>
    </xf>
    <xf numFmtId="165" fontId="18" fillId="0" borderId="3" xfId="0" applyNumberFormat="1" applyFont="1" applyFill="1" applyBorder="1" applyAlignment="1">
      <alignment horizontal="center" vertical="center" wrapText="1"/>
    </xf>
    <xf numFmtId="164" fontId="19" fillId="0" borderId="1" xfId="0" applyNumberFormat="1" applyFont="1" applyFill="1" applyBorder="1" applyAlignment="1">
      <alignment horizontal="right" vertical="center"/>
    </xf>
    <xf numFmtId="164" fontId="20" fillId="0" borderId="2"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14" xfId="0" applyNumberFormat="1" applyFont="1" applyFill="1" applyBorder="1" applyAlignment="1">
      <alignment horizontal="center" vertical="center"/>
    </xf>
    <xf numFmtId="164" fontId="20" fillId="0" borderId="7" xfId="0" applyNumberFormat="1" applyFont="1" applyFill="1" applyBorder="1" applyAlignment="1">
      <alignment horizontal="center" vertical="center" wrapText="1"/>
    </xf>
    <xf numFmtId="164" fontId="20" fillId="0" borderId="0" xfId="0" applyNumberFormat="1" applyFont="1" applyFill="1"/>
    <xf numFmtId="0" fontId="20" fillId="0" borderId="0" xfId="0" applyFont="1" applyFill="1"/>
    <xf numFmtId="164" fontId="19" fillId="0" borderId="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0" fontId="2" fillId="2" borderId="0" xfId="0" applyFont="1" applyFill="1"/>
    <xf numFmtId="166" fontId="2" fillId="2" borderId="0" xfId="0" applyNumberFormat="1" applyFont="1" applyFill="1"/>
    <xf numFmtId="164" fontId="2" fillId="2" borderId="0" xfId="0" applyNumberFormat="1" applyFont="1" applyFill="1"/>
    <xf numFmtId="0" fontId="2" fillId="2" borderId="0" xfId="0" applyFont="1" applyFill="1" applyBorder="1"/>
    <xf numFmtId="0" fontId="2" fillId="2" borderId="0" xfId="0" applyFont="1" applyFill="1" applyAlignment="1">
      <alignment horizontal="right"/>
    </xf>
    <xf numFmtId="0" fontId="22" fillId="2" borderId="0" xfId="0" applyFont="1" applyFill="1" applyBorder="1" applyAlignment="1">
      <alignment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0" fillId="0" borderId="0" xfId="0" applyFont="1" applyFill="1" applyAlignment="1">
      <alignment vertical="top"/>
    </xf>
    <xf numFmtId="0" fontId="5" fillId="0" borderId="0" xfId="0" applyFont="1" applyFill="1" applyAlignment="1"/>
    <xf numFmtId="0" fontId="6"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164" fontId="5"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49" fontId="5" fillId="0" borderId="7" xfId="0" applyNumberFormat="1" applyFont="1" applyFill="1" applyBorder="1" applyAlignment="1" applyProtection="1">
      <alignment horizontal="center" vertical="center" wrapText="1"/>
      <protection locked="0"/>
    </xf>
    <xf numFmtId="0" fontId="21" fillId="2" borderId="0" xfId="0" applyFont="1" applyFill="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xf>
    <xf numFmtId="164" fontId="5" fillId="0" borderId="7"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Fill="1" applyBorder="1" applyAlignment="1">
      <alignment horizontal="left" vertical="center" wrapText="1"/>
    </xf>
    <xf numFmtId="164" fontId="16" fillId="0" borderId="7"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0" fillId="0" borderId="8" xfId="0"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10" xfId="0" applyFill="1" applyBorder="1" applyAlignment="1">
      <alignment horizontal="center"/>
    </xf>
    <xf numFmtId="0" fontId="0" fillId="0" borderId="7" xfId="0" applyFill="1" applyBorder="1"/>
    <xf numFmtId="0" fontId="0" fillId="0" borderId="10" xfId="0" applyFill="1" applyBorder="1"/>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16" fillId="0" borderId="3"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2" fontId="5" fillId="0" borderId="3" xfId="0" applyNumberFormat="1" applyFont="1" applyFill="1" applyBorder="1" applyAlignment="1" applyProtection="1">
      <alignment horizontal="center" vertical="center" wrapText="1"/>
      <protection locked="0"/>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0" fillId="0" borderId="8" xfId="0" applyFill="1" applyBorder="1"/>
    <xf numFmtId="0" fontId="0" fillId="0" borderId="11" xfId="0" applyFill="1" applyBorder="1"/>
    <xf numFmtId="0" fontId="0" fillId="0" borderId="1" xfId="0" applyFill="1" applyBorder="1"/>
    <xf numFmtId="0" fontId="0" fillId="0" borderId="1" xfId="0" applyFill="1" applyBorder="1" applyAlignment="1">
      <alignment horizontal="center"/>
    </xf>
    <xf numFmtId="49" fontId="6" fillId="0" borderId="3" xfId="0" applyNumberFormat="1" applyFont="1" applyFill="1" applyBorder="1" applyAlignment="1">
      <alignment horizontal="center" vertical="center" wrapText="1"/>
    </xf>
    <xf numFmtId="0" fontId="9" fillId="0" borderId="7" xfId="0" applyFont="1" applyFill="1" applyBorder="1" applyAlignment="1">
      <alignment horizontal="center"/>
    </xf>
    <xf numFmtId="0" fontId="9" fillId="0" borderId="10" xfId="0" applyFont="1" applyFill="1" applyBorder="1" applyAlignment="1">
      <alignment horizontal="center"/>
    </xf>
    <xf numFmtId="164" fontId="5" fillId="0" borderId="4"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0" xfId="0" applyFont="1" applyFill="1" applyBorder="1" applyAlignment="1">
      <alignment horizontal="center" vertical="top" wrapText="1"/>
    </xf>
    <xf numFmtId="0" fontId="6" fillId="0" borderId="0" xfId="0" applyFont="1" applyFill="1" applyAlignment="1">
      <alignment horizontal="justify" wrapText="1"/>
    </xf>
    <xf numFmtId="0" fontId="5" fillId="0" borderId="0" xfId="0" applyFont="1" applyFill="1" applyAlignment="1">
      <alignment horizontal="justify" wrapText="1"/>
    </xf>
    <xf numFmtId="49" fontId="5" fillId="0" borderId="3"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lignment horizontal="center"/>
    </xf>
    <xf numFmtId="49" fontId="7" fillId="0" borderId="10" xfId="0" applyNumberFormat="1" applyFont="1" applyFill="1" applyBorder="1" applyAlignment="1">
      <alignment horizontal="center"/>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6" fillId="0" borderId="3" xfId="0" applyNumberFormat="1"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0" fillId="0" borderId="0" xfId="0" applyFont="1" applyFill="1" applyAlignment="1">
      <alignment vertical="top"/>
    </xf>
    <xf numFmtId="0" fontId="2"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xf numFmtId="0" fontId="2" fillId="0" borderId="0" xfId="0" applyFont="1" applyFill="1" applyAlignment="1">
      <alignment wrapText="1"/>
    </xf>
    <xf numFmtId="0" fontId="2" fillId="0" borderId="0" xfId="0" applyFont="1" applyFill="1" applyAlignment="1"/>
    <xf numFmtId="0" fontId="5" fillId="0" borderId="0" xfId="0" applyFont="1" applyFill="1" applyAlignment="1">
      <alignment wrapText="1"/>
    </xf>
    <xf numFmtId="0" fontId="5" fillId="0" borderId="0" xfId="0" applyFont="1" applyFill="1" applyAlignment="1"/>
    <xf numFmtId="0" fontId="0" fillId="0" borderId="7" xfId="0" applyNumberFormat="1" applyFill="1" applyBorder="1" applyAlignment="1">
      <alignment horizontal="center"/>
    </xf>
    <xf numFmtId="0" fontId="0" fillId="0" borderId="10" xfId="0" applyNumberFormat="1" applyFill="1" applyBorder="1" applyAlignment="1">
      <alignment horizontal="center"/>
    </xf>
    <xf numFmtId="2" fontId="6" fillId="0" borderId="3"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0" fillId="0" borderId="9" xfId="0" applyFill="1" applyBorder="1" applyAlignment="1">
      <alignment horizontal="center"/>
    </xf>
    <xf numFmtId="0" fontId="0" fillId="0" borderId="13" xfId="0" applyFill="1" applyBorder="1" applyAlignment="1">
      <alignment horizontal="center"/>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0" fillId="0" borderId="5" xfId="0" applyFill="1" applyBorder="1"/>
    <xf numFmtId="0" fontId="0" fillId="0" borderId="0" xfId="0" applyFill="1"/>
    <xf numFmtId="0" fontId="0" fillId="0" borderId="12" xfId="0" applyFill="1" applyBorder="1"/>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164" fontId="23" fillId="0" borderId="3" xfId="0" applyNumberFormat="1" applyFont="1" applyFill="1" applyBorder="1" applyAlignment="1">
      <alignment horizontal="center" vertical="center" wrapText="1"/>
    </xf>
    <xf numFmtId="164" fontId="5" fillId="0" borderId="3" xfId="0" applyNumberFormat="1" applyFont="1" applyFill="1" applyBorder="1" applyAlignment="1">
      <alignment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4" fillId="0" borderId="1" xfId="0" applyFont="1" applyFill="1" applyBorder="1" applyAlignment="1">
      <alignment horizontal="center"/>
    </xf>
    <xf numFmtId="164" fontId="5" fillId="0" borderId="1" xfId="0" applyNumberFormat="1" applyFont="1" applyFill="1" applyBorder="1" applyAlignment="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164" fontId="20" fillId="2" borderId="3"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164" fontId="20"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xf numFmtId="49" fontId="7" fillId="0" borderId="1" xfId="0" applyNumberFormat="1" applyFont="1" applyFill="1" applyBorder="1" applyAlignment="1">
      <alignment horizontal="center"/>
    </xf>
    <xf numFmtId="0" fontId="7" fillId="0" borderId="1" xfId="0" applyFont="1" applyFill="1" applyBorder="1" applyAlignment="1">
      <alignment horizontal="center"/>
    </xf>
    <xf numFmtId="49" fontId="4" fillId="0" borderId="1"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164" fontId="5" fillId="2"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962025</xdr:colOff>
      <xdr:row>0</xdr:row>
      <xdr:rowOff>0</xdr:rowOff>
    </xdr:from>
    <xdr:ext cx="184731" cy="239809"/>
    <xdr:sp macro="" textlink="">
      <xdr:nvSpPr>
        <xdr:cNvPr id="2" name="Text Box 1"/>
        <xdr:cNvSpPr txBox="1">
          <a:spLocks noChangeArrowheads="1"/>
        </xdr:cNvSpPr>
      </xdr:nvSpPr>
      <xdr:spPr bwMode="auto">
        <a:xfrm>
          <a:off x="4495800"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962025</xdr:colOff>
      <xdr:row>0</xdr:row>
      <xdr:rowOff>0</xdr:rowOff>
    </xdr:from>
    <xdr:ext cx="184731" cy="239809"/>
    <xdr:sp macro="" textlink="">
      <xdr:nvSpPr>
        <xdr:cNvPr id="13" name="Text Box 1"/>
        <xdr:cNvSpPr txBox="1">
          <a:spLocks noChangeArrowheads="1"/>
        </xdr:cNvSpPr>
      </xdr:nvSpPr>
      <xdr:spPr bwMode="auto">
        <a:xfrm>
          <a:off x="4495800"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1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29"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0"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1"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2"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3"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4"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5"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6"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7"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oneCellAnchor>
    <xdr:from>
      <xdr:col>3</xdr:col>
      <xdr:colOff>0</xdr:colOff>
      <xdr:row>0</xdr:row>
      <xdr:rowOff>0</xdr:rowOff>
    </xdr:from>
    <xdr:ext cx="184731" cy="239809"/>
    <xdr:sp macro="" textlink="">
      <xdr:nvSpPr>
        <xdr:cNvPr id="38" name="Text Box 1"/>
        <xdr:cNvSpPr txBox="1">
          <a:spLocks noChangeArrowheads="1"/>
        </xdr:cNvSpPr>
      </xdr:nvSpPr>
      <xdr:spPr bwMode="auto">
        <a:xfrm>
          <a:off x="3533775" y="0"/>
          <a:ext cx="184731" cy="239809"/>
        </a:xfrm>
        <a:prstGeom prst="rect">
          <a:avLst/>
        </a:prstGeom>
        <a:noFill/>
        <a:ln w="9525">
          <a:noFill/>
          <a:miter lim="800000"/>
          <a:headEnd/>
          <a:tailEnd/>
        </a:ln>
      </xdr:spPr>
      <xdr:txBody>
        <a:bodyPr wrap="none" lIns="91440" tIns="45720" rIns="91440" bIns="45720" anchor="t" upright="1">
          <a:spAutoFit/>
        </a:bodyPr>
        <a:lstStyle/>
        <a:p>
          <a:pPr algn="l" rtl="0">
            <a:defRPr sz="1000"/>
          </a:pPr>
          <a:endParaRPr lang="ru-RU" sz="1000" b="0"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W345"/>
  <sheetViews>
    <sheetView tabSelected="1" zoomScaleNormal="100" workbookViewId="0">
      <pane xSplit="4" ySplit="11" topLeftCell="E207" activePane="bottomRight" state="frozen"/>
      <selection pane="topRight" activeCell="E1" sqref="E1"/>
      <selection pane="bottomLeft" activeCell="A8" sqref="A8"/>
      <selection pane="bottomRight" activeCell="A29" sqref="A29:A33"/>
    </sheetView>
  </sheetViews>
  <sheetFormatPr defaultColWidth="9.140625" defaultRowHeight="16.5" customHeight="1"/>
  <cols>
    <col min="1" max="1" width="8" style="59" customWidth="1"/>
    <col min="2" max="2" width="20.5703125" style="1" customWidth="1"/>
    <col min="3" max="3" width="25.42578125" style="1" customWidth="1"/>
    <col min="4" max="4" width="16.5703125" style="38" customWidth="1"/>
    <col min="5" max="5" width="11.42578125" style="1" customWidth="1"/>
    <col min="6" max="6" width="13.42578125" style="1" customWidth="1"/>
    <col min="7" max="7" width="11.5703125" style="1" customWidth="1"/>
    <col min="8" max="8" width="9.7109375" style="1" customWidth="1"/>
    <col min="9" max="9" width="8.28515625" style="1" customWidth="1"/>
    <col min="10" max="10" width="11.140625" style="1" customWidth="1"/>
    <col min="11" max="11" width="7.85546875" style="1" customWidth="1"/>
    <col min="12" max="12" width="9.42578125" style="1" customWidth="1"/>
    <col min="13" max="13" width="12" style="1" customWidth="1"/>
    <col min="14" max="14" width="8.28515625" style="1" customWidth="1"/>
    <col min="15" max="15" width="7.140625" style="1" customWidth="1"/>
    <col min="16" max="16" width="10.5703125" style="1" customWidth="1"/>
    <col min="17" max="17" width="10.28515625" style="1" customWidth="1"/>
    <col min="18" max="18" width="9.140625" style="1" customWidth="1"/>
    <col min="19" max="19" width="11.85546875" style="1" customWidth="1"/>
    <col min="20" max="20" width="7.7109375" style="1" customWidth="1"/>
    <col min="21" max="21" width="6.7109375" style="1" customWidth="1"/>
    <col min="22" max="22" width="10.5703125" style="1" customWidth="1"/>
    <col min="23" max="23" width="7.5703125" style="1" customWidth="1"/>
    <col min="24" max="24" width="8.140625" style="1" customWidth="1"/>
    <col min="25" max="25" width="11.42578125" style="1" customWidth="1"/>
    <col min="26" max="26" width="8" style="1" customWidth="1"/>
    <col min="27" max="27" width="6.7109375" style="1" customWidth="1"/>
    <col min="28" max="28" width="11.42578125" style="1" customWidth="1"/>
    <col min="29" max="29" width="8" style="1" customWidth="1"/>
    <col min="30" max="30" width="7.42578125" style="1" customWidth="1"/>
    <col min="31" max="31" width="9.5703125" style="1" customWidth="1"/>
    <col min="32" max="32" width="9.28515625" style="1" customWidth="1"/>
    <col min="33" max="33" width="6.7109375" style="1" customWidth="1"/>
    <col min="34" max="34" width="11" style="1" customWidth="1"/>
    <col min="35" max="35" width="8.7109375" style="1" customWidth="1"/>
    <col min="36" max="36" width="6.7109375" style="1" hidden="1" customWidth="1"/>
    <col min="37" max="37" width="9.7109375" style="1" hidden="1" customWidth="1"/>
    <col min="38" max="38" width="7.7109375" style="1" customWidth="1"/>
    <col min="39" max="39" width="6.7109375" style="1" hidden="1" customWidth="1"/>
    <col min="40" max="40" width="10.28515625" style="1" hidden="1" customWidth="1"/>
    <col min="41" max="41" width="10.28515625" style="1" customWidth="1"/>
    <col min="42" max="42" width="6.7109375" style="1" hidden="1" customWidth="1"/>
    <col min="43" max="43" width="0.140625" style="1" customWidth="1"/>
    <col min="44" max="44" width="69.5703125" style="4" customWidth="1"/>
    <col min="45" max="45" width="28.5703125" style="1" customWidth="1"/>
    <col min="46" max="47" width="9.140625" style="1"/>
    <col min="48" max="48" width="12.7109375" style="1" customWidth="1"/>
    <col min="49" max="16384" width="9.140625" style="1"/>
  </cols>
  <sheetData>
    <row r="1" spans="1:48" s="98" customFormat="1" ht="15">
      <c r="I1" s="99"/>
      <c r="J1" s="99"/>
      <c r="K1" s="99"/>
      <c r="Y1" s="100"/>
      <c r="AI1" s="99"/>
      <c r="AO1" s="101"/>
      <c r="AS1" s="102" t="s">
        <v>203</v>
      </c>
    </row>
    <row r="2" spans="1:48" s="98" customFormat="1" ht="15">
      <c r="F2" s="99"/>
      <c r="H2" s="99"/>
      <c r="I2" s="99"/>
      <c r="J2" s="99"/>
      <c r="Q2" s="99"/>
      <c r="AB2" s="99"/>
      <c r="AH2" s="100"/>
      <c r="AO2" s="101"/>
      <c r="AS2" s="102" t="s">
        <v>204</v>
      </c>
    </row>
    <row r="3" spans="1:48" s="98" customFormat="1" ht="15.75" customHeight="1">
      <c r="AO3" s="101"/>
      <c r="AS3" s="102" t="s">
        <v>205</v>
      </c>
    </row>
    <row r="4" spans="1:48" s="98" customFormat="1" ht="15">
      <c r="AO4" s="101"/>
    </row>
    <row r="5" spans="1:48" s="98" customFormat="1" ht="15">
      <c r="AO5" s="101"/>
      <c r="AS5" s="102" t="s">
        <v>206</v>
      </c>
    </row>
    <row r="6" spans="1:48" s="103" customFormat="1" ht="16.5" customHeight="1">
      <c r="A6" s="127" t="s">
        <v>207</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row>
    <row r="7" spans="1:48" s="103" customFormat="1" ht="33" customHeight="1">
      <c r="A7" s="127" t="s">
        <v>221</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row>
    <row r="9" spans="1:48" ht="16.5" customHeight="1">
      <c r="A9" s="267" t="s">
        <v>0</v>
      </c>
      <c r="B9" s="270" t="s">
        <v>174</v>
      </c>
      <c r="C9" s="273" t="s">
        <v>175</v>
      </c>
      <c r="D9" s="273" t="s">
        <v>1</v>
      </c>
      <c r="E9" s="274" t="s">
        <v>176</v>
      </c>
      <c r="F9" s="274"/>
      <c r="G9" s="274"/>
      <c r="H9" s="273" t="s">
        <v>2</v>
      </c>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t="s">
        <v>3</v>
      </c>
      <c r="AS9" s="273" t="s">
        <v>4</v>
      </c>
    </row>
    <row r="10" spans="1:48" ht="16.5" customHeight="1">
      <c r="A10" s="268"/>
      <c r="B10" s="271"/>
      <c r="C10" s="273"/>
      <c r="D10" s="273"/>
      <c r="E10" s="274"/>
      <c r="F10" s="274"/>
      <c r="G10" s="274"/>
      <c r="H10" s="273" t="s">
        <v>5</v>
      </c>
      <c r="I10" s="273"/>
      <c r="J10" s="273"/>
      <c r="K10" s="273" t="s">
        <v>6</v>
      </c>
      <c r="L10" s="273"/>
      <c r="M10" s="273"/>
      <c r="N10" s="273" t="s">
        <v>7</v>
      </c>
      <c r="O10" s="273"/>
      <c r="P10" s="273"/>
      <c r="Q10" s="273" t="s">
        <v>8</v>
      </c>
      <c r="R10" s="273"/>
      <c r="S10" s="273"/>
      <c r="T10" s="273" t="s">
        <v>9</v>
      </c>
      <c r="U10" s="273"/>
      <c r="V10" s="273"/>
      <c r="W10" s="273" t="s">
        <v>10</v>
      </c>
      <c r="X10" s="273"/>
      <c r="Y10" s="273"/>
      <c r="Z10" s="273" t="s">
        <v>11</v>
      </c>
      <c r="AA10" s="273"/>
      <c r="AB10" s="273"/>
      <c r="AC10" s="273" t="s">
        <v>12</v>
      </c>
      <c r="AD10" s="273"/>
      <c r="AE10" s="273"/>
      <c r="AF10" s="273" t="s">
        <v>13</v>
      </c>
      <c r="AG10" s="273"/>
      <c r="AH10" s="273"/>
      <c r="AI10" s="273" t="s">
        <v>14</v>
      </c>
      <c r="AJ10" s="273"/>
      <c r="AK10" s="273"/>
      <c r="AL10" s="273" t="s">
        <v>15</v>
      </c>
      <c r="AM10" s="273"/>
      <c r="AN10" s="273"/>
      <c r="AO10" s="273" t="s">
        <v>16</v>
      </c>
      <c r="AP10" s="273"/>
      <c r="AQ10" s="273"/>
      <c r="AR10" s="273"/>
      <c r="AS10" s="273"/>
    </row>
    <row r="11" spans="1:48" ht="16.5" customHeight="1">
      <c r="A11" s="269"/>
      <c r="B11" s="272"/>
      <c r="C11" s="273"/>
      <c r="D11" s="273"/>
      <c r="E11" s="54" t="s">
        <v>17</v>
      </c>
      <c r="F11" s="54" t="s">
        <v>18</v>
      </c>
      <c r="G11" s="2" t="s">
        <v>19</v>
      </c>
      <c r="H11" s="52" t="s">
        <v>17</v>
      </c>
      <c r="I11" s="52" t="s">
        <v>18</v>
      </c>
      <c r="J11" s="3" t="s">
        <v>19</v>
      </c>
      <c r="K11" s="52" t="s">
        <v>17</v>
      </c>
      <c r="L11" s="52" t="s">
        <v>18</v>
      </c>
      <c r="M11" s="3" t="s">
        <v>19</v>
      </c>
      <c r="N11" s="52" t="s">
        <v>17</v>
      </c>
      <c r="O11" s="52" t="s">
        <v>18</v>
      </c>
      <c r="P11" s="3" t="s">
        <v>19</v>
      </c>
      <c r="Q11" s="52" t="s">
        <v>17</v>
      </c>
      <c r="R11" s="52" t="s">
        <v>18</v>
      </c>
      <c r="S11" s="3" t="s">
        <v>19</v>
      </c>
      <c r="T11" s="52" t="s">
        <v>17</v>
      </c>
      <c r="U11" s="52" t="s">
        <v>18</v>
      </c>
      <c r="V11" s="3" t="s">
        <v>19</v>
      </c>
      <c r="W11" s="52" t="s">
        <v>17</v>
      </c>
      <c r="X11" s="52" t="s">
        <v>18</v>
      </c>
      <c r="Y11" s="3" t="s">
        <v>19</v>
      </c>
      <c r="Z11" s="52" t="s">
        <v>17</v>
      </c>
      <c r="AA11" s="52" t="s">
        <v>18</v>
      </c>
      <c r="AB11" s="3" t="s">
        <v>19</v>
      </c>
      <c r="AC11" s="52" t="s">
        <v>17</v>
      </c>
      <c r="AD11" s="52" t="s">
        <v>18</v>
      </c>
      <c r="AE11" s="3" t="s">
        <v>19</v>
      </c>
      <c r="AF11" s="52" t="s">
        <v>17</v>
      </c>
      <c r="AG11" s="52" t="s">
        <v>18</v>
      </c>
      <c r="AH11" s="3" t="s">
        <v>19</v>
      </c>
      <c r="AI11" s="52" t="s">
        <v>17</v>
      </c>
      <c r="AJ11" s="52" t="s">
        <v>18</v>
      </c>
      <c r="AK11" s="3" t="s">
        <v>19</v>
      </c>
      <c r="AL11" s="52" t="s">
        <v>17</v>
      </c>
      <c r="AM11" s="52" t="s">
        <v>18</v>
      </c>
      <c r="AN11" s="3" t="s">
        <v>19</v>
      </c>
      <c r="AO11" s="52" t="s">
        <v>17</v>
      </c>
      <c r="AP11" s="52" t="s">
        <v>18</v>
      </c>
      <c r="AQ11" s="3" t="s">
        <v>19</v>
      </c>
      <c r="AR11" s="273"/>
      <c r="AS11" s="273"/>
    </row>
    <row r="12" spans="1:48" s="4" customFormat="1" ht="16.5" customHeight="1">
      <c r="A12" s="53">
        <v>1</v>
      </c>
      <c r="B12" s="52">
        <v>2</v>
      </c>
      <c r="C12" s="52">
        <v>3</v>
      </c>
      <c r="D12" s="48">
        <v>5</v>
      </c>
      <c r="E12" s="54">
        <v>6</v>
      </c>
      <c r="F12" s="54">
        <v>7</v>
      </c>
      <c r="G12" s="2" t="s">
        <v>20</v>
      </c>
      <c r="H12" s="52">
        <v>9</v>
      </c>
      <c r="I12" s="52">
        <v>10</v>
      </c>
      <c r="J12" s="52">
        <v>11</v>
      </c>
      <c r="K12" s="52">
        <v>12</v>
      </c>
      <c r="L12" s="52">
        <v>13</v>
      </c>
      <c r="M12" s="52">
        <v>14</v>
      </c>
      <c r="N12" s="5">
        <v>15</v>
      </c>
      <c r="O12" s="5">
        <v>16</v>
      </c>
      <c r="P12" s="5">
        <v>17</v>
      </c>
      <c r="Q12" s="5">
        <v>18</v>
      </c>
      <c r="R12" s="5">
        <v>19</v>
      </c>
      <c r="S12" s="5">
        <v>20</v>
      </c>
      <c r="T12" s="5">
        <v>21</v>
      </c>
      <c r="U12" s="5">
        <v>22</v>
      </c>
      <c r="V12" s="5">
        <v>23</v>
      </c>
      <c r="W12" s="5">
        <v>24</v>
      </c>
      <c r="X12" s="5">
        <v>25</v>
      </c>
      <c r="Y12" s="5">
        <v>26</v>
      </c>
      <c r="Z12" s="5">
        <v>27</v>
      </c>
      <c r="AA12" s="5">
        <v>28</v>
      </c>
      <c r="AB12" s="5">
        <v>29</v>
      </c>
      <c r="AC12" s="5">
        <v>30</v>
      </c>
      <c r="AD12" s="5">
        <v>31</v>
      </c>
      <c r="AE12" s="5">
        <v>32</v>
      </c>
      <c r="AF12" s="5">
        <v>33</v>
      </c>
      <c r="AG12" s="5">
        <v>34</v>
      </c>
      <c r="AH12" s="5">
        <v>35</v>
      </c>
      <c r="AI12" s="5">
        <v>36</v>
      </c>
      <c r="AJ12" s="5">
        <v>37</v>
      </c>
      <c r="AK12" s="5">
        <v>38</v>
      </c>
      <c r="AL12" s="5">
        <v>39</v>
      </c>
      <c r="AM12" s="5">
        <v>40</v>
      </c>
      <c r="AN12" s="5">
        <v>41</v>
      </c>
      <c r="AO12" s="5">
        <v>42</v>
      </c>
      <c r="AP12" s="5">
        <v>43</v>
      </c>
      <c r="AQ12" s="5">
        <v>44</v>
      </c>
      <c r="AR12" s="5">
        <v>45</v>
      </c>
      <c r="AS12" s="5">
        <v>46</v>
      </c>
    </row>
    <row r="13" spans="1:48" s="6" customFormat="1" ht="16.5" customHeight="1">
      <c r="A13" s="137" t="s">
        <v>44</v>
      </c>
      <c r="B13" s="140" t="s">
        <v>21</v>
      </c>
      <c r="C13" s="141"/>
      <c r="D13" s="7" t="s">
        <v>129</v>
      </c>
      <c r="E13" s="8">
        <f>H13+K13+N13+Q13+T13+W13+Z13+AC13+AF13+AI13+AL13+AO13</f>
        <v>9644.3000000000011</v>
      </c>
      <c r="F13" s="8">
        <f>I13+L13+O13+R13+U13+X13+AA13+AD13+AG13+AJ13+AM13+AP13</f>
        <v>6998.5999999999995</v>
      </c>
      <c r="G13" s="8">
        <f>F13/E13*100</f>
        <v>72.567215868440414</v>
      </c>
      <c r="H13" s="9">
        <f>H15+H16</f>
        <v>348.3</v>
      </c>
      <c r="I13" s="9">
        <f>I15+I16</f>
        <v>83.7</v>
      </c>
      <c r="J13" s="43">
        <f>I13/H13*100</f>
        <v>24.031007751937985</v>
      </c>
      <c r="K13" s="9">
        <f>K15+K16</f>
        <v>1029.8</v>
      </c>
      <c r="L13" s="9">
        <f>L15+L16</f>
        <v>1018.4</v>
      </c>
      <c r="M13" s="77">
        <f>L13/K13*100</f>
        <v>98.892988929889299</v>
      </c>
      <c r="N13" s="9">
        <f>N15+N16</f>
        <v>1017</v>
      </c>
      <c r="O13" s="9">
        <f>O15+O16</f>
        <v>766.5</v>
      </c>
      <c r="P13" s="77">
        <f>O13/N13*100</f>
        <v>75.368731563421832</v>
      </c>
      <c r="Q13" s="9">
        <f t="shared" ref="Q13:AO13" si="0">Q15+Q16</f>
        <v>647.29999999999995</v>
      </c>
      <c r="R13" s="9">
        <f t="shared" si="0"/>
        <v>644.40000000000009</v>
      </c>
      <c r="S13" s="9">
        <f t="shared" si="0"/>
        <v>323.18791908597115</v>
      </c>
      <c r="T13" s="9">
        <f t="shared" si="0"/>
        <v>760.59999999999991</v>
      </c>
      <c r="U13" s="9">
        <f t="shared" si="0"/>
        <v>827.80000000000007</v>
      </c>
      <c r="V13" s="9">
        <f t="shared" si="0"/>
        <v>577.371393147292</v>
      </c>
      <c r="W13" s="9">
        <f t="shared" si="0"/>
        <v>952.69999999999993</v>
      </c>
      <c r="X13" s="9">
        <f t="shared" si="0"/>
        <v>1155.8999999999999</v>
      </c>
      <c r="Y13" s="9">
        <f t="shared" si="0"/>
        <v>601.29032285209746</v>
      </c>
      <c r="Z13" s="9">
        <f t="shared" si="0"/>
        <v>1052.4000000000001</v>
      </c>
      <c r="AA13" s="9">
        <f t="shared" si="0"/>
        <v>944.7</v>
      </c>
      <c r="AB13" s="9">
        <f t="shared" si="0"/>
        <v>420.47759258246998</v>
      </c>
      <c r="AC13" s="9">
        <f t="shared" si="0"/>
        <v>954.8</v>
      </c>
      <c r="AD13" s="9">
        <f t="shared" si="0"/>
        <v>938.8</v>
      </c>
      <c r="AE13" s="9">
        <f t="shared" si="0"/>
        <v>332.01633662686442</v>
      </c>
      <c r="AF13" s="9">
        <f t="shared" si="0"/>
        <v>624.69999999999993</v>
      </c>
      <c r="AG13" s="9">
        <f t="shared" si="0"/>
        <v>618.4</v>
      </c>
      <c r="AH13" s="9">
        <f t="shared" si="0"/>
        <v>416.02015865320107</v>
      </c>
      <c r="AI13" s="9">
        <f t="shared" si="0"/>
        <v>922.2</v>
      </c>
      <c r="AJ13" s="9">
        <f t="shared" si="0"/>
        <v>0</v>
      </c>
      <c r="AK13" s="9">
        <f t="shared" si="0"/>
        <v>0</v>
      </c>
      <c r="AL13" s="9">
        <f t="shared" si="0"/>
        <v>563.20000000000005</v>
      </c>
      <c r="AM13" s="9">
        <f t="shared" si="0"/>
        <v>0</v>
      </c>
      <c r="AN13" s="9">
        <f t="shared" si="0"/>
        <v>0</v>
      </c>
      <c r="AO13" s="9">
        <f t="shared" si="0"/>
        <v>771.3</v>
      </c>
      <c r="AP13" s="9">
        <f>AP14+AP15+AP16+AP17</f>
        <v>0</v>
      </c>
      <c r="AQ13" s="42">
        <v>0</v>
      </c>
      <c r="AR13" s="131"/>
      <c r="AS13" s="131"/>
    </row>
    <row r="14" spans="1:48" s="12" customFormat="1" ht="27" customHeight="1">
      <c r="A14" s="138"/>
      <c r="B14" s="142"/>
      <c r="C14" s="143"/>
      <c r="D14" s="13" t="s">
        <v>125</v>
      </c>
      <c r="E14" s="8">
        <f t="shared" ref="E14:E17" si="1">H14+K14+N14+Q14+T14+W14+Z14+AC14+AF14+AI14+AL14+AO14</f>
        <v>0</v>
      </c>
      <c r="F14" s="8">
        <f t="shared" ref="F14:F16" si="2">I14+L14+O14+R14+U14+X14+AA14+AD14+AG14+AJ14+AM14+AP14</f>
        <v>0</v>
      </c>
      <c r="G14" s="8">
        <v>0</v>
      </c>
      <c r="H14" s="47">
        <f t="shared" ref="H14:I17" si="3">H20+H25+H30+H35+H40+H46+H51+H56+H67</f>
        <v>0</v>
      </c>
      <c r="I14" s="47">
        <f t="shared" si="3"/>
        <v>0</v>
      </c>
      <c r="J14" s="40">
        <v>0</v>
      </c>
      <c r="K14" s="47">
        <f t="shared" ref="K14:L17" si="4">K20+K25+K30+K35+K40+K46+K51+K56+K67</f>
        <v>0</v>
      </c>
      <c r="L14" s="47">
        <f t="shared" si="4"/>
        <v>0</v>
      </c>
      <c r="M14" s="40">
        <v>0</v>
      </c>
      <c r="N14" s="47">
        <f t="shared" ref="N14:O17" si="5">N20+N25+N30+N35+N40+N46+N51+N56+N67</f>
        <v>0</v>
      </c>
      <c r="O14" s="47">
        <f t="shared" si="5"/>
        <v>0</v>
      </c>
      <c r="P14" s="40">
        <v>0</v>
      </c>
      <c r="Q14" s="47">
        <f>Q20+Q25+Q30+Q35+Q40+Q46+Q51+Q56+Q67</f>
        <v>0</v>
      </c>
      <c r="R14" s="47">
        <f>R20+R25+R30+R35+R40+R46+R51+R56+R67</f>
        <v>0</v>
      </c>
      <c r="S14" s="40">
        <v>0</v>
      </c>
      <c r="T14" s="47">
        <f>T20+T25+T30+T35+T40+T46+T51+T56+T67</f>
        <v>0</v>
      </c>
      <c r="U14" s="47">
        <f>U20+U25+U30+U35+U40+U46+U51+U56+U67</f>
        <v>0</v>
      </c>
      <c r="V14" s="40">
        <v>0</v>
      </c>
      <c r="W14" s="47">
        <f>W20+W25+W30+W35+W40+W46+W51+W56+W67</f>
        <v>0</v>
      </c>
      <c r="X14" s="47">
        <f>X20+X25+X30+X35+X40+X46+X51+X56+X67</f>
        <v>0</v>
      </c>
      <c r="Y14" s="40">
        <v>0</v>
      </c>
      <c r="Z14" s="47">
        <f>Z20+Z25+Z30+Z35+Z40+Z46+Z51+Z56+Z67</f>
        <v>0</v>
      </c>
      <c r="AA14" s="47">
        <f>AA20+AA25+AA30+AA35+AA40+AA46+AA51+AA56+AA67</f>
        <v>0</v>
      </c>
      <c r="AB14" s="39">
        <v>0</v>
      </c>
      <c r="AC14" s="47">
        <f>AC20+AC25+AC30+AC35+AC40+AC46+AC51+AC56+AC67</f>
        <v>0</v>
      </c>
      <c r="AD14" s="47">
        <f>AD20+AD25+AD30+AD35+AD40+AD46+AD51+AD56+AD67</f>
        <v>0</v>
      </c>
      <c r="AE14" s="40">
        <v>0</v>
      </c>
      <c r="AF14" s="47">
        <f>AF20+AF25+AF30+AF35+AF40+AF46+AF51+AF56+AF67</f>
        <v>0</v>
      </c>
      <c r="AG14" s="47">
        <f>AG20+AG25+AG30+AG35+AG40+AG46+AG51+AG56+AG67</f>
        <v>0</v>
      </c>
      <c r="AH14" s="40">
        <v>0</v>
      </c>
      <c r="AI14" s="47">
        <f>AI20+AI25+AI30+AI35+AI40+AI46+AI51+AI56+AI67</f>
        <v>0</v>
      </c>
      <c r="AJ14" s="47">
        <f>AJ20+AJ25+AJ30+AJ35+AJ40+AJ46+AJ51+AJ56+AJ67</f>
        <v>0</v>
      </c>
      <c r="AK14" s="39">
        <v>0</v>
      </c>
      <c r="AL14" s="47">
        <f>AL20+AL25+AL30+AL35+AL40+AL46+AL51+AL56+AL67</f>
        <v>0</v>
      </c>
      <c r="AM14" s="47">
        <f>AM20+AM25+AM30+AM35+AM40+AM46+AM51+AM56+AM67</f>
        <v>0</v>
      </c>
      <c r="AN14" s="39">
        <v>0</v>
      </c>
      <c r="AO14" s="47">
        <f>AO20+AO25+AO30+AO35+AO40+AO46+AO51+AO56+AO67</f>
        <v>0</v>
      </c>
      <c r="AP14" s="47">
        <f>AP20+AP25+AP30+AP35+AP40+AP46+AP51+AP56+AP67</f>
        <v>0</v>
      </c>
      <c r="AQ14" s="39">
        <v>0</v>
      </c>
      <c r="AR14" s="132"/>
      <c r="AS14" s="132"/>
      <c r="AT14" s="10"/>
      <c r="AU14" s="11"/>
      <c r="AV14" s="10"/>
    </row>
    <row r="15" spans="1:48" s="12" customFormat="1" ht="27" customHeight="1">
      <c r="A15" s="138"/>
      <c r="B15" s="142"/>
      <c r="C15" s="143"/>
      <c r="D15" s="15" t="s">
        <v>24</v>
      </c>
      <c r="E15" s="8">
        <f>H15+K15+N15+Q15+T15+W15+Z15+AC15+AF15+AI15+AL15+AO15</f>
        <v>7573.0000000000018</v>
      </c>
      <c r="F15" s="8">
        <f t="shared" si="2"/>
        <v>5612.8</v>
      </c>
      <c r="G15" s="8">
        <f>F15/E15*100</f>
        <v>74.115938201505344</v>
      </c>
      <c r="H15" s="47">
        <f t="shared" si="3"/>
        <v>63.7</v>
      </c>
      <c r="I15" s="80">
        <f t="shared" si="3"/>
        <v>63.7</v>
      </c>
      <c r="J15" s="77">
        <f t="shared" ref="J15:J16" si="6">I15/H15*100</f>
        <v>100</v>
      </c>
      <c r="K15" s="80">
        <f t="shared" si="4"/>
        <v>869.6</v>
      </c>
      <c r="L15" s="80">
        <f t="shared" si="4"/>
        <v>861.5</v>
      </c>
      <c r="M15" s="77">
        <f t="shared" ref="M15:M16" si="7">L15/K15*100</f>
        <v>99.068537258509664</v>
      </c>
      <c r="N15" s="80">
        <f t="shared" si="5"/>
        <v>906.5</v>
      </c>
      <c r="O15" s="80">
        <f t="shared" si="5"/>
        <v>656</v>
      </c>
      <c r="P15" s="77">
        <f t="shared" ref="P15:P16" si="8">O15/N15*100</f>
        <v>72.366243794815219</v>
      </c>
      <c r="Q15" s="80">
        <f t="shared" ref="Q15:AO15" si="9">Q21+Q26+Q31+Q36+Q41+Q47+Q52+Q57+Q68</f>
        <v>533</v>
      </c>
      <c r="R15" s="80">
        <f t="shared" si="9"/>
        <v>530.70000000000005</v>
      </c>
      <c r="S15" s="80">
        <f t="shared" si="9"/>
        <v>323.18791908597115</v>
      </c>
      <c r="T15" s="80">
        <f t="shared" si="9"/>
        <v>648.29999999999995</v>
      </c>
      <c r="U15" s="80">
        <f t="shared" si="9"/>
        <v>716.1</v>
      </c>
      <c r="V15" s="80">
        <f t="shared" si="9"/>
        <v>344.74009062628357</v>
      </c>
      <c r="W15" s="80">
        <f t="shared" si="9"/>
        <v>690.4</v>
      </c>
      <c r="X15" s="80">
        <f t="shared" si="9"/>
        <v>780.19999999999993</v>
      </c>
      <c r="Y15" s="80">
        <f t="shared" si="9"/>
        <v>334.26921545201117</v>
      </c>
      <c r="Z15" s="80">
        <f t="shared" si="9"/>
        <v>870.2</v>
      </c>
      <c r="AA15" s="80">
        <f t="shared" si="9"/>
        <v>745.5</v>
      </c>
      <c r="AB15" s="80">
        <f t="shared" si="9"/>
        <v>244.57863982845288</v>
      </c>
      <c r="AC15" s="80">
        <f t="shared" si="9"/>
        <v>819</v>
      </c>
      <c r="AD15" s="80">
        <f t="shared" si="9"/>
        <v>728.5</v>
      </c>
      <c r="AE15" s="80">
        <f t="shared" si="9"/>
        <v>173.05942052709119</v>
      </c>
      <c r="AF15" s="80">
        <f t="shared" si="9"/>
        <v>535.29999999999995</v>
      </c>
      <c r="AG15" s="80">
        <f t="shared" si="9"/>
        <v>530.6</v>
      </c>
      <c r="AH15" s="80">
        <f t="shared" si="9"/>
        <v>263.07898218261283</v>
      </c>
      <c r="AI15" s="80">
        <f t="shared" si="9"/>
        <v>616.1</v>
      </c>
      <c r="AJ15" s="80">
        <f t="shared" si="9"/>
        <v>0</v>
      </c>
      <c r="AK15" s="80">
        <f t="shared" si="9"/>
        <v>0</v>
      </c>
      <c r="AL15" s="80">
        <f t="shared" si="9"/>
        <v>397.1</v>
      </c>
      <c r="AM15" s="80">
        <f t="shared" si="9"/>
        <v>0</v>
      </c>
      <c r="AN15" s="80">
        <f t="shared" si="9"/>
        <v>0</v>
      </c>
      <c r="AO15" s="80">
        <f t="shared" si="9"/>
        <v>623.79999999999995</v>
      </c>
      <c r="AP15" s="47">
        <f>AP21+AP26+AP31+AP36+AP41+AP47+AP52+AP57+AP68</f>
        <v>0</v>
      </c>
      <c r="AQ15" s="39">
        <v>0</v>
      </c>
      <c r="AR15" s="132"/>
      <c r="AS15" s="132"/>
      <c r="AT15" s="10"/>
      <c r="AU15" s="10"/>
      <c r="AV15" s="10"/>
    </row>
    <row r="16" spans="1:48" s="12" customFormat="1" ht="27" customHeight="1">
      <c r="A16" s="138"/>
      <c r="B16" s="142"/>
      <c r="C16" s="143"/>
      <c r="D16" s="15" t="s">
        <v>126</v>
      </c>
      <c r="E16" s="8">
        <f t="shared" si="1"/>
        <v>2071.2999999999997</v>
      </c>
      <c r="F16" s="8">
        <f t="shared" si="2"/>
        <v>1385.8</v>
      </c>
      <c r="G16" s="8">
        <f>F16/E16*100</f>
        <v>66.904842369526392</v>
      </c>
      <c r="H16" s="80">
        <f t="shared" si="3"/>
        <v>284.60000000000002</v>
      </c>
      <c r="I16" s="80">
        <f t="shared" si="3"/>
        <v>20</v>
      </c>
      <c r="J16" s="77">
        <f t="shared" si="6"/>
        <v>7.0274068868587491</v>
      </c>
      <c r="K16" s="80">
        <f t="shared" si="4"/>
        <v>160.19999999999999</v>
      </c>
      <c r="L16" s="80">
        <f t="shared" si="4"/>
        <v>156.9</v>
      </c>
      <c r="M16" s="77">
        <f t="shared" si="7"/>
        <v>97.940074906367045</v>
      </c>
      <c r="N16" s="80">
        <f t="shared" si="5"/>
        <v>110.5</v>
      </c>
      <c r="O16" s="80">
        <f t="shared" si="5"/>
        <v>110.5</v>
      </c>
      <c r="P16" s="77">
        <f t="shared" si="8"/>
        <v>100</v>
      </c>
      <c r="Q16" s="80">
        <f>Q22+Q27+Q32+Q37+Q42+Q48+Q53+Q58+Q69</f>
        <v>114.30000000000001</v>
      </c>
      <c r="R16" s="47">
        <f>R22+R27+R32+R37+R42+R48+R53+R58+R69</f>
        <v>113.7</v>
      </c>
      <c r="S16" s="40">
        <v>0</v>
      </c>
      <c r="T16" s="80">
        <f t="shared" ref="T16:AO16" si="10">T22+T27+T32+T37+T42+T48+T53+T58+T69</f>
        <v>112.30000000000001</v>
      </c>
      <c r="U16" s="80">
        <f t="shared" si="10"/>
        <v>111.7</v>
      </c>
      <c r="V16" s="80">
        <f t="shared" si="10"/>
        <v>232.63130252100842</v>
      </c>
      <c r="W16" s="80">
        <f t="shared" si="10"/>
        <v>262.29999999999995</v>
      </c>
      <c r="X16" s="80">
        <f t="shared" si="10"/>
        <v>375.7</v>
      </c>
      <c r="Y16" s="80">
        <f t="shared" si="10"/>
        <v>267.02110740008635</v>
      </c>
      <c r="Z16" s="80">
        <f t="shared" si="10"/>
        <v>182.20000000000002</v>
      </c>
      <c r="AA16" s="80">
        <f t="shared" si="10"/>
        <v>199.20000000000002</v>
      </c>
      <c r="AB16" s="80">
        <f t="shared" si="10"/>
        <v>175.8989527540171</v>
      </c>
      <c r="AC16" s="80">
        <f t="shared" si="10"/>
        <v>135.80000000000001</v>
      </c>
      <c r="AD16" s="80">
        <f t="shared" si="10"/>
        <v>210.3</v>
      </c>
      <c r="AE16" s="80">
        <f t="shared" si="10"/>
        <v>158.95691609977322</v>
      </c>
      <c r="AF16" s="80">
        <f t="shared" si="10"/>
        <v>89.4</v>
      </c>
      <c r="AG16" s="80">
        <f t="shared" si="10"/>
        <v>87.8</v>
      </c>
      <c r="AH16" s="80">
        <f t="shared" si="10"/>
        <v>152.94117647058823</v>
      </c>
      <c r="AI16" s="80">
        <f t="shared" si="10"/>
        <v>306.10000000000002</v>
      </c>
      <c r="AJ16" s="80">
        <f t="shared" si="10"/>
        <v>0</v>
      </c>
      <c r="AK16" s="80">
        <f t="shared" si="10"/>
        <v>0</v>
      </c>
      <c r="AL16" s="80">
        <f t="shared" si="10"/>
        <v>166.1</v>
      </c>
      <c r="AM16" s="80">
        <f t="shared" si="10"/>
        <v>0</v>
      </c>
      <c r="AN16" s="80">
        <f t="shared" si="10"/>
        <v>0</v>
      </c>
      <c r="AO16" s="80">
        <f t="shared" si="10"/>
        <v>147.5</v>
      </c>
      <c r="AP16" s="47">
        <f>AP22+AP27+AP32+AP37+AP42+AP48+AP53+AP58+AP69</f>
        <v>0</v>
      </c>
      <c r="AQ16" s="39">
        <v>0</v>
      </c>
      <c r="AR16" s="132"/>
      <c r="AS16" s="132"/>
      <c r="AT16" s="10"/>
      <c r="AU16" s="10"/>
      <c r="AV16" s="10"/>
    </row>
    <row r="17" spans="1:49" s="12" customFormat="1" ht="24.75" customHeight="1">
      <c r="A17" s="138"/>
      <c r="B17" s="142"/>
      <c r="C17" s="143"/>
      <c r="D17" s="15" t="s">
        <v>127</v>
      </c>
      <c r="E17" s="8">
        <f t="shared" si="1"/>
        <v>0</v>
      </c>
      <c r="F17" s="14">
        <f>I17+L17+O17+R17+U17+X17+AA17+AD17+AG17+AJ17+AM17+AP17</f>
        <v>0</v>
      </c>
      <c r="G17" s="8">
        <v>0</v>
      </c>
      <c r="H17" s="47">
        <f t="shared" si="3"/>
        <v>0</v>
      </c>
      <c r="I17" s="47">
        <f t="shared" si="3"/>
        <v>0</v>
      </c>
      <c r="J17" s="40">
        <v>0</v>
      </c>
      <c r="K17" s="47">
        <f t="shared" si="4"/>
        <v>0</v>
      </c>
      <c r="L17" s="47">
        <f t="shared" si="4"/>
        <v>0</v>
      </c>
      <c r="M17" s="40">
        <v>0</v>
      </c>
      <c r="N17" s="47">
        <f t="shared" si="5"/>
        <v>0</v>
      </c>
      <c r="O17" s="47">
        <f t="shared" si="5"/>
        <v>0</v>
      </c>
      <c r="P17" s="40">
        <v>0</v>
      </c>
      <c r="Q17" s="47">
        <f>Q23+Q28+Q33+Q38+Q43+Q49+Q54+Q59+Q70</f>
        <v>0</v>
      </c>
      <c r="R17" s="47">
        <f>R23+R28+R33+R38+R43+R49+R54+R59+R70</f>
        <v>0</v>
      </c>
      <c r="S17" s="40">
        <v>0</v>
      </c>
      <c r="T17" s="47">
        <f>T23+T28+T33+T38+T43+T49+T54+T59+T70</f>
        <v>0</v>
      </c>
      <c r="U17" s="47">
        <f>U23+U28+U33+U38+U43+U49+U54+U59+U70</f>
        <v>0</v>
      </c>
      <c r="V17" s="40">
        <v>0</v>
      </c>
      <c r="W17" s="47">
        <f>W23+W28+W33+W38+W43+W49+W54+W59+W70</f>
        <v>0</v>
      </c>
      <c r="X17" s="47">
        <f>X23+X28+X33+X38+X43+X49+X54+X59+X70</f>
        <v>0</v>
      </c>
      <c r="Y17" s="40">
        <v>0</v>
      </c>
      <c r="Z17" s="47">
        <f>Z23+Z28+Z33+Z38+Z43+Z49+Z54+Z59+Z70</f>
        <v>0</v>
      </c>
      <c r="AA17" s="47">
        <f>AA23+AA28+AA33+AA38+AA43+AA49+AA54+AA59+AA70</f>
        <v>0</v>
      </c>
      <c r="AB17" s="39">
        <v>0</v>
      </c>
      <c r="AC17" s="47">
        <f>AC23+AC28+AC33+AC38+AC43+AC49+AC54+AC59+AC70</f>
        <v>0</v>
      </c>
      <c r="AD17" s="47">
        <f>AD23+AD28+AD33+AD38+AD43+AD49+AD54+AD59+AD70</f>
        <v>0</v>
      </c>
      <c r="AE17" s="40">
        <v>0</v>
      </c>
      <c r="AF17" s="47">
        <f>AF23+AF28+AF33+AF38+AF43+AF49+AF54+AF59+AF70</f>
        <v>0</v>
      </c>
      <c r="AG17" s="47">
        <f>AG23+AG28+AG33+AG38+AG43+AG49+AG54+AG59+AG70</f>
        <v>0</v>
      </c>
      <c r="AH17" s="40">
        <v>0</v>
      </c>
      <c r="AI17" s="47">
        <f>AI23+AI28+AI33+AI38+AI43+AI49+AI54+AI59+AI70</f>
        <v>0</v>
      </c>
      <c r="AJ17" s="47">
        <f>AJ23+AJ28+AJ33+AJ38+AJ43+AJ49+AJ54+AJ59+AJ70</f>
        <v>0</v>
      </c>
      <c r="AK17" s="39">
        <v>0</v>
      </c>
      <c r="AL17" s="47">
        <f>AL23+AL28+AL33+AL38+AL43+AL49+AL54+AL59+AL70</f>
        <v>0</v>
      </c>
      <c r="AM17" s="47">
        <f>AM23+AM28+AM33+AM38+AM43+AM49+AM54+AM59+AM70</f>
        <v>0</v>
      </c>
      <c r="AN17" s="39">
        <v>0</v>
      </c>
      <c r="AO17" s="47">
        <f>AO23+AO28+AO33+AO38+AO43+AO49+AO54+AO59+AO70</f>
        <v>0</v>
      </c>
      <c r="AP17" s="47">
        <f>AP23+AP28+AP33+AP38+AP43+AP49+AP54+AP59+AP70</f>
        <v>0</v>
      </c>
      <c r="AQ17" s="39">
        <v>0</v>
      </c>
      <c r="AR17" s="132"/>
      <c r="AS17" s="132"/>
      <c r="AT17" s="10"/>
      <c r="AU17" s="10"/>
      <c r="AV17" s="10"/>
    </row>
    <row r="18" spans="1:49" s="12" customFormat="1" ht="36.75" customHeight="1">
      <c r="A18" s="139"/>
      <c r="B18" s="144"/>
      <c r="C18" s="145"/>
      <c r="D18" s="88" t="s">
        <v>160</v>
      </c>
      <c r="E18" s="89">
        <f t="shared" ref="E18" si="11">H18+K18+N18+Q18+T18+W18+Z18+AC18+AF18+AI18+AL18+AO18</f>
        <v>230</v>
      </c>
      <c r="F18" s="89">
        <f t="shared" ref="F18" si="12">I18+L18+O18+R18+U18+X18+AA18+AD18+AG18+AJ18+AM18+AP18</f>
        <v>210</v>
      </c>
      <c r="G18" s="89">
        <f>F18/E18*100</f>
        <v>91.304347826086953</v>
      </c>
      <c r="H18" s="90">
        <f>H44+H71</f>
        <v>210</v>
      </c>
      <c r="I18" s="90">
        <f>I44+I71</f>
        <v>210</v>
      </c>
      <c r="J18" s="91">
        <f>I18/H18*100</f>
        <v>100</v>
      </c>
      <c r="K18" s="90">
        <f t="shared" ref="K18:L18" si="13">K44+K71</f>
        <v>0</v>
      </c>
      <c r="L18" s="90">
        <f t="shared" si="13"/>
        <v>0</v>
      </c>
      <c r="M18" s="91">
        <v>0</v>
      </c>
      <c r="N18" s="90">
        <f t="shared" ref="N18:O18" si="14">N44+N71</f>
        <v>0</v>
      </c>
      <c r="O18" s="90">
        <f t="shared" si="14"/>
        <v>0</v>
      </c>
      <c r="P18" s="91">
        <v>0</v>
      </c>
      <c r="Q18" s="90">
        <f t="shared" ref="Q18:AO18" si="15">Q44+Q71</f>
        <v>0</v>
      </c>
      <c r="R18" s="90">
        <f t="shared" si="15"/>
        <v>0</v>
      </c>
      <c r="S18" s="90">
        <f t="shared" si="15"/>
        <v>0</v>
      </c>
      <c r="T18" s="90">
        <f t="shared" si="15"/>
        <v>0</v>
      </c>
      <c r="U18" s="90">
        <f t="shared" si="15"/>
        <v>0</v>
      </c>
      <c r="V18" s="90">
        <f t="shared" si="15"/>
        <v>0</v>
      </c>
      <c r="W18" s="90">
        <f t="shared" si="15"/>
        <v>0</v>
      </c>
      <c r="X18" s="90">
        <f t="shared" si="15"/>
        <v>0</v>
      </c>
      <c r="Y18" s="90">
        <f t="shared" si="15"/>
        <v>0</v>
      </c>
      <c r="Z18" s="90">
        <f t="shared" si="15"/>
        <v>0</v>
      </c>
      <c r="AA18" s="90">
        <f t="shared" si="15"/>
        <v>0</v>
      </c>
      <c r="AB18" s="90">
        <f t="shared" si="15"/>
        <v>0</v>
      </c>
      <c r="AC18" s="90">
        <f t="shared" si="15"/>
        <v>0</v>
      </c>
      <c r="AD18" s="90">
        <f t="shared" si="15"/>
        <v>0</v>
      </c>
      <c r="AE18" s="90">
        <f t="shared" si="15"/>
        <v>0</v>
      </c>
      <c r="AF18" s="90">
        <f t="shared" si="15"/>
        <v>0</v>
      </c>
      <c r="AG18" s="90">
        <f t="shared" si="15"/>
        <v>0</v>
      </c>
      <c r="AH18" s="90">
        <f t="shared" si="15"/>
        <v>0</v>
      </c>
      <c r="AI18" s="90">
        <f t="shared" si="15"/>
        <v>20</v>
      </c>
      <c r="AJ18" s="90">
        <f t="shared" si="15"/>
        <v>0</v>
      </c>
      <c r="AK18" s="90">
        <f t="shared" si="15"/>
        <v>0</v>
      </c>
      <c r="AL18" s="90">
        <f t="shared" si="15"/>
        <v>0</v>
      </c>
      <c r="AM18" s="90">
        <f t="shared" si="15"/>
        <v>0</v>
      </c>
      <c r="AN18" s="90">
        <f t="shared" si="15"/>
        <v>0</v>
      </c>
      <c r="AO18" s="90">
        <f t="shared" si="15"/>
        <v>0</v>
      </c>
      <c r="AP18" s="91"/>
      <c r="AQ18" s="91"/>
      <c r="AR18" s="133"/>
      <c r="AS18" s="133"/>
      <c r="AT18" s="10"/>
      <c r="AU18" s="10"/>
      <c r="AV18" s="10"/>
    </row>
    <row r="19" spans="1:49" s="95" customFormat="1" ht="44.25" customHeight="1">
      <c r="A19" s="186" t="s">
        <v>45</v>
      </c>
      <c r="B19" s="250" t="s">
        <v>84</v>
      </c>
      <c r="C19" s="158" t="s">
        <v>163</v>
      </c>
      <c r="D19" s="2" t="s">
        <v>129</v>
      </c>
      <c r="E19" s="8">
        <f>H19+K19+N19+Q19+T19+W19+Z19+AC19+AF19+AI19+AL19+AO19</f>
        <v>139.09999999999997</v>
      </c>
      <c r="F19" s="8">
        <f>I19+L19+O19+R19+U19+X19+AA19+AD19+AG19+AJ19+AM19+AP19</f>
        <v>78</v>
      </c>
      <c r="G19" s="8">
        <f>F19/E19*100</f>
        <v>56.074766355140206</v>
      </c>
      <c r="H19" s="16">
        <f>H22+H21</f>
        <v>0</v>
      </c>
      <c r="I19" s="40">
        <v>0</v>
      </c>
      <c r="J19" s="40">
        <v>0</v>
      </c>
      <c r="K19" s="16">
        <f>K22+K21</f>
        <v>11.399999999999999</v>
      </c>
      <c r="L19" s="40">
        <v>0</v>
      </c>
      <c r="M19" s="40">
        <v>0</v>
      </c>
      <c r="N19" s="16">
        <f>N22+N21</f>
        <v>11.7</v>
      </c>
      <c r="O19" s="40">
        <f>O22+O21</f>
        <v>12</v>
      </c>
      <c r="P19" s="16">
        <f>N19/O19*100</f>
        <v>97.5</v>
      </c>
      <c r="Q19" s="16">
        <f>Q22+Q21</f>
        <v>18</v>
      </c>
      <c r="R19" s="40">
        <f>R22+R21</f>
        <v>22.7</v>
      </c>
      <c r="S19" s="16">
        <f>R19/Q19*100</f>
        <v>126.11111111111111</v>
      </c>
      <c r="T19" s="16">
        <f>T22+T21</f>
        <v>11.6</v>
      </c>
      <c r="U19" s="40">
        <f>U22+U21</f>
        <v>15.600000000000001</v>
      </c>
      <c r="V19" s="16">
        <f>U19/T19*100</f>
        <v>134.48275862068968</v>
      </c>
      <c r="W19" s="16">
        <f>W22+W21</f>
        <v>11.5</v>
      </c>
      <c r="X19" s="40">
        <f>X22+X21</f>
        <v>13.899999999999999</v>
      </c>
      <c r="Y19" s="40">
        <f>X19/W19*100</f>
        <v>120.8695652173913</v>
      </c>
      <c r="Z19" s="40">
        <f>Z22+Z21</f>
        <v>11.6</v>
      </c>
      <c r="AA19" s="40">
        <f>AA22+AA21</f>
        <v>7.8</v>
      </c>
      <c r="AB19" s="58">
        <f>AA19/Z19*100</f>
        <v>67.241379310344826</v>
      </c>
      <c r="AC19" s="40">
        <f>AC22+AC21</f>
        <v>11.6</v>
      </c>
      <c r="AD19" s="40">
        <v>0</v>
      </c>
      <c r="AE19" s="121">
        <f>AD19/AC19*100</f>
        <v>0</v>
      </c>
      <c r="AF19" s="40">
        <f>AF22+AF21</f>
        <v>11.5</v>
      </c>
      <c r="AG19" s="40">
        <f>AG21+AG22</f>
        <v>6</v>
      </c>
      <c r="AH19" s="121">
        <f>AG19/AF19*100</f>
        <v>52.173913043478258</v>
      </c>
      <c r="AI19" s="40">
        <f>AI22+AI21</f>
        <v>11.6</v>
      </c>
      <c r="AJ19" s="40"/>
      <c r="AK19" s="40"/>
      <c r="AL19" s="40">
        <f>AL22+AL21</f>
        <v>11.6</v>
      </c>
      <c r="AM19" s="40"/>
      <c r="AN19" s="40"/>
      <c r="AO19" s="40">
        <f>AO22+AO21</f>
        <v>17</v>
      </c>
      <c r="AP19" s="40">
        <f t="shared" ref="AP19" si="16">AP20+AP21+AP22+AP23</f>
        <v>0</v>
      </c>
      <c r="AQ19" s="40">
        <v>0</v>
      </c>
      <c r="AR19" s="128" t="s">
        <v>222</v>
      </c>
      <c r="AS19" s="266" t="s">
        <v>248</v>
      </c>
      <c r="AT19" s="94"/>
      <c r="AU19" s="94"/>
      <c r="AV19" s="94"/>
    </row>
    <row r="20" spans="1:49" s="12" customFormat="1" ht="16.5" customHeight="1">
      <c r="A20" s="187"/>
      <c r="B20" s="251"/>
      <c r="C20" s="159"/>
      <c r="D20" s="48" t="s">
        <v>125</v>
      </c>
      <c r="E20" s="8">
        <f t="shared" ref="E20:E22" si="17">H20+K20+N20+Q20+T20+W20+Z20+AC20+AF20+AI20+AL20+AO20</f>
        <v>0</v>
      </c>
      <c r="F20" s="8">
        <f t="shared" ref="F20:F22" si="18">I20+L20+O20+R20+U20+X20+AA20+AD20+AG20+AJ20+AM20+AP20</f>
        <v>0</v>
      </c>
      <c r="G20" s="8">
        <v>0</v>
      </c>
      <c r="H20" s="18">
        <v>0</v>
      </c>
      <c r="I20" s="19">
        <v>0</v>
      </c>
      <c r="J20" s="19">
        <v>0</v>
      </c>
      <c r="K20" s="19">
        <v>0</v>
      </c>
      <c r="L20" s="20">
        <v>0</v>
      </c>
      <c r="M20" s="19">
        <v>0</v>
      </c>
      <c r="N20" s="18">
        <v>0</v>
      </c>
      <c r="O20" s="19">
        <v>0</v>
      </c>
      <c r="P20" s="19">
        <v>0</v>
      </c>
      <c r="Q20" s="19">
        <v>0</v>
      </c>
      <c r="R20" s="20">
        <v>0</v>
      </c>
      <c r="S20" s="19">
        <v>0</v>
      </c>
      <c r="T20" s="18">
        <v>0</v>
      </c>
      <c r="U20" s="20">
        <v>0</v>
      </c>
      <c r="V20" s="19">
        <v>0</v>
      </c>
      <c r="W20" s="18">
        <v>0</v>
      </c>
      <c r="X20" s="19">
        <v>0</v>
      </c>
      <c r="Y20" s="19">
        <v>0</v>
      </c>
      <c r="Z20" s="19">
        <v>0</v>
      </c>
      <c r="AA20" s="19">
        <v>0</v>
      </c>
      <c r="AB20" s="122">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29"/>
      <c r="AS20" s="129"/>
      <c r="AT20" s="17"/>
      <c r="AU20" s="17"/>
      <c r="AV20" s="17"/>
    </row>
    <row r="21" spans="1:49" s="11" customFormat="1" ht="16.5" customHeight="1">
      <c r="A21" s="187"/>
      <c r="B21" s="251"/>
      <c r="C21" s="159"/>
      <c r="D21" s="21" t="s">
        <v>24</v>
      </c>
      <c r="E21" s="8">
        <f t="shared" si="17"/>
        <v>97.399999999999991</v>
      </c>
      <c r="F21" s="8">
        <f t="shared" si="18"/>
        <v>54.600000000000009</v>
      </c>
      <c r="G21" s="8">
        <f>F21/E21*100</f>
        <v>56.057494866529787</v>
      </c>
      <c r="H21" s="18">
        <v>0</v>
      </c>
      <c r="I21" s="19">
        <v>0</v>
      </c>
      <c r="J21" s="19">
        <v>0</v>
      </c>
      <c r="K21" s="19">
        <v>8.1</v>
      </c>
      <c r="L21" s="20">
        <v>0</v>
      </c>
      <c r="M21" s="19">
        <v>0</v>
      </c>
      <c r="N21" s="18">
        <v>8.1</v>
      </c>
      <c r="O21" s="19">
        <v>8.4</v>
      </c>
      <c r="P21" s="19">
        <f>N21/O21*100</f>
        <v>96.428571428571416</v>
      </c>
      <c r="Q21" s="19">
        <f>8.1+4.4</f>
        <v>12.5</v>
      </c>
      <c r="R21" s="20">
        <v>15.9</v>
      </c>
      <c r="S21" s="118">
        <f>R21/Q21*100</f>
        <v>127.2</v>
      </c>
      <c r="T21" s="18">
        <v>8.1</v>
      </c>
      <c r="U21" s="20">
        <v>10.9</v>
      </c>
      <c r="V21" s="124">
        <f>U21/T21*100</f>
        <v>134.56790123456793</v>
      </c>
      <c r="W21" s="18">
        <v>8.1</v>
      </c>
      <c r="X21" s="19">
        <v>9.6999999999999993</v>
      </c>
      <c r="Y21" s="124">
        <f>X21/W21*100</f>
        <v>119.75308641975309</v>
      </c>
      <c r="Z21" s="19">
        <v>8.1</v>
      </c>
      <c r="AA21" s="19">
        <v>5.5</v>
      </c>
      <c r="AB21" s="122">
        <f>AA21/Z21*100</f>
        <v>67.901234567901241</v>
      </c>
      <c r="AC21" s="19">
        <v>8.1</v>
      </c>
      <c r="AD21" s="19">
        <v>0</v>
      </c>
      <c r="AE21" s="122">
        <f>AD21/AC21*100</f>
        <v>0</v>
      </c>
      <c r="AF21" s="19">
        <v>8.1</v>
      </c>
      <c r="AG21" s="19">
        <v>4.2</v>
      </c>
      <c r="AH21" s="122">
        <f>AG21/AF21*100</f>
        <v>51.851851851851862</v>
      </c>
      <c r="AI21" s="19">
        <v>8.1</v>
      </c>
      <c r="AJ21" s="19"/>
      <c r="AK21" s="19"/>
      <c r="AL21" s="19">
        <v>8.1</v>
      </c>
      <c r="AM21" s="19"/>
      <c r="AN21" s="19"/>
      <c r="AO21" s="19">
        <f>16.4-4.4</f>
        <v>11.999999999999998</v>
      </c>
      <c r="AP21" s="19">
        <v>0</v>
      </c>
      <c r="AQ21" s="19">
        <f>AP21/AO21*100</f>
        <v>0</v>
      </c>
      <c r="AR21" s="129"/>
      <c r="AS21" s="129"/>
      <c r="AT21" s="10"/>
      <c r="AU21" s="10"/>
      <c r="AV21" s="10"/>
    </row>
    <row r="22" spans="1:49" s="11" customFormat="1" ht="16.5" customHeight="1">
      <c r="A22" s="187"/>
      <c r="B22" s="251"/>
      <c r="C22" s="159"/>
      <c r="D22" s="21" t="s">
        <v>126</v>
      </c>
      <c r="E22" s="8">
        <f t="shared" si="17"/>
        <v>41.7</v>
      </c>
      <c r="F22" s="8">
        <f t="shared" si="18"/>
        <v>23.400000000000002</v>
      </c>
      <c r="G22" s="8">
        <f>F22/E22*100</f>
        <v>56.115107913669071</v>
      </c>
      <c r="H22" s="18">
        <v>0</v>
      </c>
      <c r="I22" s="19">
        <v>0</v>
      </c>
      <c r="J22" s="19">
        <v>0</v>
      </c>
      <c r="K22" s="19">
        <v>3.3</v>
      </c>
      <c r="L22" s="20">
        <v>0</v>
      </c>
      <c r="M22" s="19">
        <v>0</v>
      </c>
      <c r="N22" s="18">
        <v>3.6</v>
      </c>
      <c r="O22" s="19">
        <v>3.6</v>
      </c>
      <c r="P22" s="19">
        <f>N22/O22*100</f>
        <v>100</v>
      </c>
      <c r="Q22" s="19">
        <f>3.5+2</f>
        <v>5.5</v>
      </c>
      <c r="R22" s="20">
        <v>6.8</v>
      </c>
      <c r="S22" s="124">
        <f>R22/Q22*100</f>
        <v>123.63636363636363</v>
      </c>
      <c r="T22" s="18">
        <v>3.5</v>
      </c>
      <c r="U22" s="20">
        <v>4.7</v>
      </c>
      <c r="V22" s="124">
        <f>U22/T22*100</f>
        <v>134.28571428571431</v>
      </c>
      <c r="W22" s="18">
        <v>3.4</v>
      </c>
      <c r="X22" s="19">
        <v>4.2</v>
      </c>
      <c r="Y22" s="124">
        <f>X22/W22*100</f>
        <v>123.52941176470588</v>
      </c>
      <c r="Z22" s="19">
        <v>3.5</v>
      </c>
      <c r="AA22" s="19">
        <v>2.2999999999999998</v>
      </c>
      <c r="AB22" s="122">
        <f>AA22/Z22*100</f>
        <v>65.714285714285708</v>
      </c>
      <c r="AC22" s="19">
        <v>3.5</v>
      </c>
      <c r="AD22" s="19">
        <v>0</v>
      </c>
      <c r="AE22" s="122">
        <f>AD22/AC22*100</f>
        <v>0</v>
      </c>
      <c r="AF22" s="19">
        <v>3.4</v>
      </c>
      <c r="AG22" s="19">
        <v>1.8</v>
      </c>
      <c r="AH22" s="122">
        <f>AG22/AF22*100</f>
        <v>52.941176470588239</v>
      </c>
      <c r="AI22" s="19">
        <v>3.5</v>
      </c>
      <c r="AJ22" s="19"/>
      <c r="AK22" s="19"/>
      <c r="AL22" s="19">
        <v>3.5</v>
      </c>
      <c r="AM22" s="19"/>
      <c r="AN22" s="19"/>
      <c r="AO22" s="19">
        <v>5</v>
      </c>
      <c r="AP22" s="19">
        <v>0</v>
      </c>
      <c r="AQ22" s="19">
        <f t="shared" ref="AQ22" si="19">AP22/AO22*100</f>
        <v>0</v>
      </c>
      <c r="AR22" s="129"/>
      <c r="AS22" s="129"/>
      <c r="AT22" s="10"/>
      <c r="AU22" s="10"/>
      <c r="AV22" s="10"/>
      <c r="AW22" s="10"/>
    </row>
    <row r="23" spans="1:49" s="11" customFormat="1" ht="24" customHeight="1">
      <c r="A23" s="188"/>
      <c r="B23" s="252"/>
      <c r="C23" s="160"/>
      <c r="D23" s="21" t="s">
        <v>127</v>
      </c>
      <c r="E23" s="8">
        <f t="shared" ref="E23" si="20">H23+K23+N23+Q23+T23+W23+Z23+AC23+AF23+AI23+AL23+AO23</f>
        <v>0</v>
      </c>
      <c r="F23" s="14">
        <f>I23+L23+O23+R23+U23+X23+AA23+AD23+AG23+AJ23+AM23+AP23</f>
        <v>0</v>
      </c>
      <c r="G23" s="8">
        <v>0</v>
      </c>
      <c r="H23" s="18">
        <v>0</v>
      </c>
      <c r="I23" s="19">
        <v>0</v>
      </c>
      <c r="J23" s="19">
        <v>0</v>
      </c>
      <c r="K23" s="19">
        <v>0</v>
      </c>
      <c r="L23" s="20">
        <v>0</v>
      </c>
      <c r="M23" s="19">
        <v>0</v>
      </c>
      <c r="N23" s="18">
        <v>0</v>
      </c>
      <c r="O23" s="19">
        <v>0</v>
      </c>
      <c r="P23" s="19">
        <v>0</v>
      </c>
      <c r="Q23" s="19">
        <v>0</v>
      </c>
      <c r="R23" s="20">
        <v>0</v>
      </c>
      <c r="S23" s="19">
        <v>0</v>
      </c>
      <c r="T23" s="18">
        <v>0</v>
      </c>
      <c r="U23" s="20">
        <v>0</v>
      </c>
      <c r="V23" s="19">
        <v>0</v>
      </c>
      <c r="W23" s="18">
        <v>0</v>
      </c>
      <c r="X23" s="19">
        <v>0</v>
      </c>
      <c r="Y23" s="19">
        <v>0</v>
      </c>
      <c r="Z23" s="19">
        <v>0</v>
      </c>
      <c r="AA23" s="19">
        <v>0</v>
      </c>
      <c r="AB23" s="122">
        <v>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30"/>
      <c r="AS23" s="130"/>
      <c r="AT23" s="10"/>
      <c r="AU23" s="10"/>
      <c r="AV23" s="10"/>
      <c r="AW23" s="10"/>
    </row>
    <row r="24" spans="1:49" s="11" customFormat="1" ht="40.5" customHeight="1">
      <c r="A24" s="186" t="s">
        <v>46</v>
      </c>
      <c r="B24" s="256" t="s">
        <v>85</v>
      </c>
      <c r="C24" s="257" t="s">
        <v>164</v>
      </c>
      <c r="D24" s="2" t="s">
        <v>129</v>
      </c>
      <c r="E24" s="8">
        <f>H24+K24+N24+Q24+T24+W24+Z24+AC24+AF24+AI24+AL24+AO24</f>
        <v>1779.5999999999997</v>
      </c>
      <c r="F24" s="8">
        <f>I24+L24+O24+R24+U24+X24+AA24+AD24+AG24+AJ24+AM24+AP24</f>
        <v>1292.4000000000001</v>
      </c>
      <c r="G24" s="8">
        <f>F24/E24*100</f>
        <v>72.623061362103854</v>
      </c>
      <c r="H24" s="40">
        <f>H27</f>
        <v>264.60000000000002</v>
      </c>
      <c r="I24" s="78">
        <f>I27</f>
        <v>0</v>
      </c>
      <c r="J24" s="40">
        <v>0</v>
      </c>
      <c r="K24" s="78">
        <f>K27</f>
        <v>106.9</v>
      </c>
      <c r="L24" s="78">
        <f>L27</f>
        <v>106.9</v>
      </c>
      <c r="M24" s="40">
        <f>K24/L24*100</f>
        <v>100</v>
      </c>
      <c r="N24" s="78">
        <f>N27</f>
        <v>106.9</v>
      </c>
      <c r="O24" s="78">
        <f>O27</f>
        <v>106.9</v>
      </c>
      <c r="P24" s="40">
        <f>N24/O24*100</f>
        <v>100</v>
      </c>
      <c r="Q24" s="78">
        <f t="shared" ref="Q24:AO24" si="21">Q27</f>
        <v>108.80000000000001</v>
      </c>
      <c r="R24" s="78">
        <f t="shared" si="21"/>
        <v>106.9</v>
      </c>
      <c r="S24" s="78">
        <f>R24/Q24*100</f>
        <v>98.253676470588232</v>
      </c>
      <c r="T24" s="78">
        <f t="shared" si="21"/>
        <v>108.80000000000001</v>
      </c>
      <c r="U24" s="78">
        <f t="shared" si="21"/>
        <v>107</v>
      </c>
      <c r="V24" s="78">
        <f>U24/T24*100</f>
        <v>98.345588235294116</v>
      </c>
      <c r="W24" s="78">
        <f t="shared" si="21"/>
        <v>258.89999999999998</v>
      </c>
      <c r="X24" s="78">
        <f t="shared" si="21"/>
        <v>371.5</v>
      </c>
      <c r="Y24" s="78">
        <f>X24/W24*100</f>
        <v>143.49169563538047</v>
      </c>
      <c r="Z24" s="78">
        <f t="shared" si="21"/>
        <v>178.70000000000002</v>
      </c>
      <c r="AA24" s="78">
        <f t="shared" si="21"/>
        <v>196.9</v>
      </c>
      <c r="AB24" s="121">
        <f>AA24/Z24*100</f>
        <v>110.18466703973138</v>
      </c>
      <c r="AC24" s="78">
        <f t="shared" si="21"/>
        <v>132.30000000000001</v>
      </c>
      <c r="AD24" s="78">
        <f t="shared" si="21"/>
        <v>210.3</v>
      </c>
      <c r="AE24" s="121">
        <f>AD24/AC24*100</f>
        <v>158.95691609977322</v>
      </c>
      <c r="AF24" s="78">
        <f t="shared" si="21"/>
        <v>86</v>
      </c>
      <c r="AG24" s="78">
        <f t="shared" si="21"/>
        <v>86</v>
      </c>
      <c r="AH24" s="121">
        <f>AG24/AF24*100</f>
        <v>100</v>
      </c>
      <c r="AI24" s="78">
        <f t="shared" si="21"/>
        <v>142.6</v>
      </c>
      <c r="AJ24" s="78">
        <f t="shared" si="21"/>
        <v>0</v>
      </c>
      <c r="AK24" s="78">
        <f t="shared" si="21"/>
        <v>0</v>
      </c>
      <c r="AL24" s="78">
        <f t="shared" si="21"/>
        <v>142.6</v>
      </c>
      <c r="AM24" s="78">
        <f t="shared" si="21"/>
        <v>0</v>
      </c>
      <c r="AN24" s="78">
        <f t="shared" si="21"/>
        <v>0</v>
      </c>
      <c r="AO24" s="78">
        <f t="shared" si="21"/>
        <v>142.5</v>
      </c>
      <c r="AP24" s="40">
        <f t="shared" ref="AP24" si="22">AP25+AP26+AP27+AP28</f>
        <v>0</v>
      </c>
      <c r="AQ24" s="40">
        <v>0</v>
      </c>
      <c r="AR24" s="128" t="s">
        <v>223</v>
      </c>
      <c r="AS24" s="263" t="s">
        <v>220</v>
      </c>
      <c r="AT24" s="10"/>
      <c r="AU24" s="10"/>
      <c r="AV24" s="10"/>
    </row>
    <row r="25" spans="1:49" s="12" customFormat="1" ht="30" customHeight="1">
      <c r="A25" s="187"/>
      <c r="B25" s="256"/>
      <c r="C25" s="257"/>
      <c r="D25" s="48" t="s">
        <v>23</v>
      </c>
      <c r="E25" s="8">
        <f t="shared" ref="E25:E28" si="23">H25+K25+N25+Q25+T25+W25+Z25+AC25+AF25+AI25+AL25+AO25</f>
        <v>0</v>
      </c>
      <c r="F25" s="8">
        <f t="shared" ref="F25:F33" si="24">I25+L25+O25+R25+U25+X25+AA25+AD25+AG25+AJ25+AM25+AP25</f>
        <v>0</v>
      </c>
      <c r="G25" s="8">
        <v>0</v>
      </c>
      <c r="H25" s="18">
        <v>0</v>
      </c>
      <c r="I25" s="19">
        <v>0</v>
      </c>
      <c r="J25" s="19">
        <v>0</v>
      </c>
      <c r="K25" s="19">
        <v>0</v>
      </c>
      <c r="L25" s="20">
        <v>0</v>
      </c>
      <c r="M25" s="19">
        <v>0</v>
      </c>
      <c r="N25" s="18">
        <v>0</v>
      </c>
      <c r="O25" s="19">
        <v>0</v>
      </c>
      <c r="P25" s="19">
        <v>0</v>
      </c>
      <c r="Q25" s="79">
        <v>0</v>
      </c>
      <c r="R25" s="79">
        <v>0</v>
      </c>
      <c r="S25" s="79">
        <v>0</v>
      </c>
      <c r="T25" s="79">
        <v>0</v>
      </c>
      <c r="U25" s="79">
        <v>0</v>
      </c>
      <c r="V25" s="79">
        <v>0</v>
      </c>
      <c r="W25" s="79">
        <v>0</v>
      </c>
      <c r="X25" s="79">
        <v>0</v>
      </c>
      <c r="Y25" s="79">
        <v>0</v>
      </c>
      <c r="Z25" s="79">
        <v>0</v>
      </c>
      <c r="AA25" s="79">
        <v>0</v>
      </c>
      <c r="AB25" s="122">
        <v>0</v>
      </c>
      <c r="AC25" s="79">
        <v>0</v>
      </c>
      <c r="AD25" s="79">
        <v>0</v>
      </c>
      <c r="AE25" s="122">
        <v>0</v>
      </c>
      <c r="AF25" s="79">
        <v>0</v>
      </c>
      <c r="AG25" s="79">
        <v>0</v>
      </c>
      <c r="AH25" s="122">
        <v>0</v>
      </c>
      <c r="AI25" s="79">
        <v>0</v>
      </c>
      <c r="AJ25" s="79">
        <v>0</v>
      </c>
      <c r="AK25" s="79">
        <v>0</v>
      </c>
      <c r="AL25" s="79">
        <v>0</v>
      </c>
      <c r="AM25" s="79">
        <v>0</v>
      </c>
      <c r="AN25" s="79">
        <v>0</v>
      </c>
      <c r="AO25" s="79">
        <v>0</v>
      </c>
      <c r="AP25" s="19"/>
      <c r="AQ25" s="19">
        <v>0</v>
      </c>
      <c r="AR25" s="129"/>
      <c r="AS25" s="264"/>
      <c r="AT25" s="10"/>
      <c r="AU25" s="10"/>
      <c r="AV25" s="10"/>
    </row>
    <row r="26" spans="1:49" s="11" customFormat="1" ht="31.5" customHeight="1">
      <c r="A26" s="187"/>
      <c r="B26" s="256"/>
      <c r="C26" s="257"/>
      <c r="D26" s="21" t="s">
        <v>24</v>
      </c>
      <c r="E26" s="8">
        <f t="shared" si="23"/>
        <v>0</v>
      </c>
      <c r="F26" s="8">
        <f t="shared" si="24"/>
        <v>0</v>
      </c>
      <c r="G26" s="8">
        <v>0</v>
      </c>
      <c r="H26" s="18">
        <v>0</v>
      </c>
      <c r="I26" s="19">
        <v>0</v>
      </c>
      <c r="J26" s="19">
        <v>0</v>
      </c>
      <c r="K26" s="19">
        <v>0</v>
      </c>
      <c r="L26" s="20">
        <v>0</v>
      </c>
      <c r="M26" s="19">
        <v>0</v>
      </c>
      <c r="N26" s="18">
        <v>0</v>
      </c>
      <c r="O26" s="19">
        <v>0</v>
      </c>
      <c r="P26" s="19">
        <v>0</v>
      </c>
      <c r="Q26" s="79">
        <v>0</v>
      </c>
      <c r="R26" s="79">
        <v>0</v>
      </c>
      <c r="S26" s="79">
        <v>0</v>
      </c>
      <c r="T26" s="79">
        <v>0</v>
      </c>
      <c r="U26" s="79">
        <v>0</v>
      </c>
      <c r="V26" s="79">
        <v>0</v>
      </c>
      <c r="W26" s="79">
        <v>0</v>
      </c>
      <c r="X26" s="79">
        <v>0</v>
      </c>
      <c r="Y26" s="79">
        <v>0</v>
      </c>
      <c r="Z26" s="79">
        <v>0</v>
      </c>
      <c r="AA26" s="79">
        <v>0</v>
      </c>
      <c r="AB26" s="122">
        <v>0</v>
      </c>
      <c r="AC26" s="79">
        <v>0</v>
      </c>
      <c r="AD26" s="79">
        <v>0</v>
      </c>
      <c r="AE26" s="122">
        <v>0</v>
      </c>
      <c r="AF26" s="79">
        <v>0</v>
      </c>
      <c r="AG26" s="79">
        <v>0</v>
      </c>
      <c r="AH26" s="122">
        <v>0</v>
      </c>
      <c r="AI26" s="79">
        <v>0</v>
      </c>
      <c r="AJ26" s="79">
        <v>0</v>
      </c>
      <c r="AK26" s="79">
        <v>0</v>
      </c>
      <c r="AL26" s="79">
        <v>0</v>
      </c>
      <c r="AM26" s="79">
        <v>0</v>
      </c>
      <c r="AN26" s="79">
        <v>0</v>
      </c>
      <c r="AO26" s="79">
        <v>0</v>
      </c>
      <c r="AP26" s="19">
        <v>0</v>
      </c>
      <c r="AQ26" s="19">
        <v>0</v>
      </c>
      <c r="AR26" s="129"/>
      <c r="AS26" s="264"/>
      <c r="AT26" s="10"/>
      <c r="AU26" s="10"/>
      <c r="AV26" s="10"/>
    </row>
    <row r="27" spans="1:49" s="11" customFormat="1" ht="27.75" customHeight="1">
      <c r="A27" s="187"/>
      <c r="B27" s="256"/>
      <c r="C27" s="257"/>
      <c r="D27" s="21" t="s">
        <v>126</v>
      </c>
      <c r="E27" s="8">
        <f t="shared" si="23"/>
        <v>1779.5999999999997</v>
      </c>
      <c r="F27" s="8">
        <f t="shared" si="24"/>
        <v>1292.4000000000001</v>
      </c>
      <c r="G27" s="8">
        <f>F27/E27*100</f>
        <v>72.623061362103854</v>
      </c>
      <c r="H27" s="18">
        <v>264.60000000000002</v>
      </c>
      <c r="I27" s="19">
        <v>0</v>
      </c>
      <c r="J27" s="19">
        <v>0</v>
      </c>
      <c r="K27" s="19">
        <v>106.9</v>
      </c>
      <c r="L27" s="20">
        <v>106.9</v>
      </c>
      <c r="M27" s="19">
        <f>K27/L27*100</f>
        <v>100</v>
      </c>
      <c r="N27" s="18">
        <v>106.9</v>
      </c>
      <c r="O27" s="19">
        <v>106.9</v>
      </c>
      <c r="P27" s="19">
        <f>N27/O27*100</f>
        <v>100</v>
      </c>
      <c r="Q27" s="19">
        <f>158.8-50</f>
        <v>108.80000000000001</v>
      </c>
      <c r="R27" s="20">
        <v>106.9</v>
      </c>
      <c r="S27" s="118">
        <f>R27/Q27*100</f>
        <v>98.253676470588232</v>
      </c>
      <c r="T27" s="18">
        <f>158.8-50</f>
        <v>108.80000000000001</v>
      </c>
      <c r="U27" s="20">
        <v>107</v>
      </c>
      <c r="V27" s="118">
        <f>U27/T27*100</f>
        <v>98.345588235294116</v>
      </c>
      <c r="W27" s="18">
        <v>258.89999999999998</v>
      </c>
      <c r="X27" s="19">
        <v>371.5</v>
      </c>
      <c r="Y27" s="118">
        <f>X27/W27*100</f>
        <v>143.49169563538047</v>
      </c>
      <c r="Z27" s="19">
        <f>132.3+46.4</f>
        <v>178.70000000000002</v>
      </c>
      <c r="AA27" s="19">
        <v>196.9</v>
      </c>
      <c r="AB27" s="122">
        <f>AA27/Z27*100</f>
        <v>110.18466703973138</v>
      </c>
      <c r="AC27" s="19">
        <v>132.30000000000001</v>
      </c>
      <c r="AD27" s="19">
        <v>210.3</v>
      </c>
      <c r="AE27" s="122">
        <f>AD27/AC27*100</f>
        <v>158.95691609977322</v>
      </c>
      <c r="AF27" s="19">
        <f>132.4-46.4</f>
        <v>86</v>
      </c>
      <c r="AG27" s="19">
        <v>86</v>
      </c>
      <c r="AH27" s="122">
        <f>AG27/AF27*100</f>
        <v>100</v>
      </c>
      <c r="AI27" s="19">
        <v>142.6</v>
      </c>
      <c r="AJ27" s="19"/>
      <c r="AK27" s="19"/>
      <c r="AL27" s="19">
        <v>142.6</v>
      </c>
      <c r="AM27" s="19"/>
      <c r="AN27" s="19"/>
      <c r="AO27" s="19">
        <v>142.5</v>
      </c>
      <c r="AP27" s="19">
        <v>0</v>
      </c>
      <c r="AQ27" s="19">
        <v>0</v>
      </c>
      <c r="AR27" s="129"/>
      <c r="AS27" s="264"/>
      <c r="AT27" s="10"/>
      <c r="AU27" s="10"/>
      <c r="AV27" s="10"/>
      <c r="AW27" s="10"/>
    </row>
    <row r="28" spans="1:49" s="11" customFormat="1" ht="24" customHeight="1">
      <c r="A28" s="188"/>
      <c r="B28" s="256"/>
      <c r="C28" s="257"/>
      <c r="D28" s="21" t="s">
        <v>127</v>
      </c>
      <c r="E28" s="8">
        <f t="shared" si="23"/>
        <v>0</v>
      </c>
      <c r="F28" s="8">
        <f t="shared" si="24"/>
        <v>0</v>
      </c>
      <c r="G28" s="8">
        <v>0</v>
      </c>
      <c r="H28" s="18">
        <v>0</v>
      </c>
      <c r="I28" s="19">
        <v>0</v>
      </c>
      <c r="J28" s="19">
        <v>0</v>
      </c>
      <c r="K28" s="19">
        <v>0</v>
      </c>
      <c r="L28" s="20">
        <v>0</v>
      </c>
      <c r="M28" s="19">
        <v>0</v>
      </c>
      <c r="N28" s="18">
        <v>0</v>
      </c>
      <c r="O28" s="19">
        <v>0</v>
      </c>
      <c r="P28" s="19">
        <v>0</v>
      </c>
      <c r="Q28" s="79">
        <v>0</v>
      </c>
      <c r="R28" s="79">
        <v>0</v>
      </c>
      <c r="S28" s="79">
        <v>0</v>
      </c>
      <c r="T28" s="79">
        <v>0</v>
      </c>
      <c r="U28" s="79">
        <v>0</v>
      </c>
      <c r="V28" s="79">
        <v>0</v>
      </c>
      <c r="W28" s="79">
        <v>0</v>
      </c>
      <c r="X28" s="79">
        <v>0</v>
      </c>
      <c r="Y28" s="79">
        <v>0</v>
      </c>
      <c r="Z28" s="79">
        <v>0</v>
      </c>
      <c r="AA28" s="79">
        <v>0</v>
      </c>
      <c r="AB28" s="122">
        <v>0</v>
      </c>
      <c r="AC28" s="79">
        <v>0</v>
      </c>
      <c r="AD28" s="79">
        <v>0</v>
      </c>
      <c r="AE28" s="122">
        <v>0</v>
      </c>
      <c r="AF28" s="79">
        <v>0</v>
      </c>
      <c r="AG28" s="79">
        <v>0</v>
      </c>
      <c r="AH28" s="122">
        <v>0</v>
      </c>
      <c r="AI28" s="79">
        <v>0</v>
      </c>
      <c r="AJ28" s="79">
        <v>0</v>
      </c>
      <c r="AK28" s="79">
        <v>0</v>
      </c>
      <c r="AL28" s="79">
        <v>0</v>
      </c>
      <c r="AM28" s="79">
        <v>0</v>
      </c>
      <c r="AN28" s="79">
        <v>0</v>
      </c>
      <c r="AO28" s="79">
        <v>0</v>
      </c>
      <c r="AP28" s="19">
        <v>0</v>
      </c>
      <c r="AQ28" s="19">
        <v>0</v>
      </c>
      <c r="AR28" s="130"/>
      <c r="AS28" s="265"/>
      <c r="AT28" s="10"/>
      <c r="AU28" s="10"/>
      <c r="AV28" s="10"/>
      <c r="AW28" s="10"/>
    </row>
    <row r="29" spans="1:49" s="11" customFormat="1" ht="27" customHeight="1">
      <c r="A29" s="186" t="s">
        <v>49</v>
      </c>
      <c r="B29" s="250" t="s">
        <v>86</v>
      </c>
      <c r="C29" s="158" t="s">
        <v>131</v>
      </c>
      <c r="D29" s="2" t="s">
        <v>129</v>
      </c>
      <c r="E29" s="8">
        <f>H29+K29+N29+Q29+T29+W29+Z29+AC29+AF29+AI29+AL29+AO29</f>
        <v>1758.7000000000003</v>
      </c>
      <c r="F29" s="8">
        <f t="shared" si="24"/>
        <v>1260.8</v>
      </c>
      <c r="G29" s="8">
        <f>F29/E29*100</f>
        <v>71.689315972024787</v>
      </c>
      <c r="H29" s="40">
        <f>H31</f>
        <v>19.3</v>
      </c>
      <c r="I29" s="78">
        <f>I31</f>
        <v>19.3</v>
      </c>
      <c r="J29" s="40">
        <f>H29/I29*100</f>
        <v>100</v>
      </c>
      <c r="K29" s="78">
        <f>K31</f>
        <v>135.80000000000001</v>
      </c>
      <c r="L29" s="78">
        <f>L31</f>
        <v>135.80000000000001</v>
      </c>
      <c r="M29" s="40">
        <f>K29/L29*100</f>
        <v>100</v>
      </c>
      <c r="N29" s="78">
        <f>N31</f>
        <v>185.70000000000002</v>
      </c>
      <c r="O29" s="78">
        <f>O31</f>
        <v>129</v>
      </c>
      <c r="P29" s="40">
        <f>O29/N29*100</f>
        <v>69.466882067851373</v>
      </c>
      <c r="Q29" s="78">
        <f t="shared" ref="Q29:AO29" si="25">Q31</f>
        <v>140.5</v>
      </c>
      <c r="R29" s="78">
        <f t="shared" si="25"/>
        <v>134.9</v>
      </c>
      <c r="S29" s="78">
        <f>R29/Q29*100</f>
        <v>96.014234875444842</v>
      </c>
      <c r="T29" s="78">
        <f t="shared" si="25"/>
        <v>146.19999999999999</v>
      </c>
      <c r="U29" s="78">
        <f t="shared" si="25"/>
        <v>140</v>
      </c>
      <c r="V29" s="78">
        <f>U29/T29*100</f>
        <v>95.759233926128601</v>
      </c>
      <c r="W29" s="78">
        <f t="shared" si="25"/>
        <v>74.7</v>
      </c>
      <c r="X29" s="78">
        <f t="shared" si="25"/>
        <v>74.7</v>
      </c>
      <c r="Y29" s="78">
        <f>X29/W29*100</f>
        <v>100</v>
      </c>
      <c r="Z29" s="78">
        <f t="shared" si="25"/>
        <v>312.10000000000002</v>
      </c>
      <c r="AA29" s="78">
        <f t="shared" si="25"/>
        <v>304</v>
      </c>
      <c r="AB29" s="121">
        <f>AA29/Z29*100</f>
        <v>97.4046779878244</v>
      </c>
      <c r="AC29" s="78">
        <f t="shared" si="25"/>
        <v>200</v>
      </c>
      <c r="AD29" s="78">
        <f t="shared" si="25"/>
        <v>160</v>
      </c>
      <c r="AE29" s="121">
        <f>AD29/AC29*100</f>
        <v>80</v>
      </c>
      <c r="AF29" s="78">
        <f t="shared" si="25"/>
        <v>138.5</v>
      </c>
      <c r="AG29" s="78">
        <f t="shared" si="25"/>
        <v>163.1</v>
      </c>
      <c r="AH29" s="121">
        <f>AG29/AF29*100</f>
        <v>117.76173285198554</v>
      </c>
      <c r="AI29" s="78">
        <f t="shared" si="25"/>
        <v>188</v>
      </c>
      <c r="AJ29" s="78">
        <f t="shared" si="25"/>
        <v>0</v>
      </c>
      <c r="AK29" s="78">
        <f t="shared" si="25"/>
        <v>0</v>
      </c>
      <c r="AL29" s="78">
        <f t="shared" si="25"/>
        <v>109.00000000000001</v>
      </c>
      <c r="AM29" s="78">
        <f t="shared" si="25"/>
        <v>0</v>
      </c>
      <c r="AN29" s="78">
        <f t="shared" si="25"/>
        <v>0</v>
      </c>
      <c r="AO29" s="78">
        <f t="shared" si="25"/>
        <v>108.9</v>
      </c>
      <c r="AP29" s="40">
        <f t="shared" ref="AP29" si="26">SUM(AP30:AP33)</f>
        <v>0</v>
      </c>
      <c r="AQ29" s="19">
        <v>0</v>
      </c>
      <c r="AR29" s="128" t="s">
        <v>224</v>
      </c>
      <c r="AS29" s="263" t="s">
        <v>263</v>
      </c>
      <c r="AT29" s="10">
        <f>H29+K29+N29+Q29+T29+W29+Z29+AC29+AF29</f>
        <v>1352.8000000000002</v>
      </c>
      <c r="AU29" s="10">
        <f>I29+L29+O29+R29+U29+X29+AA29+AD29+AG29</f>
        <v>1260.8</v>
      </c>
      <c r="AV29" s="10">
        <f>AU29/AT29*100</f>
        <v>93.199290360733272</v>
      </c>
    </row>
    <row r="30" spans="1:49" s="11" customFormat="1" ht="16.5" customHeight="1">
      <c r="A30" s="187"/>
      <c r="B30" s="251"/>
      <c r="C30" s="159"/>
      <c r="D30" s="48" t="s">
        <v>23</v>
      </c>
      <c r="E30" s="8">
        <f t="shared" ref="E30:E33" si="27">H30+K30+N30+Q30+T30+W30+Z30+AC30+AF30+AI30+AL30+AO30</f>
        <v>0</v>
      </c>
      <c r="F30" s="8">
        <f t="shared" si="24"/>
        <v>0</v>
      </c>
      <c r="G30" s="8">
        <v>0</v>
      </c>
      <c r="H30" s="18">
        <v>0</v>
      </c>
      <c r="I30" s="19">
        <v>0</v>
      </c>
      <c r="J30" s="19">
        <v>0</v>
      </c>
      <c r="K30" s="19">
        <v>0</v>
      </c>
      <c r="L30" s="20">
        <v>0</v>
      </c>
      <c r="M30" s="19">
        <v>0</v>
      </c>
      <c r="N30" s="18">
        <v>0</v>
      </c>
      <c r="O30" s="19">
        <v>0</v>
      </c>
      <c r="P30" s="19">
        <v>0</v>
      </c>
      <c r="Q30" s="18">
        <v>0</v>
      </c>
      <c r="R30" s="18">
        <v>0</v>
      </c>
      <c r="S30" s="18">
        <v>0</v>
      </c>
      <c r="T30" s="18">
        <v>0</v>
      </c>
      <c r="U30" s="18">
        <v>0</v>
      </c>
      <c r="V30" s="18">
        <v>0</v>
      </c>
      <c r="W30" s="18">
        <v>0</v>
      </c>
      <c r="X30" s="18">
        <v>0</v>
      </c>
      <c r="Y30" s="18">
        <v>0</v>
      </c>
      <c r="Z30" s="18">
        <v>0</v>
      </c>
      <c r="AA30" s="18">
        <v>0</v>
      </c>
      <c r="AB30" s="122">
        <v>0</v>
      </c>
      <c r="AC30" s="18">
        <v>0</v>
      </c>
      <c r="AD30" s="18">
        <v>0</v>
      </c>
      <c r="AE30" s="122">
        <v>0</v>
      </c>
      <c r="AF30" s="18">
        <v>0</v>
      </c>
      <c r="AG30" s="18">
        <v>0</v>
      </c>
      <c r="AH30" s="122">
        <v>0</v>
      </c>
      <c r="AI30" s="18">
        <v>0</v>
      </c>
      <c r="AJ30" s="18">
        <v>0</v>
      </c>
      <c r="AK30" s="18">
        <v>0</v>
      </c>
      <c r="AL30" s="18">
        <v>0</v>
      </c>
      <c r="AM30" s="19"/>
      <c r="AN30" s="19"/>
      <c r="AO30" s="18">
        <v>0</v>
      </c>
      <c r="AP30" s="19">
        <v>0</v>
      </c>
      <c r="AQ30" s="19">
        <v>0</v>
      </c>
      <c r="AR30" s="129"/>
      <c r="AS30" s="264"/>
      <c r="AT30" s="10"/>
      <c r="AU30" s="10"/>
      <c r="AV30" s="10"/>
    </row>
    <row r="31" spans="1:49" s="11" customFormat="1" ht="16.5" customHeight="1">
      <c r="A31" s="187"/>
      <c r="B31" s="251"/>
      <c r="C31" s="159"/>
      <c r="D31" s="21" t="s">
        <v>24</v>
      </c>
      <c r="E31" s="8">
        <f>H31+K31+N31+Q31+T31+W31+Z31+AC31+AF31+AI31+AL31+AO31</f>
        <v>1758.7000000000003</v>
      </c>
      <c r="F31" s="8">
        <f t="shared" si="24"/>
        <v>1260.8</v>
      </c>
      <c r="G31" s="8">
        <f>F31/E31*100</f>
        <v>71.689315972024787</v>
      </c>
      <c r="H31" s="18">
        <v>19.3</v>
      </c>
      <c r="I31" s="19">
        <v>19.3</v>
      </c>
      <c r="J31" s="19">
        <f>H31/I31*100</f>
        <v>100</v>
      </c>
      <c r="K31" s="19">
        <v>135.80000000000001</v>
      </c>
      <c r="L31" s="20">
        <v>135.80000000000001</v>
      </c>
      <c r="M31" s="19">
        <f>K31/L31*100</f>
        <v>100</v>
      </c>
      <c r="N31" s="18">
        <f>186.3-0.6</f>
        <v>185.70000000000002</v>
      </c>
      <c r="O31" s="19">
        <v>129</v>
      </c>
      <c r="P31" s="19">
        <f>O31/N31*100</f>
        <v>69.466882067851373</v>
      </c>
      <c r="Q31" s="19">
        <v>140.5</v>
      </c>
      <c r="R31" s="20">
        <v>134.9</v>
      </c>
      <c r="S31" s="118">
        <f>R31/Q31*100</f>
        <v>96.014234875444842</v>
      </c>
      <c r="T31" s="18">
        <v>146.19999999999999</v>
      </c>
      <c r="U31" s="20">
        <v>140</v>
      </c>
      <c r="V31" s="118">
        <f>U31/T31*100</f>
        <v>95.759233926128601</v>
      </c>
      <c r="W31" s="18">
        <v>74.7</v>
      </c>
      <c r="X31" s="19">
        <v>74.7</v>
      </c>
      <c r="Y31" s="118">
        <f>X31/W31*100</f>
        <v>100</v>
      </c>
      <c r="Z31" s="19">
        <f>217+78.1+17</f>
        <v>312.10000000000002</v>
      </c>
      <c r="AA31" s="19">
        <v>304</v>
      </c>
      <c r="AB31" s="122">
        <f>AA31/Z31*100</f>
        <v>97.4046779878244</v>
      </c>
      <c r="AC31" s="19">
        <f>217-17</f>
        <v>200</v>
      </c>
      <c r="AD31" s="19">
        <v>160</v>
      </c>
      <c r="AE31" s="122">
        <f>AD31/AC31*100</f>
        <v>80</v>
      </c>
      <c r="AF31" s="290">
        <f>217.5-79</f>
        <v>138.5</v>
      </c>
      <c r="AG31" s="19">
        <v>163.1</v>
      </c>
      <c r="AH31" s="122">
        <f>AG31/AF31*100</f>
        <v>117.76173285198554</v>
      </c>
      <c r="AI31" s="290">
        <f>134.8-25.8+79</f>
        <v>188</v>
      </c>
      <c r="AJ31" s="19"/>
      <c r="AK31" s="19"/>
      <c r="AL31" s="19">
        <f>134.8-25.8</f>
        <v>109.00000000000001</v>
      </c>
      <c r="AM31" s="19"/>
      <c r="AN31" s="19"/>
      <c r="AO31" s="19">
        <f>134.8-25.9</f>
        <v>108.9</v>
      </c>
      <c r="AP31" s="19">
        <v>0</v>
      </c>
      <c r="AQ31" s="19">
        <v>0</v>
      </c>
      <c r="AR31" s="129"/>
      <c r="AS31" s="264"/>
      <c r="AT31" s="10"/>
      <c r="AU31" s="10"/>
      <c r="AV31" s="10"/>
    </row>
    <row r="32" spans="1:49" s="11" customFormat="1" ht="16.5" customHeight="1">
      <c r="A32" s="187"/>
      <c r="B32" s="251"/>
      <c r="C32" s="159"/>
      <c r="D32" s="21" t="s">
        <v>126</v>
      </c>
      <c r="E32" s="8">
        <f t="shared" si="27"/>
        <v>0</v>
      </c>
      <c r="F32" s="8">
        <f t="shared" si="24"/>
        <v>0</v>
      </c>
      <c r="G32" s="8">
        <v>0</v>
      </c>
      <c r="H32" s="18">
        <v>0</v>
      </c>
      <c r="I32" s="19">
        <v>0</v>
      </c>
      <c r="J32" s="19">
        <v>0</v>
      </c>
      <c r="K32" s="19">
        <v>0</v>
      </c>
      <c r="L32" s="20">
        <v>0</v>
      </c>
      <c r="M32" s="19">
        <v>0</v>
      </c>
      <c r="N32" s="18">
        <v>0</v>
      </c>
      <c r="O32" s="19">
        <v>0</v>
      </c>
      <c r="P32" s="19">
        <v>0</v>
      </c>
      <c r="Q32" s="18">
        <v>0</v>
      </c>
      <c r="R32" s="18">
        <v>0</v>
      </c>
      <c r="S32" s="18">
        <v>0</v>
      </c>
      <c r="T32" s="18">
        <v>0</v>
      </c>
      <c r="U32" s="18">
        <v>0</v>
      </c>
      <c r="V32" s="18">
        <v>0</v>
      </c>
      <c r="W32" s="18">
        <v>0</v>
      </c>
      <c r="X32" s="18">
        <v>0</v>
      </c>
      <c r="Y32" s="18">
        <v>0</v>
      </c>
      <c r="Z32" s="18">
        <v>0</v>
      </c>
      <c r="AA32" s="18">
        <v>0</v>
      </c>
      <c r="AB32" s="122">
        <v>0</v>
      </c>
      <c r="AC32" s="18">
        <v>0</v>
      </c>
      <c r="AD32" s="18">
        <v>0</v>
      </c>
      <c r="AE32" s="18">
        <v>0</v>
      </c>
      <c r="AF32" s="18">
        <v>0</v>
      </c>
      <c r="AG32" s="18">
        <v>0</v>
      </c>
      <c r="AH32" s="18">
        <v>0</v>
      </c>
      <c r="AI32" s="18">
        <v>0</v>
      </c>
      <c r="AJ32" s="18">
        <v>0</v>
      </c>
      <c r="AK32" s="18">
        <v>0</v>
      </c>
      <c r="AL32" s="18">
        <v>0</v>
      </c>
      <c r="AM32" s="18">
        <v>0</v>
      </c>
      <c r="AN32" s="18">
        <v>0</v>
      </c>
      <c r="AO32" s="18">
        <v>0</v>
      </c>
      <c r="AP32" s="19">
        <v>0</v>
      </c>
      <c r="AQ32" s="19">
        <v>0</v>
      </c>
      <c r="AR32" s="129"/>
      <c r="AS32" s="264"/>
      <c r="AT32" s="10"/>
      <c r="AU32" s="10"/>
      <c r="AV32" s="10"/>
      <c r="AW32" s="10"/>
    </row>
    <row r="33" spans="1:49" s="11" customFormat="1" ht="29.25" customHeight="1">
      <c r="A33" s="188"/>
      <c r="B33" s="252"/>
      <c r="C33" s="160"/>
      <c r="D33" s="21" t="s">
        <v>128</v>
      </c>
      <c r="E33" s="8">
        <f t="shared" si="27"/>
        <v>0</v>
      </c>
      <c r="F33" s="8">
        <f t="shared" si="24"/>
        <v>0</v>
      </c>
      <c r="G33" s="8">
        <v>0</v>
      </c>
      <c r="H33" s="18">
        <v>0</v>
      </c>
      <c r="I33" s="19">
        <v>0</v>
      </c>
      <c r="J33" s="19">
        <v>0</v>
      </c>
      <c r="K33" s="19">
        <v>0</v>
      </c>
      <c r="L33" s="20">
        <v>0</v>
      </c>
      <c r="M33" s="19">
        <v>0</v>
      </c>
      <c r="N33" s="18">
        <v>0</v>
      </c>
      <c r="O33" s="19">
        <v>0</v>
      </c>
      <c r="P33" s="19">
        <v>0</v>
      </c>
      <c r="Q33" s="18">
        <v>0</v>
      </c>
      <c r="R33" s="18">
        <v>0</v>
      </c>
      <c r="S33" s="18">
        <v>0</v>
      </c>
      <c r="T33" s="18">
        <v>0</v>
      </c>
      <c r="U33" s="18">
        <v>0</v>
      </c>
      <c r="V33" s="18">
        <v>0</v>
      </c>
      <c r="W33" s="18">
        <v>0</v>
      </c>
      <c r="X33" s="18">
        <v>0</v>
      </c>
      <c r="Y33" s="18">
        <v>0</v>
      </c>
      <c r="Z33" s="18">
        <v>0</v>
      </c>
      <c r="AA33" s="18">
        <v>0</v>
      </c>
      <c r="AB33" s="122">
        <v>0</v>
      </c>
      <c r="AC33" s="18">
        <v>0</v>
      </c>
      <c r="AD33" s="18">
        <v>0</v>
      </c>
      <c r="AE33" s="18">
        <v>0</v>
      </c>
      <c r="AF33" s="18">
        <v>0</v>
      </c>
      <c r="AG33" s="18">
        <v>0</v>
      </c>
      <c r="AH33" s="18">
        <v>0</v>
      </c>
      <c r="AI33" s="18">
        <v>0</v>
      </c>
      <c r="AJ33" s="18">
        <v>0</v>
      </c>
      <c r="AK33" s="18">
        <v>0</v>
      </c>
      <c r="AL33" s="18">
        <v>0</v>
      </c>
      <c r="AM33" s="18">
        <v>0</v>
      </c>
      <c r="AN33" s="18">
        <v>0</v>
      </c>
      <c r="AO33" s="18">
        <v>0</v>
      </c>
      <c r="AP33" s="19">
        <v>0</v>
      </c>
      <c r="AQ33" s="19">
        <v>0</v>
      </c>
      <c r="AR33" s="130"/>
      <c r="AS33" s="265"/>
      <c r="AT33" s="10"/>
      <c r="AU33" s="10"/>
      <c r="AV33" s="10"/>
    </row>
    <row r="34" spans="1:49" s="11" customFormat="1" ht="27.75" customHeight="1">
      <c r="A34" s="186" t="s">
        <v>50</v>
      </c>
      <c r="B34" s="250" t="s">
        <v>87</v>
      </c>
      <c r="C34" s="158" t="s">
        <v>161</v>
      </c>
      <c r="D34" s="2" t="s">
        <v>129</v>
      </c>
      <c r="E34" s="8">
        <f>H34+K34+N34+Q34+T34+W34+Z34+AC34+AF34+AI34+AL34+AO34</f>
        <v>70</v>
      </c>
      <c r="F34" s="8">
        <f>I34+L34+O34+R34+U34+X34+AA34+AD34+AG34+AJ34+AM34+AP34</f>
        <v>50</v>
      </c>
      <c r="G34" s="8">
        <f>F34/E34*100</f>
        <v>71.428571428571431</v>
      </c>
      <c r="H34" s="16">
        <f>H35+H36+H37+H38</f>
        <v>0</v>
      </c>
      <c r="I34" s="40">
        <f t="shared" ref="I34:AP34" si="28">I35+I36+I37+I38</f>
        <v>0</v>
      </c>
      <c r="J34" s="40">
        <v>0</v>
      </c>
      <c r="K34" s="40">
        <f>K37</f>
        <v>50</v>
      </c>
      <c r="L34" s="117">
        <f>L37</f>
        <v>50</v>
      </c>
      <c r="M34" s="117">
        <f>K34/L34*100</f>
        <v>100</v>
      </c>
      <c r="N34" s="16">
        <v>0</v>
      </c>
      <c r="O34" s="40">
        <v>0</v>
      </c>
      <c r="P34" s="40">
        <v>0</v>
      </c>
      <c r="Q34" s="78">
        <f t="shared" si="28"/>
        <v>0</v>
      </c>
      <c r="R34" s="78">
        <f t="shared" si="28"/>
        <v>0</v>
      </c>
      <c r="S34" s="78">
        <f t="shared" si="28"/>
        <v>0</v>
      </c>
      <c r="T34" s="78">
        <f t="shared" si="28"/>
        <v>0</v>
      </c>
      <c r="U34" s="78">
        <f t="shared" si="28"/>
        <v>0</v>
      </c>
      <c r="V34" s="78">
        <f t="shared" si="28"/>
        <v>0</v>
      </c>
      <c r="W34" s="78">
        <f t="shared" si="28"/>
        <v>0</v>
      </c>
      <c r="X34" s="78">
        <f t="shared" si="28"/>
        <v>0</v>
      </c>
      <c r="Y34" s="78">
        <f t="shared" si="28"/>
        <v>0</v>
      </c>
      <c r="Z34" s="78">
        <f t="shared" si="28"/>
        <v>0</v>
      </c>
      <c r="AA34" s="78">
        <f t="shared" si="28"/>
        <v>0</v>
      </c>
      <c r="AB34" s="78">
        <f t="shared" si="28"/>
        <v>0</v>
      </c>
      <c r="AC34" s="78">
        <f t="shared" si="28"/>
        <v>0</v>
      </c>
      <c r="AD34" s="78">
        <f t="shared" si="28"/>
        <v>0</v>
      </c>
      <c r="AE34" s="78">
        <f t="shared" si="28"/>
        <v>0</v>
      </c>
      <c r="AF34" s="78">
        <f t="shared" si="28"/>
        <v>0</v>
      </c>
      <c r="AG34" s="78">
        <f t="shared" si="28"/>
        <v>0</v>
      </c>
      <c r="AH34" s="78">
        <f t="shared" si="28"/>
        <v>0</v>
      </c>
      <c r="AI34" s="117">
        <f t="shared" si="28"/>
        <v>0</v>
      </c>
      <c r="AJ34" s="117">
        <f t="shared" si="28"/>
        <v>0</v>
      </c>
      <c r="AK34" s="117">
        <f t="shared" si="28"/>
        <v>0</v>
      </c>
      <c r="AL34" s="78">
        <f t="shared" si="28"/>
        <v>20</v>
      </c>
      <c r="AM34" s="78">
        <f t="shared" si="28"/>
        <v>0</v>
      </c>
      <c r="AN34" s="78">
        <f t="shared" si="28"/>
        <v>0</v>
      </c>
      <c r="AO34" s="78">
        <f t="shared" si="28"/>
        <v>0</v>
      </c>
      <c r="AP34" s="40">
        <f t="shared" si="28"/>
        <v>0</v>
      </c>
      <c r="AQ34" s="40">
        <v>0</v>
      </c>
      <c r="AR34" s="128" t="s">
        <v>225</v>
      </c>
      <c r="AS34" s="253"/>
      <c r="AT34" s="10"/>
      <c r="AU34" s="10"/>
      <c r="AV34" s="10"/>
    </row>
    <row r="35" spans="1:49" s="12" customFormat="1" ht="16.5" customHeight="1">
      <c r="A35" s="187"/>
      <c r="B35" s="251"/>
      <c r="C35" s="159"/>
      <c r="D35" s="48" t="s">
        <v>125</v>
      </c>
      <c r="E35" s="8">
        <f t="shared" ref="E35:E38" si="29">H35+K35+N35+Q35+T35+W35+Z35+AC35+AF35+AI35+AL35+AO35</f>
        <v>0</v>
      </c>
      <c r="F35" s="14">
        <f>I35+L35+O35+R35+U35+X35+AA35+AD35+AG35+AJ35+AM35+AP35</f>
        <v>0</v>
      </c>
      <c r="G35" s="8">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c r="AQ35" s="19">
        <v>0</v>
      </c>
      <c r="AR35" s="129"/>
      <c r="AS35" s="129"/>
      <c r="AT35" s="10"/>
      <c r="AU35" s="10"/>
      <c r="AV35" s="10"/>
    </row>
    <row r="36" spans="1:49" s="11" customFormat="1" ht="16.5" customHeight="1">
      <c r="A36" s="187"/>
      <c r="B36" s="251"/>
      <c r="C36" s="159"/>
      <c r="D36" s="21" t="s">
        <v>24</v>
      </c>
      <c r="E36" s="8">
        <f t="shared" si="29"/>
        <v>0</v>
      </c>
      <c r="F36" s="14">
        <f t="shared" ref="F36:F38" si="30">I36+L36+O36+R36+U36+X36+AA36+AD36+AG36+AJ36+AM36+AP36</f>
        <v>0</v>
      </c>
      <c r="G36" s="8">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29"/>
      <c r="AS36" s="129"/>
      <c r="AT36" s="10"/>
      <c r="AU36" s="10"/>
      <c r="AV36" s="10"/>
    </row>
    <row r="37" spans="1:49" s="11" customFormat="1" ht="16.5" customHeight="1">
      <c r="A37" s="187"/>
      <c r="B37" s="251"/>
      <c r="C37" s="159"/>
      <c r="D37" s="21" t="s">
        <v>126</v>
      </c>
      <c r="E37" s="8">
        <f>H37+K37+N37+Q37+T37+W37+Z37+AC37+AF37+AI37+AL37+AO37</f>
        <v>70</v>
      </c>
      <c r="F37" s="8">
        <f t="shared" si="30"/>
        <v>50</v>
      </c>
      <c r="G37" s="8">
        <f>F37/E37*100</f>
        <v>71.428571428571431</v>
      </c>
      <c r="H37" s="19">
        <v>0</v>
      </c>
      <c r="I37" s="19">
        <v>0</v>
      </c>
      <c r="J37" s="19">
        <v>0</v>
      </c>
      <c r="K37" s="19">
        <v>50</v>
      </c>
      <c r="L37" s="19">
        <v>50</v>
      </c>
      <c r="M37" s="118">
        <f>K37/L37*100</f>
        <v>100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20</v>
      </c>
      <c r="AM37" s="19">
        <v>0</v>
      </c>
      <c r="AN37" s="19">
        <v>0</v>
      </c>
      <c r="AO37" s="19">
        <v>0</v>
      </c>
      <c r="AP37" s="19">
        <v>0</v>
      </c>
      <c r="AQ37" s="19">
        <v>0</v>
      </c>
      <c r="AR37" s="129"/>
      <c r="AS37" s="129"/>
      <c r="AT37" s="10"/>
      <c r="AU37" s="10"/>
      <c r="AV37" s="10"/>
    </row>
    <row r="38" spans="1:49" s="11" customFormat="1" ht="35.25" customHeight="1">
      <c r="A38" s="188"/>
      <c r="B38" s="252"/>
      <c r="C38" s="160"/>
      <c r="D38" s="21" t="s">
        <v>127</v>
      </c>
      <c r="E38" s="8">
        <f t="shared" si="29"/>
        <v>0</v>
      </c>
      <c r="F38" s="14">
        <f t="shared" si="30"/>
        <v>0</v>
      </c>
      <c r="G38" s="8">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f>AI51+AI52+AI53+AI54</f>
        <v>0</v>
      </c>
      <c r="AJ38" s="19">
        <v>0</v>
      </c>
      <c r="AK38" s="19">
        <v>0</v>
      </c>
      <c r="AL38" s="19">
        <v>0</v>
      </c>
      <c r="AM38" s="19">
        <v>0</v>
      </c>
      <c r="AN38" s="19">
        <v>0</v>
      </c>
      <c r="AO38" s="19">
        <v>0</v>
      </c>
      <c r="AP38" s="19">
        <v>0</v>
      </c>
      <c r="AQ38" s="19">
        <v>0</v>
      </c>
      <c r="AR38" s="130"/>
      <c r="AS38" s="130"/>
      <c r="AT38" s="10"/>
      <c r="AU38" s="10"/>
      <c r="AV38" s="10"/>
      <c r="AW38" s="10"/>
    </row>
    <row r="39" spans="1:49" s="11" customFormat="1" ht="186" customHeight="1">
      <c r="A39" s="186" t="s">
        <v>51</v>
      </c>
      <c r="B39" s="250" t="s">
        <v>88</v>
      </c>
      <c r="C39" s="158" t="s">
        <v>162</v>
      </c>
      <c r="D39" s="2" t="s">
        <v>129</v>
      </c>
      <c r="E39" s="8">
        <f>H39+K39+N39+Q39+T39+W39+Z39+AC39+AF39+AI39+AL39+AO39</f>
        <v>20</v>
      </c>
      <c r="F39" s="8">
        <f>I39+L39+O39+R39+U39+X39+AA39+AD39+AG39+AJ39+AM39+AP39</f>
        <v>20</v>
      </c>
      <c r="G39" s="8">
        <f>F39/E39*100</f>
        <v>100</v>
      </c>
      <c r="H39" s="40">
        <f t="shared" ref="H39:AQ39" si="31">H40+H41+H42+H43</f>
        <v>20</v>
      </c>
      <c r="I39" s="40">
        <f t="shared" si="31"/>
        <v>20</v>
      </c>
      <c r="J39" s="78">
        <f>H39/I39*100</f>
        <v>100</v>
      </c>
      <c r="K39" s="78">
        <f t="shared" si="31"/>
        <v>0</v>
      </c>
      <c r="L39" s="78">
        <f t="shared" si="31"/>
        <v>0</v>
      </c>
      <c r="M39" s="40">
        <f t="shared" si="31"/>
        <v>0</v>
      </c>
      <c r="N39" s="78">
        <f t="shared" si="31"/>
        <v>0</v>
      </c>
      <c r="O39" s="78">
        <f t="shared" si="31"/>
        <v>0</v>
      </c>
      <c r="P39" s="40">
        <f t="shared" si="31"/>
        <v>0</v>
      </c>
      <c r="Q39" s="78">
        <f t="shared" si="31"/>
        <v>0</v>
      </c>
      <c r="R39" s="78">
        <f t="shared" si="31"/>
        <v>0</v>
      </c>
      <c r="S39" s="78">
        <f t="shared" si="31"/>
        <v>0</v>
      </c>
      <c r="T39" s="78">
        <f t="shared" si="31"/>
        <v>0</v>
      </c>
      <c r="U39" s="78">
        <f t="shared" si="31"/>
        <v>0</v>
      </c>
      <c r="V39" s="78">
        <f t="shared" si="31"/>
        <v>0</v>
      </c>
      <c r="W39" s="78">
        <f t="shared" si="31"/>
        <v>0</v>
      </c>
      <c r="X39" s="78">
        <f t="shared" si="31"/>
        <v>0</v>
      </c>
      <c r="Y39" s="78">
        <f t="shared" si="31"/>
        <v>0</v>
      </c>
      <c r="Z39" s="78">
        <f t="shared" si="31"/>
        <v>0</v>
      </c>
      <c r="AA39" s="78">
        <f t="shared" si="31"/>
        <v>0</v>
      </c>
      <c r="AB39" s="78">
        <f t="shared" si="31"/>
        <v>0</v>
      </c>
      <c r="AC39" s="78">
        <f t="shared" si="31"/>
        <v>0</v>
      </c>
      <c r="AD39" s="78">
        <f t="shared" si="31"/>
        <v>0</v>
      </c>
      <c r="AE39" s="78">
        <f t="shared" si="31"/>
        <v>0</v>
      </c>
      <c r="AF39" s="78">
        <f t="shared" si="31"/>
        <v>0</v>
      </c>
      <c r="AG39" s="78">
        <f t="shared" si="31"/>
        <v>0</v>
      </c>
      <c r="AH39" s="78">
        <f t="shared" si="31"/>
        <v>0</v>
      </c>
      <c r="AI39" s="78">
        <f t="shared" si="31"/>
        <v>0</v>
      </c>
      <c r="AJ39" s="78">
        <f t="shared" si="31"/>
        <v>0</v>
      </c>
      <c r="AK39" s="78">
        <f t="shared" si="31"/>
        <v>0</v>
      </c>
      <c r="AL39" s="78">
        <f t="shared" si="31"/>
        <v>0</v>
      </c>
      <c r="AM39" s="78">
        <f t="shared" si="31"/>
        <v>0</v>
      </c>
      <c r="AN39" s="78">
        <f t="shared" si="31"/>
        <v>0</v>
      </c>
      <c r="AO39" s="78">
        <f t="shared" si="31"/>
        <v>0</v>
      </c>
      <c r="AP39" s="40">
        <f t="shared" si="31"/>
        <v>0</v>
      </c>
      <c r="AQ39" s="40">
        <f t="shared" si="31"/>
        <v>0</v>
      </c>
      <c r="AR39" s="128" t="s">
        <v>226</v>
      </c>
      <c r="AS39" s="128"/>
      <c r="AT39" s="10"/>
      <c r="AU39" s="10"/>
      <c r="AV39" s="10"/>
    </row>
    <row r="40" spans="1:49" s="12" customFormat="1" ht="16.5" customHeight="1">
      <c r="A40" s="187"/>
      <c r="B40" s="251"/>
      <c r="C40" s="159"/>
      <c r="D40" s="48" t="s">
        <v>23</v>
      </c>
      <c r="E40" s="8">
        <f t="shared" ref="E40:E42" si="32">H40+K40+N40+Q40+T40+W40+Z40+AC40+AF40+AI40+AL40+AO40</f>
        <v>0</v>
      </c>
      <c r="F40" s="14">
        <f>I40+L40+O40+R40+U40+X40+AA40+AD40+AG40+AJ40+AM40+AP40</f>
        <v>0</v>
      </c>
      <c r="G40" s="8">
        <v>0</v>
      </c>
      <c r="H40" s="18">
        <v>0</v>
      </c>
      <c r="I40" s="19">
        <v>0</v>
      </c>
      <c r="J40" s="19">
        <v>0</v>
      </c>
      <c r="K40" s="19">
        <v>0</v>
      </c>
      <c r="L40" s="20">
        <v>0</v>
      </c>
      <c r="M40" s="19">
        <v>0</v>
      </c>
      <c r="N40" s="18">
        <v>0</v>
      </c>
      <c r="O40" s="19">
        <v>0</v>
      </c>
      <c r="P40" s="19">
        <v>0</v>
      </c>
      <c r="Q40" s="19">
        <v>0</v>
      </c>
      <c r="R40" s="20">
        <v>0</v>
      </c>
      <c r="S40" s="19">
        <v>0</v>
      </c>
      <c r="T40" s="18">
        <v>0</v>
      </c>
      <c r="U40" s="20">
        <v>0</v>
      </c>
      <c r="V40" s="19">
        <v>0</v>
      </c>
      <c r="W40" s="18">
        <v>0</v>
      </c>
      <c r="X40" s="19">
        <v>0</v>
      </c>
      <c r="Y40" s="19">
        <v>0</v>
      </c>
      <c r="Z40" s="19">
        <v>0</v>
      </c>
      <c r="AA40" s="19">
        <v>0</v>
      </c>
      <c r="AB40" s="19">
        <v>0</v>
      </c>
      <c r="AC40" s="19">
        <v>0</v>
      </c>
      <c r="AD40" s="19">
        <v>0</v>
      </c>
      <c r="AE40" s="19">
        <v>0</v>
      </c>
      <c r="AF40" s="19">
        <f t="shared" ref="AF40" si="33">AF41+AF42+AF43+AF45</f>
        <v>0</v>
      </c>
      <c r="AG40" s="19">
        <v>0</v>
      </c>
      <c r="AH40" s="19">
        <v>0</v>
      </c>
      <c r="AI40" s="19">
        <v>0</v>
      </c>
      <c r="AJ40" s="19">
        <v>0</v>
      </c>
      <c r="AK40" s="19">
        <v>0</v>
      </c>
      <c r="AL40" s="19">
        <v>0</v>
      </c>
      <c r="AM40" s="19">
        <v>0</v>
      </c>
      <c r="AN40" s="19">
        <v>0</v>
      </c>
      <c r="AO40" s="19">
        <v>0</v>
      </c>
      <c r="AP40" s="19">
        <v>0</v>
      </c>
      <c r="AQ40" s="19">
        <v>0</v>
      </c>
      <c r="AR40" s="129"/>
      <c r="AS40" s="129"/>
      <c r="AT40" s="10"/>
      <c r="AU40" s="10"/>
      <c r="AV40" s="10"/>
    </row>
    <row r="41" spans="1:49" s="11" customFormat="1" ht="16.5" customHeight="1">
      <c r="A41" s="187"/>
      <c r="B41" s="251"/>
      <c r="C41" s="159"/>
      <c r="D41" s="21" t="s">
        <v>24</v>
      </c>
      <c r="E41" s="8">
        <f t="shared" si="32"/>
        <v>0</v>
      </c>
      <c r="F41" s="14">
        <f t="shared" ref="F41:F42" si="34">I41+L41+O41+R41+U41+X41+AA41+AD41+AG41+AJ41+AM41+AP41</f>
        <v>0</v>
      </c>
      <c r="G41" s="8">
        <v>0</v>
      </c>
      <c r="H41" s="18">
        <v>0</v>
      </c>
      <c r="I41" s="19">
        <v>0</v>
      </c>
      <c r="J41" s="19">
        <v>0</v>
      </c>
      <c r="K41" s="19">
        <v>0</v>
      </c>
      <c r="L41" s="20">
        <v>0</v>
      </c>
      <c r="M41" s="19">
        <v>0</v>
      </c>
      <c r="N41" s="18">
        <v>0</v>
      </c>
      <c r="O41" s="19">
        <v>0</v>
      </c>
      <c r="P41" s="19">
        <v>0</v>
      </c>
      <c r="Q41" s="19">
        <v>0</v>
      </c>
      <c r="R41" s="20">
        <v>0</v>
      </c>
      <c r="S41" s="19">
        <v>0</v>
      </c>
      <c r="T41" s="18">
        <v>0</v>
      </c>
      <c r="U41" s="20">
        <v>0</v>
      </c>
      <c r="V41" s="19">
        <v>0</v>
      </c>
      <c r="W41" s="18">
        <v>0</v>
      </c>
      <c r="X41" s="19">
        <v>0</v>
      </c>
      <c r="Y41" s="19">
        <v>0</v>
      </c>
      <c r="Z41" s="19">
        <v>0</v>
      </c>
      <c r="AA41" s="19">
        <v>0</v>
      </c>
      <c r="AB41" s="19">
        <v>0</v>
      </c>
      <c r="AC41" s="19">
        <v>0</v>
      </c>
      <c r="AD41" s="19">
        <v>0</v>
      </c>
      <c r="AE41" s="19">
        <v>0</v>
      </c>
      <c r="AF41" s="19">
        <f t="shared" ref="AF41" si="35">AF42+AF43+AF45+AF46</f>
        <v>0</v>
      </c>
      <c r="AG41" s="19">
        <v>0</v>
      </c>
      <c r="AH41" s="19">
        <v>0</v>
      </c>
      <c r="AI41" s="19">
        <v>0</v>
      </c>
      <c r="AJ41" s="19">
        <v>0</v>
      </c>
      <c r="AK41" s="19">
        <v>0</v>
      </c>
      <c r="AL41" s="19">
        <v>0</v>
      </c>
      <c r="AM41" s="19">
        <v>0</v>
      </c>
      <c r="AN41" s="19">
        <v>0</v>
      </c>
      <c r="AO41" s="19">
        <v>0</v>
      </c>
      <c r="AP41" s="19">
        <v>0</v>
      </c>
      <c r="AQ41" s="19">
        <v>0</v>
      </c>
      <c r="AR41" s="129"/>
      <c r="AS41" s="129"/>
      <c r="AT41" s="10"/>
      <c r="AU41" s="10"/>
      <c r="AV41" s="10"/>
    </row>
    <row r="42" spans="1:49" s="11" customFormat="1" ht="16.5" customHeight="1">
      <c r="A42" s="187"/>
      <c r="B42" s="251"/>
      <c r="C42" s="159"/>
      <c r="D42" s="21" t="s">
        <v>126</v>
      </c>
      <c r="E42" s="8">
        <f t="shared" si="32"/>
        <v>20</v>
      </c>
      <c r="F42" s="8">
        <f t="shared" si="34"/>
        <v>20</v>
      </c>
      <c r="G42" s="8">
        <f>F42/E42*100</f>
        <v>100</v>
      </c>
      <c r="H42" s="18">
        <v>20</v>
      </c>
      <c r="I42" s="19">
        <v>20</v>
      </c>
      <c r="J42" s="79">
        <f>H42/I42*100</f>
        <v>100</v>
      </c>
      <c r="K42" s="19">
        <v>0</v>
      </c>
      <c r="L42" s="20">
        <v>0</v>
      </c>
      <c r="M42" s="19">
        <v>0</v>
      </c>
      <c r="N42" s="18">
        <v>0</v>
      </c>
      <c r="O42" s="19">
        <v>0</v>
      </c>
      <c r="P42" s="19">
        <v>0</v>
      </c>
      <c r="Q42" s="19">
        <v>0</v>
      </c>
      <c r="R42" s="20">
        <v>0</v>
      </c>
      <c r="S42" s="19">
        <v>0</v>
      </c>
      <c r="T42" s="18">
        <v>0</v>
      </c>
      <c r="U42" s="20">
        <v>0</v>
      </c>
      <c r="V42" s="19">
        <v>0</v>
      </c>
      <c r="W42" s="18">
        <v>0</v>
      </c>
      <c r="X42" s="19">
        <v>0</v>
      </c>
      <c r="Y42" s="19">
        <v>0</v>
      </c>
      <c r="Z42" s="19">
        <v>0</v>
      </c>
      <c r="AA42" s="19">
        <v>0</v>
      </c>
      <c r="AB42" s="19">
        <v>0</v>
      </c>
      <c r="AC42" s="19">
        <v>0</v>
      </c>
      <c r="AD42" s="19">
        <v>0</v>
      </c>
      <c r="AE42" s="19">
        <v>0</v>
      </c>
      <c r="AF42" s="19">
        <f t="shared" ref="AF42" si="36">AF43+AF45+AF46+AF47</f>
        <v>0</v>
      </c>
      <c r="AG42" s="19">
        <v>0</v>
      </c>
      <c r="AH42" s="19">
        <v>0</v>
      </c>
      <c r="AI42" s="19">
        <v>0</v>
      </c>
      <c r="AJ42" s="19">
        <v>0</v>
      </c>
      <c r="AK42" s="19">
        <v>0</v>
      </c>
      <c r="AL42" s="19">
        <v>0</v>
      </c>
      <c r="AM42" s="19">
        <v>0</v>
      </c>
      <c r="AN42" s="19">
        <v>0</v>
      </c>
      <c r="AO42" s="19">
        <v>0</v>
      </c>
      <c r="AP42" s="19">
        <v>0</v>
      </c>
      <c r="AQ42" s="19">
        <v>0</v>
      </c>
      <c r="AR42" s="129"/>
      <c r="AS42" s="129"/>
      <c r="AT42" s="10"/>
      <c r="AU42" s="10"/>
      <c r="AV42" s="10"/>
    </row>
    <row r="43" spans="1:49" s="11" customFormat="1" ht="27.75" customHeight="1">
      <c r="A43" s="187"/>
      <c r="B43" s="251"/>
      <c r="C43" s="159"/>
      <c r="D43" s="23" t="s">
        <v>127</v>
      </c>
      <c r="E43" s="8">
        <f t="shared" ref="E43:E44" si="37">H43+K43+N43+Q43+T43+W43+Z43+AC43+AF43+AI43+AL43+AO43</f>
        <v>0</v>
      </c>
      <c r="F43" s="14">
        <f t="shared" ref="F43:F44" si="38">I43+L43+O43+R43+U43+X43+AA43+AD43+AG43+AJ43+AM43+AP43</f>
        <v>0</v>
      </c>
      <c r="G43" s="8">
        <v>0</v>
      </c>
      <c r="H43" s="18">
        <v>0</v>
      </c>
      <c r="I43" s="19">
        <v>0</v>
      </c>
      <c r="J43" s="19">
        <v>0</v>
      </c>
      <c r="K43" s="19">
        <v>0</v>
      </c>
      <c r="L43" s="20">
        <v>0</v>
      </c>
      <c r="M43" s="19">
        <v>0</v>
      </c>
      <c r="N43" s="18">
        <v>0</v>
      </c>
      <c r="O43" s="19">
        <v>0</v>
      </c>
      <c r="P43" s="19">
        <v>0</v>
      </c>
      <c r="Q43" s="19">
        <v>0</v>
      </c>
      <c r="R43" s="20">
        <v>0</v>
      </c>
      <c r="S43" s="19">
        <v>0</v>
      </c>
      <c r="T43" s="18">
        <v>0</v>
      </c>
      <c r="U43" s="20">
        <v>0</v>
      </c>
      <c r="V43" s="19">
        <v>0</v>
      </c>
      <c r="W43" s="18">
        <v>0</v>
      </c>
      <c r="X43" s="19">
        <v>0</v>
      </c>
      <c r="Y43" s="19">
        <v>0</v>
      </c>
      <c r="Z43" s="19">
        <v>0</v>
      </c>
      <c r="AA43" s="19">
        <v>0</v>
      </c>
      <c r="AB43" s="19">
        <v>0</v>
      </c>
      <c r="AC43" s="19">
        <v>0</v>
      </c>
      <c r="AD43" s="19">
        <v>0</v>
      </c>
      <c r="AE43" s="19">
        <v>0</v>
      </c>
      <c r="AF43" s="19">
        <f t="shared" ref="AF43:AF44" si="39">AF45+AF46+AF47+AF48</f>
        <v>0</v>
      </c>
      <c r="AG43" s="19">
        <v>0</v>
      </c>
      <c r="AH43" s="19">
        <v>0</v>
      </c>
      <c r="AI43" s="19">
        <v>0</v>
      </c>
      <c r="AJ43" s="19">
        <v>0</v>
      </c>
      <c r="AK43" s="19">
        <v>0</v>
      </c>
      <c r="AL43" s="19">
        <v>0</v>
      </c>
      <c r="AM43" s="19">
        <v>0</v>
      </c>
      <c r="AN43" s="19">
        <v>0</v>
      </c>
      <c r="AO43" s="19">
        <v>0</v>
      </c>
      <c r="AP43" s="19">
        <v>0</v>
      </c>
      <c r="AQ43" s="19">
        <v>0</v>
      </c>
      <c r="AR43" s="129"/>
      <c r="AS43" s="129"/>
      <c r="AT43" s="10"/>
      <c r="AU43" s="10"/>
      <c r="AV43" s="10"/>
      <c r="AW43" s="10"/>
    </row>
    <row r="44" spans="1:49" s="11" customFormat="1" ht="33.75" customHeight="1">
      <c r="A44" s="188"/>
      <c r="B44" s="252"/>
      <c r="C44" s="160"/>
      <c r="D44" s="88" t="s">
        <v>160</v>
      </c>
      <c r="E44" s="89">
        <f t="shared" si="37"/>
        <v>20</v>
      </c>
      <c r="F44" s="89">
        <f t="shared" si="38"/>
        <v>0</v>
      </c>
      <c r="G44" s="89">
        <f>F44/E44*100</f>
        <v>0</v>
      </c>
      <c r="H44" s="90">
        <v>0</v>
      </c>
      <c r="I44" s="91">
        <v>0</v>
      </c>
      <c r="J44" s="91">
        <v>0</v>
      </c>
      <c r="K44" s="91">
        <v>0</v>
      </c>
      <c r="L44" s="92">
        <v>0</v>
      </c>
      <c r="M44" s="91">
        <v>0</v>
      </c>
      <c r="N44" s="90">
        <v>0</v>
      </c>
      <c r="O44" s="91">
        <v>0</v>
      </c>
      <c r="P44" s="91">
        <v>0</v>
      </c>
      <c r="Q44" s="91">
        <v>0</v>
      </c>
      <c r="R44" s="92">
        <v>0</v>
      </c>
      <c r="S44" s="91">
        <v>0</v>
      </c>
      <c r="T44" s="90">
        <v>0</v>
      </c>
      <c r="U44" s="92">
        <v>0</v>
      </c>
      <c r="V44" s="91">
        <v>0</v>
      </c>
      <c r="W44" s="90">
        <v>0</v>
      </c>
      <c r="X44" s="91">
        <v>0</v>
      </c>
      <c r="Y44" s="91">
        <v>0</v>
      </c>
      <c r="Z44" s="91">
        <v>0</v>
      </c>
      <c r="AA44" s="91">
        <v>0</v>
      </c>
      <c r="AB44" s="91">
        <v>0</v>
      </c>
      <c r="AC44" s="91">
        <v>0</v>
      </c>
      <c r="AD44" s="91">
        <v>0</v>
      </c>
      <c r="AE44" s="91">
        <v>0</v>
      </c>
      <c r="AF44" s="91">
        <f t="shared" si="39"/>
        <v>0</v>
      </c>
      <c r="AG44" s="91">
        <v>0</v>
      </c>
      <c r="AH44" s="91">
        <v>0</v>
      </c>
      <c r="AI44" s="91">
        <v>20</v>
      </c>
      <c r="AJ44" s="91">
        <v>0</v>
      </c>
      <c r="AK44" s="91">
        <v>0</v>
      </c>
      <c r="AL44" s="91">
        <v>0</v>
      </c>
      <c r="AM44" s="91">
        <v>0</v>
      </c>
      <c r="AN44" s="91">
        <v>0</v>
      </c>
      <c r="AO44" s="91">
        <v>0</v>
      </c>
      <c r="AP44" s="91"/>
      <c r="AQ44" s="91"/>
      <c r="AR44" s="130"/>
      <c r="AS44" s="130"/>
      <c r="AT44" s="10"/>
      <c r="AU44" s="10"/>
      <c r="AV44" s="10"/>
    </row>
    <row r="45" spans="1:49" s="95" customFormat="1" ht="44.25" customHeight="1">
      <c r="A45" s="255" t="s">
        <v>52</v>
      </c>
      <c r="B45" s="256" t="s">
        <v>89</v>
      </c>
      <c r="C45" s="158" t="s">
        <v>152</v>
      </c>
      <c r="D45" s="2" t="s">
        <v>129</v>
      </c>
      <c r="E45" s="8">
        <f>SUM(E46:E49)</f>
        <v>0</v>
      </c>
      <c r="F45" s="14">
        <f>SUM(F46:F49)</f>
        <v>0</v>
      </c>
      <c r="G45" s="8">
        <v>0</v>
      </c>
      <c r="H45" s="16">
        <f>H46+H47+H48+H49</f>
        <v>0</v>
      </c>
      <c r="I45" s="40">
        <f t="shared" ref="I45" si="40">I46+I47+I48+I49</f>
        <v>0</v>
      </c>
      <c r="J45" s="40">
        <v>0</v>
      </c>
      <c r="K45" s="40">
        <f t="shared" ref="K45:L45" si="41">K46+K47+K48+K49</f>
        <v>0</v>
      </c>
      <c r="L45" s="22">
        <f t="shared" si="41"/>
        <v>0</v>
      </c>
      <c r="M45" s="40">
        <v>0</v>
      </c>
      <c r="N45" s="16">
        <f t="shared" ref="N45:O45" si="42">N46+N47+N48+N49</f>
        <v>0</v>
      </c>
      <c r="O45" s="40">
        <f t="shared" si="42"/>
        <v>0</v>
      </c>
      <c r="P45" s="40">
        <v>0</v>
      </c>
      <c r="Q45" s="40">
        <v>0</v>
      </c>
      <c r="R45" s="22">
        <v>0</v>
      </c>
      <c r="S45" s="40">
        <v>0</v>
      </c>
      <c r="T45" s="16">
        <v>0</v>
      </c>
      <c r="U45" s="22">
        <v>0</v>
      </c>
      <c r="V45" s="40">
        <f t="shared" ref="V45" si="43">V46+V47+V48+V49</f>
        <v>0</v>
      </c>
      <c r="W45" s="16">
        <v>0</v>
      </c>
      <c r="X45" s="40">
        <v>0</v>
      </c>
      <c r="Y45" s="40">
        <v>0</v>
      </c>
      <c r="Z45" s="40">
        <f t="shared" ref="Z45:AA45" si="44">Z46+Z47+Z48+Z49</f>
        <v>0</v>
      </c>
      <c r="AA45" s="40">
        <f t="shared" si="44"/>
        <v>0</v>
      </c>
      <c r="AB45" s="40">
        <v>0</v>
      </c>
      <c r="AC45" s="40">
        <f t="shared" ref="AC45:AD45" si="45">AC46+AC47+AC48+AC49</f>
        <v>0</v>
      </c>
      <c r="AD45" s="40">
        <f t="shared" si="45"/>
        <v>0</v>
      </c>
      <c r="AE45" s="40">
        <v>0</v>
      </c>
      <c r="AF45" s="40">
        <f t="shared" ref="AF45:AG45" si="46">AF46+AF47+AF48+AF49</f>
        <v>0</v>
      </c>
      <c r="AG45" s="40">
        <f t="shared" si="46"/>
        <v>0</v>
      </c>
      <c r="AH45" s="40">
        <v>0</v>
      </c>
      <c r="AI45" s="40">
        <f t="shared" ref="AI45:AJ45" si="47">AI46+AI47+AI48+AI49</f>
        <v>0</v>
      </c>
      <c r="AJ45" s="40">
        <f t="shared" si="47"/>
        <v>0</v>
      </c>
      <c r="AK45" s="40">
        <v>0</v>
      </c>
      <c r="AL45" s="40">
        <f t="shared" ref="AL45:AN45" si="48">AL46+AL47+AL48+AL49</f>
        <v>0</v>
      </c>
      <c r="AM45" s="40">
        <f t="shared" si="48"/>
        <v>0</v>
      </c>
      <c r="AN45" s="40">
        <f t="shared" si="48"/>
        <v>0</v>
      </c>
      <c r="AO45" s="40">
        <f t="shared" ref="AO45:AQ45" si="49">AO46+AO47+AO48+AO49</f>
        <v>0</v>
      </c>
      <c r="AP45" s="40">
        <f t="shared" si="49"/>
        <v>0</v>
      </c>
      <c r="AQ45" s="40">
        <f t="shared" si="49"/>
        <v>0</v>
      </c>
      <c r="AR45" s="128" t="s">
        <v>230</v>
      </c>
      <c r="AS45" s="253"/>
      <c r="AT45" s="94"/>
      <c r="AU45" s="94"/>
      <c r="AV45" s="94"/>
    </row>
    <row r="46" spans="1:49" s="12" customFormat="1" ht="27" customHeight="1">
      <c r="A46" s="255"/>
      <c r="B46" s="256"/>
      <c r="C46" s="159"/>
      <c r="D46" s="48" t="s">
        <v>23</v>
      </c>
      <c r="E46" s="8">
        <f>H46+K46+N46+Q46+T46+W46+Z46+AC46+AF46+AI46+AL46+AO46</f>
        <v>0</v>
      </c>
      <c r="F46" s="14">
        <f>I46+L46+O46+R46+U46+X46+AA46+AD46+AG46+AJ46+AM46+AP46</f>
        <v>0</v>
      </c>
      <c r="G46" s="8">
        <v>0</v>
      </c>
      <c r="H46" s="18">
        <v>0</v>
      </c>
      <c r="I46" s="19">
        <v>0</v>
      </c>
      <c r="J46" s="19">
        <v>0</v>
      </c>
      <c r="K46" s="19">
        <v>0</v>
      </c>
      <c r="L46" s="20">
        <v>0</v>
      </c>
      <c r="M46" s="19">
        <v>0</v>
      </c>
      <c r="N46" s="18">
        <v>0</v>
      </c>
      <c r="O46" s="19">
        <v>0</v>
      </c>
      <c r="P46" s="19">
        <v>0</v>
      </c>
      <c r="Q46" s="19">
        <v>0</v>
      </c>
      <c r="R46" s="20">
        <v>0</v>
      </c>
      <c r="S46" s="19">
        <v>0</v>
      </c>
      <c r="T46" s="18">
        <v>0</v>
      </c>
      <c r="U46" s="20">
        <v>0</v>
      </c>
      <c r="V46" s="19">
        <v>0</v>
      </c>
      <c r="W46" s="18">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29"/>
      <c r="AS46" s="129"/>
      <c r="AT46" s="10"/>
      <c r="AU46" s="10"/>
      <c r="AV46" s="10"/>
    </row>
    <row r="47" spans="1:49" s="11" customFormat="1" ht="24" customHeight="1">
      <c r="A47" s="255"/>
      <c r="B47" s="256"/>
      <c r="C47" s="159"/>
      <c r="D47" s="21" t="s">
        <v>24</v>
      </c>
      <c r="E47" s="8">
        <f t="shared" ref="E47:E49" si="50">H47+K47+N47+Q47+T47+W47+Z47+AC47+AF47+AI47+AL47+AO47</f>
        <v>0</v>
      </c>
      <c r="F47" s="14">
        <f t="shared" ref="F47:F49" si="51">I47+L47+O47+R47+U47+X47+AA47+AD47+AG47+AJ47+AM47+AP47</f>
        <v>0</v>
      </c>
      <c r="G47" s="8">
        <v>0</v>
      </c>
      <c r="H47" s="18">
        <v>0</v>
      </c>
      <c r="I47" s="19">
        <v>0</v>
      </c>
      <c r="J47" s="19">
        <v>0</v>
      </c>
      <c r="K47" s="19">
        <v>0</v>
      </c>
      <c r="L47" s="20">
        <v>0</v>
      </c>
      <c r="M47" s="19">
        <v>0</v>
      </c>
      <c r="N47" s="18">
        <v>0</v>
      </c>
      <c r="O47" s="19">
        <v>0</v>
      </c>
      <c r="P47" s="19">
        <v>0</v>
      </c>
      <c r="Q47" s="19">
        <v>0</v>
      </c>
      <c r="R47" s="20">
        <v>0</v>
      </c>
      <c r="S47" s="19">
        <v>0</v>
      </c>
      <c r="T47" s="18">
        <v>0</v>
      </c>
      <c r="U47" s="20">
        <v>0</v>
      </c>
      <c r="V47" s="19">
        <v>0</v>
      </c>
      <c r="W47" s="18">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29"/>
      <c r="AS47" s="129"/>
      <c r="AT47" s="10"/>
      <c r="AU47" s="10"/>
      <c r="AV47" s="10"/>
    </row>
    <row r="48" spans="1:49" s="11" customFormat="1" ht="26.25" customHeight="1">
      <c r="A48" s="255"/>
      <c r="B48" s="256"/>
      <c r="C48" s="159"/>
      <c r="D48" s="21" t="s">
        <v>126</v>
      </c>
      <c r="E48" s="8">
        <f t="shared" si="50"/>
        <v>0</v>
      </c>
      <c r="F48" s="14">
        <f t="shared" si="51"/>
        <v>0</v>
      </c>
      <c r="G48" s="8">
        <v>0</v>
      </c>
      <c r="H48" s="18">
        <v>0</v>
      </c>
      <c r="I48" s="19">
        <v>0</v>
      </c>
      <c r="J48" s="19">
        <v>0</v>
      </c>
      <c r="K48" s="19">
        <v>0</v>
      </c>
      <c r="L48" s="20">
        <v>0</v>
      </c>
      <c r="M48" s="19">
        <v>0</v>
      </c>
      <c r="N48" s="18">
        <v>0</v>
      </c>
      <c r="O48" s="19">
        <v>0</v>
      </c>
      <c r="P48" s="19">
        <v>0</v>
      </c>
      <c r="Q48" s="19">
        <v>0</v>
      </c>
      <c r="R48" s="20">
        <v>0</v>
      </c>
      <c r="S48" s="19">
        <v>0</v>
      </c>
      <c r="T48" s="18">
        <v>0</v>
      </c>
      <c r="U48" s="20">
        <v>0</v>
      </c>
      <c r="V48" s="19">
        <v>0</v>
      </c>
      <c r="W48" s="18">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29"/>
      <c r="AS48" s="129"/>
      <c r="AT48" s="10"/>
      <c r="AU48" s="10"/>
      <c r="AV48" s="10"/>
    </row>
    <row r="49" spans="1:49" s="11" customFormat="1" ht="28.5" customHeight="1">
      <c r="A49" s="255"/>
      <c r="B49" s="256"/>
      <c r="C49" s="160"/>
      <c r="D49" s="23" t="s">
        <v>127</v>
      </c>
      <c r="E49" s="8">
        <f t="shared" si="50"/>
        <v>0</v>
      </c>
      <c r="F49" s="14">
        <f t="shared" si="51"/>
        <v>0</v>
      </c>
      <c r="G49" s="8">
        <v>0</v>
      </c>
      <c r="H49" s="18">
        <v>0</v>
      </c>
      <c r="I49" s="19">
        <v>0</v>
      </c>
      <c r="J49" s="19">
        <v>0</v>
      </c>
      <c r="K49" s="19">
        <v>0</v>
      </c>
      <c r="L49" s="20">
        <v>0</v>
      </c>
      <c r="M49" s="19">
        <v>0</v>
      </c>
      <c r="N49" s="18">
        <v>0</v>
      </c>
      <c r="O49" s="19">
        <v>0</v>
      </c>
      <c r="P49" s="19">
        <v>0</v>
      </c>
      <c r="Q49" s="19">
        <v>0</v>
      </c>
      <c r="R49" s="20">
        <v>0</v>
      </c>
      <c r="S49" s="19">
        <v>0</v>
      </c>
      <c r="T49" s="18">
        <v>0</v>
      </c>
      <c r="U49" s="20">
        <v>0</v>
      </c>
      <c r="V49" s="19">
        <v>0</v>
      </c>
      <c r="W49" s="18">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30"/>
      <c r="AS49" s="130"/>
      <c r="AT49" s="10"/>
      <c r="AU49" s="10"/>
      <c r="AV49" s="10"/>
      <c r="AW49" s="10"/>
    </row>
    <row r="50" spans="1:49" s="11" customFormat="1" ht="197.25" customHeight="1">
      <c r="A50" s="255" t="s">
        <v>53</v>
      </c>
      <c r="B50" s="256" t="s">
        <v>90</v>
      </c>
      <c r="C50" s="158" t="s">
        <v>132</v>
      </c>
      <c r="D50" s="2" t="s">
        <v>129</v>
      </c>
      <c r="E50" s="8">
        <f>SUM(E51:E54)</f>
        <v>0</v>
      </c>
      <c r="F50" s="14">
        <f>SUM(F51:F54)</f>
        <v>0</v>
      </c>
      <c r="G50" s="8">
        <v>0</v>
      </c>
      <c r="H50" s="16">
        <f>H51+H52+H53+H54</f>
        <v>0</v>
      </c>
      <c r="I50" s="40">
        <f t="shared" ref="I50" si="52">I51+I52+I53+I54</f>
        <v>0</v>
      </c>
      <c r="J50" s="40">
        <v>0</v>
      </c>
      <c r="K50" s="40">
        <f t="shared" ref="K50:L50" si="53">K51+K52+K53+K54</f>
        <v>0</v>
      </c>
      <c r="L50" s="22">
        <f t="shared" si="53"/>
        <v>0</v>
      </c>
      <c r="M50" s="40">
        <v>0</v>
      </c>
      <c r="N50" s="16">
        <f t="shared" ref="N50:O50" si="54">N51+N52+N53+N54</f>
        <v>0</v>
      </c>
      <c r="O50" s="40">
        <f t="shared" si="54"/>
        <v>0</v>
      </c>
      <c r="P50" s="40">
        <v>0</v>
      </c>
      <c r="Q50" s="40">
        <v>0</v>
      </c>
      <c r="R50" s="22">
        <v>0</v>
      </c>
      <c r="S50" s="40">
        <v>0</v>
      </c>
      <c r="T50" s="16">
        <v>0</v>
      </c>
      <c r="U50" s="22">
        <v>0</v>
      </c>
      <c r="V50" s="24">
        <v>0</v>
      </c>
      <c r="W50" s="16">
        <v>0</v>
      </c>
      <c r="X50" s="40">
        <v>0</v>
      </c>
      <c r="Y50" s="40">
        <v>0</v>
      </c>
      <c r="Z50" s="40">
        <f t="shared" ref="Z50:AA50" si="55">Z51+Z52+Z53+Z54</f>
        <v>0</v>
      </c>
      <c r="AA50" s="40">
        <f t="shared" si="55"/>
        <v>0</v>
      </c>
      <c r="AB50" s="40">
        <v>0</v>
      </c>
      <c r="AC50" s="40">
        <f t="shared" ref="AC50:AD50" si="56">AC51+AC52+AC53+AC54</f>
        <v>0</v>
      </c>
      <c r="AD50" s="40">
        <f t="shared" si="56"/>
        <v>0</v>
      </c>
      <c r="AE50" s="40">
        <v>0</v>
      </c>
      <c r="AF50" s="40">
        <f t="shared" ref="AF50:AG50" si="57">AF51+AF52+AF53+AF54</f>
        <v>0</v>
      </c>
      <c r="AG50" s="40">
        <f t="shared" si="57"/>
        <v>0</v>
      </c>
      <c r="AH50" s="40">
        <v>0</v>
      </c>
      <c r="AI50" s="12"/>
      <c r="AJ50" s="40">
        <f t="shared" ref="AJ50" si="58">AJ51+AJ52+AJ53+AJ54</f>
        <v>0</v>
      </c>
      <c r="AK50" s="40">
        <v>0</v>
      </c>
      <c r="AL50" s="40">
        <f t="shared" ref="AL50:AM50" si="59">AL51+AL52+AL53+AL54</f>
        <v>0</v>
      </c>
      <c r="AM50" s="40">
        <f t="shared" si="59"/>
        <v>0</v>
      </c>
      <c r="AN50" s="40">
        <v>0</v>
      </c>
      <c r="AO50" s="40">
        <f t="shared" ref="AO50:AQ50" si="60">AO51+AO52+AO53+AO54</f>
        <v>0</v>
      </c>
      <c r="AP50" s="40">
        <f t="shared" si="60"/>
        <v>0</v>
      </c>
      <c r="AQ50" s="40">
        <f t="shared" si="60"/>
        <v>0</v>
      </c>
      <c r="AR50" s="128" t="s">
        <v>246</v>
      </c>
      <c r="AS50" s="253"/>
      <c r="AT50" s="10"/>
      <c r="AU50" s="10"/>
      <c r="AV50" s="10"/>
    </row>
    <row r="51" spans="1:49" s="12" customFormat="1" ht="28.5" customHeight="1">
      <c r="A51" s="255"/>
      <c r="B51" s="256"/>
      <c r="C51" s="159"/>
      <c r="D51" s="48" t="s">
        <v>23</v>
      </c>
      <c r="E51" s="8">
        <f>H51+K51+N51+Q51+T51+W51+Z51+AC51+AF51+AI51+AL51+AO51</f>
        <v>0</v>
      </c>
      <c r="F51" s="14">
        <f>I51+L51+O51+R51+U51+X51+AA51+AD51+AG51+AJ51+AM51+AP51</f>
        <v>0</v>
      </c>
      <c r="G51" s="8">
        <v>0</v>
      </c>
      <c r="H51" s="18">
        <v>0</v>
      </c>
      <c r="I51" s="19">
        <v>0</v>
      </c>
      <c r="J51" s="40">
        <v>0</v>
      </c>
      <c r="K51" s="19">
        <v>0</v>
      </c>
      <c r="L51" s="20">
        <v>0</v>
      </c>
      <c r="M51" s="40">
        <v>0</v>
      </c>
      <c r="N51" s="18">
        <v>0</v>
      </c>
      <c r="O51" s="19">
        <v>0</v>
      </c>
      <c r="P51" s="40">
        <v>0</v>
      </c>
      <c r="Q51" s="19">
        <v>0</v>
      </c>
      <c r="R51" s="20">
        <v>0</v>
      </c>
      <c r="S51" s="40">
        <v>0</v>
      </c>
      <c r="T51" s="18">
        <v>0</v>
      </c>
      <c r="U51" s="20">
        <v>0</v>
      </c>
      <c r="V51" s="25"/>
      <c r="W51" s="18">
        <v>0</v>
      </c>
      <c r="X51" s="19">
        <v>0</v>
      </c>
      <c r="Y51" s="40">
        <v>0</v>
      </c>
      <c r="Z51" s="19">
        <v>0</v>
      </c>
      <c r="AA51" s="19">
        <v>0</v>
      </c>
      <c r="AB51" s="40">
        <v>0</v>
      </c>
      <c r="AC51" s="19">
        <v>0</v>
      </c>
      <c r="AD51" s="19">
        <v>0</v>
      </c>
      <c r="AE51" s="40">
        <v>0</v>
      </c>
      <c r="AF51" s="19">
        <v>0</v>
      </c>
      <c r="AG51" s="19">
        <v>0</v>
      </c>
      <c r="AH51" s="40">
        <v>0</v>
      </c>
      <c r="AI51" s="19">
        <v>0</v>
      </c>
      <c r="AJ51" s="19">
        <v>0</v>
      </c>
      <c r="AK51" s="19">
        <v>0</v>
      </c>
      <c r="AL51" s="19">
        <v>0</v>
      </c>
      <c r="AM51" s="19"/>
      <c r="AN51" s="19">
        <v>0</v>
      </c>
      <c r="AO51" s="19">
        <v>0</v>
      </c>
      <c r="AP51" s="19"/>
      <c r="AQ51" s="19"/>
      <c r="AR51" s="129"/>
      <c r="AS51" s="129"/>
      <c r="AT51" s="10"/>
      <c r="AU51" s="10"/>
      <c r="AV51" s="10"/>
    </row>
    <row r="52" spans="1:49" s="12" customFormat="1" ht="24.75" customHeight="1">
      <c r="A52" s="255"/>
      <c r="B52" s="256"/>
      <c r="C52" s="159"/>
      <c r="D52" s="21" t="s">
        <v>24</v>
      </c>
      <c r="E52" s="8">
        <f t="shared" ref="E52:E54" si="61">H52+K52+N52+Q52+T52+W52+Z52+AC52+AF52+AI52+AL52+AO52</f>
        <v>0</v>
      </c>
      <c r="F52" s="14">
        <f t="shared" ref="F52:F54" si="62">I52+L52+O52+R52+U52+X52+AA52+AD52+AG52+AJ52+AM52+AP52</f>
        <v>0</v>
      </c>
      <c r="G52" s="8">
        <v>0</v>
      </c>
      <c r="H52" s="18">
        <v>0</v>
      </c>
      <c r="I52" s="19">
        <v>0</v>
      </c>
      <c r="J52" s="40">
        <v>0</v>
      </c>
      <c r="K52" s="19">
        <v>0</v>
      </c>
      <c r="L52" s="20">
        <v>0</v>
      </c>
      <c r="M52" s="40">
        <v>0</v>
      </c>
      <c r="N52" s="18">
        <v>0</v>
      </c>
      <c r="O52" s="19">
        <v>0</v>
      </c>
      <c r="P52" s="40">
        <v>0</v>
      </c>
      <c r="Q52" s="19">
        <v>0</v>
      </c>
      <c r="R52" s="20">
        <v>0</v>
      </c>
      <c r="S52" s="40">
        <v>0</v>
      </c>
      <c r="T52" s="18">
        <v>0</v>
      </c>
      <c r="U52" s="20">
        <v>0</v>
      </c>
      <c r="V52" s="24">
        <v>0</v>
      </c>
      <c r="W52" s="18">
        <v>0</v>
      </c>
      <c r="X52" s="19">
        <v>0</v>
      </c>
      <c r="Y52" s="40">
        <v>0</v>
      </c>
      <c r="Z52" s="19">
        <v>0</v>
      </c>
      <c r="AA52" s="19">
        <v>0</v>
      </c>
      <c r="AB52" s="40">
        <v>0</v>
      </c>
      <c r="AC52" s="19">
        <v>0</v>
      </c>
      <c r="AD52" s="19">
        <v>0</v>
      </c>
      <c r="AE52" s="40">
        <v>0</v>
      </c>
      <c r="AF52" s="19">
        <v>0</v>
      </c>
      <c r="AG52" s="19">
        <v>0</v>
      </c>
      <c r="AH52" s="40">
        <v>0</v>
      </c>
      <c r="AI52" s="19">
        <v>0</v>
      </c>
      <c r="AJ52" s="19">
        <v>0</v>
      </c>
      <c r="AK52" s="19">
        <v>0</v>
      </c>
      <c r="AL52" s="19">
        <v>0</v>
      </c>
      <c r="AM52" s="19">
        <v>0</v>
      </c>
      <c r="AN52" s="19">
        <v>0</v>
      </c>
      <c r="AO52" s="19">
        <v>0</v>
      </c>
      <c r="AP52" s="19">
        <v>0</v>
      </c>
      <c r="AQ52" s="19">
        <v>0</v>
      </c>
      <c r="AR52" s="129"/>
      <c r="AS52" s="129"/>
      <c r="AT52" s="10"/>
      <c r="AU52" s="10"/>
      <c r="AV52" s="10"/>
    </row>
    <row r="53" spans="1:49" s="12" customFormat="1" ht="25.5" customHeight="1">
      <c r="A53" s="255"/>
      <c r="B53" s="256"/>
      <c r="C53" s="159"/>
      <c r="D53" s="21" t="s">
        <v>126</v>
      </c>
      <c r="E53" s="8">
        <f t="shared" si="61"/>
        <v>0</v>
      </c>
      <c r="F53" s="14">
        <f t="shared" si="62"/>
        <v>0</v>
      </c>
      <c r="G53" s="8">
        <v>0</v>
      </c>
      <c r="H53" s="18">
        <v>0</v>
      </c>
      <c r="I53" s="19">
        <v>0</v>
      </c>
      <c r="J53" s="40">
        <v>0</v>
      </c>
      <c r="K53" s="19">
        <v>0</v>
      </c>
      <c r="L53" s="20">
        <v>0</v>
      </c>
      <c r="M53" s="40">
        <v>0</v>
      </c>
      <c r="N53" s="18">
        <v>0</v>
      </c>
      <c r="O53" s="19">
        <v>0</v>
      </c>
      <c r="P53" s="40">
        <v>0</v>
      </c>
      <c r="Q53" s="19">
        <v>0</v>
      </c>
      <c r="R53" s="20">
        <v>0</v>
      </c>
      <c r="S53" s="40">
        <v>0</v>
      </c>
      <c r="T53" s="18">
        <v>0</v>
      </c>
      <c r="U53" s="20">
        <v>0</v>
      </c>
      <c r="V53" s="40">
        <v>0</v>
      </c>
      <c r="W53" s="18">
        <v>0</v>
      </c>
      <c r="X53" s="19">
        <v>0</v>
      </c>
      <c r="Y53" s="40">
        <v>0</v>
      </c>
      <c r="Z53" s="19">
        <v>0</v>
      </c>
      <c r="AA53" s="19">
        <v>0</v>
      </c>
      <c r="AB53" s="40">
        <v>0</v>
      </c>
      <c r="AC53" s="19">
        <v>0</v>
      </c>
      <c r="AD53" s="19">
        <v>0</v>
      </c>
      <c r="AE53" s="40">
        <v>0</v>
      </c>
      <c r="AF53" s="19">
        <v>0</v>
      </c>
      <c r="AG53" s="19">
        <v>0</v>
      </c>
      <c r="AH53" s="40">
        <v>0</v>
      </c>
      <c r="AI53" s="19">
        <v>0</v>
      </c>
      <c r="AJ53" s="19">
        <v>0</v>
      </c>
      <c r="AK53" s="19">
        <v>0</v>
      </c>
      <c r="AL53" s="19">
        <v>0</v>
      </c>
      <c r="AM53" s="19">
        <v>0</v>
      </c>
      <c r="AN53" s="19">
        <v>0</v>
      </c>
      <c r="AO53" s="19">
        <v>0</v>
      </c>
      <c r="AP53" s="19">
        <v>0</v>
      </c>
      <c r="AQ53" s="19">
        <v>0</v>
      </c>
      <c r="AR53" s="129"/>
      <c r="AS53" s="129"/>
      <c r="AT53" s="10"/>
      <c r="AU53" s="10"/>
      <c r="AV53" s="10"/>
    </row>
    <row r="54" spans="1:49" s="11" customFormat="1" ht="22.5" customHeight="1">
      <c r="A54" s="255"/>
      <c r="B54" s="256"/>
      <c r="C54" s="160"/>
      <c r="D54" s="23" t="s">
        <v>127</v>
      </c>
      <c r="E54" s="8">
        <f t="shared" si="61"/>
        <v>0</v>
      </c>
      <c r="F54" s="14">
        <f t="shared" si="62"/>
        <v>0</v>
      </c>
      <c r="G54" s="8">
        <v>0</v>
      </c>
      <c r="H54" s="18">
        <v>0</v>
      </c>
      <c r="I54" s="19">
        <v>0</v>
      </c>
      <c r="J54" s="40">
        <v>0</v>
      </c>
      <c r="K54" s="19">
        <v>0</v>
      </c>
      <c r="L54" s="20">
        <v>0</v>
      </c>
      <c r="M54" s="40">
        <v>0</v>
      </c>
      <c r="N54" s="18">
        <v>0</v>
      </c>
      <c r="O54" s="19">
        <v>0</v>
      </c>
      <c r="P54" s="40">
        <v>0</v>
      </c>
      <c r="Q54" s="19">
        <v>0</v>
      </c>
      <c r="R54" s="20">
        <v>0</v>
      </c>
      <c r="S54" s="40">
        <v>0</v>
      </c>
      <c r="T54" s="18">
        <v>0</v>
      </c>
      <c r="U54" s="20">
        <v>0</v>
      </c>
      <c r="V54" s="40">
        <v>0</v>
      </c>
      <c r="W54" s="18">
        <v>0</v>
      </c>
      <c r="X54" s="19">
        <v>0</v>
      </c>
      <c r="Y54" s="40">
        <v>0</v>
      </c>
      <c r="Z54" s="19">
        <v>0</v>
      </c>
      <c r="AA54" s="19">
        <v>0</v>
      </c>
      <c r="AB54" s="40">
        <v>0</v>
      </c>
      <c r="AC54" s="19">
        <v>0</v>
      </c>
      <c r="AD54" s="19">
        <v>0</v>
      </c>
      <c r="AE54" s="40">
        <v>0</v>
      </c>
      <c r="AF54" s="19">
        <v>0</v>
      </c>
      <c r="AG54" s="19">
        <v>0</v>
      </c>
      <c r="AH54" s="40">
        <v>0</v>
      </c>
      <c r="AI54" s="19">
        <v>0</v>
      </c>
      <c r="AJ54" s="19">
        <v>0</v>
      </c>
      <c r="AK54" s="19">
        <v>0</v>
      </c>
      <c r="AL54" s="19">
        <v>0</v>
      </c>
      <c r="AM54" s="19">
        <v>0</v>
      </c>
      <c r="AN54" s="19">
        <v>0</v>
      </c>
      <c r="AO54" s="19">
        <v>0</v>
      </c>
      <c r="AP54" s="19">
        <v>0</v>
      </c>
      <c r="AQ54" s="19">
        <v>0</v>
      </c>
      <c r="AR54" s="130"/>
      <c r="AS54" s="130"/>
      <c r="AT54" s="10"/>
      <c r="AU54" s="10"/>
      <c r="AV54" s="10"/>
    </row>
    <row r="55" spans="1:49" s="11" customFormat="1" ht="67.5" customHeight="1">
      <c r="A55" s="186" t="s">
        <v>54</v>
      </c>
      <c r="B55" s="250" t="s">
        <v>91</v>
      </c>
      <c r="C55" s="158" t="s">
        <v>133</v>
      </c>
      <c r="D55" s="2" t="s">
        <v>129</v>
      </c>
      <c r="E55" s="8">
        <f>H55+K55+N55+Q55+T55+W55+Z55+AC55+AF55+AI55+AL55+AO55</f>
        <v>5716.9</v>
      </c>
      <c r="F55" s="8">
        <f>I55+L55+O55+R55+U55+X55+AA55+AD55+AG55+AJ55+AM55+AP55</f>
        <v>4297.4000000000005</v>
      </c>
      <c r="G55" s="8">
        <f>F55/E55*100</f>
        <v>75.170109674823777</v>
      </c>
      <c r="H55" s="16">
        <f>H57</f>
        <v>44.4</v>
      </c>
      <c r="I55" s="16">
        <f>I57</f>
        <v>44.4</v>
      </c>
      <c r="J55" s="78">
        <f>I55/H55*100</f>
        <v>100</v>
      </c>
      <c r="K55" s="16">
        <f t="shared" ref="K55:L55" si="63">K57</f>
        <v>725.7</v>
      </c>
      <c r="L55" s="16">
        <f t="shared" si="63"/>
        <v>725.7</v>
      </c>
      <c r="M55" s="78">
        <f>L55/K55*100</f>
        <v>100</v>
      </c>
      <c r="N55" s="16">
        <f t="shared" ref="N55:O55" si="64">N57</f>
        <v>712.69999999999993</v>
      </c>
      <c r="O55" s="16">
        <f t="shared" si="64"/>
        <v>518.6</v>
      </c>
      <c r="P55" s="40">
        <f>O55/N55*100</f>
        <v>72.76553949768487</v>
      </c>
      <c r="Q55" s="16">
        <f t="shared" ref="Q55:AO55" si="65">Q57</f>
        <v>380</v>
      </c>
      <c r="R55" s="16">
        <f t="shared" si="65"/>
        <v>379.9</v>
      </c>
      <c r="S55" s="16">
        <f>R55/Q55*100</f>
        <v>99.973684210526315</v>
      </c>
      <c r="T55" s="16">
        <f t="shared" si="65"/>
        <v>494</v>
      </c>
      <c r="U55" s="16">
        <f t="shared" si="65"/>
        <v>565.20000000000005</v>
      </c>
      <c r="V55" s="16">
        <f>U55/T55*100</f>
        <v>114.41295546558705</v>
      </c>
      <c r="W55" s="16">
        <f t="shared" si="65"/>
        <v>607.6</v>
      </c>
      <c r="X55" s="16">
        <f t="shared" si="65"/>
        <v>695.8</v>
      </c>
      <c r="Y55" s="16">
        <f>X55/W55*100</f>
        <v>114.51612903225805</v>
      </c>
      <c r="Z55" s="16">
        <f t="shared" si="65"/>
        <v>550</v>
      </c>
      <c r="AA55" s="16">
        <f t="shared" si="65"/>
        <v>436</v>
      </c>
      <c r="AB55" s="121">
        <f>AA55/Z55*100</f>
        <v>79.272727272727266</v>
      </c>
      <c r="AC55" s="16">
        <f t="shared" si="65"/>
        <v>610.9</v>
      </c>
      <c r="AD55" s="16">
        <f t="shared" si="65"/>
        <v>568.5</v>
      </c>
      <c r="AE55" s="121">
        <f>AD55/AC55*100</f>
        <v>93.059420527091191</v>
      </c>
      <c r="AF55" s="16">
        <f t="shared" si="65"/>
        <v>388.69999999999993</v>
      </c>
      <c r="AG55" s="16">
        <f t="shared" si="65"/>
        <v>363.3</v>
      </c>
      <c r="AH55" s="121">
        <f>AG55/AF55*100</f>
        <v>93.465397478775429</v>
      </c>
      <c r="AI55" s="16">
        <f t="shared" si="65"/>
        <v>420</v>
      </c>
      <c r="AJ55" s="16">
        <f t="shared" si="65"/>
        <v>0</v>
      </c>
      <c r="AK55" s="16">
        <f t="shared" si="65"/>
        <v>0</v>
      </c>
      <c r="AL55" s="16">
        <f t="shared" si="65"/>
        <v>280</v>
      </c>
      <c r="AM55" s="16">
        <f t="shared" si="65"/>
        <v>0</v>
      </c>
      <c r="AN55" s="16">
        <f t="shared" si="65"/>
        <v>0</v>
      </c>
      <c r="AO55" s="16">
        <f t="shared" si="65"/>
        <v>502.9</v>
      </c>
      <c r="AP55" s="40"/>
      <c r="AQ55" s="40"/>
      <c r="AR55" s="128" t="s">
        <v>247</v>
      </c>
      <c r="AS55" s="263" t="s">
        <v>245</v>
      </c>
      <c r="AT55" s="10"/>
      <c r="AU55" s="10"/>
      <c r="AV55" s="10"/>
    </row>
    <row r="56" spans="1:49" s="12" customFormat="1" ht="21" customHeight="1">
      <c r="A56" s="187"/>
      <c r="B56" s="251"/>
      <c r="C56" s="159"/>
      <c r="D56" s="48" t="s">
        <v>23</v>
      </c>
      <c r="E56" s="8">
        <f t="shared" ref="E56" si="66">H56+K56+N56+Q56+T56+W56+Z56+AC56+AF56+AI56+AL56+AO56</f>
        <v>0</v>
      </c>
      <c r="F56" s="14">
        <f>I56+L56+O56+R56+U56+X56+AA56+AD56+AG56+AJ56+AM56+AP56</f>
        <v>0</v>
      </c>
      <c r="G56" s="8">
        <v>0</v>
      </c>
      <c r="H56" s="18">
        <v>0</v>
      </c>
      <c r="I56" s="19">
        <v>0</v>
      </c>
      <c r="J56" s="19">
        <v>0</v>
      </c>
      <c r="K56" s="19">
        <v>0</v>
      </c>
      <c r="L56" s="20">
        <v>0</v>
      </c>
      <c r="M56" s="19">
        <v>0</v>
      </c>
      <c r="N56" s="18">
        <v>0</v>
      </c>
      <c r="O56" s="19">
        <v>0</v>
      </c>
      <c r="P56" s="19">
        <v>0</v>
      </c>
      <c r="Q56" s="18">
        <v>0</v>
      </c>
      <c r="R56" s="18">
        <v>0</v>
      </c>
      <c r="S56" s="18">
        <v>0</v>
      </c>
      <c r="T56" s="18">
        <v>0</v>
      </c>
      <c r="U56" s="18">
        <v>0</v>
      </c>
      <c r="V56" s="18">
        <v>0</v>
      </c>
      <c r="W56" s="18">
        <v>0</v>
      </c>
      <c r="X56" s="18">
        <v>0</v>
      </c>
      <c r="Y56" s="18">
        <v>0</v>
      </c>
      <c r="Z56" s="18">
        <v>0</v>
      </c>
      <c r="AA56" s="18">
        <v>0</v>
      </c>
      <c r="AB56" s="122">
        <v>0</v>
      </c>
      <c r="AC56" s="18">
        <v>0</v>
      </c>
      <c r="AD56" s="18">
        <v>0</v>
      </c>
      <c r="AE56" s="122">
        <v>0</v>
      </c>
      <c r="AF56" s="18">
        <v>0</v>
      </c>
      <c r="AG56" s="18">
        <v>0</v>
      </c>
      <c r="AH56" s="122">
        <v>0</v>
      </c>
      <c r="AI56" s="18">
        <v>0</v>
      </c>
      <c r="AJ56" s="18">
        <v>0</v>
      </c>
      <c r="AK56" s="18">
        <v>0</v>
      </c>
      <c r="AL56" s="18">
        <v>0</v>
      </c>
      <c r="AM56" s="18">
        <v>0</v>
      </c>
      <c r="AN56" s="18">
        <v>0</v>
      </c>
      <c r="AO56" s="18">
        <v>0</v>
      </c>
      <c r="AP56" s="19"/>
      <c r="AQ56" s="19"/>
      <c r="AR56" s="129"/>
      <c r="AS56" s="264"/>
      <c r="AT56" s="10"/>
      <c r="AU56" s="10"/>
      <c r="AV56" s="10"/>
    </row>
    <row r="57" spans="1:49" s="11" customFormat="1" ht="28.5" customHeight="1">
      <c r="A57" s="187"/>
      <c r="B57" s="251"/>
      <c r="C57" s="159"/>
      <c r="D57" s="21" t="s">
        <v>24</v>
      </c>
      <c r="E57" s="8">
        <f>H57+K57+N57+Q57+T57+W57+Z57+AC57+AF57+AI57+AL57+AO57</f>
        <v>5716.9</v>
      </c>
      <c r="F57" s="8">
        <f t="shared" ref="F57:F59" si="67">I57+L57+O57+R57+U57+X57+AA57+AD57+AG57+AJ57+AM57+AP57</f>
        <v>4297.4000000000005</v>
      </c>
      <c r="G57" s="8">
        <f>F57/E57*100</f>
        <v>75.170109674823777</v>
      </c>
      <c r="H57" s="18">
        <v>44.4</v>
      </c>
      <c r="I57" s="19">
        <v>44.4</v>
      </c>
      <c r="J57" s="19">
        <f>I57/H57*100</f>
        <v>100</v>
      </c>
      <c r="K57" s="19">
        <v>725.7</v>
      </c>
      <c r="L57" s="20">
        <v>725.7</v>
      </c>
      <c r="M57" s="79">
        <f>L57/K57*100</f>
        <v>100</v>
      </c>
      <c r="N57" s="18">
        <f>717.9-0.2-5</f>
        <v>712.69999999999993</v>
      </c>
      <c r="O57" s="19">
        <v>518.6</v>
      </c>
      <c r="P57" s="79">
        <f>O57/N57*100</f>
        <v>72.76553949768487</v>
      </c>
      <c r="Q57" s="19">
        <f>480-100</f>
        <v>380</v>
      </c>
      <c r="R57" s="20">
        <v>379.9</v>
      </c>
      <c r="S57" s="118">
        <f>R57/Q57*100</f>
        <v>99.973684210526315</v>
      </c>
      <c r="T57" s="18">
        <f>580-86</f>
        <v>494</v>
      </c>
      <c r="U57" s="20">
        <v>565.20000000000005</v>
      </c>
      <c r="V57" s="118">
        <f>U57/T57*100</f>
        <v>114.41295546558705</v>
      </c>
      <c r="W57" s="18">
        <f>481.7+125.9</f>
        <v>607.6</v>
      </c>
      <c r="X57" s="19">
        <v>695.8</v>
      </c>
      <c r="Y57" s="118">
        <f>X57/W57*100</f>
        <v>114.51612903225805</v>
      </c>
      <c r="Z57" s="19">
        <v>550</v>
      </c>
      <c r="AA57" s="19">
        <v>436</v>
      </c>
      <c r="AB57" s="122">
        <f>AA57/Z57*100</f>
        <v>79.272727272727266</v>
      </c>
      <c r="AC57" s="19">
        <f>500+110.9</f>
        <v>610.9</v>
      </c>
      <c r="AD57" s="19">
        <v>568.5</v>
      </c>
      <c r="AE57" s="122">
        <f>AD57/AC57*100</f>
        <v>93.059420527091191</v>
      </c>
      <c r="AF57" s="19">
        <f>605.9-77.2-140</f>
        <v>388.69999999999993</v>
      </c>
      <c r="AG57" s="19">
        <v>363.3</v>
      </c>
      <c r="AH57" s="122">
        <f>AG57/AF57*100</f>
        <v>93.465397478775429</v>
      </c>
      <c r="AI57" s="19">
        <f>280+140</f>
        <v>420</v>
      </c>
      <c r="AJ57" s="19"/>
      <c r="AK57" s="19"/>
      <c r="AL57" s="19">
        <v>280</v>
      </c>
      <c r="AM57" s="19"/>
      <c r="AN57" s="19"/>
      <c r="AO57" s="19">
        <f>571.3-48.5-19.9</f>
        <v>502.9</v>
      </c>
      <c r="AP57" s="19"/>
      <c r="AQ57" s="19"/>
      <c r="AR57" s="129"/>
      <c r="AS57" s="264"/>
      <c r="AT57" s="10"/>
      <c r="AU57" s="10"/>
      <c r="AV57" s="10"/>
    </row>
    <row r="58" spans="1:49" s="11" customFormat="1" ht="26.25" customHeight="1">
      <c r="A58" s="187"/>
      <c r="B58" s="251"/>
      <c r="C58" s="159"/>
      <c r="D58" s="21" t="s">
        <v>126</v>
      </c>
      <c r="E58" s="8">
        <f t="shared" ref="E58:E59" si="68">H58+K58+N58+Q58+T58+W58+Z58+AC58+AF58+AI58+AL58+AO58</f>
        <v>0</v>
      </c>
      <c r="F58" s="14">
        <f t="shared" si="67"/>
        <v>0</v>
      </c>
      <c r="G58" s="8">
        <v>0</v>
      </c>
      <c r="H58" s="18">
        <v>0</v>
      </c>
      <c r="I58" s="19">
        <v>0</v>
      </c>
      <c r="J58" s="19">
        <v>0</v>
      </c>
      <c r="K58" s="19">
        <v>0</v>
      </c>
      <c r="L58" s="20">
        <v>0</v>
      </c>
      <c r="M58" s="19">
        <v>0</v>
      </c>
      <c r="N58" s="18">
        <v>0</v>
      </c>
      <c r="O58" s="19">
        <v>0</v>
      </c>
      <c r="P58" s="19">
        <v>0</v>
      </c>
      <c r="Q58" s="18">
        <v>0</v>
      </c>
      <c r="R58" s="18">
        <v>0</v>
      </c>
      <c r="S58" s="18">
        <v>0</v>
      </c>
      <c r="T58" s="18">
        <v>0</v>
      </c>
      <c r="U58" s="18">
        <v>0</v>
      </c>
      <c r="V58" s="18">
        <v>0</v>
      </c>
      <c r="W58" s="18">
        <v>0</v>
      </c>
      <c r="X58" s="18">
        <v>0</v>
      </c>
      <c r="Y58" s="18">
        <v>0</v>
      </c>
      <c r="Z58" s="18">
        <v>0</v>
      </c>
      <c r="AA58" s="18">
        <v>0</v>
      </c>
      <c r="AB58" s="18">
        <v>0</v>
      </c>
      <c r="AC58" s="18">
        <v>0</v>
      </c>
      <c r="AD58" s="18">
        <v>0</v>
      </c>
      <c r="AE58" s="18">
        <v>0</v>
      </c>
      <c r="AF58" s="18">
        <v>0</v>
      </c>
      <c r="AG58" s="18">
        <v>0</v>
      </c>
      <c r="AH58" s="18">
        <v>0</v>
      </c>
      <c r="AI58" s="18">
        <v>0</v>
      </c>
      <c r="AJ58" s="18">
        <v>0</v>
      </c>
      <c r="AK58" s="18">
        <v>0</v>
      </c>
      <c r="AL58" s="18">
        <v>0</v>
      </c>
      <c r="AM58" s="18">
        <v>0</v>
      </c>
      <c r="AN58" s="18">
        <v>0</v>
      </c>
      <c r="AO58" s="18">
        <v>0</v>
      </c>
      <c r="AP58" s="19"/>
      <c r="AQ58" s="19"/>
      <c r="AR58" s="129"/>
      <c r="AS58" s="264"/>
      <c r="AT58" s="10"/>
      <c r="AU58" s="10"/>
      <c r="AV58" s="10"/>
      <c r="AW58" s="10"/>
    </row>
    <row r="59" spans="1:49" s="11" customFormat="1" ht="27.75" customHeight="1">
      <c r="A59" s="188"/>
      <c r="B59" s="252"/>
      <c r="C59" s="160"/>
      <c r="D59" s="23" t="s">
        <v>127</v>
      </c>
      <c r="E59" s="8">
        <f t="shared" si="68"/>
        <v>0</v>
      </c>
      <c r="F59" s="14">
        <f t="shared" si="67"/>
        <v>0</v>
      </c>
      <c r="G59" s="8">
        <v>0</v>
      </c>
      <c r="H59" s="18">
        <v>0</v>
      </c>
      <c r="I59" s="19">
        <v>0</v>
      </c>
      <c r="J59" s="19">
        <v>0</v>
      </c>
      <c r="K59" s="19">
        <v>0</v>
      </c>
      <c r="L59" s="20">
        <v>0</v>
      </c>
      <c r="M59" s="19">
        <v>0</v>
      </c>
      <c r="N59" s="18">
        <v>0</v>
      </c>
      <c r="O59" s="19">
        <v>0</v>
      </c>
      <c r="P59" s="19">
        <v>0</v>
      </c>
      <c r="Q59" s="18">
        <v>0</v>
      </c>
      <c r="R59" s="18">
        <v>0</v>
      </c>
      <c r="S59" s="18">
        <v>0</v>
      </c>
      <c r="T59" s="18">
        <v>0</v>
      </c>
      <c r="U59" s="18">
        <v>0</v>
      </c>
      <c r="V59" s="18">
        <v>0</v>
      </c>
      <c r="W59" s="18">
        <v>0</v>
      </c>
      <c r="X59" s="18">
        <v>0</v>
      </c>
      <c r="Y59" s="18">
        <v>0</v>
      </c>
      <c r="Z59" s="18">
        <v>0</v>
      </c>
      <c r="AA59" s="18">
        <v>0</v>
      </c>
      <c r="AB59" s="18">
        <v>0</v>
      </c>
      <c r="AC59" s="18">
        <v>0</v>
      </c>
      <c r="AD59" s="18">
        <v>0</v>
      </c>
      <c r="AE59" s="18">
        <v>0</v>
      </c>
      <c r="AF59" s="18">
        <v>0</v>
      </c>
      <c r="AG59" s="18">
        <v>0</v>
      </c>
      <c r="AH59" s="18">
        <v>0</v>
      </c>
      <c r="AI59" s="18">
        <v>0</v>
      </c>
      <c r="AJ59" s="18">
        <v>0</v>
      </c>
      <c r="AK59" s="18">
        <v>0</v>
      </c>
      <c r="AL59" s="18">
        <v>0</v>
      </c>
      <c r="AM59" s="18">
        <v>0</v>
      </c>
      <c r="AN59" s="18">
        <v>0</v>
      </c>
      <c r="AO59" s="18">
        <v>0</v>
      </c>
      <c r="AP59" s="19"/>
      <c r="AQ59" s="19"/>
      <c r="AR59" s="130"/>
      <c r="AS59" s="265"/>
      <c r="AT59" s="10"/>
      <c r="AU59" s="10"/>
      <c r="AV59" s="10"/>
    </row>
    <row r="60" spans="1:49" s="11" customFormat="1" ht="29.25" customHeight="1">
      <c r="A60" s="186" t="s">
        <v>55</v>
      </c>
      <c r="B60" s="250" t="s">
        <v>92</v>
      </c>
      <c r="C60" s="158" t="s">
        <v>134</v>
      </c>
      <c r="D60" s="158" t="s">
        <v>27</v>
      </c>
      <c r="E60" s="148" t="s">
        <v>36</v>
      </c>
      <c r="F60" s="148" t="s">
        <v>36</v>
      </c>
      <c r="G60" s="148" t="s">
        <v>36</v>
      </c>
      <c r="H60" s="148" t="s">
        <v>36</v>
      </c>
      <c r="I60" s="148" t="s">
        <v>36</v>
      </c>
      <c r="J60" s="148" t="s">
        <v>36</v>
      </c>
      <c r="K60" s="148" t="s">
        <v>36</v>
      </c>
      <c r="L60" s="148" t="s">
        <v>36</v>
      </c>
      <c r="M60" s="148" t="s">
        <v>36</v>
      </c>
      <c r="N60" s="148" t="s">
        <v>36</v>
      </c>
      <c r="O60" s="148" t="s">
        <v>36</v>
      </c>
      <c r="P60" s="148" t="s">
        <v>36</v>
      </c>
      <c r="Q60" s="148" t="s">
        <v>36</v>
      </c>
      <c r="R60" s="148" t="s">
        <v>36</v>
      </c>
      <c r="S60" s="148" t="s">
        <v>36</v>
      </c>
      <c r="T60" s="148" t="s">
        <v>36</v>
      </c>
      <c r="U60" s="148" t="s">
        <v>36</v>
      </c>
      <c r="V60" s="148" t="s">
        <v>36</v>
      </c>
      <c r="W60" s="148" t="s">
        <v>36</v>
      </c>
      <c r="X60" s="148" t="s">
        <v>36</v>
      </c>
      <c r="Y60" s="148" t="s">
        <v>36</v>
      </c>
      <c r="Z60" s="148" t="s">
        <v>36</v>
      </c>
      <c r="AA60" s="148" t="s">
        <v>36</v>
      </c>
      <c r="AB60" s="148" t="s">
        <v>36</v>
      </c>
      <c r="AC60" s="148" t="s">
        <v>36</v>
      </c>
      <c r="AD60" s="148" t="s">
        <v>36</v>
      </c>
      <c r="AE60" s="148" t="s">
        <v>36</v>
      </c>
      <c r="AF60" s="148" t="s">
        <v>36</v>
      </c>
      <c r="AG60" s="148" t="s">
        <v>36</v>
      </c>
      <c r="AH60" s="148" t="s">
        <v>36</v>
      </c>
      <c r="AI60" s="148" t="s">
        <v>36</v>
      </c>
      <c r="AJ60" s="148" t="s">
        <v>36</v>
      </c>
      <c r="AK60" s="148" t="s">
        <v>36</v>
      </c>
      <c r="AL60" s="148" t="s">
        <v>36</v>
      </c>
      <c r="AM60" s="148" t="s">
        <v>36</v>
      </c>
      <c r="AN60" s="148" t="s">
        <v>36</v>
      </c>
      <c r="AO60" s="148" t="s">
        <v>36</v>
      </c>
      <c r="AP60" s="148" t="s">
        <v>36</v>
      </c>
      <c r="AQ60" s="148" t="s">
        <v>36</v>
      </c>
      <c r="AR60" s="128" t="s">
        <v>249</v>
      </c>
      <c r="AS60" s="253"/>
      <c r="AT60" s="10"/>
      <c r="AU60" s="10"/>
      <c r="AV60" s="10"/>
    </row>
    <row r="61" spans="1:49" s="51" customFormat="1" ht="44.25" customHeight="1">
      <c r="A61" s="187"/>
      <c r="B61" s="251"/>
      <c r="C61" s="154"/>
      <c r="D61" s="203"/>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54"/>
      <c r="AS61" s="154"/>
      <c r="AT61" s="10"/>
      <c r="AU61" s="10"/>
      <c r="AV61" s="10"/>
    </row>
    <row r="62" spans="1:49" s="11" customFormat="1" ht="40.5" customHeight="1">
      <c r="A62" s="188"/>
      <c r="B62" s="252"/>
      <c r="C62" s="155"/>
      <c r="D62" s="204"/>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5"/>
      <c r="AS62" s="155"/>
      <c r="AT62" s="10"/>
      <c r="AU62" s="10"/>
      <c r="AV62" s="10"/>
    </row>
    <row r="63" spans="1:49" s="11" customFormat="1" ht="96" customHeight="1">
      <c r="A63" s="186" t="s">
        <v>56</v>
      </c>
      <c r="B63" s="250" t="s">
        <v>93</v>
      </c>
      <c r="C63" s="158" t="s">
        <v>165</v>
      </c>
      <c r="D63" s="158" t="s">
        <v>27</v>
      </c>
      <c r="E63" s="148" t="s">
        <v>36</v>
      </c>
      <c r="F63" s="148" t="s">
        <v>36</v>
      </c>
      <c r="G63" s="148" t="s">
        <v>36</v>
      </c>
      <c r="H63" s="148" t="s">
        <v>36</v>
      </c>
      <c r="I63" s="148" t="s">
        <v>36</v>
      </c>
      <c r="J63" s="148" t="s">
        <v>36</v>
      </c>
      <c r="K63" s="148" t="s">
        <v>36</v>
      </c>
      <c r="L63" s="148" t="s">
        <v>36</v>
      </c>
      <c r="M63" s="148" t="s">
        <v>36</v>
      </c>
      <c r="N63" s="148" t="s">
        <v>36</v>
      </c>
      <c r="O63" s="148" t="s">
        <v>36</v>
      </c>
      <c r="P63" s="148" t="s">
        <v>36</v>
      </c>
      <c r="Q63" s="148" t="s">
        <v>36</v>
      </c>
      <c r="R63" s="148" t="s">
        <v>36</v>
      </c>
      <c r="S63" s="148" t="s">
        <v>36</v>
      </c>
      <c r="T63" s="148" t="s">
        <v>36</v>
      </c>
      <c r="U63" s="148" t="s">
        <v>36</v>
      </c>
      <c r="V63" s="148" t="s">
        <v>36</v>
      </c>
      <c r="W63" s="148" t="s">
        <v>36</v>
      </c>
      <c r="X63" s="148" t="s">
        <v>36</v>
      </c>
      <c r="Y63" s="148" t="s">
        <v>36</v>
      </c>
      <c r="Z63" s="148" t="s">
        <v>36</v>
      </c>
      <c r="AA63" s="148" t="s">
        <v>36</v>
      </c>
      <c r="AB63" s="148" t="s">
        <v>36</v>
      </c>
      <c r="AC63" s="148" t="s">
        <v>36</v>
      </c>
      <c r="AD63" s="148" t="s">
        <v>36</v>
      </c>
      <c r="AE63" s="148" t="s">
        <v>36</v>
      </c>
      <c r="AF63" s="148" t="s">
        <v>36</v>
      </c>
      <c r="AG63" s="148" t="s">
        <v>36</v>
      </c>
      <c r="AH63" s="148" t="s">
        <v>36</v>
      </c>
      <c r="AI63" s="148" t="s">
        <v>36</v>
      </c>
      <c r="AJ63" s="148" t="s">
        <v>36</v>
      </c>
      <c r="AK63" s="148" t="s">
        <v>36</v>
      </c>
      <c r="AL63" s="148" t="s">
        <v>36</v>
      </c>
      <c r="AM63" s="148" t="s">
        <v>36</v>
      </c>
      <c r="AN63" s="148" t="s">
        <v>36</v>
      </c>
      <c r="AO63" s="148" t="s">
        <v>36</v>
      </c>
      <c r="AP63" s="148" t="s">
        <v>36</v>
      </c>
      <c r="AQ63" s="148" t="s">
        <v>36</v>
      </c>
      <c r="AR63" s="128" t="s">
        <v>227</v>
      </c>
      <c r="AS63" s="254"/>
      <c r="AT63" s="10"/>
      <c r="AU63" s="10"/>
      <c r="AV63" s="10"/>
    </row>
    <row r="64" spans="1:49" s="51" customFormat="1" ht="6" customHeight="1">
      <c r="A64" s="216"/>
      <c r="B64" s="251"/>
      <c r="C64" s="154"/>
      <c r="D64" s="203"/>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54"/>
      <c r="AS64" s="156"/>
      <c r="AT64" s="10"/>
      <c r="AU64" s="10"/>
      <c r="AV64" s="10"/>
    </row>
    <row r="65" spans="1:48" s="11" customFormat="1" ht="34.5" customHeight="1">
      <c r="A65" s="217"/>
      <c r="B65" s="252"/>
      <c r="C65" s="155"/>
      <c r="D65" s="204"/>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5"/>
      <c r="AS65" s="157"/>
      <c r="AT65" s="10"/>
      <c r="AU65" s="10"/>
      <c r="AV65" s="10"/>
    </row>
    <row r="66" spans="1:48" s="11" customFormat="1" ht="33.75" customHeight="1">
      <c r="A66" s="186" t="s">
        <v>57</v>
      </c>
      <c r="B66" s="250" t="s">
        <v>94</v>
      </c>
      <c r="C66" s="260" t="s">
        <v>170</v>
      </c>
      <c r="D66" s="13" t="s">
        <v>129</v>
      </c>
      <c r="E66" s="8">
        <f>H66+K66+N66+Q66+T66+W66+Z66+AC66+AF66+AI66+AL66+AO66</f>
        <v>160</v>
      </c>
      <c r="F66" s="8">
        <f>I66+L66+O66+R66+U66+X66+AA66+AD66+AG66+AJ66+AM66+AP66</f>
        <v>0</v>
      </c>
      <c r="G66" s="8">
        <f>F66/E66*100</f>
        <v>0</v>
      </c>
      <c r="H66" s="16">
        <f>H67+H68+H69+H70</f>
        <v>0</v>
      </c>
      <c r="I66" s="40">
        <f t="shared" ref="I66:AP66" si="69">I67+I68+I69+I70</f>
        <v>0</v>
      </c>
      <c r="J66" s="40">
        <v>0</v>
      </c>
      <c r="K66" s="40">
        <f t="shared" si="69"/>
        <v>0</v>
      </c>
      <c r="L66" s="22">
        <f t="shared" si="69"/>
        <v>0</v>
      </c>
      <c r="M66" s="40">
        <v>0</v>
      </c>
      <c r="N66" s="16">
        <f t="shared" si="69"/>
        <v>0</v>
      </c>
      <c r="O66" s="16">
        <f t="shared" si="69"/>
        <v>0</v>
      </c>
      <c r="P66" s="16">
        <f t="shared" si="69"/>
        <v>0</v>
      </c>
      <c r="Q66" s="16">
        <v>0</v>
      </c>
      <c r="R66" s="16">
        <f t="shared" si="69"/>
        <v>0</v>
      </c>
      <c r="S66" s="16">
        <f>S67+S68+S69+S70</f>
        <v>0</v>
      </c>
      <c r="T66" s="16">
        <f t="shared" si="69"/>
        <v>0</v>
      </c>
      <c r="U66" s="16">
        <f t="shared" si="69"/>
        <v>0</v>
      </c>
      <c r="V66" s="16">
        <f t="shared" si="69"/>
        <v>0</v>
      </c>
      <c r="W66" s="16">
        <f t="shared" si="69"/>
        <v>0</v>
      </c>
      <c r="X66" s="16">
        <f t="shared" si="69"/>
        <v>0</v>
      </c>
      <c r="Y66" s="16">
        <f t="shared" si="69"/>
        <v>0</v>
      </c>
      <c r="Z66" s="16">
        <f t="shared" si="69"/>
        <v>0</v>
      </c>
      <c r="AA66" s="16">
        <f t="shared" si="69"/>
        <v>0</v>
      </c>
      <c r="AB66" s="16">
        <f t="shared" si="69"/>
        <v>0</v>
      </c>
      <c r="AC66" s="16">
        <f t="shared" si="69"/>
        <v>0</v>
      </c>
      <c r="AD66" s="16">
        <f t="shared" si="69"/>
        <v>0</v>
      </c>
      <c r="AE66" s="16">
        <f t="shared" si="69"/>
        <v>0</v>
      </c>
      <c r="AF66" s="16">
        <f t="shared" si="69"/>
        <v>0</v>
      </c>
      <c r="AG66" s="16">
        <f t="shared" si="69"/>
        <v>0</v>
      </c>
      <c r="AH66" s="16">
        <f t="shared" si="69"/>
        <v>0</v>
      </c>
      <c r="AI66" s="16">
        <f>AI69</f>
        <v>160</v>
      </c>
      <c r="AJ66" s="16">
        <f t="shared" si="69"/>
        <v>0</v>
      </c>
      <c r="AK66" s="16">
        <f t="shared" si="69"/>
        <v>0</v>
      </c>
      <c r="AL66" s="16">
        <f t="shared" si="69"/>
        <v>0</v>
      </c>
      <c r="AM66" s="16">
        <f t="shared" si="69"/>
        <v>0</v>
      </c>
      <c r="AN66" s="16">
        <f t="shared" si="69"/>
        <v>0</v>
      </c>
      <c r="AO66" s="16">
        <f t="shared" si="69"/>
        <v>0</v>
      </c>
      <c r="AP66" s="16">
        <f t="shared" si="69"/>
        <v>0</v>
      </c>
      <c r="AQ66" s="40">
        <v>0</v>
      </c>
      <c r="AR66" s="128" t="s">
        <v>199</v>
      </c>
      <c r="AS66" s="131"/>
      <c r="AT66" s="10"/>
      <c r="AU66" s="10"/>
      <c r="AV66" s="10"/>
    </row>
    <row r="67" spans="1:48" s="12" customFormat="1" ht="23.25" customHeight="1">
      <c r="A67" s="187"/>
      <c r="B67" s="251"/>
      <c r="C67" s="261"/>
      <c r="D67" s="48" t="s">
        <v>125</v>
      </c>
      <c r="E67" s="8">
        <f t="shared" ref="E67:E71" si="70">H67+K67+N67+Q67+T67+W67+Z67+AC67+AF67+AI67+AL67+AO67</f>
        <v>0</v>
      </c>
      <c r="F67" s="14">
        <f>I67+L67+O67+R67+U67+X67+AA67+AD67+AG67+AJ67+AM67+AP67</f>
        <v>0</v>
      </c>
      <c r="G67" s="8">
        <v>0</v>
      </c>
      <c r="H67" s="18">
        <v>0</v>
      </c>
      <c r="I67" s="19">
        <v>0</v>
      </c>
      <c r="J67" s="19">
        <v>0</v>
      </c>
      <c r="K67" s="19">
        <v>0</v>
      </c>
      <c r="L67" s="20">
        <v>0</v>
      </c>
      <c r="M67" s="19">
        <v>0</v>
      </c>
      <c r="N67" s="18">
        <v>0</v>
      </c>
      <c r="O67" s="19">
        <v>0</v>
      </c>
      <c r="P67" s="19">
        <v>0</v>
      </c>
      <c r="Q67" s="19">
        <v>0</v>
      </c>
      <c r="R67" s="20">
        <v>0</v>
      </c>
      <c r="S67" s="19">
        <v>0</v>
      </c>
      <c r="T67" s="18">
        <v>0</v>
      </c>
      <c r="U67" s="20">
        <v>0</v>
      </c>
      <c r="V67" s="19">
        <v>0</v>
      </c>
      <c r="W67" s="18">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32"/>
      <c r="AS67" s="132"/>
      <c r="AT67" s="10"/>
      <c r="AU67" s="10"/>
      <c r="AV67" s="10"/>
    </row>
    <row r="68" spans="1:48" s="11" customFormat="1" ht="22.5" customHeight="1">
      <c r="A68" s="187"/>
      <c r="B68" s="251"/>
      <c r="C68" s="261"/>
      <c r="D68" s="21" t="s">
        <v>24</v>
      </c>
      <c r="E68" s="8">
        <f t="shared" si="70"/>
        <v>0</v>
      </c>
      <c r="F68" s="14">
        <f t="shared" ref="F68:F71" si="71">I68+L68+O68+R68+U68+X68+AA68+AD68+AG68+AJ68+AM68+AP68</f>
        <v>0</v>
      </c>
      <c r="G68" s="8">
        <v>0</v>
      </c>
      <c r="H68" s="18">
        <v>0</v>
      </c>
      <c r="I68" s="19">
        <v>0</v>
      </c>
      <c r="J68" s="19">
        <v>0</v>
      </c>
      <c r="K68" s="19">
        <v>0</v>
      </c>
      <c r="L68" s="20">
        <v>0</v>
      </c>
      <c r="M68" s="19">
        <v>0</v>
      </c>
      <c r="N68" s="18">
        <v>0</v>
      </c>
      <c r="O68" s="19">
        <v>0</v>
      </c>
      <c r="P68" s="19">
        <v>0</v>
      </c>
      <c r="Q68" s="19">
        <v>0</v>
      </c>
      <c r="R68" s="20">
        <v>0</v>
      </c>
      <c r="S68" s="19">
        <v>0</v>
      </c>
      <c r="T68" s="18">
        <v>0</v>
      </c>
      <c r="U68" s="20">
        <v>0</v>
      </c>
      <c r="V68" s="19">
        <v>0</v>
      </c>
      <c r="W68" s="18">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32"/>
      <c r="AS68" s="132"/>
      <c r="AT68" s="10"/>
      <c r="AU68" s="10"/>
      <c r="AV68" s="10"/>
    </row>
    <row r="69" spans="1:48" s="11" customFormat="1" ht="27" customHeight="1">
      <c r="A69" s="187"/>
      <c r="B69" s="251"/>
      <c r="C69" s="261"/>
      <c r="D69" s="21" t="s">
        <v>126</v>
      </c>
      <c r="E69" s="8">
        <f t="shared" si="70"/>
        <v>160</v>
      </c>
      <c r="F69" s="8">
        <f t="shared" si="71"/>
        <v>0</v>
      </c>
      <c r="G69" s="8">
        <f>F69/E69*100</f>
        <v>0</v>
      </c>
      <c r="H69" s="18">
        <v>0</v>
      </c>
      <c r="I69" s="19">
        <v>0</v>
      </c>
      <c r="J69" s="19">
        <v>0</v>
      </c>
      <c r="K69" s="19">
        <v>0</v>
      </c>
      <c r="L69" s="20">
        <v>0</v>
      </c>
      <c r="M69" s="19">
        <v>0</v>
      </c>
      <c r="N69" s="18">
        <v>0</v>
      </c>
      <c r="O69" s="19">
        <v>0</v>
      </c>
      <c r="P69" s="19">
        <v>0</v>
      </c>
      <c r="Q69" s="19">
        <v>0</v>
      </c>
      <c r="R69" s="20">
        <v>0</v>
      </c>
      <c r="S69" s="19">
        <v>0</v>
      </c>
      <c r="T69" s="18">
        <v>0</v>
      </c>
      <c r="U69" s="20">
        <v>0</v>
      </c>
      <c r="V69" s="19">
        <v>0</v>
      </c>
      <c r="W69" s="18">
        <v>0</v>
      </c>
      <c r="X69" s="19">
        <v>0</v>
      </c>
      <c r="Y69" s="19">
        <v>0</v>
      </c>
      <c r="Z69" s="19">
        <v>0</v>
      </c>
      <c r="AA69" s="19">
        <v>0</v>
      </c>
      <c r="AB69" s="19">
        <v>0</v>
      </c>
      <c r="AC69" s="19">
        <v>0</v>
      </c>
      <c r="AD69" s="19">
        <v>0</v>
      </c>
      <c r="AE69" s="19">
        <v>0</v>
      </c>
      <c r="AF69" s="19">
        <v>0</v>
      </c>
      <c r="AG69" s="19">
        <v>0</v>
      </c>
      <c r="AH69" s="19">
        <v>0</v>
      </c>
      <c r="AI69" s="19">
        <v>160</v>
      </c>
      <c r="AJ69" s="19">
        <v>0</v>
      </c>
      <c r="AK69" s="19">
        <v>0</v>
      </c>
      <c r="AL69" s="19">
        <v>0</v>
      </c>
      <c r="AM69" s="19">
        <v>0</v>
      </c>
      <c r="AN69" s="19">
        <v>0</v>
      </c>
      <c r="AO69" s="19">
        <v>0</v>
      </c>
      <c r="AP69" s="19">
        <v>0</v>
      </c>
      <c r="AQ69" s="19">
        <v>0</v>
      </c>
      <c r="AR69" s="132"/>
      <c r="AS69" s="132"/>
      <c r="AT69" s="10"/>
      <c r="AU69" s="10"/>
      <c r="AV69" s="10"/>
    </row>
    <row r="70" spans="1:48" s="11" customFormat="1" ht="31.5" customHeight="1">
      <c r="A70" s="187"/>
      <c r="B70" s="251"/>
      <c r="C70" s="261"/>
      <c r="D70" s="21" t="s">
        <v>127</v>
      </c>
      <c r="E70" s="8">
        <f t="shared" si="70"/>
        <v>0</v>
      </c>
      <c r="F70" s="14">
        <f t="shared" si="71"/>
        <v>0</v>
      </c>
      <c r="G70" s="8">
        <v>0</v>
      </c>
      <c r="H70" s="18">
        <v>0</v>
      </c>
      <c r="I70" s="19">
        <v>0</v>
      </c>
      <c r="J70" s="19">
        <v>0</v>
      </c>
      <c r="K70" s="19">
        <v>0</v>
      </c>
      <c r="L70" s="20">
        <v>0</v>
      </c>
      <c r="M70" s="19">
        <v>0</v>
      </c>
      <c r="N70" s="18">
        <v>0</v>
      </c>
      <c r="O70" s="19">
        <v>0</v>
      </c>
      <c r="P70" s="19">
        <v>0</v>
      </c>
      <c r="Q70" s="19">
        <v>0</v>
      </c>
      <c r="R70" s="20">
        <v>0</v>
      </c>
      <c r="S70" s="19">
        <v>0</v>
      </c>
      <c r="T70" s="18">
        <v>0</v>
      </c>
      <c r="U70" s="20">
        <v>0</v>
      </c>
      <c r="V70" s="19">
        <v>0</v>
      </c>
      <c r="W70" s="18">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33"/>
      <c r="AS70" s="133"/>
      <c r="AT70" s="10"/>
      <c r="AU70" s="10"/>
      <c r="AV70" s="10"/>
    </row>
    <row r="71" spans="1:48" s="11" customFormat="1" ht="36" customHeight="1">
      <c r="A71" s="188"/>
      <c r="B71" s="252"/>
      <c r="C71" s="262"/>
      <c r="D71" s="88" t="s">
        <v>160</v>
      </c>
      <c r="E71" s="89">
        <f t="shared" si="70"/>
        <v>210</v>
      </c>
      <c r="F71" s="89">
        <f t="shared" si="71"/>
        <v>210</v>
      </c>
      <c r="G71" s="89">
        <f>F71/E71*100</f>
        <v>100</v>
      </c>
      <c r="H71" s="90">
        <v>210</v>
      </c>
      <c r="I71" s="91">
        <v>210</v>
      </c>
      <c r="J71" s="91">
        <f>I71/H71*100</f>
        <v>100</v>
      </c>
      <c r="K71" s="91">
        <v>0</v>
      </c>
      <c r="L71" s="92">
        <v>0</v>
      </c>
      <c r="M71" s="91">
        <v>0</v>
      </c>
      <c r="N71" s="90">
        <v>0</v>
      </c>
      <c r="O71" s="91">
        <v>0</v>
      </c>
      <c r="P71" s="91">
        <v>0</v>
      </c>
      <c r="Q71" s="91">
        <v>0</v>
      </c>
      <c r="R71" s="92">
        <v>0</v>
      </c>
      <c r="S71" s="91">
        <v>0</v>
      </c>
      <c r="T71" s="90">
        <v>0</v>
      </c>
      <c r="U71" s="92">
        <v>0</v>
      </c>
      <c r="V71" s="91">
        <v>0</v>
      </c>
      <c r="W71" s="90">
        <v>0</v>
      </c>
      <c r="X71" s="91">
        <v>0</v>
      </c>
      <c r="Y71" s="91">
        <v>0</v>
      </c>
      <c r="Z71" s="91">
        <v>0</v>
      </c>
      <c r="AA71" s="91">
        <v>0</v>
      </c>
      <c r="AB71" s="91">
        <v>0</v>
      </c>
      <c r="AC71" s="91">
        <v>0</v>
      </c>
      <c r="AD71" s="91">
        <v>0</v>
      </c>
      <c r="AE71" s="91">
        <v>0</v>
      </c>
      <c r="AF71" s="91">
        <f t="shared" ref="AF71" si="72">AF73+AF74+AF75+AF76</f>
        <v>0</v>
      </c>
      <c r="AG71" s="91">
        <v>0</v>
      </c>
      <c r="AH71" s="91">
        <v>0</v>
      </c>
      <c r="AI71" s="91">
        <v>0</v>
      </c>
      <c r="AJ71" s="91">
        <v>0</v>
      </c>
      <c r="AK71" s="91">
        <v>0</v>
      </c>
      <c r="AL71" s="91">
        <v>0</v>
      </c>
      <c r="AM71" s="91">
        <v>0</v>
      </c>
      <c r="AN71" s="91">
        <v>0</v>
      </c>
      <c r="AO71" s="91">
        <v>0</v>
      </c>
      <c r="AP71" s="91"/>
      <c r="AQ71" s="91"/>
      <c r="AR71" s="93"/>
      <c r="AS71" s="93"/>
      <c r="AT71" s="10"/>
      <c r="AU71" s="10"/>
      <c r="AV71" s="10"/>
    </row>
    <row r="72" spans="1:48" s="95" customFormat="1" ht="44.25" customHeight="1">
      <c r="A72" s="186" t="s">
        <v>194</v>
      </c>
      <c r="B72" s="250" t="s">
        <v>195</v>
      </c>
      <c r="C72" s="260" t="s">
        <v>196</v>
      </c>
      <c r="D72" s="275" t="s">
        <v>27</v>
      </c>
      <c r="E72" s="148" t="s">
        <v>36</v>
      </c>
      <c r="F72" s="148" t="s">
        <v>36</v>
      </c>
      <c r="G72" s="148" t="s">
        <v>36</v>
      </c>
      <c r="H72" s="134" t="s">
        <v>36</v>
      </c>
      <c r="I72" s="134" t="s">
        <v>36</v>
      </c>
      <c r="J72" s="134" t="s">
        <v>36</v>
      </c>
      <c r="K72" s="134" t="s">
        <v>36</v>
      </c>
      <c r="L72" s="134" t="s">
        <v>36</v>
      </c>
      <c r="M72" s="134" t="s">
        <v>36</v>
      </c>
      <c r="N72" s="134" t="s">
        <v>36</v>
      </c>
      <c r="O72" s="134" t="s">
        <v>36</v>
      </c>
      <c r="P72" s="134" t="s">
        <v>36</v>
      </c>
      <c r="Q72" s="134" t="s">
        <v>36</v>
      </c>
      <c r="R72" s="134" t="s">
        <v>36</v>
      </c>
      <c r="S72" s="134" t="s">
        <v>36</v>
      </c>
      <c r="T72" s="134" t="s">
        <v>36</v>
      </c>
      <c r="U72" s="134" t="s">
        <v>36</v>
      </c>
      <c r="V72" s="134" t="s">
        <v>36</v>
      </c>
      <c r="W72" s="134" t="s">
        <v>36</v>
      </c>
      <c r="X72" s="134" t="s">
        <v>36</v>
      </c>
      <c r="Y72" s="134" t="s">
        <v>36</v>
      </c>
      <c r="Z72" s="134" t="s">
        <v>36</v>
      </c>
      <c r="AA72" s="134" t="s">
        <v>36</v>
      </c>
      <c r="AB72" s="134" t="s">
        <v>36</v>
      </c>
      <c r="AC72" s="134" t="s">
        <v>36</v>
      </c>
      <c r="AD72" s="134" t="s">
        <v>36</v>
      </c>
      <c r="AE72" s="134" t="s">
        <v>36</v>
      </c>
      <c r="AF72" s="134" t="s">
        <v>36</v>
      </c>
      <c r="AG72" s="134" t="s">
        <v>36</v>
      </c>
      <c r="AH72" s="134" t="s">
        <v>36</v>
      </c>
      <c r="AI72" s="134" t="s">
        <v>36</v>
      </c>
      <c r="AJ72" s="134" t="s">
        <v>36</v>
      </c>
      <c r="AK72" s="134" t="s">
        <v>36</v>
      </c>
      <c r="AL72" s="134" t="s">
        <v>36</v>
      </c>
      <c r="AM72" s="134" t="s">
        <v>36</v>
      </c>
      <c r="AN72" s="134" t="s">
        <v>36</v>
      </c>
      <c r="AO72" s="134" t="s">
        <v>36</v>
      </c>
      <c r="AP72" s="134"/>
      <c r="AQ72" s="134"/>
      <c r="AR72" s="128" t="s">
        <v>232</v>
      </c>
      <c r="AS72" s="131"/>
      <c r="AT72" s="94"/>
      <c r="AU72" s="94"/>
      <c r="AV72" s="94"/>
    </row>
    <row r="73" spans="1:48" s="11" customFormat="1" ht="31.5" customHeight="1">
      <c r="A73" s="187"/>
      <c r="B73" s="251"/>
      <c r="C73" s="261"/>
      <c r="D73" s="276"/>
      <c r="E73" s="149"/>
      <c r="F73" s="149"/>
      <c r="G73" s="149"/>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2"/>
      <c r="AS73" s="132"/>
      <c r="AT73" s="10"/>
      <c r="AU73" s="10"/>
      <c r="AV73" s="10"/>
    </row>
    <row r="74" spans="1:48" s="11" customFormat="1" ht="31.5" customHeight="1">
      <c r="A74" s="187"/>
      <c r="B74" s="251"/>
      <c r="C74" s="261"/>
      <c r="D74" s="276"/>
      <c r="E74" s="149"/>
      <c r="F74" s="149"/>
      <c r="G74" s="149"/>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2"/>
      <c r="AS74" s="132"/>
      <c r="AT74" s="10"/>
      <c r="AU74" s="10"/>
      <c r="AV74" s="10"/>
    </row>
    <row r="75" spans="1:48" s="11" customFormat="1" ht="31.5" customHeight="1">
      <c r="A75" s="187"/>
      <c r="B75" s="251"/>
      <c r="C75" s="261"/>
      <c r="D75" s="276"/>
      <c r="E75" s="149"/>
      <c r="F75" s="149"/>
      <c r="G75" s="149"/>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2"/>
      <c r="AS75" s="132"/>
      <c r="AT75" s="10"/>
      <c r="AU75" s="10"/>
      <c r="AV75" s="10"/>
    </row>
    <row r="76" spans="1:48" s="11" customFormat="1" ht="31.5" customHeight="1">
      <c r="A76" s="188"/>
      <c r="B76" s="252"/>
      <c r="C76" s="262"/>
      <c r="D76" s="277"/>
      <c r="E76" s="150"/>
      <c r="F76" s="150"/>
      <c r="G76" s="150"/>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3"/>
      <c r="AS76" s="133"/>
      <c r="AT76" s="10"/>
      <c r="AU76" s="10"/>
      <c r="AV76" s="10"/>
    </row>
    <row r="77" spans="1:48" s="11" customFormat="1" ht="31.5" customHeight="1">
      <c r="A77" s="282" t="s">
        <v>47</v>
      </c>
      <c r="B77" s="278" t="s">
        <v>26</v>
      </c>
      <c r="C77" s="279"/>
      <c r="D77" s="2" t="s">
        <v>129</v>
      </c>
      <c r="E77" s="78">
        <f>E79+E78+E80</f>
        <v>253</v>
      </c>
      <c r="F77" s="78">
        <f>F79+F78+F80</f>
        <v>40</v>
      </c>
      <c r="G77" s="58">
        <f>F77/E77*100</f>
        <v>15.810276679841898</v>
      </c>
      <c r="H77" s="58">
        <f>H78+H79+H80+H81</f>
        <v>0</v>
      </c>
      <c r="I77" s="58">
        <f>I78+I79+I80+I81</f>
        <v>0</v>
      </c>
      <c r="J77" s="58">
        <v>0</v>
      </c>
      <c r="K77" s="58">
        <f>K78+K79+K80+K81</f>
        <v>0</v>
      </c>
      <c r="L77" s="58">
        <f>L78+L79+L80+L81</f>
        <v>0</v>
      </c>
      <c r="M77" s="58">
        <v>0</v>
      </c>
      <c r="N77" s="58">
        <f>N78+N79+N80+N81</f>
        <v>0</v>
      </c>
      <c r="O77" s="58">
        <f>O78+O79+O80+O81</f>
        <v>0</v>
      </c>
      <c r="P77" s="58">
        <v>0</v>
      </c>
      <c r="Q77" s="58">
        <f>Q78+Q79+Q80+Q81</f>
        <v>0</v>
      </c>
      <c r="R77" s="58">
        <f>R78+R79+R80+R81</f>
        <v>0</v>
      </c>
      <c r="S77" s="58">
        <v>0</v>
      </c>
      <c r="T77" s="117">
        <f>T78+T79+T80+T81</f>
        <v>40</v>
      </c>
      <c r="U77" s="58">
        <f>U78+U79+U80+U81</f>
        <v>40</v>
      </c>
      <c r="V77" s="58">
        <v>0</v>
      </c>
      <c r="W77" s="58">
        <f>W78+W79+W80+W81</f>
        <v>55.5</v>
      </c>
      <c r="X77" s="58">
        <f>X78+X79+X80+X81</f>
        <v>0</v>
      </c>
      <c r="Y77" s="58">
        <v>0</v>
      </c>
      <c r="Z77" s="58">
        <f>Z78+Z79+Z80+Z81</f>
        <v>0</v>
      </c>
      <c r="AA77" s="58">
        <f>AA78+AA79+AA80+AA81</f>
        <v>0</v>
      </c>
      <c r="AB77" s="58">
        <v>0</v>
      </c>
      <c r="AC77" s="58">
        <f>AC78+AC79+AC80+AC81</f>
        <v>0</v>
      </c>
      <c r="AD77" s="58">
        <f>AD78+AD79+AD80+AD81</f>
        <v>0</v>
      </c>
      <c r="AE77" s="58">
        <v>0</v>
      </c>
      <c r="AF77" s="58">
        <f>AF78+AF79+AF80+AF81</f>
        <v>0</v>
      </c>
      <c r="AG77" s="58">
        <f>AG78+AG79+AG80+AG81</f>
        <v>0</v>
      </c>
      <c r="AH77" s="58">
        <v>0</v>
      </c>
      <c r="AI77" s="58">
        <f>AI78+AI79+AI80+AI81</f>
        <v>0</v>
      </c>
      <c r="AJ77" s="58">
        <f>AJ78+AJ79+AJ80+AJ81</f>
        <v>0</v>
      </c>
      <c r="AK77" s="58">
        <v>0</v>
      </c>
      <c r="AL77" s="117">
        <f t="shared" ref="AL77:AO77" si="73">AL78+AL79+AL80+AL81</f>
        <v>63</v>
      </c>
      <c r="AM77" s="117">
        <f t="shared" si="73"/>
        <v>0</v>
      </c>
      <c r="AN77" s="117">
        <f t="shared" si="73"/>
        <v>0</v>
      </c>
      <c r="AO77" s="117">
        <f t="shared" si="73"/>
        <v>94.5</v>
      </c>
      <c r="AP77" s="8">
        <f>AP78+AP79+AP80+AP81</f>
        <v>0</v>
      </c>
      <c r="AQ77" s="8">
        <v>0</v>
      </c>
      <c r="AR77" s="131"/>
      <c r="AS77" s="131"/>
      <c r="AT77" s="10"/>
      <c r="AU77" s="10"/>
      <c r="AV77" s="10"/>
    </row>
    <row r="78" spans="1:48" s="12" customFormat="1" ht="30.75" customHeight="1">
      <c r="A78" s="280"/>
      <c r="B78" s="279"/>
      <c r="C78" s="279"/>
      <c r="D78" s="13" t="s">
        <v>125</v>
      </c>
      <c r="E78" s="78">
        <f t="shared" ref="E78" si="74">H78+K78+N78+Q78+T78+W78+Z78+AC78+AF78+AI78+AL78+AO78</f>
        <v>0</v>
      </c>
      <c r="F78" s="22">
        <f>I78+L78+O78+R78+U78+X78+AA78+AD78+AG78+AJ78+AM78+AP78</f>
        <v>0</v>
      </c>
      <c r="G78" s="58">
        <v>0</v>
      </c>
      <c r="H78" s="58">
        <f>H83+H88+H95</f>
        <v>0</v>
      </c>
      <c r="I78" s="58">
        <f>I83+I88+I95</f>
        <v>0</v>
      </c>
      <c r="J78" s="58">
        <v>0</v>
      </c>
      <c r="K78" s="58">
        <f>K83+K88+K95</f>
        <v>0</v>
      </c>
      <c r="L78" s="58">
        <f>L83+L88+L95</f>
        <v>0</v>
      </c>
      <c r="M78" s="58">
        <v>0</v>
      </c>
      <c r="N78" s="58">
        <f>N83+N88+N95</f>
        <v>0</v>
      </c>
      <c r="O78" s="58">
        <f>O83+O88+O95</f>
        <v>0</v>
      </c>
      <c r="P78" s="58">
        <v>0</v>
      </c>
      <c r="Q78" s="58">
        <f>Q83+Q88+Q95</f>
        <v>0</v>
      </c>
      <c r="R78" s="58">
        <f>R83+R88+R95</f>
        <v>0</v>
      </c>
      <c r="S78" s="58">
        <v>0</v>
      </c>
      <c r="T78" s="58">
        <f>T83+T88+T95</f>
        <v>0</v>
      </c>
      <c r="U78" s="58">
        <f>U83+U88+U95</f>
        <v>0</v>
      </c>
      <c r="V78" s="58">
        <v>0</v>
      </c>
      <c r="W78" s="58">
        <f>W83+W88+W95</f>
        <v>0</v>
      </c>
      <c r="X78" s="58">
        <f>X83+X88+X95</f>
        <v>0</v>
      </c>
      <c r="Y78" s="58">
        <v>0</v>
      </c>
      <c r="Z78" s="58">
        <f>Z83+Z88+Z95</f>
        <v>0</v>
      </c>
      <c r="AA78" s="58">
        <f>AA83+AA88+AA95</f>
        <v>0</v>
      </c>
      <c r="AB78" s="58">
        <v>0</v>
      </c>
      <c r="AC78" s="58">
        <f>AC83+AC88+AC95</f>
        <v>0</v>
      </c>
      <c r="AD78" s="58">
        <f>AD83+AD88+AD95</f>
        <v>0</v>
      </c>
      <c r="AE78" s="58">
        <v>0</v>
      </c>
      <c r="AF78" s="58">
        <f>AF83+AF88+AF95</f>
        <v>0</v>
      </c>
      <c r="AG78" s="58">
        <f>AG83+AG88+AG95</f>
        <v>0</v>
      </c>
      <c r="AH78" s="58">
        <v>0</v>
      </c>
      <c r="AI78" s="58">
        <f>AI83+AI88+AI95</f>
        <v>0</v>
      </c>
      <c r="AJ78" s="58">
        <f>AJ83+AJ88+AJ95</f>
        <v>0</v>
      </c>
      <c r="AK78" s="58">
        <v>0</v>
      </c>
      <c r="AL78" s="58">
        <f>AL83+AL88+AL95</f>
        <v>0</v>
      </c>
      <c r="AM78" s="58">
        <f>AM83+AM88+AM95</f>
        <v>0</v>
      </c>
      <c r="AN78" s="58">
        <v>0</v>
      </c>
      <c r="AO78" s="58">
        <f>AO83+AO88+AO95</f>
        <v>0</v>
      </c>
      <c r="AP78" s="8">
        <f>AP83+AP88+AP95</f>
        <v>0</v>
      </c>
      <c r="AQ78" s="8">
        <v>0</v>
      </c>
      <c r="AR78" s="132"/>
      <c r="AS78" s="132"/>
      <c r="AT78" s="10"/>
      <c r="AU78" s="10"/>
      <c r="AV78" s="10"/>
    </row>
    <row r="79" spans="1:48" s="12" customFormat="1" ht="25.5" customHeight="1">
      <c r="A79" s="280"/>
      <c r="B79" s="279"/>
      <c r="C79" s="279"/>
      <c r="D79" s="15" t="s">
        <v>24</v>
      </c>
      <c r="E79" s="78">
        <v>0</v>
      </c>
      <c r="F79" s="22">
        <f>I79+L79+O79+R79+U79+X79+AA79+AD79+AG79+AJ79+AM79+AP79</f>
        <v>0</v>
      </c>
      <c r="G79" s="58">
        <v>0</v>
      </c>
      <c r="H79" s="58">
        <f t="shared" ref="H79:I79" si="75">H84+H89+H96</f>
        <v>0</v>
      </c>
      <c r="I79" s="58">
        <f t="shared" si="75"/>
        <v>0</v>
      </c>
      <c r="J79" s="58">
        <v>0</v>
      </c>
      <c r="K79" s="58">
        <f t="shared" ref="K79:L79" si="76">K84+K89+K96</f>
        <v>0</v>
      </c>
      <c r="L79" s="58">
        <f t="shared" si="76"/>
        <v>0</v>
      </c>
      <c r="M79" s="58">
        <v>0</v>
      </c>
      <c r="N79" s="58">
        <f t="shared" ref="N79:O79" si="77">N84+N89+N96</f>
        <v>0</v>
      </c>
      <c r="O79" s="58">
        <f t="shared" si="77"/>
        <v>0</v>
      </c>
      <c r="P79" s="58">
        <v>0</v>
      </c>
      <c r="Q79" s="58">
        <f t="shared" ref="Q79:R79" si="78">Q84+Q89+Q96</f>
        <v>0</v>
      </c>
      <c r="R79" s="58">
        <f t="shared" si="78"/>
        <v>0</v>
      </c>
      <c r="S79" s="58">
        <v>0</v>
      </c>
      <c r="T79" s="58">
        <f t="shared" ref="T79:U79" si="79">T84+T89+T96</f>
        <v>0</v>
      </c>
      <c r="U79" s="58">
        <f t="shared" si="79"/>
        <v>0</v>
      </c>
      <c r="V79" s="58">
        <v>0</v>
      </c>
      <c r="W79" s="58">
        <f t="shared" ref="W79:X79" si="80">W84+W89+W96</f>
        <v>0</v>
      </c>
      <c r="X79" s="58">
        <f t="shared" si="80"/>
        <v>0</v>
      </c>
      <c r="Y79" s="58">
        <v>0</v>
      </c>
      <c r="Z79" s="58">
        <f t="shared" ref="Z79:AA79" si="81">Z84+Z89+Z96</f>
        <v>0</v>
      </c>
      <c r="AA79" s="58">
        <f t="shared" si="81"/>
        <v>0</v>
      </c>
      <c r="AB79" s="58">
        <v>0</v>
      </c>
      <c r="AC79" s="58">
        <f t="shared" ref="AC79:AD79" si="82">AC84+AC89+AC96</f>
        <v>0</v>
      </c>
      <c r="AD79" s="58">
        <f t="shared" si="82"/>
        <v>0</v>
      </c>
      <c r="AE79" s="58">
        <v>0</v>
      </c>
      <c r="AF79" s="58">
        <f t="shared" ref="AF79:AG79" si="83">AF84+AF89+AF96</f>
        <v>0</v>
      </c>
      <c r="AG79" s="58">
        <f t="shared" si="83"/>
        <v>0</v>
      </c>
      <c r="AH79" s="58">
        <v>0</v>
      </c>
      <c r="AI79" s="58">
        <f t="shared" ref="AI79:AJ79" si="84">AI84+AI89+AI96</f>
        <v>0</v>
      </c>
      <c r="AJ79" s="58">
        <f t="shared" si="84"/>
        <v>0</v>
      </c>
      <c r="AK79" s="58">
        <v>0</v>
      </c>
      <c r="AL79" s="58">
        <v>0</v>
      </c>
      <c r="AM79" s="58">
        <f t="shared" ref="AM79:AO80" si="85">AM84+AM89+AM96</f>
        <v>0</v>
      </c>
      <c r="AN79" s="58">
        <v>0</v>
      </c>
      <c r="AO79" s="58">
        <f t="shared" ref="AO79:AP79" si="86">AO84+AO89+AO96</f>
        <v>0</v>
      </c>
      <c r="AP79" s="8">
        <f t="shared" si="86"/>
        <v>0</v>
      </c>
      <c r="AQ79" s="8">
        <v>0</v>
      </c>
      <c r="AR79" s="132"/>
      <c r="AS79" s="132"/>
      <c r="AT79" s="10"/>
      <c r="AU79" s="10"/>
      <c r="AV79" s="10"/>
    </row>
    <row r="80" spans="1:48" s="12" customFormat="1" ht="24" customHeight="1">
      <c r="A80" s="280"/>
      <c r="B80" s="279"/>
      <c r="C80" s="279"/>
      <c r="D80" s="15" t="s">
        <v>126</v>
      </c>
      <c r="E80" s="78">
        <f t="shared" ref="E80:E81" si="87">H80+K80+N80+Q80+T80+W80+Z80+AC80+AF80+AI80+AL80+AO80</f>
        <v>253</v>
      </c>
      <c r="F80" s="22">
        <f t="shared" ref="F80:F81" si="88">I80+L80+O80+R80+U80+X80+AA80+AD80+AG80+AJ80+AM80+AP80</f>
        <v>40</v>
      </c>
      <c r="G80" s="58">
        <f t="shared" ref="G80" si="89">F80/E80*100</f>
        <v>15.810276679841898</v>
      </c>
      <c r="H80" s="58">
        <f>H85+H90+H97</f>
        <v>0</v>
      </c>
      <c r="I80" s="78">
        <f>I85+I90+I97</f>
        <v>0</v>
      </c>
      <c r="J80" s="58">
        <v>0</v>
      </c>
      <c r="K80" s="78">
        <f>K85+K90+K97</f>
        <v>0</v>
      </c>
      <c r="L80" s="78">
        <f>L85+L90+L97</f>
        <v>0</v>
      </c>
      <c r="M80" s="58">
        <v>0</v>
      </c>
      <c r="N80" s="78">
        <f>N85+N90+N97</f>
        <v>0</v>
      </c>
      <c r="O80" s="78">
        <f>O85+O90+O97</f>
        <v>0</v>
      </c>
      <c r="P80" s="58">
        <v>0</v>
      </c>
      <c r="Q80" s="78">
        <f t="shared" ref="Q80:AL80" si="90">Q85+Q90+Q97</f>
        <v>0</v>
      </c>
      <c r="R80" s="78">
        <f t="shared" si="90"/>
        <v>0</v>
      </c>
      <c r="S80" s="78">
        <f t="shared" si="90"/>
        <v>0</v>
      </c>
      <c r="T80" s="78">
        <f t="shared" si="90"/>
        <v>40</v>
      </c>
      <c r="U80" s="78">
        <f t="shared" si="90"/>
        <v>40</v>
      </c>
      <c r="V80" s="78">
        <f t="shared" si="90"/>
        <v>100</v>
      </c>
      <c r="W80" s="78">
        <f t="shared" si="90"/>
        <v>55.5</v>
      </c>
      <c r="X80" s="78">
        <f t="shared" si="90"/>
        <v>0</v>
      </c>
      <c r="Y80" s="78">
        <f t="shared" si="90"/>
        <v>0</v>
      </c>
      <c r="Z80" s="78">
        <f t="shared" si="90"/>
        <v>0</v>
      </c>
      <c r="AA80" s="78">
        <f t="shared" si="90"/>
        <v>0</v>
      </c>
      <c r="AB80" s="78">
        <f t="shared" si="90"/>
        <v>0</v>
      </c>
      <c r="AC80" s="78">
        <f t="shared" si="90"/>
        <v>0</v>
      </c>
      <c r="AD80" s="78">
        <f t="shared" si="90"/>
        <v>0</v>
      </c>
      <c r="AE80" s="78">
        <f t="shared" si="90"/>
        <v>0</v>
      </c>
      <c r="AF80" s="78">
        <f t="shared" si="90"/>
        <v>0</v>
      </c>
      <c r="AG80" s="78">
        <f t="shared" si="90"/>
        <v>0</v>
      </c>
      <c r="AH80" s="78">
        <f t="shared" si="90"/>
        <v>0</v>
      </c>
      <c r="AI80" s="78">
        <f t="shared" si="90"/>
        <v>0</v>
      </c>
      <c r="AJ80" s="78">
        <f t="shared" si="90"/>
        <v>0</v>
      </c>
      <c r="AK80" s="78">
        <f t="shared" si="90"/>
        <v>0</v>
      </c>
      <c r="AL80" s="78">
        <f t="shared" si="90"/>
        <v>63</v>
      </c>
      <c r="AM80" s="78">
        <f t="shared" si="85"/>
        <v>0</v>
      </c>
      <c r="AN80" s="78">
        <f t="shared" si="85"/>
        <v>0</v>
      </c>
      <c r="AO80" s="78">
        <f t="shared" si="85"/>
        <v>94.5</v>
      </c>
      <c r="AP80" s="8">
        <f t="shared" ref="AP80" si="91">AP85+AP90+AP97</f>
        <v>0</v>
      </c>
      <c r="AQ80" s="8">
        <v>0</v>
      </c>
      <c r="AR80" s="132"/>
      <c r="AS80" s="132"/>
      <c r="AT80" s="10"/>
      <c r="AU80" s="10"/>
      <c r="AV80" s="10"/>
    </row>
    <row r="81" spans="1:48" s="12" customFormat="1" ht="23.25" customHeight="1">
      <c r="A81" s="280"/>
      <c r="B81" s="279"/>
      <c r="C81" s="279"/>
      <c r="D81" s="15" t="s">
        <v>127</v>
      </c>
      <c r="E81" s="78">
        <f t="shared" si="87"/>
        <v>0</v>
      </c>
      <c r="F81" s="22">
        <f t="shared" si="88"/>
        <v>0</v>
      </c>
      <c r="G81" s="58">
        <v>0</v>
      </c>
      <c r="H81" s="58">
        <f t="shared" ref="H81:I81" si="92">H86+H91+H98</f>
        <v>0</v>
      </c>
      <c r="I81" s="58">
        <f t="shared" si="92"/>
        <v>0</v>
      </c>
      <c r="J81" s="58">
        <v>0</v>
      </c>
      <c r="K81" s="58">
        <f t="shared" ref="K81:L81" si="93">K86+K91+K98</f>
        <v>0</v>
      </c>
      <c r="L81" s="58">
        <f t="shared" si="93"/>
        <v>0</v>
      </c>
      <c r="M81" s="58">
        <v>0</v>
      </c>
      <c r="N81" s="58">
        <f t="shared" ref="N81:O81" si="94">N86+N91+N98</f>
        <v>0</v>
      </c>
      <c r="O81" s="58">
        <f t="shared" si="94"/>
        <v>0</v>
      </c>
      <c r="P81" s="58">
        <v>0</v>
      </c>
      <c r="Q81" s="58">
        <f t="shared" ref="Q81:R81" si="95">Q86+Q91+Q98</f>
        <v>0</v>
      </c>
      <c r="R81" s="58">
        <f t="shared" si="95"/>
        <v>0</v>
      </c>
      <c r="S81" s="58">
        <v>0</v>
      </c>
      <c r="T81" s="58">
        <f t="shared" ref="T81:U81" si="96">T86+T91+T98</f>
        <v>0</v>
      </c>
      <c r="U81" s="58">
        <f t="shared" si="96"/>
        <v>0</v>
      </c>
      <c r="V81" s="58">
        <v>0</v>
      </c>
      <c r="W81" s="58">
        <f t="shared" ref="W81:X81" si="97">W86+W91+W98</f>
        <v>0</v>
      </c>
      <c r="X81" s="58">
        <f t="shared" si="97"/>
        <v>0</v>
      </c>
      <c r="Y81" s="58">
        <v>0</v>
      </c>
      <c r="Z81" s="58">
        <f t="shared" ref="Z81:AA81" si="98">Z86+Z91+Z98</f>
        <v>0</v>
      </c>
      <c r="AA81" s="58">
        <f t="shared" si="98"/>
        <v>0</v>
      </c>
      <c r="AB81" s="58">
        <v>0</v>
      </c>
      <c r="AC81" s="58">
        <f t="shared" ref="AC81:AD81" si="99">AC86+AC91+AC98</f>
        <v>0</v>
      </c>
      <c r="AD81" s="58">
        <f t="shared" si="99"/>
        <v>0</v>
      </c>
      <c r="AE81" s="58">
        <v>0</v>
      </c>
      <c r="AF81" s="58">
        <f t="shared" ref="AF81:AG81" si="100">AF86+AF91+AF98</f>
        <v>0</v>
      </c>
      <c r="AG81" s="58">
        <f t="shared" si="100"/>
        <v>0</v>
      </c>
      <c r="AH81" s="58">
        <v>0</v>
      </c>
      <c r="AI81" s="58">
        <f t="shared" ref="AI81:AJ81" si="101">AI86+AI91+AI98</f>
        <v>0</v>
      </c>
      <c r="AJ81" s="58">
        <f t="shared" si="101"/>
        <v>0</v>
      </c>
      <c r="AK81" s="58">
        <v>0</v>
      </c>
      <c r="AL81" s="58">
        <f t="shared" ref="AL81:AM81" si="102">AL86+AL91+AL98</f>
        <v>0</v>
      </c>
      <c r="AM81" s="58">
        <f t="shared" si="102"/>
        <v>0</v>
      </c>
      <c r="AN81" s="58">
        <v>0</v>
      </c>
      <c r="AO81" s="58">
        <f t="shared" ref="AO81:AP81" si="103">AO86+AO91+AO98</f>
        <v>0</v>
      </c>
      <c r="AP81" s="8">
        <f t="shared" si="103"/>
        <v>0</v>
      </c>
      <c r="AQ81" s="8">
        <v>0</v>
      </c>
      <c r="AR81" s="133"/>
      <c r="AS81" s="133"/>
      <c r="AT81" s="10"/>
      <c r="AU81" s="10"/>
      <c r="AV81" s="10"/>
    </row>
    <row r="82" spans="1:48" s="12" customFormat="1" ht="23.25" customHeight="1">
      <c r="A82" s="255" t="s">
        <v>48</v>
      </c>
      <c r="B82" s="256" t="s">
        <v>95</v>
      </c>
      <c r="C82" s="257" t="s">
        <v>166</v>
      </c>
      <c r="D82" s="2" t="s">
        <v>129</v>
      </c>
      <c r="E82" s="58">
        <f>E84+E83+E85</f>
        <v>103</v>
      </c>
      <c r="F82" s="78">
        <f>F84+F83+F85</f>
        <v>40</v>
      </c>
      <c r="G82" s="117">
        <f>F82/E82*100</f>
        <v>38.834951456310677</v>
      </c>
      <c r="H82" s="58">
        <f>SUM(H83:H86)</f>
        <v>0</v>
      </c>
      <c r="I82" s="58">
        <f>SUM(I83:I86)</f>
        <v>0</v>
      </c>
      <c r="J82" s="58">
        <v>0</v>
      </c>
      <c r="K82" s="58">
        <f t="shared" ref="K82:L82" si="104">SUM(K83:K86)</f>
        <v>0</v>
      </c>
      <c r="L82" s="58">
        <f t="shared" si="104"/>
        <v>0</v>
      </c>
      <c r="M82" s="58">
        <v>0</v>
      </c>
      <c r="N82" s="58">
        <f t="shared" ref="N82:O82" si="105">SUM(N83:N86)</f>
        <v>0</v>
      </c>
      <c r="O82" s="58">
        <f t="shared" si="105"/>
        <v>0</v>
      </c>
      <c r="P82" s="58">
        <v>0</v>
      </c>
      <c r="Q82" s="58">
        <v>0</v>
      </c>
      <c r="R82" s="58">
        <f t="shared" ref="R82" si="106">SUM(R83:R86)</f>
        <v>0</v>
      </c>
      <c r="S82" s="58">
        <v>0</v>
      </c>
      <c r="T82" s="117">
        <f>SUM(T83:T86)</f>
        <v>40</v>
      </c>
      <c r="U82" s="58">
        <f>SUM(U83:U86)</f>
        <v>40</v>
      </c>
      <c r="V82" s="118">
        <f>U82/T82*100</f>
        <v>100</v>
      </c>
      <c r="W82" s="58">
        <f t="shared" ref="W82:X82" si="107">SUM(W83:W86)</f>
        <v>0</v>
      </c>
      <c r="X82" s="58">
        <f t="shared" si="107"/>
        <v>0</v>
      </c>
      <c r="Y82" s="58">
        <v>0</v>
      </c>
      <c r="Z82" s="58">
        <f t="shared" ref="Z82:AA82" si="108">SUM(Z83:Z86)</f>
        <v>0</v>
      </c>
      <c r="AA82" s="58">
        <f t="shared" si="108"/>
        <v>0</v>
      </c>
      <c r="AB82" s="58">
        <v>0</v>
      </c>
      <c r="AC82" s="58">
        <f t="shared" ref="AC82:AD82" si="109">SUM(AC83:AC86)</f>
        <v>0</v>
      </c>
      <c r="AD82" s="58">
        <f t="shared" si="109"/>
        <v>0</v>
      </c>
      <c r="AE82" s="58">
        <v>0</v>
      </c>
      <c r="AF82" s="58">
        <f t="shared" ref="AF82:AG82" si="110">SUM(AF83:AF86)</f>
        <v>0</v>
      </c>
      <c r="AG82" s="58">
        <f t="shared" si="110"/>
        <v>0</v>
      </c>
      <c r="AH82" s="58">
        <v>0</v>
      </c>
      <c r="AI82" s="58">
        <f t="shared" ref="AI82:AJ82" si="111">SUM(AI83:AI86)</f>
        <v>0</v>
      </c>
      <c r="AJ82" s="58">
        <f t="shared" si="111"/>
        <v>0</v>
      </c>
      <c r="AK82" s="58">
        <v>0</v>
      </c>
      <c r="AL82" s="117">
        <f>SUM(AL83:AL86)</f>
        <v>63</v>
      </c>
      <c r="AM82" s="58">
        <f t="shared" ref="AM82:AP82" si="112">SUM(AM83:AM86)</f>
        <v>0</v>
      </c>
      <c r="AN82" s="58">
        <f t="shared" si="112"/>
        <v>0</v>
      </c>
      <c r="AO82" s="58">
        <f t="shared" si="112"/>
        <v>0</v>
      </c>
      <c r="AP82" s="8">
        <f t="shared" si="112"/>
        <v>0</v>
      </c>
      <c r="AQ82" s="40">
        <v>0</v>
      </c>
      <c r="AR82" s="247" t="s">
        <v>233</v>
      </c>
      <c r="AS82" s="128"/>
      <c r="AT82" s="10"/>
      <c r="AU82" s="10"/>
      <c r="AV82" s="10"/>
    </row>
    <row r="83" spans="1:48" s="12" customFormat="1" ht="16.5" customHeight="1">
      <c r="A83" s="280"/>
      <c r="B83" s="281"/>
      <c r="C83" s="258"/>
      <c r="D83" s="48" t="s">
        <v>125</v>
      </c>
      <c r="E83" s="58">
        <f t="shared" ref="E83" si="113">H83+K83+N83+Q83+T83+W83+Z83+AC83+AF83+AI83+AL83+AO83</f>
        <v>0</v>
      </c>
      <c r="F83" s="22">
        <f>I83+L83+O83+R83+U83+X83+AA83+AD83+AG83+AJ83+AM83+AP83</f>
        <v>0</v>
      </c>
      <c r="G83" s="58">
        <v>0</v>
      </c>
      <c r="H83" s="19">
        <f>K83+N83+Q83+T83+W83+Z83+AC83+AF83+AI83+AL83+AO83+AR83</f>
        <v>0</v>
      </c>
      <c r="I83" s="19">
        <f>L83+O83+R83+U83+X83+AA83+AD83+AG83+AJ83+AM83+AP83+AS83</f>
        <v>0</v>
      </c>
      <c r="J83" s="19">
        <v>0</v>
      </c>
      <c r="K83" s="19">
        <v>0</v>
      </c>
      <c r="L83" s="19">
        <v>0</v>
      </c>
      <c r="M83" s="19">
        <v>0</v>
      </c>
      <c r="N83" s="19">
        <v>0</v>
      </c>
      <c r="O83" s="19">
        <v>0</v>
      </c>
      <c r="P83" s="19">
        <v>0</v>
      </c>
      <c r="Q83" s="19">
        <v>0</v>
      </c>
      <c r="R83" s="19">
        <v>0</v>
      </c>
      <c r="S83" s="19">
        <v>0</v>
      </c>
      <c r="T83" s="19">
        <v>0</v>
      </c>
      <c r="U83" s="19">
        <v>0</v>
      </c>
      <c r="V83" s="19">
        <v>0</v>
      </c>
      <c r="W83" s="19">
        <v>0</v>
      </c>
      <c r="X83" s="19">
        <v>0</v>
      </c>
      <c r="Y83" s="19">
        <v>0</v>
      </c>
      <c r="Z83" s="19">
        <v>0</v>
      </c>
      <c r="AA83" s="19">
        <v>0</v>
      </c>
      <c r="AB83" s="19">
        <v>0</v>
      </c>
      <c r="AC83" s="19">
        <v>0</v>
      </c>
      <c r="AD83" s="19">
        <v>0</v>
      </c>
      <c r="AE83" s="19">
        <v>0</v>
      </c>
      <c r="AF83" s="19">
        <v>0</v>
      </c>
      <c r="AG83" s="19">
        <v>0</v>
      </c>
      <c r="AH83" s="19">
        <v>0</v>
      </c>
      <c r="AI83" s="19">
        <v>0</v>
      </c>
      <c r="AJ83" s="19">
        <v>0</v>
      </c>
      <c r="AK83" s="19">
        <v>0</v>
      </c>
      <c r="AL83" s="19">
        <v>0</v>
      </c>
      <c r="AM83" s="19">
        <v>0</v>
      </c>
      <c r="AN83" s="19">
        <v>0</v>
      </c>
      <c r="AO83" s="19">
        <v>0</v>
      </c>
      <c r="AP83" s="19">
        <v>0</v>
      </c>
      <c r="AQ83" s="19">
        <v>0</v>
      </c>
      <c r="AR83" s="248"/>
      <c r="AS83" s="129"/>
      <c r="AT83" s="10"/>
      <c r="AU83" s="10"/>
      <c r="AV83" s="10"/>
    </row>
    <row r="84" spans="1:48" s="11" customFormat="1" ht="16.5" customHeight="1">
      <c r="A84" s="280"/>
      <c r="B84" s="281"/>
      <c r="C84" s="258"/>
      <c r="D84" s="21" t="s">
        <v>24</v>
      </c>
      <c r="E84" s="58">
        <v>0</v>
      </c>
      <c r="F84" s="22">
        <f>I84+L84+O84+R84+U84+X84+AA84+AD84+AG84+AJ84+AM84+AP84</f>
        <v>0</v>
      </c>
      <c r="G84" s="58">
        <v>0</v>
      </c>
      <c r="H84" s="19">
        <v>0</v>
      </c>
      <c r="I84" s="19">
        <f t="shared" ref="I84:I86" si="114">L84+O84+R84+U84+X84+AA84+AD84+AG84+AJ84+AM84+AP84+AS84</f>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0</v>
      </c>
      <c r="AD84" s="19">
        <v>0</v>
      </c>
      <c r="AE84" s="19">
        <v>0</v>
      </c>
      <c r="AF84" s="19">
        <v>0</v>
      </c>
      <c r="AG84" s="19">
        <v>0</v>
      </c>
      <c r="AH84" s="19">
        <v>0</v>
      </c>
      <c r="AI84" s="19">
        <v>0</v>
      </c>
      <c r="AJ84" s="19">
        <v>0</v>
      </c>
      <c r="AK84" s="19">
        <v>0</v>
      </c>
      <c r="AL84" s="19">
        <v>0</v>
      </c>
      <c r="AM84" s="19">
        <v>0</v>
      </c>
      <c r="AN84" s="19">
        <v>0</v>
      </c>
      <c r="AO84" s="19">
        <v>0</v>
      </c>
      <c r="AP84" s="19">
        <v>0</v>
      </c>
      <c r="AQ84" s="19">
        <v>0</v>
      </c>
      <c r="AR84" s="248"/>
      <c r="AS84" s="129"/>
      <c r="AT84" s="10"/>
      <c r="AU84" s="10"/>
      <c r="AV84" s="10"/>
    </row>
    <row r="85" spans="1:48" s="11" customFormat="1" ht="16.5" customHeight="1">
      <c r="A85" s="280"/>
      <c r="B85" s="281"/>
      <c r="C85" s="258"/>
      <c r="D85" s="21" t="s">
        <v>126</v>
      </c>
      <c r="E85" s="78">
        <f t="shared" ref="E85" si="115">H85+K85+N85+Q85+T85+W85+Z85+AC85+AF85+AI85+AL85+AO85</f>
        <v>103</v>
      </c>
      <c r="F85" s="22">
        <f t="shared" ref="F85" si="116">I85+L85+O85+R85+U85+X85+AA85+AD85+AG85+AJ85+AM85+AP85</f>
        <v>40</v>
      </c>
      <c r="G85" s="78">
        <f>F85/E85*100</f>
        <v>38.834951456310677</v>
      </c>
      <c r="H85" s="19">
        <v>0</v>
      </c>
      <c r="I85" s="19">
        <v>0</v>
      </c>
      <c r="J85" s="19">
        <v>0</v>
      </c>
      <c r="K85" s="19">
        <v>0</v>
      </c>
      <c r="L85" s="19">
        <v>0</v>
      </c>
      <c r="M85" s="19">
        <v>0</v>
      </c>
      <c r="N85" s="19">
        <v>0</v>
      </c>
      <c r="O85" s="19">
        <v>0</v>
      </c>
      <c r="P85" s="19">
        <v>0</v>
      </c>
      <c r="Q85" s="19">
        <v>0</v>
      </c>
      <c r="R85" s="19">
        <v>0</v>
      </c>
      <c r="S85" s="19">
        <v>0</v>
      </c>
      <c r="T85" s="19">
        <v>40</v>
      </c>
      <c r="U85" s="19">
        <v>40</v>
      </c>
      <c r="V85" s="19">
        <f>U85/T85*100</f>
        <v>100</v>
      </c>
      <c r="W85" s="19">
        <v>0</v>
      </c>
      <c r="X85" s="19">
        <v>0</v>
      </c>
      <c r="Y85" s="19">
        <v>0</v>
      </c>
      <c r="Z85" s="19">
        <v>0</v>
      </c>
      <c r="AA85" s="19">
        <v>0</v>
      </c>
      <c r="AB85" s="19">
        <v>0</v>
      </c>
      <c r="AC85" s="19">
        <v>0</v>
      </c>
      <c r="AD85" s="19">
        <v>0</v>
      </c>
      <c r="AE85" s="19">
        <v>0</v>
      </c>
      <c r="AF85" s="19">
        <v>0</v>
      </c>
      <c r="AG85" s="19">
        <v>0</v>
      </c>
      <c r="AH85" s="19">
        <v>0</v>
      </c>
      <c r="AI85" s="19">
        <v>0</v>
      </c>
      <c r="AJ85" s="19">
        <v>0</v>
      </c>
      <c r="AK85" s="19">
        <v>0</v>
      </c>
      <c r="AL85" s="19">
        <v>63</v>
      </c>
      <c r="AM85" s="19">
        <v>0</v>
      </c>
      <c r="AN85" s="19">
        <f t="shared" ref="AN85" si="117">AM85/AL85*100</f>
        <v>0</v>
      </c>
      <c r="AO85" s="19">
        <v>0</v>
      </c>
      <c r="AP85" s="19">
        <v>0</v>
      </c>
      <c r="AQ85" s="19">
        <v>0</v>
      </c>
      <c r="AR85" s="248"/>
      <c r="AS85" s="129"/>
      <c r="AT85" s="10"/>
      <c r="AU85" s="10"/>
      <c r="AV85" s="10"/>
    </row>
    <row r="86" spans="1:48" s="11" customFormat="1" ht="28.5" customHeight="1">
      <c r="A86" s="280"/>
      <c r="B86" s="281"/>
      <c r="C86" s="258"/>
      <c r="D86" s="21" t="s">
        <v>127</v>
      </c>
      <c r="E86" s="58">
        <f t="shared" ref="E86" si="118">H86+K86+N86+Q86+T86+W86+Z86+AC86+AF86+AI86+AL86+AO86</f>
        <v>0</v>
      </c>
      <c r="F86" s="22">
        <f t="shared" ref="F86" si="119">I86+L86+O86+R86+U86+X86+AA86+AD86+AG86+AJ86+AM86+AP86</f>
        <v>0</v>
      </c>
      <c r="G86" s="58">
        <v>0</v>
      </c>
      <c r="H86" s="19">
        <f t="shared" ref="H86" si="120">K86+N86+Q86+T86+W86+Z86+AC86+AF86+AI86+AL86+AO86+AR86</f>
        <v>0</v>
      </c>
      <c r="I86" s="19">
        <f t="shared" si="114"/>
        <v>0</v>
      </c>
      <c r="J86" s="19">
        <v>0</v>
      </c>
      <c r="K86" s="19">
        <v>0</v>
      </c>
      <c r="L86" s="19">
        <v>0</v>
      </c>
      <c r="M86" s="19">
        <v>0</v>
      </c>
      <c r="N86" s="19">
        <v>0</v>
      </c>
      <c r="O86" s="19">
        <v>0</v>
      </c>
      <c r="P86" s="19">
        <v>0</v>
      </c>
      <c r="Q86" s="19">
        <v>0</v>
      </c>
      <c r="R86" s="19">
        <v>0</v>
      </c>
      <c r="S86" s="19">
        <v>0</v>
      </c>
      <c r="T86" s="19">
        <v>0</v>
      </c>
      <c r="U86" s="19">
        <v>0</v>
      </c>
      <c r="V86" s="19">
        <v>0</v>
      </c>
      <c r="W86" s="19">
        <v>0</v>
      </c>
      <c r="X86" s="19">
        <v>0</v>
      </c>
      <c r="Y86" s="19">
        <v>0</v>
      </c>
      <c r="Z86" s="19">
        <v>0</v>
      </c>
      <c r="AA86" s="19">
        <v>0</v>
      </c>
      <c r="AB86" s="19">
        <v>0</v>
      </c>
      <c r="AC86" s="19">
        <v>0</v>
      </c>
      <c r="AD86" s="19">
        <v>0</v>
      </c>
      <c r="AE86" s="19">
        <v>0</v>
      </c>
      <c r="AF86" s="19">
        <v>0</v>
      </c>
      <c r="AG86" s="19">
        <v>0</v>
      </c>
      <c r="AH86" s="19">
        <v>0</v>
      </c>
      <c r="AI86" s="19">
        <v>0</v>
      </c>
      <c r="AJ86" s="19">
        <v>0</v>
      </c>
      <c r="AK86" s="19">
        <v>0</v>
      </c>
      <c r="AL86" s="19">
        <v>0</v>
      </c>
      <c r="AM86" s="19">
        <v>0</v>
      </c>
      <c r="AN86" s="19">
        <v>0</v>
      </c>
      <c r="AO86" s="19">
        <v>0</v>
      </c>
      <c r="AP86" s="19">
        <v>0</v>
      </c>
      <c r="AQ86" s="19">
        <v>0</v>
      </c>
      <c r="AR86" s="249"/>
      <c r="AS86" s="130"/>
      <c r="AT86" s="10"/>
      <c r="AU86" s="10"/>
      <c r="AV86" s="10"/>
    </row>
    <row r="87" spans="1:48" s="11" customFormat="1" ht="28.5" customHeight="1">
      <c r="A87" s="255" t="s">
        <v>58</v>
      </c>
      <c r="B87" s="256" t="s">
        <v>153</v>
      </c>
      <c r="C87" s="257" t="s">
        <v>154</v>
      </c>
      <c r="D87" s="2" t="s">
        <v>129</v>
      </c>
      <c r="E87" s="78">
        <f>E89+E88+E90</f>
        <v>150</v>
      </c>
      <c r="F87" s="78">
        <f>F89+F88+F90</f>
        <v>0</v>
      </c>
      <c r="G87" s="78">
        <v>0</v>
      </c>
      <c r="H87" s="40">
        <f>H88+H89+H90+H91</f>
        <v>0</v>
      </c>
      <c r="I87" s="40">
        <f t="shared" ref="I87:O87" si="121">I88+I89+I90+I91</f>
        <v>0</v>
      </c>
      <c r="J87" s="40">
        <v>0</v>
      </c>
      <c r="K87" s="40">
        <f t="shared" si="121"/>
        <v>0</v>
      </c>
      <c r="L87" s="40">
        <f t="shared" si="121"/>
        <v>0</v>
      </c>
      <c r="M87" s="40">
        <v>0</v>
      </c>
      <c r="N87" s="40">
        <f t="shared" si="121"/>
        <v>0</v>
      </c>
      <c r="O87" s="40">
        <f t="shared" si="121"/>
        <v>0</v>
      </c>
      <c r="P87" s="40">
        <v>0</v>
      </c>
      <c r="Q87" s="40">
        <v>0</v>
      </c>
      <c r="R87" s="40">
        <v>0</v>
      </c>
      <c r="S87" s="40">
        <v>0</v>
      </c>
      <c r="T87" s="40">
        <v>0</v>
      </c>
      <c r="U87" s="40">
        <v>0</v>
      </c>
      <c r="V87" s="40">
        <v>0</v>
      </c>
      <c r="W87" s="40">
        <v>55.5</v>
      </c>
      <c r="X87" s="40">
        <v>0</v>
      </c>
      <c r="Y87" s="40">
        <v>0</v>
      </c>
      <c r="Z87" s="40">
        <v>0</v>
      </c>
      <c r="AA87" s="40">
        <v>0</v>
      </c>
      <c r="AB87" s="40">
        <v>0</v>
      </c>
      <c r="AC87" s="58">
        <f t="shared" ref="AC87:AD87" si="122">AC88+AC89+AC90+AC91</f>
        <v>0</v>
      </c>
      <c r="AD87" s="58">
        <f t="shared" si="122"/>
        <v>0</v>
      </c>
      <c r="AE87" s="40">
        <v>0</v>
      </c>
      <c r="AF87" s="58">
        <f t="shared" ref="AF87:AG87" si="123">AF88+AF89+AF90+AF91</f>
        <v>0</v>
      </c>
      <c r="AG87" s="58">
        <f t="shared" si="123"/>
        <v>0</v>
      </c>
      <c r="AH87" s="40">
        <v>0</v>
      </c>
      <c r="AI87" s="58">
        <v>0</v>
      </c>
      <c r="AJ87" s="58">
        <f t="shared" ref="AJ87:AL87" si="124">AJ88+AJ89+AJ90+AJ91</f>
        <v>0</v>
      </c>
      <c r="AK87" s="58">
        <f t="shared" si="124"/>
        <v>0</v>
      </c>
      <c r="AL87" s="58">
        <f t="shared" si="124"/>
        <v>0</v>
      </c>
      <c r="AM87" s="40">
        <v>0</v>
      </c>
      <c r="AN87" s="40">
        <v>0</v>
      </c>
      <c r="AO87" s="40">
        <v>94.5</v>
      </c>
      <c r="AP87" s="40">
        <v>0</v>
      </c>
      <c r="AQ87" s="40">
        <v>0</v>
      </c>
      <c r="AR87" s="259" t="s">
        <v>234</v>
      </c>
      <c r="AS87" s="263" t="s">
        <v>262</v>
      </c>
      <c r="AT87" s="10"/>
      <c r="AU87" s="10"/>
      <c r="AV87" s="10"/>
    </row>
    <row r="88" spans="1:48" s="12" customFormat="1" ht="16.5" customHeight="1">
      <c r="A88" s="255"/>
      <c r="B88" s="256"/>
      <c r="C88" s="258"/>
      <c r="D88" s="48" t="s">
        <v>125</v>
      </c>
      <c r="E88" s="78">
        <f t="shared" ref="E88" si="125">H88+K88+N88+Q88+T88+W88+Z88+AC88+AF88+AI88+AL88+AO88</f>
        <v>0</v>
      </c>
      <c r="F88" s="22">
        <f>I88+L88+O88+R88+U88+X88+AA88+AD88+AG88+AJ88+AM88+AP88</f>
        <v>0</v>
      </c>
      <c r="G88" s="78">
        <v>0</v>
      </c>
      <c r="H88" s="19">
        <v>0</v>
      </c>
      <c r="I88" s="19">
        <v>0</v>
      </c>
      <c r="J88" s="19">
        <v>0</v>
      </c>
      <c r="K88" s="19">
        <v>0</v>
      </c>
      <c r="L88" s="19">
        <v>0</v>
      </c>
      <c r="M88" s="19">
        <v>0</v>
      </c>
      <c r="N88" s="19">
        <v>0</v>
      </c>
      <c r="O88" s="19">
        <v>0</v>
      </c>
      <c r="P88" s="19">
        <v>0</v>
      </c>
      <c r="Q88" s="19">
        <v>0</v>
      </c>
      <c r="R88" s="19">
        <v>0</v>
      </c>
      <c r="S88" s="19">
        <v>0</v>
      </c>
      <c r="T88" s="19">
        <v>0</v>
      </c>
      <c r="U88" s="19">
        <v>0</v>
      </c>
      <c r="V88" s="19">
        <v>0</v>
      </c>
      <c r="W88" s="19">
        <v>0</v>
      </c>
      <c r="X88" s="19">
        <v>0</v>
      </c>
      <c r="Y88" s="19">
        <v>0</v>
      </c>
      <c r="Z88" s="19">
        <v>0</v>
      </c>
      <c r="AA88" s="19">
        <v>0</v>
      </c>
      <c r="AB88" s="19">
        <v>0</v>
      </c>
      <c r="AC88" s="19">
        <v>0</v>
      </c>
      <c r="AD88" s="19">
        <v>0</v>
      </c>
      <c r="AE88" s="19">
        <v>0</v>
      </c>
      <c r="AF88" s="19">
        <v>0</v>
      </c>
      <c r="AG88" s="19">
        <v>0</v>
      </c>
      <c r="AH88" s="19">
        <v>0</v>
      </c>
      <c r="AI88" s="19">
        <v>0</v>
      </c>
      <c r="AJ88" s="19">
        <v>0</v>
      </c>
      <c r="AK88" s="19">
        <v>0</v>
      </c>
      <c r="AL88" s="19">
        <v>0</v>
      </c>
      <c r="AM88" s="19">
        <v>0</v>
      </c>
      <c r="AN88" s="19">
        <v>0</v>
      </c>
      <c r="AO88" s="19">
        <v>0</v>
      </c>
      <c r="AP88" s="19">
        <v>0</v>
      </c>
      <c r="AQ88" s="19">
        <v>0</v>
      </c>
      <c r="AR88" s="259"/>
      <c r="AS88" s="264"/>
      <c r="AT88" s="10"/>
      <c r="AU88" s="10"/>
      <c r="AV88" s="10"/>
    </row>
    <row r="89" spans="1:48" s="11" customFormat="1" ht="16.5" customHeight="1">
      <c r="A89" s="255"/>
      <c r="B89" s="256"/>
      <c r="C89" s="258"/>
      <c r="D89" s="21" t="s">
        <v>24</v>
      </c>
      <c r="E89" s="78">
        <v>0</v>
      </c>
      <c r="F89" s="22">
        <f>I89+L89+O89+R89+U89+X89+AA89+AD89+AG89+AJ89+AM89+AP89</f>
        <v>0</v>
      </c>
      <c r="G89" s="78">
        <v>0</v>
      </c>
      <c r="H89" s="19">
        <v>0</v>
      </c>
      <c r="I89" s="19">
        <v>0</v>
      </c>
      <c r="J89" s="19">
        <v>0</v>
      </c>
      <c r="K89" s="19">
        <v>0</v>
      </c>
      <c r="L89" s="19">
        <v>0</v>
      </c>
      <c r="M89" s="19">
        <v>0</v>
      </c>
      <c r="N89" s="19">
        <v>0</v>
      </c>
      <c r="O89" s="19">
        <v>0</v>
      </c>
      <c r="P89" s="19">
        <v>0</v>
      </c>
      <c r="Q89" s="19">
        <v>0</v>
      </c>
      <c r="R89" s="19">
        <v>0</v>
      </c>
      <c r="S89" s="19">
        <v>0</v>
      </c>
      <c r="T89" s="19">
        <v>0</v>
      </c>
      <c r="U89" s="19">
        <v>0</v>
      </c>
      <c r="V89" s="19">
        <v>0</v>
      </c>
      <c r="W89" s="19">
        <v>0</v>
      </c>
      <c r="X89" s="19">
        <v>0</v>
      </c>
      <c r="Y89" s="19">
        <v>0</v>
      </c>
      <c r="Z89" s="19">
        <v>0</v>
      </c>
      <c r="AA89" s="19">
        <v>0</v>
      </c>
      <c r="AB89" s="19">
        <v>0</v>
      </c>
      <c r="AC89" s="19">
        <v>0</v>
      </c>
      <c r="AD89" s="19">
        <v>0</v>
      </c>
      <c r="AE89" s="19">
        <v>0</v>
      </c>
      <c r="AF89" s="19">
        <v>0</v>
      </c>
      <c r="AG89" s="19">
        <v>0</v>
      </c>
      <c r="AH89" s="19">
        <v>0</v>
      </c>
      <c r="AI89" s="19">
        <v>0</v>
      </c>
      <c r="AJ89" s="19">
        <v>0</v>
      </c>
      <c r="AK89" s="19">
        <v>0</v>
      </c>
      <c r="AL89" s="19">
        <v>0</v>
      </c>
      <c r="AM89" s="19">
        <v>0</v>
      </c>
      <c r="AN89" s="19">
        <v>0</v>
      </c>
      <c r="AO89" s="19">
        <v>0</v>
      </c>
      <c r="AP89" s="19">
        <v>0</v>
      </c>
      <c r="AQ89" s="19">
        <v>0</v>
      </c>
      <c r="AR89" s="259"/>
      <c r="AS89" s="264"/>
      <c r="AT89" s="10"/>
      <c r="AU89" s="10"/>
      <c r="AV89" s="10"/>
    </row>
    <row r="90" spans="1:48" s="11" customFormat="1" ht="16.5" customHeight="1">
      <c r="A90" s="255"/>
      <c r="B90" s="256"/>
      <c r="C90" s="258"/>
      <c r="D90" s="21" t="s">
        <v>126</v>
      </c>
      <c r="E90" s="78">
        <f>H90+K90+N90+Q90+T90+W90+Z90+AC90+AF90+AI90+AL90+AO90</f>
        <v>150</v>
      </c>
      <c r="F90" s="22">
        <f t="shared" ref="F90:F91" si="126">I90+L90+O90+R90+U90+X90+AA90+AD90+AG90+AJ90+AM90+AP90</f>
        <v>0</v>
      </c>
      <c r="G90" s="78">
        <f>F90/E90*100</f>
        <v>0</v>
      </c>
      <c r="H90" s="19">
        <v>0</v>
      </c>
      <c r="I90" s="19">
        <v>0</v>
      </c>
      <c r="J90" s="19">
        <v>0</v>
      </c>
      <c r="K90" s="19">
        <v>0</v>
      </c>
      <c r="L90" s="19">
        <v>0</v>
      </c>
      <c r="M90" s="19">
        <v>0</v>
      </c>
      <c r="N90" s="19">
        <v>0</v>
      </c>
      <c r="O90" s="19">
        <v>0</v>
      </c>
      <c r="P90" s="19">
        <v>0</v>
      </c>
      <c r="Q90" s="19">
        <v>0</v>
      </c>
      <c r="R90" s="19">
        <v>0</v>
      </c>
      <c r="S90" s="19">
        <v>0</v>
      </c>
      <c r="T90" s="19">
        <v>0</v>
      </c>
      <c r="U90" s="19">
        <v>0</v>
      </c>
      <c r="V90" s="19">
        <v>0</v>
      </c>
      <c r="W90" s="19">
        <v>55.5</v>
      </c>
      <c r="X90" s="19">
        <v>0</v>
      </c>
      <c r="Y90" s="19">
        <v>0</v>
      </c>
      <c r="Z90" s="19">
        <v>0</v>
      </c>
      <c r="AA90" s="19">
        <v>0</v>
      </c>
      <c r="AB90" s="19">
        <v>0</v>
      </c>
      <c r="AC90" s="19">
        <v>0</v>
      </c>
      <c r="AD90" s="19">
        <v>0</v>
      </c>
      <c r="AE90" s="19">
        <v>0</v>
      </c>
      <c r="AF90" s="19">
        <v>0</v>
      </c>
      <c r="AG90" s="19">
        <v>0</v>
      </c>
      <c r="AH90" s="19">
        <v>0</v>
      </c>
      <c r="AI90" s="19">
        <v>0</v>
      </c>
      <c r="AJ90" s="19">
        <v>0</v>
      </c>
      <c r="AK90" s="19">
        <v>0</v>
      </c>
      <c r="AL90" s="19">
        <v>0</v>
      </c>
      <c r="AM90" s="19">
        <v>0</v>
      </c>
      <c r="AN90" s="19">
        <v>0</v>
      </c>
      <c r="AO90" s="19">
        <v>94.5</v>
      </c>
      <c r="AP90" s="19">
        <v>0</v>
      </c>
      <c r="AQ90" s="19">
        <v>0</v>
      </c>
      <c r="AR90" s="259"/>
      <c r="AS90" s="264"/>
      <c r="AT90" s="10"/>
      <c r="AU90" s="10"/>
      <c r="AV90" s="10"/>
    </row>
    <row r="91" spans="1:48" s="11" customFormat="1" ht="27.75" customHeight="1">
      <c r="A91" s="255"/>
      <c r="B91" s="256"/>
      <c r="C91" s="258"/>
      <c r="D91" s="21" t="s">
        <v>127</v>
      </c>
      <c r="E91" s="78">
        <f t="shared" ref="E91" si="127">H91+K91+N91+Q91+T91+W91+Z91+AC91+AF91+AI91+AL91+AO91</f>
        <v>0</v>
      </c>
      <c r="F91" s="22">
        <f t="shared" si="126"/>
        <v>0</v>
      </c>
      <c r="G91" s="78">
        <v>0</v>
      </c>
      <c r="H91" s="19">
        <v>0</v>
      </c>
      <c r="I91" s="19">
        <v>0</v>
      </c>
      <c r="J91" s="19">
        <v>0</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0</v>
      </c>
      <c r="AK91" s="19">
        <v>0</v>
      </c>
      <c r="AL91" s="19">
        <v>0</v>
      </c>
      <c r="AM91" s="19">
        <v>0</v>
      </c>
      <c r="AN91" s="19">
        <v>0</v>
      </c>
      <c r="AO91" s="19">
        <v>0</v>
      </c>
      <c r="AP91" s="19">
        <v>0</v>
      </c>
      <c r="AQ91" s="19">
        <v>0</v>
      </c>
      <c r="AR91" s="259"/>
      <c r="AS91" s="265"/>
      <c r="AT91" s="10"/>
      <c r="AU91" s="10"/>
      <c r="AV91" s="10"/>
    </row>
    <row r="92" spans="1:48" s="11" customFormat="1" ht="127.5" customHeight="1">
      <c r="A92" s="56" t="s">
        <v>59</v>
      </c>
      <c r="B92" s="49" t="s">
        <v>155</v>
      </c>
      <c r="C92" s="111" t="s">
        <v>156</v>
      </c>
      <c r="D92" s="48" t="s">
        <v>27</v>
      </c>
      <c r="E92" s="19" t="s">
        <v>36</v>
      </c>
      <c r="F92" s="19" t="s">
        <v>36</v>
      </c>
      <c r="G92" s="19" t="s">
        <v>36</v>
      </c>
      <c r="H92" s="19" t="s">
        <v>36</v>
      </c>
      <c r="I92" s="19" t="s">
        <v>36</v>
      </c>
      <c r="J92" s="19" t="s">
        <v>36</v>
      </c>
      <c r="K92" s="19" t="s">
        <v>36</v>
      </c>
      <c r="L92" s="19" t="s">
        <v>36</v>
      </c>
      <c r="M92" s="19" t="s">
        <v>36</v>
      </c>
      <c r="N92" s="19" t="s">
        <v>36</v>
      </c>
      <c r="O92" s="19" t="s">
        <v>36</v>
      </c>
      <c r="P92" s="19" t="s">
        <v>36</v>
      </c>
      <c r="Q92" s="19" t="s">
        <v>36</v>
      </c>
      <c r="R92" s="19" t="s">
        <v>36</v>
      </c>
      <c r="S92" s="19" t="s">
        <v>36</v>
      </c>
      <c r="T92" s="19" t="s">
        <v>36</v>
      </c>
      <c r="U92" s="19" t="s">
        <v>36</v>
      </c>
      <c r="V92" s="19" t="s">
        <v>36</v>
      </c>
      <c r="W92" s="19" t="s">
        <v>36</v>
      </c>
      <c r="X92" s="19" t="s">
        <v>36</v>
      </c>
      <c r="Y92" s="19" t="s">
        <v>36</v>
      </c>
      <c r="Z92" s="19" t="s">
        <v>36</v>
      </c>
      <c r="AA92" s="19" t="s">
        <v>36</v>
      </c>
      <c r="AB92" s="19" t="s">
        <v>36</v>
      </c>
      <c r="AC92" s="19" t="s">
        <v>36</v>
      </c>
      <c r="AD92" s="19" t="s">
        <v>36</v>
      </c>
      <c r="AE92" s="19" t="s">
        <v>36</v>
      </c>
      <c r="AF92" s="19" t="s">
        <v>36</v>
      </c>
      <c r="AG92" s="19" t="s">
        <v>36</v>
      </c>
      <c r="AH92" s="19" t="s">
        <v>36</v>
      </c>
      <c r="AI92" s="19" t="s">
        <v>36</v>
      </c>
      <c r="AJ92" s="19" t="s">
        <v>36</v>
      </c>
      <c r="AK92" s="19" t="s">
        <v>36</v>
      </c>
      <c r="AL92" s="19" t="s">
        <v>36</v>
      </c>
      <c r="AM92" s="19" t="s">
        <v>36</v>
      </c>
      <c r="AN92" s="19" t="s">
        <v>36</v>
      </c>
      <c r="AO92" s="19" t="s">
        <v>36</v>
      </c>
      <c r="AP92" s="19" t="s">
        <v>36</v>
      </c>
      <c r="AQ92" s="19" t="s">
        <v>36</v>
      </c>
      <c r="AR92" s="116" t="s">
        <v>197</v>
      </c>
      <c r="AS92" s="19"/>
      <c r="AT92" s="10"/>
      <c r="AU92" s="10"/>
      <c r="AV92" s="10"/>
    </row>
    <row r="93" spans="1:48" s="51" customFormat="1" ht="107.25" customHeight="1">
      <c r="A93" s="56" t="s">
        <v>60</v>
      </c>
      <c r="B93" s="110" t="s">
        <v>157</v>
      </c>
      <c r="C93" s="48" t="s">
        <v>165</v>
      </c>
      <c r="D93" s="48" t="s">
        <v>27</v>
      </c>
      <c r="E93" s="19" t="s">
        <v>36</v>
      </c>
      <c r="F93" s="19" t="s">
        <v>36</v>
      </c>
      <c r="G93" s="19" t="s">
        <v>36</v>
      </c>
      <c r="H93" s="19" t="s">
        <v>36</v>
      </c>
      <c r="I93" s="19" t="s">
        <v>36</v>
      </c>
      <c r="J93" s="19" t="s">
        <v>36</v>
      </c>
      <c r="K93" s="19" t="s">
        <v>36</v>
      </c>
      <c r="L93" s="19" t="s">
        <v>36</v>
      </c>
      <c r="M93" s="19" t="s">
        <v>36</v>
      </c>
      <c r="N93" s="19" t="s">
        <v>36</v>
      </c>
      <c r="O93" s="19" t="s">
        <v>36</v>
      </c>
      <c r="P93" s="19" t="s">
        <v>36</v>
      </c>
      <c r="Q93" s="19" t="s">
        <v>36</v>
      </c>
      <c r="R93" s="19" t="s">
        <v>36</v>
      </c>
      <c r="S93" s="19" t="s">
        <v>36</v>
      </c>
      <c r="T93" s="19" t="s">
        <v>36</v>
      </c>
      <c r="U93" s="19" t="s">
        <v>36</v>
      </c>
      <c r="V93" s="19" t="s">
        <v>36</v>
      </c>
      <c r="W93" s="19" t="s">
        <v>36</v>
      </c>
      <c r="X93" s="19" t="s">
        <v>36</v>
      </c>
      <c r="Y93" s="19" t="s">
        <v>36</v>
      </c>
      <c r="Z93" s="19" t="s">
        <v>36</v>
      </c>
      <c r="AA93" s="19" t="s">
        <v>36</v>
      </c>
      <c r="AB93" s="19" t="s">
        <v>36</v>
      </c>
      <c r="AC93" s="19" t="s">
        <v>36</v>
      </c>
      <c r="AD93" s="19" t="s">
        <v>36</v>
      </c>
      <c r="AE93" s="19" t="s">
        <v>36</v>
      </c>
      <c r="AF93" s="19" t="s">
        <v>36</v>
      </c>
      <c r="AG93" s="19" t="s">
        <v>36</v>
      </c>
      <c r="AH93" s="19" t="s">
        <v>36</v>
      </c>
      <c r="AI93" s="19" t="s">
        <v>36</v>
      </c>
      <c r="AJ93" s="19" t="s">
        <v>36</v>
      </c>
      <c r="AK93" s="19" t="s">
        <v>36</v>
      </c>
      <c r="AL93" s="19" t="s">
        <v>36</v>
      </c>
      <c r="AM93" s="19" t="s">
        <v>36</v>
      </c>
      <c r="AN93" s="19" t="s">
        <v>36</v>
      </c>
      <c r="AO93" s="19" t="s">
        <v>36</v>
      </c>
      <c r="AP93" s="19" t="s">
        <v>36</v>
      </c>
      <c r="AQ93" s="19" t="s">
        <v>36</v>
      </c>
      <c r="AR93" s="119" t="s">
        <v>228</v>
      </c>
      <c r="AS93" s="26"/>
      <c r="AT93" s="10"/>
      <c r="AU93" s="10"/>
      <c r="AV93" s="10"/>
    </row>
    <row r="94" spans="1:48" s="51" customFormat="1" ht="112.5" customHeight="1">
      <c r="A94" s="255" t="s">
        <v>96</v>
      </c>
      <c r="B94" s="256" t="s">
        <v>97</v>
      </c>
      <c r="C94" s="257" t="s">
        <v>171</v>
      </c>
      <c r="D94" s="60" t="s">
        <v>129</v>
      </c>
      <c r="E94" s="78">
        <v>0</v>
      </c>
      <c r="F94" s="78">
        <f>F95+F96+F97+F98</f>
        <v>0</v>
      </c>
      <c r="G94" s="78">
        <v>0</v>
      </c>
      <c r="H94" s="78">
        <f>SUM(H95:H98)</f>
        <v>0</v>
      </c>
      <c r="I94" s="78">
        <f>SUM(I95:I98)</f>
        <v>0</v>
      </c>
      <c r="J94" s="78">
        <v>0</v>
      </c>
      <c r="K94" s="78">
        <f>SUM(K95:K98)</f>
        <v>0</v>
      </c>
      <c r="L94" s="78">
        <f>SUM(L95:L98)</f>
        <v>0</v>
      </c>
      <c r="M94" s="78">
        <v>0</v>
      </c>
      <c r="N94" s="78">
        <f>SUM(N95:N98)</f>
        <v>0</v>
      </c>
      <c r="O94" s="78">
        <f>SUM(O95:O98)</f>
        <v>0</v>
      </c>
      <c r="P94" s="78">
        <v>0</v>
      </c>
      <c r="Q94" s="78">
        <f>SUM(Q95:Q98)</f>
        <v>0</v>
      </c>
      <c r="R94" s="78">
        <f>SUM(R95:R98)</f>
        <v>0</v>
      </c>
      <c r="S94" s="78">
        <v>0</v>
      </c>
      <c r="T94" s="78">
        <f>SUM(T95:T98)</f>
        <v>0</v>
      </c>
      <c r="U94" s="78">
        <f>SUM(U95:U98)</f>
        <v>0</v>
      </c>
      <c r="V94" s="78">
        <v>0</v>
      </c>
      <c r="W94" s="78">
        <f>SUM(W95:W98)</f>
        <v>0</v>
      </c>
      <c r="X94" s="78">
        <f>SUM(X95:X98)</f>
        <v>0</v>
      </c>
      <c r="Y94" s="78">
        <v>0</v>
      </c>
      <c r="Z94" s="78">
        <f>SUM(Z95:Z98)</f>
        <v>0</v>
      </c>
      <c r="AA94" s="78">
        <f>SUM(AA95:AA98)</f>
        <v>0</v>
      </c>
      <c r="AB94" s="78">
        <v>0</v>
      </c>
      <c r="AC94" s="78">
        <f>SUM(AC95:AC98)</f>
        <v>0</v>
      </c>
      <c r="AD94" s="78">
        <f>SUM(AD95:AD98)</f>
        <v>0</v>
      </c>
      <c r="AE94" s="78">
        <v>0</v>
      </c>
      <c r="AF94" s="78">
        <f>SUM(AF95:AF98)</f>
        <v>0</v>
      </c>
      <c r="AG94" s="78">
        <f>SUM(AG95:AG98)</f>
        <v>0</v>
      </c>
      <c r="AH94" s="78">
        <v>0</v>
      </c>
      <c r="AI94" s="78">
        <v>0</v>
      </c>
      <c r="AJ94" s="78">
        <f>SUM(AJ95:AJ98)</f>
        <v>0</v>
      </c>
      <c r="AK94" s="78">
        <v>0</v>
      </c>
      <c r="AL94" s="78">
        <v>0</v>
      </c>
      <c r="AM94" s="78">
        <f>SUM(AM95:AM98)</f>
        <v>0</v>
      </c>
      <c r="AN94" s="78">
        <v>0</v>
      </c>
      <c r="AO94" s="78">
        <f>SUM(AO95:AO98)</f>
        <v>0</v>
      </c>
      <c r="AP94" s="8">
        <f>SUM(AP95:AP98)</f>
        <v>0</v>
      </c>
      <c r="AQ94" s="40">
        <v>0</v>
      </c>
      <c r="AR94" s="128" t="s">
        <v>198</v>
      </c>
      <c r="AS94" s="128"/>
      <c r="AT94" s="10"/>
      <c r="AU94" s="10"/>
      <c r="AV94" s="10"/>
    </row>
    <row r="95" spans="1:48" s="27" customFormat="1" ht="24.75" customHeight="1">
      <c r="A95" s="255"/>
      <c r="B95" s="256"/>
      <c r="C95" s="257"/>
      <c r="D95" s="48" t="s">
        <v>125</v>
      </c>
      <c r="E95" s="78">
        <f t="shared" ref="E95" si="128">H95+K95+N95+Q95+T95+W95+Z95+AC95+AF95+AI95+AL95+AO95</f>
        <v>0</v>
      </c>
      <c r="F95" s="22">
        <f>I95+L95+O95+R95+U95+X95+AA95+AD95+AG95+AJ95+AM95+AP95</f>
        <v>0</v>
      </c>
      <c r="G95" s="78">
        <v>0</v>
      </c>
      <c r="H95" s="79">
        <v>0</v>
      </c>
      <c r="I95" s="79">
        <v>0</v>
      </c>
      <c r="J95" s="79">
        <v>0</v>
      </c>
      <c r="K95" s="79">
        <v>0</v>
      </c>
      <c r="L95" s="79">
        <v>0</v>
      </c>
      <c r="M95" s="79">
        <v>0</v>
      </c>
      <c r="N95" s="79">
        <v>0</v>
      </c>
      <c r="O95" s="79">
        <v>0</v>
      </c>
      <c r="P95" s="79">
        <v>0</v>
      </c>
      <c r="Q95" s="79">
        <v>0</v>
      </c>
      <c r="R95" s="79">
        <v>0</v>
      </c>
      <c r="S95" s="79">
        <v>0</v>
      </c>
      <c r="T95" s="79">
        <v>0</v>
      </c>
      <c r="U95" s="79">
        <v>0</v>
      </c>
      <c r="V95" s="79">
        <v>0</v>
      </c>
      <c r="W95" s="79">
        <v>0</v>
      </c>
      <c r="X95" s="79">
        <v>0</v>
      </c>
      <c r="Y95" s="79">
        <v>0</v>
      </c>
      <c r="Z95" s="79">
        <v>0</v>
      </c>
      <c r="AA95" s="79">
        <v>0</v>
      </c>
      <c r="AB95" s="79">
        <v>0</v>
      </c>
      <c r="AC95" s="79">
        <v>0</v>
      </c>
      <c r="AD95" s="79">
        <v>0</v>
      </c>
      <c r="AE95" s="79">
        <v>0</v>
      </c>
      <c r="AF95" s="79">
        <v>0</v>
      </c>
      <c r="AG95" s="79">
        <v>0</v>
      </c>
      <c r="AH95" s="79">
        <v>0</v>
      </c>
      <c r="AI95" s="79">
        <v>0</v>
      </c>
      <c r="AJ95" s="79">
        <v>0</v>
      </c>
      <c r="AK95" s="79">
        <v>0</v>
      </c>
      <c r="AL95" s="79">
        <v>0</v>
      </c>
      <c r="AM95" s="79">
        <v>0</v>
      </c>
      <c r="AN95" s="79">
        <v>0</v>
      </c>
      <c r="AO95" s="79">
        <v>0</v>
      </c>
      <c r="AP95" s="19">
        <v>0</v>
      </c>
      <c r="AQ95" s="19">
        <v>0</v>
      </c>
      <c r="AR95" s="129"/>
      <c r="AS95" s="129"/>
      <c r="AT95" s="10"/>
      <c r="AU95" s="10"/>
      <c r="AV95" s="10"/>
    </row>
    <row r="96" spans="1:48" s="51" customFormat="1" ht="24.75" customHeight="1">
      <c r="A96" s="255"/>
      <c r="B96" s="256"/>
      <c r="C96" s="257"/>
      <c r="D96" s="21" t="s">
        <v>24</v>
      </c>
      <c r="E96" s="78">
        <v>0</v>
      </c>
      <c r="F96" s="22">
        <f>I96+L96+O96+R96+U96+X96+AA96+AD96+AG96+AJ96+AM96+AP96</f>
        <v>0</v>
      </c>
      <c r="G96" s="78">
        <v>0</v>
      </c>
      <c r="H96" s="79">
        <v>0</v>
      </c>
      <c r="I96" s="79">
        <v>0</v>
      </c>
      <c r="J96" s="79">
        <v>0</v>
      </c>
      <c r="K96" s="79">
        <v>0</v>
      </c>
      <c r="L96" s="79">
        <v>0</v>
      </c>
      <c r="M96" s="79">
        <v>0</v>
      </c>
      <c r="N96" s="79">
        <v>0</v>
      </c>
      <c r="O96" s="79">
        <v>0</v>
      </c>
      <c r="P96" s="79">
        <v>0</v>
      </c>
      <c r="Q96" s="79">
        <v>0</v>
      </c>
      <c r="R96" s="79">
        <v>0</v>
      </c>
      <c r="S96" s="79">
        <v>0</v>
      </c>
      <c r="T96" s="79">
        <v>0</v>
      </c>
      <c r="U96" s="79">
        <v>0</v>
      </c>
      <c r="V96" s="79">
        <v>0</v>
      </c>
      <c r="W96" s="79">
        <v>0</v>
      </c>
      <c r="X96" s="79">
        <v>0</v>
      </c>
      <c r="Y96" s="79">
        <v>0</v>
      </c>
      <c r="Z96" s="79">
        <v>0</v>
      </c>
      <c r="AA96" s="79">
        <v>0</v>
      </c>
      <c r="AB96" s="79">
        <v>0</v>
      </c>
      <c r="AC96" s="79">
        <v>0</v>
      </c>
      <c r="AD96" s="79">
        <v>0</v>
      </c>
      <c r="AE96" s="79">
        <v>0</v>
      </c>
      <c r="AF96" s="79">
        <v>0</v>
      </c>
      <c r="AG96" s="79">
        <v>0</v>
      </c>
      <c r="AH96" s="79">
        <v>0</v>
      </c>
      <c r="AI96" s="79">
        <v>0</v>
      </c>
      <c r="AJ96" s="79">
        <v>0</v>
      </c>
      <c r="AK96" s="79">
        <v>0</v>
      </c>
      <c r="AL96" s="79">
        <v>0</v>
      </c>
      <c r="AM96" s="79">
        <v>0</v>
      </c>
      <c r="AN96" s="79">
        <v>0</v>
      </c>
      <c r="AO96" s="79">
        <v>0</v>
      </c>
      <c r="AP96" s="19">
        <v>0</v>
      </c>
      <c r="AQ96" s="19">
        <v>0</v>
      </c>
      <c r="AR96" s="129"/>
      <c r="AS96" s="129"/>
      <c r="AT96" s="10"/>
      <c r="AU96" s="10"/>
      <c r="AV96" s="10"/>
    </row>
    <row r="97" spans="1:48" s="51" customFormat="1" ht="27" customHeight="1">
      <c r="A97" s="255"/>
      <c r="B97" s="256"/>
      <c r="C97" s="257"/>
      <c r="D97" s="21" t="s">
        <v>126</v>
      </c>
      <c r="E97" s="78">
        <f t="shared" ref="E97:E98" si="129">H97+K97+N97+Q97+T97+W97+Z97+AC97+AF97+AI97+AL97+AO97</f>
        <v>0</v>
      </c>
      <c r="F97" s="22">
        <f t="shared" ref="F97:F98" si="130">I97+L97+O97+R97+U97+X97+AA97+AD97+AG97+AJ97+AM97+AP97</f>
        <v>0</v>
      </c>
      <c r="G97" s="78">
        <v>0</v>
      </c>
      <c r="H97" s="79">
        <v>0</v>
      </c>
      <c r="I97" s="79">
        <v>0</v>
      </c>
      <c r="J97" s="79">
        <v>0</v>
      </c>
      <c r="K97" s="79">
        <v>0</v>
      </c>
      <c r="L97" s="79">
        <v>0</v>
      </c>
      <c r="M97" s="79">
        <v>0</v>
      </c>
      <c r="N97" s="79">
        <v>0</v>
      </c>
      <c r="O97" s="79">
        <v>0</v>
      </c>
      <c r="P97" s="79">
        <v>0</v>
      </c>
      <c r="Q97" s="79">
        <v>0</v>
      </c>
      <c r="R97" s="79">
        <v>0</v>
      </c>
      <c r="S97" s="79">
        <v>0</v>
      </c>
      <c r="T97" s="79">
        <v>0</v>
      </c>
      <c r="U97" s="79">
        <v>0</v>
      </c>
      <c r="V97" s="79">
        <v>0</v>
      </c>
      <c r="W97" s="79">
        <v>0</v>
      </c>
      <c r="X97" s="79">
        <v>0</v>
      </c>
      <c r="Y97" s="79">
        <v>0</v>
      </c>
      <c r="Z97" s="79">
        <v>0</v>
      </c>
      <c r="AA97" s="79">
        <v>0</v>
      </c>
      <c r="AB97" s="79">
        <v>0</v>
      </c>
      <c r="AC97" s="79">
        <v>0</v>
      </c>
      <c r="AD97" s="79">
        <v>0</v>
      </c>
      <c r="AE97" s="79">
        <v>0</v>
      </c>
      <c r="AF97" s="79">
        <v>0</v>
      </c>
      <c r="AG97" s="79">
        <v>0</v>
      </c>
      <c r="AH97" s="79">
        <v>0</v>
      </c>
      <c r="AI97" s="79">
        <v>0</v>
      </c>
      <c r="AJ97" s="79">
        <v>0</v>
      </c>
      <c r="AK97" s="79">
        <v>0</v>
      </c>
      <c r="AL97" s="79">
        <v>0</v>
      </c>
      <c r="AM97" s="79">
        <v>0</v>
      </c>
      <c r="AN97" s="79">
        <v>0</v>
      </c>
      <c r="AO97" s="79">
        <v>0</v>
      </c>
      <c r="AP97" s="19">
        <v>0</v>
      </c>
      <c r="AQ97" s="19">
        <v>0</v>
      </c>
      <c r="AR97" s="129"/>
      <c r="AS97" s="129"/>
      <c r="AT97" s="10"/>
      <c r="AU97" s="10"/>
      <c r="AV97" s="10"/>
    </row>
    <row r="98" spans="1:48" s="51" customFormat="1" ht="26.25" customHeight="1">
      <c r="A98" s="255"/>
      <c r="B98" s="256"/>
      <c r="C98" s="257"/>
      <c r="D98" s="21" t="s">
        <v>127</v>
      </c>
      <c r="E98" s="78">
        <f t="shared" si="129"/>
        <v>0</v>
      </c>
      <c r="F98" s="22">
        <f t="shared" si="130"/>
        <v>0</v>
      </c>
      <c r="G98" s="78">
        <v>0</v>
      </c>
      <c r="H98" s="79">
        <v>0</v>
      </c>
      <c r="I98" s="79">
        <v>0</v>
      </c>
      <c r="J98" s="79">
        <v>0</v>
      </c>
      <c r="K98" s="79">
        <v>0</v>
      </c>
      <c r="L98" s="79">
        <v>0</v>
      </c>
      <c r="M98" s="79">
        <v>0</v>
      </c>
      <c r="N98" s="79">
        <v>0</v>
      </c>
      <c r="O98" s="79">
        <v>0</v>
      </c>
      <c r="P98" s="79">
        <v>0</v>
      </c>
      <c r="Q98" s="79">
        <v>0</v>
      </c>
      <c r="R98" s="79">
        <v>0</v>
      </c>
      <c r="S98" s="79">
        <v>0</v>
      </c>
      <c r="T98" s="79">
        <v>0</v>
      </c>
      <c r="U98" s="79">
        <v>0</v>
      </c>
      <c r="V98" s="79">
        <v>0</v>
      </c>
      <c r="W98" s="79">
        <v>0</v>
      </c>
      <c r="X98" s="79">
        <v>0</v>
      </c>
      <c r="Y98" s="79">
        <v>0</v>
      </c>
      <c r="Z98" s="79">
        <v>0</v>
      </c>
      <c r="AA98" s="79">
        <v>0</v>
      </c>
      <c r="AB98" s="79">
        <v>0</v>
      </c>
      <c r="AC98" s="79">
        <v>0</v>
      </c>
      <c r="AD98" s="79">
        <v>0</v>
      </c>
      <c r="AE98" s="79">
        <v>0</v>
      </c>
      <c r="AF98" s="79">
        <v>0</v>
      </c>
      <c r="AG98" s="79">
        <v>0</v>
      </c>
      <c r="AH98" s="79">
        <v>0</v>
      </c>
      <c r="AI98" s="79">
        <v>0</v>
      </c>
      <c r="AJ98" s="79">
        <v>0</v>
      </c>
      <c r="AK98" s="79">
        <v>0</v>
      </c>
      <c r="AL98" s="79">
        <v>0</v>
      </c>
      <c r="AM98" s="79">
        <v>0</v>
      </c>
      <c r="AN98" s="79">
        <v>0</v>
      </c>
      <c r="AO98" s="79">
        <v>0</v>
      </c>
      <c r="AP98" s="19">
        <v>0</v>
      </c>
      <c r="AQ98" s="19">
        <v>0</v>
      </c>
      <c r="AR98" s="130"/>
      <c r="AS98" s="130"/>
      <c r="AT98" s="10"/>
      <c r="AU98" s="10"/>
      <c r="AV98" s="10"/>
    </row>
    <row r="99" spans="1:48" s="51" customFormat="1" ht="207" customHeight="1">
      <c r="A99" s="65" t="s">
        <v>98</v>
      </c>
      <c r="B99" s="115" t="s">
        <v>99</v>
      </c>
      <c r="C99" s="111" t="s">
        <v>165</v>
      </c>
      <c r="D99" s="67" t="s">
        <v>27</v>
      </c>
      <c r="E99" s="19" t="s">
        <v>158</v>
      </c>
      <c r="F99" s="19" t="s">
        <v>158</v>
      </c>
      <c r="G99" s="19" t="s">
        <v>158</v>
      </c>
      <c r="H99" s="19" t="s">
        <v>158</v>
      </c>
      <c r="I99" s="19" t="s">
        <v>158</v>
      </c>
      <c r="J99" s="19" t="s">
        <v>158</v>
      </c>
      <c r="K99" s="19" t="s">
        <v>158</v>
      </c>
      <c r="L99" s="19" t="s">
        <v>158</v>
      </c>
      <c r="M99" s="19" t="s">
        <v>158</v>
      </c>
      <c r="N99" s="19" t="s">
        <v>158</v>
      </c>
      <c r="O99" s="19" t="s">
        <v>158</v>
      </c>
      <c r="P99" s="19" t="s">
        <v>158</v>
      </c>
      <c r="Q99" s="19" t="s">
        <v>158</v>
      </c>
      <c r="R99" s="19" t="s">
        <v>158</v>
      </c>
      <c r="S99" s="19" t="s">
        <v>158</v>
      </c>
      <c r="T99" s="19" t="s">
        <v>158</v>
      </c>
      <c r="U99" s="19" t="s">
        <v>158</v>
      </c>
      <c r="V99" s="19" t="s">
        <v>158</v>
      </c>
      <c r="W99" s="19" t="s">
        <v>158</v>
      </c>
      <c r="X99" s="19" t="s">
        <v>158</v>
      </c>
      <c r="Y99" s="19" t="s">
        <v>158</v>
      </c>
      <c r="Z99" s="19" t="s">
        <v>158</v>
      </c>
      <c r="AA99" s="19" t="s">
        <v>158</v>
      </c>
      <c r="AB99" s="19" t="s">
        <v>158</v>
      </c>
      <c r="AC99" s="19" t="s">
        <v>158</v>
      </c>
      <c r="AD99" s="19" t="s">
        <v>158</v>
      </c>
      <c r="AE99" s="19" t="s">
        <v>158</v>
      </c>
      <c r="AF99" s="19" t="s">
        <v>158</v>
      </c>
      <c r="AG99" s="19" t="s">
        <v>158</v>
      </c>
      <c r="AH99" s="19" t="s">
        <v>158</v>
      </c>
      <c r="AI99" s="19" t="s">
        <v>158</v>
      </c>
      <c r="AJ99" s="19" t="s">
        <v>158</v>
      </c>
      <c r="AK99" s="19" t="s">
        <v>158</v>
      </c>
      <c r="AL99" s="19" t="s">
        <v>158</v>
      </c>
      <c r="AM99" s="19" t="s">
        <v>158</v>
      </c>
      <c r="AN99" s="19" t="s">
        <v>158</v>
      </c>
      <c r="AO99" s="19" t="s">
        <v>158</v>
      </c>
      <c r="AP99" s="19"/>
      <c r="AQ99" s="19"/>
      <c r="AR99" s="120" t="s">
        <v>229</v>
      </c>
      <c r="AS99" s="62"/>
      <c r="AT99" s="10"/>
      <c r="AU99" s="10"/>
      <c r="AV99" s="10"/>
    </row>
    <row r="100" spans="1:48" s="69" customFormat="1" ht="210.75" customHeight="1">
      <c r="A100" s="65" t="s">
        <v>182</v>
      </c>
      <c r="B100" s="66" t="s">
        <v>189</v>
      </c>
      <c r="C100" s="67" t="s">
        <v>190</v>
      </c>
      <c r="D100" s="48" t="s">
        <v>27</v>
      </c>
      <c r="E100" s="19" t="s">
        <v>158</v>
      </c>
      <c r="F100" s="19" t="s">
        <v>158</v>
      </c>
      <c r="G100" s="19" t="s">
        <v>158</v>
      </c>
      <c r="H100" s="19" t="s">
        <v>158</v>
      </c>
      <c r="I100" s="19" t="s">
        <v>158</v>
      </c>
      <c r="J100" s="19" t="s">
        <v>158</v>
      </c>
      <c r="K100" s="19" t="s">
        <v>158</v>
      </c>
      <c r="L100" s="19" t="s">
        <v>158</v>
      </c>
      <c r="M100" s="19" t="s">
        <v>158</v>
      </c>
      <c r="N100" s="19" t="s">
        <v>158</v>
      </c>
      <c r="O100" s="19" t="s">
        <v>158</v>
      </c>
      <c r="P100" s="19" t="s">
        <v>158</v>
      </c>
      <c r="Q100" s="19" t="s">
        <v>158</v>
      </c>
      <c r="R100" s="19" t="s">
        <v>158</v>
      </c>
      <c r="S100" s="19" t="s">
        <v>158</v>
      </c>
      <c r="T100" s="19" t="s">
        <v>158</v>
      </c>
      <c r="U100" s="19" t="s">
        <v>158</v>
      </c>
      <c r="V100" s="19" t="s">
        <v>158</v>
      </c>
      <c r="W100" s="19" t="s">
        <v>158</v>
      </c>
      <c r="X100" s="19" t="s">
        <v>158</v>
      </c>
      <c r="Y100" s="19" t="s">
        <v>158</v>
      </c>
      <c r="Z100" s="19" t="s">
        <v>158</v>
      </c>
      <c r="AA100" s="19" t="s">
        <v>158</v>
      </c>
      <c r="AB100" s="19" t="s">
        <v>158</v>
      </c>
      <c r="AC100" s="19" t="s">
        <v>158</v>
      </c>
      <c r="AD100" s="19" t="s">
        <v>158</v>
      </c>
      <c r="AE100" s="19" t="s">
        <v>158</v>
      </c>
      <c r="AF100" s="19" t="s">
        <v>158</v>
      </c>
      <c r="AG100" s="19" t="s">
        <v>158</v>
      </c>
      <c r="AH100" s="19" t="s">
        <v>158</v>
      </c>
      <c r="AI100" s="19" t="s">
        <v>158</v>
      </c>
      <c r="AJ100" s="19" t="s">
        <v>158</v>
      </c>
      <c r="AK100" s="19" t="s">
        <v>158</v>
      </c>
      <c r="AL100" s="19" t="s">
        <v>158</v>
      </c>
      <c r="AM100" s="19" t="s">
        <v>158</v>
      </c>
      <c r="AN100" s="19" t="s">
        <v>158</v>
      </c>
      <c r="AO100" s="19" t="s">
        <v>158</v>
      </c>
      <c r="AP100" s="19" t="s">
        <v>158</v>
      </c>
      <c r="AQ100" s="19" t="s">
        <v>158</v>
      </c>
      <c r="AR100" s="109" t="s">
        <v>200</v>
      </c>
      <c r="AS100" s="26"/>
      <c r="AT100" s="10"/>
      <c r="AU100" s="10"/>
      <c r="AV100" s="10"/>
    </row>
    <row r="101" spans="1:48" s="51" customFormat="1" ht="78.75" customHeight="1">
      <c r="A101" s="137" t="s">
        <v>65</v>
      </c>
      <c r="B101" s="168" t="s">
        <v>28</v>
      </c>
      <c r="C101" s="170"/>
      <c r="D101" s="2" t="s">
        <v>129</v>
      </c>
      <c r="E101" s="58">
        <f>E102+E103+E104+E105</f>
        <v>186.5</v>
      </c>
      <c r="F101" s="58">
        <f>F102+F103+F104+F105</f>
        <v>186.5</v>
      </c>
      <c r="G101" s="121">
        <f>F101/E101*100</f>
        <v>100</v>
      </c>
      <c r="H101" s="55">
        <f>H102+H103+H104+H105</f>
        <v>0</v>
      </c>
      <c r="I101" s="55">
        <f>I102+I103+I104+I105</f>
        <v>0</v>
      </c>
      <c r="J101" s="58">
        <v>0</v>
      </c>
      <c r="K101" s="55">
        <f>K102+K103+K104+K105</f>
        <v>0</v>
      </c>
      <c r="L101" s="55">
        <f>L102+L103+L104+L105</f>
        <v>0</v>
      </c>
      <c r="M101" s="58">
        <v>0</v>
      </c>
      <c r="N101" s="55">
        <f>N102+N103+N104+N105</f>
        <v>0</v>
      </c>
      <c r="O101" s="55">
        <f>O102+O103+O104+O105</f>
        <v>0</v>
      </c>
      <c r="P101" s="58">
        <v>0</v>
      </c>
      <c r="Q101" s="55">
        <f>Q102+Q103+Q104+Q105</f>
        <v>0</v>
      </c>
      <c r="R101" s="55">
        <f>R102+R103+R104+R105</f>
        <v>0</v>
      </c>
      <c r="S101" s="58">
        <v>0</v>
      </c>
      <c r="T101" s="55">
        <f>T102+T103+T104+T105</f>
        <v>0</v>
      </c>
      <c r="U101" s="55">
        <f>U102+U103+U104+U105</f>
        <v>0</v>
      </c>
      <c r="V101" s="58">
        <v>0</v>
      </c>
      <c r="W101" s="55">
        <f>W102+W103+W104+W105</f>
        <v>0</v>
      </c>
      <c r="X101" s="55">
        <f>X102+X103+X104+X105</f>
        <v>0</v>
      </c>
      <c r="Y101" s="55">
        <v>0</v>
      </c>
      <c r="Z101" s="55">
        <f>Z102+Z103+Z104+Z105</f>
        <v>0</v>
      </c>
      <c r="AA101" s="55">
        <f>AA102+AA103+AA104+AA105</f>
        <v>0</v>
      </c>
      <c r="AB101" s="55">
        <f t="shared" ref="AB101" si="131">AB104</f>
        <v>0</v>
      </c>
      <c r="AC101" s="55">
        <f>AC102+AC103+AC104+AC105</f>
        <v>0</v>
      </c>
      <c r="AD101" s="55">
        <f>AD102+AD103+AD104+AD105</f>
        <v>0</v>
      </c>
      <c r="AE101" s="55">
        <v>0</v>
      </c>
      <c r="AF101" s="55">
        <f>AF102+AF103+AF104+AF105</f>
        <v>186.5</v>
      </c>
      <c r="AG101" s="55">
        <f>AG102+AG103+AG104+AG105</f>
        <v>186.5</v>
      </c>
      <c r="AH101" s="121">
        <f>AG101/AF101*100</f>
        <v>100</v>
      </c>
      <c r="AI101" s="55">
        <f>AI102+AI103+AI104+AI105</f>
        <v>0</v>
      </c>
      <c r="AJ101" s="55">
        <f>AJ102+AJ103+AJ104+AJ105</f>
        <v>0</v>
      </c>
      <c r="AK101" s="55">
        <v>0</v>
      </c>
      <c r="AL101" s="55">
        <v>0</v>
      </c>
      <c r="AM101" s="55">
        <f>AM102+AM103+AM104+AM105</f>
        <v>0</v>
      </c>
      <c r="AN101" s="55">
        <v>0</v>
      </c>
      <c r="AO101" s="55">
        <f>AO102+AO103+AO104+AO105</f>
        <v>0</v>
      </c>
      <c r="AP101" s="39">
        <f>AP102+AP103+AP104+AP105</f>
        <v>0</v>
      </c>
      <c r="AQ101" s="39">
        <v>0</v>
      </c>
      <c r="AR101" s="131"/>
      <c r="AS101" s="131"/>
      <c r="AT101" s="10"/>
      <c r="AU101" s="10"/>
      <c r="AV101" s="10"/>
    </row>
    <row r="102" spans="1:48" s="12" customFormat="1" ht="30" customHeight="1">
      <c r="A102" s="138"/>
      <c r="B102" s="171"/>
      <c r="C102" s="173"/>
      <c r="D102" s="13" t="s">
        <v>125</v>
      </c>
      <c r="E102" s="58">
        <f t="shared" ref="E102" si="132">H102+K102+N102+Q102+T102+W102+Z102+AC102+AF102+AI102+AL102+AO102</f>
        <v>0</v>
      </c>
      <c r="F102" s="22">
        <f>I102+L102+O102+R102+U102+X102+AA102+AD102+AG102+AJ102+AM102+AP102</f>
        <v>0</v>
      </c>
      <c r="G102" s="58">
        <v>0</v>
      </c>
      <c r="H102" s="57">
        <f>H107+H118</f>
        <v>0</v>
      </c>
      <c r="I102" s="57">
        <f>I107+I118</f>
        <v>0</v>
      </c>
      <c r="J102" s="58">
        <v>0</v>
      </c>
      <c r="K102" s="57">
        <f>K107+K118</f>
        <v>0</v>
      </c>
      <c r="L102" s="57">
        <f>L107+L118</f>
        <v>0</v>
      </c>
      <c r="M102" s="58">
        <v>0</v>
      </c>
      <c r="N102" s="57">
        <f>N107+N118</f>
        <v>0</v>
      </c>
      <c r="O102" s="57">
        <f>O107+O118</f>
        <v>0</v>
      </c>
      <c r="P102" s="58">
        <v>0</v>
      </c>
      <c r="Q102" s="57">
        <f>Q107+Q118</f>
        <v>0</v>
      </c>
      <c r="R102" s="57">
        <f>R107+R118</f>
        <v>0</v>
      </c>
      <c r="S102" s="58">
        <v>0</v>
      </c>
      <c r="T102" s="57">
        <f>T107+T118</f>
        <v>0</v>
      </c>
      <c r="U102" s="57">
        <f>U107+U118</f>
        <v>0</v>
      </c>
      <c r="V102" s="58">
        <v>0</v>
      </c>
      <c r="W102" s="57">
        <f>W107+W118</f>
        <v>0</v>
      </c>
      <c r="X102" s="57">
        <f>X107+X118</f>
        <v>0</v>
      </c>
      <c r="Y102" s="55">
        <v>0</v>
      </c>
      <c r="Z102" s="57">
        <f>Z107+Z118</f>
        <v>0</v>
      </c>
      <c r="AA102" s="57">
        <f>AA107+AA118</f>
        <v>0</v>
      </c>
      <c r="AB102" s="55">
        <v>0</v>
      </c>
      <c r="AC102" s="57">
        <f>AC107+AC118</f>
        <v>0</v>
      </c>
      <c r="AD102" s="57">
        <f>AD107+AD118</f>
        <v>0</v>
      </c>
      <c r="AE102" s="55">
        <v>0</v>
      </c>
      <c r="AF102" s="57">
        <f>AF107+AF118</f>
        <v>0</v>
      </c>
      <c r="AG102" s="57">
        <f>AG107+AG118</f>
        <v>0</v>
      </c>
      <c r="AH102" s="55">
        <v>0</v>
      </c>
      <c r="AI102" s="57">
        <f>AI107+AI118</f>
        <v>0</v>
      </c>
      <c r="AJ102" s="57">
        <f>AJ107+AJ118</f>
        <v>0</v>
      </c>
      <c r="AK102" s="55">
        <v>0</v>
      </c>
      <c r="AL102" s="57">
        <f>AL107+AL118</f>
        <v>0</v>
      </c>
      <c r="AM102" s="57">
        <f>AM107+AM118</f>
        <v>0</v>
      </c>
      <c r="AN102" s="55">
        <v>0</v>
      </c>
      <c r="AO102" s="57">
        <f>AO107+AO118</f>
        <v>0</v>
      </c>
      <c r="AP102" s="47">
        <f>AP107+AP118</f>
        <v>0</v>
      </c>
      <c r="AQ102" s="39">
        <v>0</v>
      </c>
      <c r="AR102" s="132"/>
      <c r="AS102" s="132"/>
      <c r="AT102" s="10"/>
      <c r="AU102" s="10"/>
      <c r="AV102" s="10"/>
    </row>
    <row r="103" spans="1:48" s="12" customFormat="1" ht="28.5" customHeight="1">
      <c r="A103" s="138"/>
      <c r="B103" s="171"/>
      <c r="C103" s="173"/>
      <c r="D103" s="15" t="s">
        <v>24</v>
      </c>
      <c r="E103" s="58">
        <f>H103+K103+N103+Q103+T103+W103+Z103+AC103+AF103+AI103+AL103+AO103</f>
        <v>0</v>
      </c>
      <c r="F103" s="22">
        <f>I103+L103+O103+R103+U103+X103+AA103+AD103+AG103+AJ103+AM103+AP103</f>
        <v>0</v>
      </c>
      <c r="G103" s="58">
        <v>0</v>
      </c>
      <c r="H103" s="57">
        <f t="shared" ref="H103:I103" si="133">H108+H119</f>
        <v>0</v>
      </c>
      <c r="I103" s="57">
        <f t="shared" si="133"/>
        <v>0</v>
      </c>
      <c r="J103" s="58">
        <v>0</v>
      </c>
      <c r="K103" s="57">
        <f t="shared" ref="K103:L103" si="134">K108+K119</f>
        <v>0</v>
      </c>
      <c r="L103" s="57">
        <f t="shared" si="134"/>
        <v>0</v>
      </c>
      <c r="M103" s="58">
        <v>0</v>
      </c>
      <c r="N103" s="57">
        <f t="shared" ref="N103:O103" si="135">N108+N119</f>
        <v>0</v>
      </c>
      <c r="O103" s="57">
        <f t="shared" si="135"/>
        <v>0</v>
      </c>
      <c r="P103" s="58">
        <v>0</v>
      </c>
      <c r="Q103" s="57">
        <f t="shared" ref="Q103:R103" si="136">Q108+Q119</f>
        <v>0</v>
      </c>
      <c r="R103" s="57">
        <f t="shared" si="136"/>
        <v>0</v>
      </c>
      <c r="S103" s="58">
        <v>0</v>
      </c>
      <c r="T103" s="57">
        <f t="shared" ref="T103:U103" si="137">T108+T119</f>
        <v>0</v>
      </c>
      <c r="U103" s="57">
        <f t="shared" si="137"/>
        <v>0</v>
      </c>
      <c r="V103" s="58">
        <v>0</v>
      </c>
      <c r="W103" s="57">
        <f t="shared" ref="W103:X103" si="138">W108+W119</f>
        <v>0</v>
      </c>
      <c r="X103" s="57">
        <f t="shared" si="138"/>
        <v>0</v>
      </c>
      <c r="Y103" s="55">
        <v>0</v>
      </c>
      <c r="Z103" s="57">
        <f t="shared" ref="Z103:AA103" si="139">Z108+Z119</f>
        <v>0</v>
      </c>
      <c r="AA103" s="57">
        <f t="shared" si="139"/>
        <v>0</v>
      </c>
      <c r="AB103" s="55">
        <v>0</v>
      </c>
      <c r="AC103" s="57">
        <f t="shared" ref="AC103:AD103" si="140">AC108+AC119</f>
        <v>0</v>
      </c>
      <c r="AD103" s="57">
        <f t="shared" si="140"/>
        <v>0</v>
      </c>
      <c r="AE103" s="55">
        <v>0</v>
      </c>
      <c r="AF103" s="57">
        <f t="shared" ref="AF103:AG103" si="141">AF108+AF119</f>
        <v>0</v>
      </c>
      <c r="AG103" s="57">
        <f t="shared" si="141"/>
        <v>0</v>
      </c>
      <c r="AH103" s="55">
        <v>0</v>
      </c>
      <c r="AI103" s="57">
        <f t="shared" ref="AI103:AJ103" si="142">AI108+AI119</f>
        <v>0</v>
      </c>
      <c r="AJ103" s="57">
        <f t="shared" si="142"/>
        <v>0</v>
      </c>
      <c r="AK103" s="55">
        <v>0</v>
      </c>
      <c r="AL103" s="57">
        <f t="shared" ref="AL103:AM103" si="143">AL108+AL119</f>
        <v>0</v>
      </c>
      <c r="AM103" s="57">
        <f t="shared" si="143"/>
        <v>0</v>
      </c>
      <c r="AN103" s="55">
        <v>0</v>
      </c>
      <c r="AO103" s="57">
        <f t="shared" ref="AO103:AP103" si="144">AO108+AO119</f>
        <v>0</v>
      </c>
      <c r="AP103" s="47">
        <f t="shared" si="144"/>
        <v>0</v>
      </c>
      <c r="AQ103" s="39">
        <v>0</v>
      </c>
      <c r="AR103" s="132"/>
      <c r="AS103" s="132"/>
      <c r="AT103" s="10"/>
      <c r="AU103" s="10"/>
      <c r="AV103" s="10"/>
    </row>
    <row r="104" spans="1:48" s="12" customFormat="1" ht="27" customHeight="1">
      <c r="A104" s="138"/>
      <c r="B104" s="171"/>
      <c r="C104" s="173"/>
      <c r="D104" s="15" t="s">
        <v>126</v>
      </c>
      <c r="E104" s="58">
        <f t="shared" ref="E104:E105" si="145">H104+K104+N104+Q104+T104+W104+Z104+AC104+AF104+AI104+AL104+AO104</f>
        <v>186.5</v>
      </c>
      <c r="F104" s="22">
        <f t="shared" ref="F104:F105" si="146">I104+L104+O104+R104+U104+X104+AA104+AD104+AG104+AJ104+AM104+AP104</f>
        <v>186.5</v>
      </c>
      <c r="G104" s="121">
        <f>F104/E104*100</f>
        <v>100</v>
      </c>
      <c r="H104" s="57">
        <f t="shared" ref="H104:I104" si="147">H109+H120</f>
        <v>0</v>
      </c>
      <c r="I104" s="57">
        <f t="shared" si="147"/>
        <v>0</v>
      </c>
      <c r="J104" s="58">
        <v>0</v>
      </c>
      <c r="K104" s="57">
        <f t="shared" ref="K104:L104" si="148">K109+K120</f>
        <v>0</v>
      </c>
      <c r="L104" s="57">
        <f t="shared" si="148"/>
        <v>0</v>
      </c>
      <c r="M104" s="58">
        <v>0</v>
      </c>
      <c r="N104" s="57">
        <f t="shared" ref="N104:O104" si="149">N109+N120</f>
        <v>0</v>
      </c>
      <c r="O104" s="57">
        <f t="shared" si="149"/>
        <v>0</v>
      </c>
      <c r="P104" s="58">
        <v>0</v>
      </c>
      <c r="Q104" s="57">
        <f t="shared" ref="Q104:R104" si="150">Q109+Q120</f>
        <v>0</v>
      </c>
      <c r="R104" s="57">
        <f t="shared" si="150"/>
        <v>0</v>
      </c>
      <c r="S104" s="58">
        <v>0</v>
      </c>
      <c r="T104" s="57">
        <f t="shared" ref="T104:U104" si="151">T109+T120</f>
        <v>0</v>
      </c>
      <c r="U104" s="57">
        <f t="shared" si="151"/>
        <v>0</v>
      </c>
      <c r="V104" s="58">
        <v>0</v>
      </c>
      <c r="W104" s="57">
        <f t="shared" ref="W104:X104" si="152">W109+W120</f>
        <v>0</v>
      </c>
      <c r="X104" s="57">
        <f t="shared" si="152"/>
        <v>0</v>
      </c>
      <c r="Y104" s="55">
        <v>0</v>
      </c>
      <c r="Z104" s="57">
        <f t="shared" ref="Z104:AA104" si="153">Z109+Z120</f>
        <v>0</v>
      </c>
      <c r="AA104" s="57">
        <f t="shared" si="153"/>
        <v>0</v>
      </c>
      <c r="AB104" s="55">
        <v>0</v>
      </c>
      <c r="AC104" s="57">
        <f t="shared" ref="AC104:AD104" si="154">AC109+AC120</f>
        <v>0</v>
      </c>
      <c r="AD104" s="57">
        <f t="shared" si="154"/>
        <v>0</v>
      </c>
      <c r="AE104" s="57">
        <f t="shared" ref="AE104:AP104" si="155">AE109+AE120</f>
        <v>0</v>
      </c>
      <c r="AF104" s="57">
        <f t="shared" si="155"/>
        <v>186.5</v>
      </c>
      <c r="AG104" s="57">
        <f t="shared" si="155"/>
        <v>186.5</v>
      </c>
      <c r="AH104" s="121">
        <f>AG104/AF104*100</f>
        <v>100</v>
      </c>
      <c r="AI104" s="57">
        <f t="shared" si="155"/>
        <v>0</v>
      </c>
      <c r="AJ104" s="57">
        <f t="shared" si="155"/>
        <v>0</v>
      </c>
      <c r="AK104" s="57">
        <f t="shared" si="155"/>
        <v>0</v>
      </c>
      <c r="AL104" s="57">
        <v>0</v>
      </c>
      <c r="AM104" s="57">
        <f t="shared" si="155"/>
        <v>0</v>
      </c>
      <c r="AN104" s="57">
        <f t="shared" si="155"/>
        <v>0</v>
      </c>
      <c r="AO104" s="57">
        <f t="shared" si="155"/>
        <v>0</v>
      </c>
      <c r="AP104" s="47">
        <f t="shared" si="155"/>
        <v>0</v>
      </c>
      <c r="AQ104" s="39">
        <v>0</v>
      </c>
      <c r="AR104" s="132"/>
      <c r="AS104" s="132"/>
      <c r="AT104" s="10"/>
      <c r="AU104" s="10"/>
      <c r="AV104" s="10"/>
    </row>
    <row r="105" spans="1:48" s="12" customFormat="1" ht="27.75" customHeight="1">
      <c r="A105" s="138"/>
      <c r="B105" s="171"/>
      <c r="C105" s="173"/>
      <c r="D105" s="28" t="s">
        <v>127</v>
      </c>
      <c r="E105" s="58">
        <f t="shared" si="145"/>
        <v>0</v>
      </c>
      <c r="F105" s="22">
        <f t="shared" si="146"/>
        <v>0</v>
      </c>
      <c r="G105" s="58">
        <v>0</v>
      </c>
      <c r="H105" s="57">
        <f t="shared" ref="H105:I105" si="156">H110+H121</f>
        <v>0</v>
      </c>
      <c r="I105" s="57">
        <f t="shared" si="156"/>
        <v>0</v>
      </c>
      <c r="J105" s="58">
        <v>0</v>
      </c>
      <c r="K105" s="57">
        <f t="shared" ref="K105:L105" si="157">K110+K121</f>
        <v>0</v>
      </c>
      <c r="L105" s="57">
        <f t="shared" si="157"/>
        <v>0</v>
      </c>
      <c r="M105" s="58">
        <v>0</v>
      </c>
      <c r="N105" s="57">
        <f t="shared" ref="N105:O105" si="158">N110+N121</f>
        <v>0</v>
      </c>
      <c r="O105" s="57">
        <f t="shared" si="158"/>
        <v>0</v>
      </c>
      <c r="P105" s="58">
        <v>0</v>
      </c>
      <c r="Q105" s="57">
        <f t="shared" ref="Q105:R105" si="159">Q110+Q121</f>
        <v>0</v>
      </c>
      <c r="R105" s="57">
        <f t="shared" si="159"/>
        <v>0</v>
      </c>
      <c r="S105" s="58">
        <v>0</v>
      </c>
      <c r="T105" s="57">
        <f t="shared" ref="T105:U105" si="160">T110+T121</f>
        <v>0</v>
      </c>
      <c r="U105" s="57">
        <f t="shared" si="160"/>
        <v>0</v>
      </c>
      <c r="V105" s="58">
        <v>0</v>
      </c>
      <c r="W105" s="57">
        <f t="shared" ref="W105:X105" si="161">W110+W121</f>
        <v>0</v>
      </c>
      <c r="X105" s="57">
        <f t="shared" si="161"/>
        <v>0</v>
      </c>
      <c r="Y105" s="55">
        <v>0</v>
      </c>
      <c r="Z105" s="57">
        <f t="shared" ref="Z105:AA105" si="162">Z110+Z121</f>
        <v>0</v>
      </c>
      <c r="AA105" s="57">
        <f t="shared" si="162"/>
        <v>0</v>
      </c>
      <c r="AB105" s="55">
        <v>0</v>
      </c>
      <c r="AC105" s="57">
        <f t="shared" ref="AC105:AD105" si="163">AC110+AC121</f>
        <v>0</v>
      </c>
      <c r="AD105" s="57">
        <f t="shared" si="163"/>
        <v>0</v>
      </c>
      <c r="AE105" s="55">
        <v>0</v>
      </c>
      <c r="AF105" s="57">
        <f t="shared" ref="AF105:AG105" si="164">AF110+AF121</f>
        <v>0</v>
      </c>
      <c r="AG105" s="57">
        <f t="shared" si="164"/>
        <v>0</v>
      </c>
      <c r="AH105" s="55">
        <v>0</v>
      </c>
      <c r="AI105" s="57">
        <f t="shared" ref="AI105:AJ105" si="165">AI110+AI121</f>
        <v>0</v>
      </c>
      <c r="AJ105" s="57">
        <f t="shared" si="165"/>
        <v>0</v>
      </c>
      <c r="AK105" s="55">
        <v>0</v>
      </c>
      <c r="AL105" s="57">
        <f t="shared" ref="AL105:AM105" si="166">AL110+AL121</f>
        <v>0</v>
      </c>
      <c r="AM105" s="57">
        <f t="shared" si="166"/>
        <v>0</v>
      </c>
      <c r="AN105" s="55">
        <v>0</v>
      </c>
      <c r="AO105" s="57">
        <f t="shared" ref="AO105:AP105" si="167">AO110+AO121</f>
        <v>0</v>
      </c>
      <c r="AP105" s="47">
        <f t="shared" si="167"/>
        <v>0</v>
      </c>
      <c r="AQ105" s="39">
        <v>0</v>
      </c>
      <c r="AR105" s="132"/>
      <c r="AS105" s="132"/>
      <c r="AT105" s="10"/>
      <c r="AU105" s="10"/>
      <c r="AV105" s="10"/>
    </row>
    <row r="106" spans="1:48" s="12" customFormat="1" ht="25.5" customHeight="1">
      <c r="A106" s="186" t="s">
        <v>61</v>
      </c>
      <c r="B106" s="250" t="s">
        <v>100</v>
      </c>
      <c r="C106" s="158" t="s">
        <v>136</v>
      </c>
      <c r="D106" s="13" t="s">
        <v>22</v>
      </c>
      <c r="E106" s="78">
        <f>E108+E107+E109</f>
        <v>115</v>
      </c>
      <c r="F106" s="78">
        <f>F108+F107+F109</f>
        <v>115</v>
      </c>
      <c r="G106" s="121">
        <f>F106/E106*100</f>
        <v>100</v>
      </c>
      <c r="H106" s="78">
        <f t="shared" ref="H106:I106" si="168">H108+H107+H109</f>
        <v>0</v>
      </c>
      <c r="I106" s="78">
        <f t="shared" si="168"/>
        <v>0</v>
      </c>
      <c r="J106" s="58">
        <v>0</v>
      </c>
      <c r="K106" s="78">
        <f t="shared" ref="K106:L106" si="169">K108+K107+K109</f>
        <v>0</v>
      </c>
      <c r="L106" s="78">
        <f t="shared" si="169"/>
        <v>0</v>
      </c>
      <c r="M106" s="58">
        <v>0</v>
      </c>
      <c r="N106" s="78">
        <f t="shared" ref="N106:O106" si="170">N108+N107+N109</f>
        <v>0</v>
      </c>
      <c r="O106" s="78">
        <f t="shared" si="170"/>
        <v>0</v>
      </c>
      <c r="P106" s="58">
        <f t="shared" ref="P106" si="171">P108+P109</f>
        <v>0</v>
      </c>
      <c r="Q106" s="78">
        <f t="shared" ref="Q106:AO106" si="172">Q108+Q107+Q109</f>
        <v>0</v>
      </c>
      <c r="R106" s="78">
        <f t="shared" si="172"/>
        <v>0</v>
      </c>
      <c r="S106" s="78">
        <f t="shared" si="172"/>
        <v>0</v>
      </c>
      <c r="T106" s="78">
        <f t="shared" si="172"/>
        <v>0</v>
      </c>
      <c r="U106" s="78">
        <f t="shared" si="172"/>
        <v>0</v>
      </c>
      <c r="V106" s="78">
        <f t="shared" si="172"/>
        <v>0</v>
      </c>
      <c r="W106" s="78">
        <f t="shared" si="172"/>
        <v>0</v>
      </c>
      <c r="X106" s="78">
        <f t="shared" si="172"/>
        <v>0</v>
      </c>
      <c r="Y106" s="78">
        <f t="shared" si="172"/>
        <v>0</v>
      </c>
      <c r="Z106" s="78">
        <f t="shared" si="172"/>
        <v>0</v>
      </c>
      <c r="AA106" s="78">
        <f t="shared" si="172"/>
        <v>0</v>
      </c>
      <c r="AB106" s="78">
        <f t="shared" si="172"/>
        <v>0</v>
      </c>
      <c r="AC106" s="78">
        <f t="shared" si="172"/>
        <v>0</v>
      </c>
      <c r="AD106" s="78">
        <f t="shared" si="172"/>
        <v>0</v>
      </c>
      <c r="AE106" s="78">
        <f t="shared" si="172"/>
        <v>0</v>
      </c>
      <c r="AF106" s="78">
        <f t="shared" si="172"/>
        <v>115</v>
      </c>
      <c r="AG106" s="78">
        <f t="shared" si="172"/>
        <v>115</v>
      </c>
      <c r="AH106" s="78">
        <f>AG106/AF106*100</f>
        <v>100</v>
      </c>
      <c r="AI106" s="78">
        <f t="shared" si="172"/>
        <v>0</v>
      </c>
      <c r="AJ106" s="78">
        <f t="shared" si="172"/>
        <v>0</v>
      </c>
      <c r="AK106" s="78">
        <f t="shared" si="172"/>
        <v>0</v>
      </c>
      <c r="AL106" s="78">
        <f t="shared" si="172"/>
        <v>0</v>
      </c>
      <c r="AM106" s="78">
        <f t="shared" si="172"/>
        <v>0</v>
      </c>
      <c r="AN106" s="78">
        <f t="shared" si="172"/>
        <v>0</v>
      </c>
      <c r="AO106" s="78">
        <f t="shared" si="172"/>
        <v>0</v>
      </c>
      <c r="AP106" s="40">
        <v>0</v>
      </c>
      <c r="AQ106" s="40">
        <v>0</v>
      </c>
      <c r="AR106" s="128" t="s">
        <v>240</v>
      </c>
      <c r="AS106" s="128"/>
      <c r="AT106" s="10"/>
      <c r="AU106" s="10"/>
      <c r="AV106" s="10"/>
    </row>
    <row r="107" spans="1:48" s="11" customFormat="1" ht="21.75" customHeight="1">
      <c r="A107" s="216"/>
      <c r="B107" s="154"/>
      <c r="C107" s="203"/>
      <c r="D107" s="13" t="s">
        <v>125</v>
      </c>
      <c r="E107" s="78">
        <f t="shared" ref="E107" si="173">H107+K107+N107+Q107+T107+W107+Z107+AC107+AF107+AI107+AL107+AO107</f>
        <v>0</v>
      </c>
      <c r="F107" s="22">
        <f>I107+L107+O107+R107+U107+X107+AA107+AD107+AG107+AJ107+AM107+AP107</f>
        <v>0</v>
      </c>
      <c r="G107" s="78">
        <v>0</v>
      </c>
      <c r="H107" s="18">
        <v>0</v>
      </c>
      <c r="I107" s="19">
        <v>0</v>
      </c>
      <c r="J107" s="19">
        <v>0</v>
      </c>
      <c r="K107" s="19">
        <v>0</v>
      </c>
      <c r="L107" s="20">
        <v>0</v>
      </c>
      <c r="M107" s="19">
        <v>0</v>
      </c>
      <c r="N107" s="18">
        <v>0</v>
      </c>
      <c r="O107" s="19">
        <v>0</v>
      </c>
      <c r="P107" s="19">
        <v>0</v>
      </c>
      <c r="Q107" s="19">
        <v>0</v>
      </c>
      <c r="R107" s="20">
        <v>0</v>
      </c>
      <c r="S107" s="19">
        <v>0</v>
      </c>
      <c r="T107" s="18">
        <v>0</v>
      </c>
      <c r="U107" s="20">
        <v>0</v>
      </c>
      <c r="V107" s="19">
        <v>0</v>
      </c>
      <c r="W107" s="18">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29"/>
      <c r="AS107" s="129"/>
      <c r="AT107" s="10"/>
      <c r="AU107" s="10"/>
      <c r="AV107" s="10"/>
    </row>
    <row r="108" spans="1:48" s="11" customFormat="1" ht="24" customHeight="1">
      <c r="A108" s="216"/>
      <c r="B108" s="154"/>
      <c r="C108" s="203"/>
      <c r="D108" s="15" t="s">
        <v>24</v>
      </c>
      <c r="E108" s="78">
        <v>0</v>
      </c>
      <c r="F108" s="22">
        <f>I108+L108+O108+R108+U108+X108+AA108+AD108+AG108+AJ108+AM108+AP108</f>
        <v>0</v>
      </c>
      <c r="G108" s="78">
        <v>0</v>
      </c>
      <c r="H108" s="18">
        <v>0</v>
      </c>
      <c r="I108" s="19">
        <v>0</v>
      </c>
      <c r="J108" s="19">
        <v>0</v>
      </c>
      <c r="K108" s="19">
        <v>0</v>
      </c>
      <c r="L108" s="20">
        <v>0</v>
      </c>
      <c r="M108" s="19">
        <v>0</v>
      </c>
      <c r="N108" s="18">
        <v>0</v>
      </c>
      <c r="O108" s="19">
        <v>0</v>
      </c>
      <c r="P108" s="19">
        <v>0</v>
      </c>
      <c r="Q108" s="19">
        <v>0</v>
      </c>
      <c r="R108" s="20">
        <v>0</v>
      </c>
      <c r="S108" s="19">
        <v>0</v>
      </c>
      <c r="T108" s="18">
        <v>0</v>
      </c>
      <c r="U108" s="20">
        <v>0</v>
      </c>
      <c r="V108" s="19">
        <v>0</v>
      </c>
      <c r="W108" s="18">
        <v>0</v>
      </c>
      <c r="X108" s="19">
        <v>0</v>
      </c>
      <c r="Y108" s="19">
        <v>0</v>
      </c>
      <c r="Z108" s="19">
        <v>0</v>
      </c>
      <c r="AA108" s="19">
        <v>0</v>
      </c>
      <c r="AB108" s="19">
        <v>0</v>
      </c>
      <c r="AC108" s="19">
        <v>0</v>
      </c>
      <c r="AD108" s="19">
        <v>0</v>
      </c>
      <c r="AE108" s="19">
        <v>0</v>
      </c>
      <c r="AF108" s="19">
        <v>0</v>
      </c>
      <c r="AG108" s="19">
        <v>0</v>
      </c>
      <c r="AH108" s="19">
        <v>0</v>
      </c>
      <c r="AI108" s="19">
        <v>0</v>
      </c>
      <c r="AJ108" s="19">
        <v>0</v>
      </c>
      <c r="AK108" s="19">
        <v>0</v>
      </c>
      <c r="AL108" s="19">
        <v>0</v>
      </c>
      <c r="AM108" s="19">
        <v>0</v>
      </c>
      <c r="AN108" s="19">
        <v>0</v>
      </c>
      <c r="AO108" s="19">
        <v>0</v>
      </c>
      <c r="AP108" s="19">
        <v>0</v>
      </c>
      <c r="AQ108" s="19">
        <v>0</v>
      </c>
      <c r="AR108" s="129"/>
      <c r="AS108" s="129"/>
      <c r="AT108" s="10"/>
      <c r="AU108" s="10"/>
      <c r="AV108" s="10"/>
    </row>
    <row r="109" spans="1:48" s="11" customFormat="1" ht="27.75" customHeight="1">
      <c r="A109" s="216"/>
      <c r="B109" s="154"/>
      <c r="C109" s="203"/>
      <c r="D109" s="15" t="s">
        <v>126</v>
      </c>
      <c r="E109" s="78">
        <f>H109+K109+N109+Q109+T109+W109+Z109+AC109+AF109+AI109+AL109+AO109</f>
        <v>115</v>
      </c>
      <c r="F109" s="22">
        <f t="shared" ref="F109:F110" si="174">I109+L109+O109+R109+U109+X109+AA109+AD109+AG109+AJ109+AM109+AP109</f>
        <v>115</v>
      </c>
      <c r="G109" s="78">
        <f>F109/E109*100</f>
        <v>100</v>
      </c>
      <c r="H109" s="18">
        <v>0</v>
      </c>
      <c r="I109" s="19">
        <v>0</v>
      </c>
      <c r="J109" s="19">
        <v>0</v>
      </c>
      <c r="K109" s="19">
        <v>0</v>
      </c>
      <c r="L109" s="20">
        <v>0</v>
      </c>
      <c r="M109" s="19">
        <v>0</v>
      </c>
      <c r="N109" s="18">
        <v>0</v>
      </c>
      <c r="O109" s="19">
        <v>0</v>
      </c>
      <c r="P109" s="19">
        <v>0</v>
      </c>
      <c r="Q109" s="19">
        <v>0</v>
      </c>
      <c r="R109" s="20">
        <v>0</v>
      </c>
      <c r="S109" s="19">
        <v>0</v>
      </c>
      <c r="T109" s="18">
        <v>0</v>
      </c>
      <c r="U109" s="20">
        <v>0</v>
      </c>
      <c r="V109" s="19">
        <v>0</v>
      </c>
      <c r="W109" s="18">
        <v>0</v>
      </c>
      <c r="X109" s="19">
        <v>0</v>
      </c>
      <c r="Y109" s="19">
        <v>0</v>
      </c>
      <c r="Z109" s="19">
        <v>0</v>
      </c>
      <c r="AA109" s="19">
        <v>0</v>
      </c>
      <c r="AB109" s="19">
        <v>0</v>
      </c>
      <c r="AC109" s="19">
        <v>0</v>
      </c>
      <c r="AD109" s="19">
        <v>0</v>
      </c>
      <c r="AE109" s="19">
        <v>0</v>
      </c>
      <c r="AF109" s="19">
        <v>115</v>
      </c>
      <c r="AG109" s="19">
        <v>115</v>
      </c>
      <c r="AH109" s="19">
        <f>AG109/AF109*100</f>
        <v>100</v>
      </c>
      <c r="AI109" s="19">
        <v>0</v>
      </c>
      <c r="AJ109" s="19">
        <v>0</v>
      </c>
      <c r="AK109" s="19">
        <v>0</v>
      </c>
      <c r="AL109" s="19">
        <v>0</v>
      </c>
      <c r="AM109" s="19">
        <v>0</v>
      </c>
      <c r="AN109" s="19">
        <v>0</v>
      </c>
      <c r="AO109" s="19">
        <v>0</v>
      </c>
      <c r="AP109" s="19">
        <v>0</v>
      </c>
      <c r="AQ109" s="19">
        <v>0</v>
      </c>
      <c r="AR109" s="129"/>
      <c r="AS109" s="129"/>
      <c r="AT109" s="10"/>
      <c r="AU109" s="10"/>
      <c r="AV109" s="10"/>
    </row>
    <row r="110" spans="1:48" s="11" customFormat="1" ht="26.25" customHeight="1">
      <c r="A110" s="217"/>
      <c r="B110" s="155"/>
      <c r="C110" s="204"/>
      <c r="D110" s="28" t="s">
        <v>127</v>
      </c>
      <c r="E110" s="78">
        <f t="shared" ref="E110" si="175">H110+K110+N110+Q110+T110+W110+Z110+AC110+AF110+AI110+AL110+AO110</f>
        <v>0</v>
      </c>
      <c r="F110" s="22">
        <f t="shared" si="174"/>
        <v>0</v>
      </c>
      <c r="G110" s="78">
        <v>0</v>
      </c>
      <c r="H110" s="18">
        <v>0</v>
      </c>
      <c r="I110" s="19">
        <v>0</v>
      </c>
      <c r="J110" s="19">
        <v>0</v>
      </c>
      <c r="K110" s="19">
        <v>0</v>
      </c>
      <c r="L110" s="20">
        <v>0</v>
      </c>
      <c r="M110" s="19">
        <v>0</v>
      </c>
      <c r="N110" s="18">
        <v>0</v>
      </c>
      <c r="O110" s="19">
        <v>0</v>
      </c>
      <c r="P110" s="19">
        <v>0</v>
      </c>
      <c r="Q110" s="19">
        <v>0</v>
      </c>
      <c r="R110" s="20">
        <v>0</v>
      </c>
      <c r="S110" s="19">
        <v>0</v>
      </c>
      <c r="T110" s="18">
        <v>0</v>
      </c>
      <c r="U110" s="20">
        <v>0</v>
      </c>
      <c r="V110" s="19">
        <v>0</v>
      </c>
      <c r="W110" s="18">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30"/>
      <c r="AS110" s="130"/>
      <c r="AT110" s="10"/>
      <c r="AU110" s="10"/>
      <c r="AV110" s="10"/>
    </row>
    <row r="111" spans="1:48" s="11" customFormat="1" ht="42.75" customHeight="1">
      <c r="A111" s="186" t="s">
        <v>62</v>
      </c>
      <c r="B111" s="250" t="s">
        <v>101</v>
      </c>
      <c r="C111" s="158" t="s">
        <v>135</v>
      </c>
      <c r="D111" s="158" t="s">
        <v>27</v>
      </c>
      <c r="E111" s="148" t="s">
        <v>36</v>
      </c>
      <c r="F111" s="148" t="s">
        <v>36</v>
      </c>
      <c r="G111" s="148" t="s">
        <v>36</v>
      </c>
      <c r="H111" s="148" t="s">
        <v>36</v>
      </c>
      <c r="I111" s="148" t="s">
        <v>36</v>
      </c>
      <c r="J111" s="148" t="s">
        <v>36</v>
      </c>
      <c r="K111" s="148" t="s">
        <v>36</v>
      </c>
      <c r="L111" s="148" t="s">
        <v>36</v>
      </c>
      <c r="M111" s="148" t="s">
        <v>36</v>
      </c>
      <c r="N111" s="148" t="s">
        <v>36</v>
      </c>
      <c r="O111" s="148" t="s">
        <v>36</v>
      </c>
      <c r="P111" s="148" t="s">
        <v>36</v>
      </c>
      <c r="Q111" s="148" t="s">
        <v>36</v>
      </c>
      <c r="R111" s="148" t="s">
        <v>36</v>
      </c>
      <c r="S111" s="148" t="s">
        <v>36</v>
      </c>
      <c r="T111" s="148" t="s">
        <v>36</v>
      </c>
      <c r="U111" s="148" t="s">
        <v>36</v>
      </c>
      <c r="V111" s="148" t="s">
        <v>36</v>
      </c>
      <c r="W111" s="148" t="s">
        <v>36</v>
      </c>
      <c r="X111" s="148" t="s">
        <v>36</v>
      </c>
      <c r="Y111" s="148" t="s">
        <v>36</v>
      </c>
      <c r="Z111" s="148" t="s">
        <v>36</v>
      </c>
      <c r="AA111" s="148" t="s">
        <v>36</v>
      </c>
      <c r="AB111" s="148" t="s">
        <v>36</v>
      </c>
      <c r="AC111" s="148" t="s">
        <v>36</v>
      </c>
      <c r="AD111" s="148" t="s">
        <v>36</v>
      </c>
      <c r="AE111" s="148" t="s">
        <v>36</v>
      </c>
      <c r="AF111" s="148" t="s">
        <v>36</v>
      </c>
      <c r="AG111" s="148" t="s">
        <v>36</v>
      </c>
      <c r="AH111" s="148" t="s">
        <v>36</v>
      </c>
      <c r="AI111" s="148" t="s">
        <v>36</v>
      </c>
      <c r="AJ111" s="148" t="s">
        <v>36</v>
      </c>
      <c r="AK111" s="148" t="s">
        <v>36</v>
      </c>
      <c r="AL111" s="148" t="s">
        <v>36</v>
      </c>
      <c r="AM111" s="148" t="s">
        <v>36</v>
      </c>
      <c r="AN111" s="148" t="s">
        <v>36</v>
      </c>
      <c r="AO111" s="148" t="s">
        <v>36</v>
      </c>
      <c r="AP111" s="148" t="s">
        <v>36</v>
      </c>
      <c r="AQ111" s="148" t="s">
        <v>36</v>
      </c>
      <c r="AR111" s="210" t="s">
        <v>235</v>
      </c>
      <c r="AS111" s="128"/>
      <c r="AT111" s="10"/>
      <c r="AU111" s="10"/>
      <c r="AV111" s="10"/>
    </row>
    <row r="112" spans="1:48" s="51" customFormat="1" ht="16.5" customHeight="1">
      <c r="A112" s="187"/>
      <c r="B112" s="154"/>
      <c r="C112" s="203"/>
      <c r="D112" s="203"/>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211"/>
      <c r="AS112" s="129"/>
      <c r="AT112" s="10"/>
      <c r="AU112" s="10"/>
      <c r="AV112" s="10"/>
    </row>
    <row r="113" spans="1:48" s="11" customFormat="1" ht="16.5" customHeight="1">
      <c r="A113" s="188"/>
      <c r="B113" s="155"/>
      <c r="C113" s="204"/>
      <c r="D113" s="204"/>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c r="AR113" s="212"/>
      <c r="AS113" s="130"/>
      <c r="AT113" s="10"/>
      <c r="AU113" s="10"/>
      <c r="AV113" s="10"/>
    </row>
    <row r="114" spans="1:48" s="11" customFormat="1" ht="73.5" customHeight="1">
      <c r="A114" s="186" t="s">
        <v>63</v>
      </c>
      <c r="B114" s="250" t="s">
        <v>102</v>
      </c>
      <c r="C114" s="158" t="s">
        <v>137</v>
      </c>
      <c r="D114" s="158" t="s">
        <v>27</v>
      </c>
      <c r="E114" s="148" t="s">
        <v>36</v>
      </c>
      <c r="F114" s="148" t="s">
        <v>36</v>
      </c>
      <c r="G114" s="148" t="s">
        <v>36</v>
      </c>
      <c r="H114" s="148" t="s">
        <v>36</v>
      </c>
      <c r="I114" s="148" t="s">
        <v>36</v>
      </c>
      <c r="J114" s="148" t="s">
        <v>36</v>
      </c>
      <c r="K114" s="148" t="s">
        <v>36</v>
      </c>
      <c r="L114" s="148" t="s">
        <v>36</v>
      </c>
      <c r="M114" s="148" t="s">
        <v>36</v>
      </c>
      <c r="N114" s="148" t="s">
        <v>36</v>
      </c>
      <c r="O114" s="148" t="s">
        <v>36</v>
      </c>
      <c r="P114" s="148" t="s">
        <v>36</v>
      </c>
      <c r="Q114" s="148" t="s">
        <v>36</v>
      </c>
      <c r="R114" s="148" t="s">
        <v>36</v>
      </c>
      <c r="S114" s="148" t="s">
        <v>36</v>
      </c>
      <c r="T114" s="148" t="s">
        <v>36</v>
      </c>
      <c r="U114" s="148" t="s">
        <v>36</v>
      </c>
      <c r="V114" s="148" t="s">
        <v>36</v>
      </c>
      <c r="W114" s="148" t="s">
        <v>36</v>
      </c>
      <c r="X114" s="148" t="s">
        <v>36</v>
      </c>
      <c r="Y114" s="148" t="s">
        <v>36</v>
      </c>
      <c r="Z114" s="148" t="s">
        <v>36</v>
      </c>
      <c r="AA114" s="148" t="s">
        <v>36</v>
      </c>
      <c r="AB114" s="148" t="s">
        <v>36</v>
      </c>
      <c r="AC114" s="148" t="s">
        <v>36</v>
      </c>
      <c r="AD114" s="148" t="s">
        <v>36</v>
      </c>
      <c r="AE114" s="148" t="s">
        <v>36</v>
      </c>
      <c r="AF114" s="148" t="s">
        <v>36</v>
      </c>
      <c r="AG114" s="148" t="s">
        <v>36</v>
      </c>
      <c r="AH114" s="148" t="s">
        <v>36</v>
      </c>
      <c r="AI114" s="148" t="s">
        <v>36</v>
      </c>
      <c r="AJ114" s="148" t="s">
        <v>36</v>
      </c>
      <c r="AK114" s="148" t="s">
        <v>36</v>
      </c>
      <c r="AL114" s="148" t="s">
        <v>36</v>
      </c>
      <c r="AM114" s="148" t="s">
        <v>36</v>
      </c>
      <c r="AN114" s="148" t="s">
        <v>36</v>
      </c>
      <c r="AO114" s="148" t="s">
        <v>36</v>
      </c>
      <c r="AP114" s="148" t="s">
        <v>36</v>
      </c>
      <c r="AQ114" s="148" t="s">
        <v>36</v>
      </c>
      <c r="AR114" s="210" t="s">
        <v>250</v>
      </c>
      <c r="AS114" s="128"/>
      <c r="AT114" s="10"/>
      <c r="AU114" s="10"/>
      <c r="AV114" s="10"/>
    </row>
    <row r="115" spans="1:48" s="51" customFormat="1" ht="27.75" customHeight="1">
      <c r="A115" s="187"/>
      <c r="B115" s="154"/>
      <c r="C115" s="203"/>
      <c r="D115" s="203"/>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211"/>
      <c r="AS115" s="129"/>
      <c r="AT115" s="10"/>
      <c r="AU115" s="10"/>
      <c r="AV115" s="10"/>
    </row>
    <row r="116" spans="1:48" s="11" customFormat="1" ht="28.5" customHeight="1">
      <c r="A116" s="188"/>
      <c r="B116" s="155"/>
      <c r="C116" s="204"/>
      <c r="D116" s="204"/>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212"/>
      <c r="AS116" s="130"/>
      <c r="AT116" s="10"/>
      <c r="AU116" s="10"/>
      <c r="AV116" s="10"/>
    </row>
    <row r="117" spans="1:48" s="11" customFormat="1" ht="34.5" customHeight="1">
      <c r="A117" s="186" t="s">
        <v>64</v>
      </c>
      <c r="B117" s="250" t="s">
        <v>103</v>
      </c>
      <c r="C117" s="158" t="s">
        <v>167</v>
      </c>
      <c r="D117" s="2" t="s">
        <v>129</v>
      </c>
      <c r="E117" s="58">
        <f>SUM(E119:E123)</f>
        <v>71.5</v>
      </c>
      <c r="F117" s="22">
        <v>71.5</v>
      </c>
      <c r="G117" s="58">
        <f>F117/E117*100</f>
        <v>100</v>
      </c>
      <c r="H117" s="16">
        <f>H119+H121</f>
        <v>0</v>
      </c>
      <c r="I117" s="58">
        <f t="shared" ref="I117:P117" si="176">I119+I121</f>
        <v>0</v>
      </c>
      <c r="J117" s="58">
        <v>0</v>
      </c>
      <c r="K117" s="58">
        <f t="shared" si="176"/>
        <v>0</v>
      </c>
      <c r="L117" s="22">
        <f t="shared" si="176"/>
        <v>0</v>
      </c>
      <c r="M117" s="58">
        <v>0</v>
      </c>
      <c r="N117" s="16">
        <f t="shared" si="176"/>
        <v>0</v>
      </c>
      <c r="O117" s="58">
        <f t="shared" si="176"/>
        <v>0</v>
      </c>
      <c r="P117" s="58">
        <f t="shared" si="176"/>
        <v>0</v>
      </c>
      <c r="Q117" s="58">
        <v>0</v>
      </c>
      <c r="R117" s="22">
        <v>0</v>
      </c>
      <c r="S117" s="58">
        <v>0</v>
      </c>
      <c r="T117" s="16">
        <v>0</v>
      </c>
      <c r="U117" s="22">
        <v>0</v>
      </c>
      <c r="V117" s="58">
        <v>0</v>
      </c>
      <c r="W117" s="16">
        <v>0</v>
      </c>
      <c r="X117" s="58">
        <v>0</v>
      </c>
      <c r="Y117" s="58">
        <v>0</v>
      </c>
      <c r="Z117" s="58">
        <f>Z118+Z119+Z120</f>
        <v>0</v>
      </c>
      <c r="AA117" s="58">
        <v>0</v>
      </c>
      <c r="AB117" s="58">
        <v>0</v>
      </c>
      <c r="AC117" s="58">
        <v>0</v>
      </c>
      <c r="AD117" s="58">
        <v>0</v>
      </c>
      <c r="AE117" s="58">
        <v>0</v>
      </c>
      <c r="AF117" s="58">
        <v>71.5</v>
      </c>
      <c r="AG117" s="58">
        <v>71.5</v>
      </c>
      <c r="AH117" s="58">
        <f>AG117/AF117*100</f>
        <v>100</v>
      </c>
      <c r="AI117" s="58">
        <v>0</v>
      </c>
      <c r="AJ117" s="58">
        <v>0</v>
      </c>
      <c r="AK117" s="58">
        <v>0</v>
      </c>
      <c r="AL117" s="58">
        <v>0</v>
      </c>
      <c r="AM117" s="58">
        <v>0</v>
      </c>
      <c r="AN117" s="58">
        <v>0</v>
      </c>
      <c r="AO117" s="58">
        <v>0</v>
      </c>
      <c r="AP117" s="40">
        <v>0</v>
      </c>
      <c r="AQ117" s="40">
        <v>0</v>
      </c>
      <c r="AR117" s="128" t="s">
        <v>244</v>
      </c>
      <c r="AS117" s="131"/>
      <c r="AT117" s="10"/>
      <c r="AU117" s="10"/>
      <c r="AV117" s="10"/>
    </row>
    <row r="118" spans="1:48" s="12" customFormat="1" ht="25.5" customHeight="1">
      <c r="A118" s="187"/>
      <c r="B118" s="251"/>
      <c r="C118" s="159"/>
      <c r="D118" s="13" t="s">
        <v>125</v>
      </c>
      <c r="E118" s="58">
        <v>0</v>
      </c>
      <c r="F118" s="22">
        <v>0</v>
      </c>
      <c r="G118" s="58">
        <v>0</v>
      </c>
      <c r="H118" s="18">
        <v>0</v>
      </c>
      <c r="I118" s="19">
        <v>0</v>
      </c>
      <c r="J118" s="19">
        <v>0</v>
      </c>
      <c r="K118" s="19">
        <v>0</v>
      </c>
      <c r="L118" s="20">
        <v>0</v>
      </c>
      <c r="M118" s="19">
        <v>0</v>
      </c>
      <c r="N118" s="18">
        <v>0</v>
      </c>
      <c r="O118" s="19">
        <v>0</v>
      </c>
      <c r="P118" s="19">
        <v>0</v>
      </c>
      <c r="Q118" s="19">
        <v>0</v>
      </c>
      <c r="R118" s="20">
        <v>0</v>
      </c>
      <c r="S118" s="19">
        <v>0</v>
      </c>
      <c r="T118" s="18">
        <v>0</v>
      </c>
      <c r="U118" s="20">
        <v>0</v>
      </c>
      <c r="V118" s="19">
        <v>0</v>
      </c>
      <c r="W118" s="18">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29"/>
      <c r="AS118" s="132"/>
      <c r="AT118" s="10"/>
      <c r="AU118" s="10"/>
      <c r="AV118" s="10"/>
    </row>
    <row r="119" spans="1:48" s="11" customFormat="1" ht="27.75" customHeight="1">
      <c r="A119" s="187"/>
      <c r="B119" s="251"/>
      <c r="C119" s="159"/>
      <c r="D119" s="15" t="s">
        <v>24</v>
      </c>
      <c r="E119" s="58">
        <f t="shared" ref="E119:F121" si="177">H119+K119+N119+Q119+T119+W119+Z119+AC119+AF119+AI119+AL119+AO119</f>
        <v>0</v>
      </c>
      <c r="F119" s="22">
        <f t="shared" si="177"/>
        <v>0</v>
      </c>
      <c r="G119" s="58">
        <v>0</v>
      </c>
      <c r="H119" s="18">
        <v>0</v>
      </c>
      <c r="I119" s="19">
        <v>0</v>
      </c>
      <c r="J119" s="19">
        <v>0</v>
      </c>
      <c r="K119" s="19">
        <v>0</v>
      </c>
      <c r="L119" s="20">
        <v>0</v>
      </c>
      <c r="M119" s="19">
        <v>0</v>
      </c>
      <c r="N119" s="18">
        <v>0</v>
      </c>
      <c r="O119" s="19">
        <v>0</v>
      </c>
      <c r="P119" s="19">
        <v>0</v>
      </c>
      <c r="Q119" s="19">
        <v>0</v>
      </c>
      <c r="R119" s="20">
        <v>0</v>
      </c>
      <c r="S119" s="19">
        <v>0</v>
      </c>
      <c r="T119" s="18">
        <v>0</v>
      </c>
      <c r="U119" s="20">
        <v>0</v>
      </c>
      <c r="V119" s="19">
        <v>0</v>
      </c>
      <c r="W119" s="18">
        <v>0</v>
      </c>
      <c r="X119" s="19">
        <v>0</v>
      </c>
      <c r="Y119" s="19">
        <v>0</v>
      </c>
      <c r="Z119" s="19">
        <v>0</v>
      </c>
      <c r="AA119" s="19">
        <v>0</v>
      </c>
      <c r="AB119" s="19">
        <v>0</v>
      </c>
      <c r="AC119" s="19">
        <v>0</v>
      </c>
      <c r="AD119" s="19">
        <v>0</v>
      </c>
      <c r="AE119" s="19">
        <v>0</v>
      </c>
      <c r="AF119" s="19">
        <v>0</v>
      </c>
      <c r="AG119" s="19">
        <v>0</v>
      </c>
      <c r="AH119" s="19">
        <v>0</v>
      </c>
      <c r="AI119" s="19">
        <v>0</v>
      </c>
      <c r="AJ119" s="19">
        <v>0</v>
      </c>
      <c r="AK119" s="19">
        <v>0</v>
      </c>
      <c r="AL119" s="19">
        <v>0</v>
      </c>
      <c r="AM119" s="19">
        <v>0</v>
      </c>
      <c r="AN119" s="19">
        <v>0</v>
      </c>
      <c r="AO119" s="19">
        <v>0</v>
      </c>
      <c r="AP119" s="19">
        <v>0</v>
      </c>
      <c r="AQ119" s="19">
        <v>0</v>
      </c>
      <c r="AR119" s="129"/>
      <c r="AS119" s="132"/>
      <c r="AT119" s="10"/>
      <c r="AU119" s="10"/>
      <c r="AV119" s="10"/>
    </row>
    <row r="120" spans="1:48" s="11" customFormat="1" ht="27" customHeight="1">
      <c r="A120" s="187"/>
      <c r="B120" s="251"/>
      <c r="C120" s="159"/>
      <c r="D120" s="15" t="s">
        <v>126</v>
      </c>
      <c r="E120" s="58">
        <f t="shared" si="177"/>
        <v>71.5</v>
      </c>
      <c r="F120" s="22">
        <v>71.5</v>
      </c>
      <c r="G120" s="121">
        <f>F120/E120*100</f>
        <v>100</v>
      </c>
      <c r="H120" s="18">
        <v>0</v>
      </c>
      <c r="I120" s="19">
        <v>0</v>
      </c>
      <c r="J120" s="19">
        <v>0</v>
      </c>
      <c r="K120" s="19">
        <v>0</v>
      </c>
      <c r="L120" s="20">
        <v>0</v>
      </c>
      <c r="M120" s="19">
        <v>0</v>
      </c>
      <c r="N120" s="18">
        <v>0</v>
      </c>
      <c r="O120" s="19">
        <v>0</v>
      </c>
      <c r="P120" s="19">
        <v>0</v>
      </c>
      <c r="Q120" s="19">
        <v>0</v>
      </c>
      <c r="R120" s="20">
        <v>0</v>
      </c>
      <c r="S120" s="19">
        <v>0</v>
      </c>
      <c r="T120" s="18">
        <v>0</v>
      </c>
      <c r="U120" s="20">
        <v>0</v>
      </c>
      <c r="V120" s="19">
        <v>0</v>
      </c>
      <c r="W120" s="18">
        <v>0</v>
      </c>
      <c r="X120" s="19">
        <v>0</v>
      </c>
      <c r="Y120" s="19">
        <v>0</v>
      </c>
      <c r="Z120" s="19">
        <v>0</v>
      </c>
      <c r="AA120" s="19">
        <v>0</v>
      </c>
      <c r="AB120" s="19">
        <v>0</v>
      </c>
      <c r="AC120" s="19">
        <v>0</v>
      </c>
      <c r="AD120" s="19">
        <v>0</v>
      </c>
      <c r="AE120" s="19">
        <v>0</v>
      </c>
      <c r="AF120" s="19">
        <v>71.5</v>
      </c>
      <c r="AG120" s="19">
        <v>71.5</v>
      </c>
      <c r="AH120" s="122">
        <f>AG120/AF120*100</f>
        <v>100</v>
      </c>
      <c r="AI120" s="19">
        <v>0</v>
      </c>
      <c r="AJ120" s="19">
        <v>0</v>
      </c>
      <c r="AK120" s="19">
        <v>0</v>
      </c>
      <c r="AL120" s="19">
        <v>0</v>
      </c>
      <c r="AM120" s="19">
        <v>0</v>
      </c>
      <c r="AN120" s="19">
        <v>0</v>
      </c>
      <c r="AO120" s="19">
        <v>0</v>
      </c>
      <c r="AP120" s="19">
        <v>0</v>
      </c>
      <c r="AQ120" s="19">
        <v>0</v>
      </c>
      <c r="AR120" s="129"/>
      <c r="AS120" s="132"/>
      <c r="AT120" s="10"/>
      <c r="AU120" s="10"/>
      <c r="AV120" s="10"/>
    </row>
    <row r="121" spans="1:48" s="11" customFormat="1" ht="26.25" customHeight="1">
      <c r="A121" s="187"/>
      <c r="B121" s="251"/>
      <c r="C121" s="159"/>
      <c r="D121" s="28" t="s">
        <v>127</v>
      </c>
      <c r="E121" s="58">
        <f t="shared" si="177"/>
        <v>0</v>
      </c>
      <c r="F121" s="22">
        <f t="shared" si="177"/>
        <v>0</v>
      </c>
      <c r="G121" s="58">
        <v>0</v>
      </c>
      <c r="H121" s="18">
        <v>0</v>
      </c>
      <c r="I121" s="19">
        <v>0</v>
      </c>
      <c r="J121" s="19">
        <v>0</v>
      </c>
      <c r="K121" s="19">
        <v>0</v>
      </c>
      <c r="L121" s="20">
        <v>0</v>
      </c>
      <c r="M121" s="19">
        <v>0</v>
      </c>
      <c r="N121" s="18">
        <v>0</v>
      </c>
      <c r="O121" s="19">
        <v>0</v>
      </c>
      <c r="P121" s="19">
        <v>0</v>
      </c>
      <c r="Q121" s="19">
        <v>0</v>
      </c>
      <c r="R121" s="20">
        <v>0</v>
      </c>
      <c r="S121" s="19">
        <v>0</v>
      </c>
      <c r="T121" s="18">
        <v>0</v>
      </c>
      <c r="U121" s="20">
        <v>0</v>
      </c>
      <c r="V121" s="19">
        <v>0</v>
      </c>
      <c r="W121" s="18">
        <v>0</v>
      </c>
      <c r="X121" s="19">
        <v>0</v>
      </c>
      <c r="Y121" s="19">
        <v>0</v>
      </c>
      <c r="Z121" s="19">
        <v>0</v>
      </c>
      <c r="AA121" s="19">
        <v>0</v>
      </c>
      <c r="AB121" s="19">
        <v>0</v>
      </c>
      <c r="AC121" s="19">
        <v>0</v>
      </c>
      <c r="AD121" s="19">
        <v>0</v>
      </c>
      <c r="AE121" s="19">
        <v>0</v>
      </c>
      <c r="AF121" s="19">
        <v>0</v>
      </c>
      <c r="AG121" s="19">
        <v>0</v>
      </c>
      <c r="AH121" s="19">
        <v>0</v>
      </c>
      <c r="AI121" s="19">
        <v>0</v>
      </c>
      <c r="AJ121" s="19">
        <v>0</v>
      </c>
      <c r="AK121" s="19">
        <v>0</v>
      </c>
      <c r="AL121" s="19">
        <v>0</v>
      </c>
      <c r="AM121" s="19">
        <v>0</v>
      </c>
      <c r="AN121" s="19">
        <v>0</v>
      </c>
      <c r="AO121" s="19">
        <v>0</v>
      </c>
      <c r="AP121" s="19">
        <v>0</v>
      </c>
      <c r="AQ121" s="19">
        <v>0</v>
      </c>
      <c r="AR121" s="129"/>
      <c r="AS121" s="132"/>
      <c r="AT121" s="10"/>
      <c r="AU121" s="10"/>
      <c r="AV121" s="10"/>
    </row>
    <row r="122" spans="1:48" s="11" customFormat="1" ht="27" customHeight="1">
      <c r="A122" s="186" t="s">
        <v>169</v>
      </c>
      <c r="B122" s="250" t="s">
        <v>104</v>
      </c>
      <c r="C122" s="158" t="s">
        <v>138</v>
      </c>
      <c r="D122" s="283" t="s">
        <v>27</v>
      </c>
      <c r="E122" s="148" t="s">
        <v>36</v>
      </c>
      <c r="F122" s="151" t="s">
        <v>36</v>
      </c>
      <c r="G122" s="151" t="s">
        <v>36</v>
      </c>
      <c r="H122" s="151" t="s">
        <v>36</v>
      </c>
      <c r="I122" s="151" t="s">
        <v>36</v>
      </c>
      <c r="J122" s="151" t="s">
        <v>36</v>
      </c>
      <c r="K122" s="151" t="s">
        <v>36</v>
      </c>
      <c r="L122" s="151" t="s">
        <v>36</v>
      </c>
      <c r="M122" s="151" t="s">
        <v>36</v>
      </c>
      <c r="N122" s="151" t="s">
        <v>36</v>
      </c>
      <c r="O122" s="151" t="s">
        <v>36</v>
      </c>
      <c r="P122" s="151" t="s">
        <v>36</v>
      </c>
      <c r="Q122" s="151" t="s">
        <v>36</v>
      </c>
      <c r="R122" s="151" t="s">
        <v>36</v>
      </c>
      <c r="S122" s="151" t="s">
        <v>36</v>
      </c>
      <c r="T122" s="151" t="s">
        <v>36</v>
      </c>
      <c r="U122" s="151" t="s">
        <v>36</v>
      </c>
      <c r="V122" s="151" t="s">
        <v>36</v>
      </c>
      <c r="W122" s="151" t="s">
        <v>36</v>
      </c>
      <c r="X122" s="151" t="s">
        <v>36</v>
      </c>
      <c r="Y122" s="151" t="s">
        <v>36</v>
      </c>
      <c r="Z122" s="151" t="s">
        <v>36</v>
      </c>
      <c r="AA122" s="151" t="s">
        <v>36</v>
      </c>
      <c r="AB122" s="151" t="s">
        <v>36</v>
      </c>
      <c r="AC122" s="151" t="s">
        <v>36</v>
      </c>
      <c r="AD122" s="151" t="s">
        <v>36</v>
      </c>
      <c r="AE122" s="151" t="s">
        <v>36</v>
      </c>
      <c r="AF122" s="151" t="s">
        <v>36</v>
      </c>
      <c r="AG122" s="151" t="s">
        <v>36</v>
      </c>
      <c r="AH122" s="151" t="s">
        <v>36</v>
      </c>
      <c r="AI122" s="151" t="s">
        <v>36</v>
      </c>
      <c r="AJ122" s="151" t="s">
        <v>36</v>
      </c>
      <c r="AK122" s="151" t="s">
        <v>36</v>
      </c>
      <c r="AL122" s="151" t="s">
        <v>36</v>
      </c>
      <c r="AM122" s="151" t="s">
        <v>36</v>
      </c>
      <c r="AN122" s="151" t="s">
        <v>36</v>
      </c>
      <c r="AO122" s="161" t="s">
        <v>36</v>
      </c>
      <c r="AP122" s="39" t="s">
        <v>36</v>
      </c>
      <c r="AQ122" s="39" t="s">
        <v>36</v>
      </c>
      <c r="AR122" s="128" t="s">
        <v>213</v>
      </c>
      <c r="AS122" s="128"/>
      <c r="AT122" s="10"/>
      <c r="AU122" s="10"/>
      <c r="AV122" s="10"/>
    </row>
    <row r="123" spans="1:48" s="51" customFormat="1" ht="38.25" customHeight="1">
      <c r="A123" s="187"/>
      <c r="B123" s="251"/>
      <c r="C123" s="203"/>
      <c r="D123" s="284"/>
      <c r="E123" s="156"/>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200"/>
      <c r="AP123" s="45"/>
      <c r="AQ123" s="45"/>
      <c r="AR123" s="129"/>
      <c r="AS123" s="129"/>
      <c r="AT123" s="10"/>
      <c r="AU123" s="10"/>
      <c r="AV123" s="10"/>
    </row>
    <row r="124" spans="1:48" s="11" customFormat="1" ht="35.25" customHeight="1">
      <c r="A124" s="188"/>
      <c r="B124" s="252"/>
      <c r="C124" s="204"/>
      <c r="D124" s="285"/>
      <c r="E124" s="157"/>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200"/>
      <c r="AP124" s="46"/>
      <c r="AQ124" s="46"/>
      <c r="AR124" s="129"/>
      <c r="AS124" s="130"/>
      <c r="AT124" s="10"/>
      <c r="AU124" s="10"/>
      <c r="AV124" s="10"/>
    </row>
    <row r="125" spans="1:48" s="11" customFormat="1" ht="30.75" customHeight="1">
      <c r="A125" s="186" t="s">
        <v>29</v>
      </c>
      <c r="B125" s="238" t="s">
        <v>31</v>
      </c>
      <c r="C125" s="244"/>
      <c r="D125" s="13" t="s">
        <v>129</v>
      </c>
      <c r="E125" s="78">
        <v>40</v>
      </c>
      <c r="F125" s="78">
        <f>F127+F126+F128</f>
        <v>20</v>
      </c>
      <c r="G125" s="121">
        <f>F125/E125*100</f>
        <v>50</v>
      </c>
      <c r="H125" s="57">
        <f>H127+H128+H126+H129</f>
        <v>0</v>
      </c>
      <c r="I125" s="55">
        <f t="shared" ref="I125" si="178">I127+I128</f>
        <v>0</v>
      </c>
      <c r="J125" s="58">
        <v>0</v>
      </c>
      <c r="K125" s="57">
        <f>K127+K128+K126+K129</f>
        <v>0</v>
      </c>
      <c r="L125" s="55">
        <v>0</v>
      </c>
      <c r="M125" s="58">
        <v>0</v>
      </c>
      <c r="N125" s="57">
        <f>N127+N128+N126+N129</f>
        <v>0</v>
      </c>
      <c r="O125" s="55">
        <f t="shared" ref="O125" si="179">O127+O128</f>
        <v>0</v>
      </c>
      <c r="P125" s="58">
        <v>0</v>
      </c>
      <c r="Q125" s="57">
        <f>Q127+Q128+Q126+Q129</f>
        <v>0</v>
      </c>
      <c r="R125" s="55">
        <f t="shared" ref="R125" si="180">R127+R128</f>
        <v>0</v>
      </c>
      <c r="S125" s="58">
        <v>0</v>
      </c>
      <c r="T125" s="80">
        <f>T127+T128+T126+T129</f>
        <v>0</v>
      </c>
      <c r="U125" s="55">
        <f t="shared" ref="U125" si="181">U127+U128</f>
        <v>0</v>
      </c>
      <c r="V125" s="58">
        <v>0</v>
      </c>
      <c r="W125" s="57">
        <f>W127+W128+W126+W129</f>
        <v>0</v>
      </c>
      <c r="X125" s="55">
        <f t="shared" ref="X125" si="182">X127+X128</f>
        <v>0</v>
      </c>
      <c r="Y125" s="55">
        <v>0</v>
      </c>
      <c r="Z125" s="57">
        <f>Z127+Z128+Z126+Z129</f>
        <v>0</v>
      </c>
      <c r="AA125" s="55">
        <f t="shared" ref="AA125" si="183">AA127+AA128</f>
        <v>0</v>
      </c>
      <c r="AB125" s="55">
        <f t="shared" ref="AB125:AN125" si="184">AB126+AB127+AB128+AB129</f>
        <v>0</v>
      </c>
      <c r="AC125" s="57">
        <f>AC127+AC128+AC126+AC129</f>
        <v>0</v>
      </c>
      <c r="AD125" s="55">
        <f t="shared" ref="AD125" si="185">AD127+AD128</f>
        <v>0</v>
      </c>
      <c r="AE125" s="55">
        <v>0</v>
      </c>
      <c r="AF125" s="57">
        <f>AF127+AF128+AF126+AF129</f>
        <v>20</v>
      </c>
      <c r="AG125" s="55">
        <f t="shared" ref="AG125" si="186">AG127+AG128</f>
        <v>20</v>
      </c>
      <c r="AH125" s="121">
        <f>AG125/AF125*100</f>
        <v>100</v>
      </c>
      <c r="AI125" s="57">
        <v>0</v>
      </c>
      <c r="AJ125" s="55">
        <f t="shared" ref="AJ125" si="187">AJ127+AJ128</f>
        <v>0</v>
      </c>
      <c r="AK125" s="55">
        <f t="shared" si="184"/>
        <v>0</v>
      </c>
      <c r="AL125" s="57">
        <v>20</v>
      </c>
      <c r="AM125" s="55">
        <f t="shared" ref="AM125" si="188">AM127+AM128</f>
        <v>0</v>
      </c>
      <c r="AN125" s="55">
        <f t="shared" si="184"/>
        <v>0</v>
      </c>
      <c r="AO125" s="57">
        <f>AO127+AO128+AO126+AO129</f>
        <v>0</v>
      </c>
      <c r="AP125" s="39">
        <f t="shared" ref="AP125" si="189">AP127+AP128</f>
        <v>0</v>
      </c>
      <c r="AQ125" s="41">
        <v>0</v>
      </c>
      <c r="AR125" s="131"/>
      <c r="AS125" s="128"/>
      <c r="AT125" s="10"/>
      <c r="AU125" s="10"/>
      <c r="AV125" s="10"/>
    </row>
    <row r="126" spans="1:48" s="12" customFormat="1" ht="27.75" customHeight="1">
      <c r="A126" s="187"/>
      <c r="B126" s="198"/>
      <c r="C126" s="245"/>
      <c r="D126" s="13" t="s">
        <v>125</v>
      </c>
      <c r="E126" s="78">
        <f t="shared" ref="E126" si="190">H126+K126+N126+Q126+T126+W126+Z126+AC126+AF126+AI126+AL126+AO126</f>
        <v>0</v>
      </c>
      <c r="F126" s="22">
        <f>I126+L126+O126+R126+U126+X126+AA126+AD126+AG126+AJ126+AM126+AP126</f>
        <v>0</v>
      </c>
      <c r="G126" s="78">
        <v>0</v>
      </c>
      <c r="H126" s="57">
        <f>H142+H150+H155</f>
        <v>0</v>
      </c>
      <c r="I126" s="57">
        <f>I142+I150+I155</f>
        <v>0</v>
      </c>
      <c r="J126" s="58">
        <v>0</v>
      </c>
      <c r="K126" s="57">
        <f>K142+K150+K155</f>
        <v>0</v>
      </c>
      <c r="L126" s="57">
        <f>L142+L150+L155</f>
        <v>0</v>
      </c>
      <c r="M126" s="58">
        <v>0</v>
      </c>
      <c r="N126" s="57">
        <f>N142+N150+N155</f>
        <v>0</v>
      </c>
      <c r="O126" s="57">
        <f>O142+O150+O155</f>
        <v>0</v>
      </c>
      <c r="P126" s="58">
        <v>0</v>
      </c>
      <c r="Q126" s="57">
        <f>Q142+Q150+Q155</f>
        <v>0</v>
      </c>
      <c r="R126" s="57">
        <f>R142+R150+R155</f>
        <v>0</v>
      </c>
      <c r="S126" s="58">
        <v>0</v>
      </c>
      <c r="T126" s="80">
        <f>T142+T150+T155</f>
        <v>0</v>
      </c>
      <c r="U126" s="57">
        <f>U142+U150+U155</f>
        <v>0</v>
      </c>
      <c r="V126" s="58">
        <v>0</v>
      </c>
      <c r="W126" s="57">
        <f>W142+W150+W155</f>
        <v>0</v>
      </c>
      <c r="X126" s="57">
        <f>X142+X150+X155</f>
        <v>0</v>
      </c>
      <c r="Y126" s="55">
        <v>0</v>
      </c>
      <c r="Z126" s="57">
        <f>Z142+Z150+Z155</f>
        <v>0</v>
      </c>
      <c r="AA126" s="57">
        <f>AA142+AA150+AA155</f>
        <v>0</v>
      </c>
      <c r="AB126" s="55">
        <f t="shared" ref="AB126:AN126" si="191">AB142+AB150+AB155</f>
        <v>0</v>
      </c>
      <c r="AC126" s="57">
        <f>AC142+AC150+AC155</f>
        <v>0</v>
      </c>
      <c r="AD126" s="57">
        <f>AD142+AD150+AD155</f>
        <v>0</v>
      </c>
      <c r="AE126" s="55">
        <f t="shared" si="191"/>
        <v>0</v>
      </c>
      <c r="AF126" s="57">
        <f>AF142+AF150+AF155</f>
        <v>0</v>
      </c>
      <c r="AG126" s="57">
        <f>AG142+AG150+AG155</f>
        <v>0</v>
      </c>
      <c r="AH126" s="55">
        <f t="shared" si="191"/>
        <v>0</v>
      </c>
      <c r="AI126" s="57">
        <f>AI142+AI150+AI155</f>
        <v>0</v>
      </c>
      <c r="AJ126" s="57">
        <f>AJ142+AJ150+AJ155</f>
        <v>0</v>
      </c>
      <c r="AK126" s="55">
        <f t="shared" si="191"/>
        <v>0</v>
      </c>
      <c r="AL126" s="57">
        <v>0</v>
      </c>
      <c r="AM126" s="57">
        <f>AM142+AM150+AM155</f>
        <v>0</v>
      </c>
      <c r="AN126" s="55">
        <f t="shared" si="191"/>
        <v>0</v>
      </c>
      <c r="AO126" s="57">
        <f>AO142+AO150+AO155</f>
        <v>0</v>
      </c>
      <c r="AP126" s="47">
        <f>AP142+AP150+AP155</f>
        <v>0</v>
      </c>
      <c r="AQ126" s="41">
        <v>0</v>
      </c>
      <c r="AR126" s="132"/>
      <c r="AS126" s="129"/>
      <c r="AT126" s="10"/>
      <c r="AU126" s="10"/>
      <c r="AV126" s="10"/>
    </row>
    <row r="127" spans="1:48" s="12" customFormat="1" ht="29.25" customHeight="1">
      <c r="A127" s="187"/>
      <c r="B127" s="198"/>
      <c r="C127" s="245"/>
      <c r="D127" s="15" t="s">
        <v>24</v>
      </c>
      <c r="E127" s="78">
        <v>0</v>
      </c>
      <c r="F127" s="22">
        <f>I127+L127+O127+R127+U127+X127+AA127+AD127+AG127+AJ127+AM127+AP127</f>
        <v>0</v>
      </c>
      <c r="G127" s="78">
        <v>0</v>
      </c>
      <c r="H127" s="57">
        <f t="shared" ref="H127:I127" si="192">H143+H151+H156</f>
        <v>0</v>
      </c>
      <c r="I127" s="57">
        <f t="shared" si="192"/>
        <v>0</v>
      </c>
      <c r="J127" s="58">
        <v>0</v>
      </c>
      <c r="K127" s="57">
        <f t="shared" ref="K127:L127" si="193">K143+K151+K156</f>
        <v>0</v>
      </c>
      <c r="L127" s="57">
        <f t="shared" si="193"/>
        <v>0</v>
      </c>
      <c r="M127" s="58">
        <v>0</v>
      </c>
      <c r="N127" s="57">
        <f t="shared" ref="N127:O127" si="194">N143+N151+N156</f>
        <v>0</v>
      </c>
      <c r="O127" s="57">
        <f t="shared" si="194"/>
        <v>0</v>
      </c>
      <c r="P127" s="58">
        <v>0</v>
      </c>
      <c r="Q127" s="57">
        <f t="shared" ref="Q127:R127" si="195">Q143+Q151+Q156</f>
        <v>0</v>
      </c>
      <c r="R127" s="57">
        <f t="shared" si="195"/>
        <v>0</v>
      </c>
      <c r="S127" s="58">
        <v>0</v>
      </c>
      <c r="T127" s="80">
        <f t="shared" ref="T127" si="196">T143+T151+T156</f>
        <v>0</v>
      </c>
      <c r="U127" s="57">
        <f t="shared" ref="U127" si="197">U143+U151+U156</f>
        <v>0</v>
      </c>
      <c r="V127" s="58">
        <v>0</v>
      </c>
      <c r="W127" s="57">
        <f t="shared" ref="W127:X127" si="198">W143+W151+W156</f>
        <v>0</v>
      </c>
      <c r="X127" s="57">
        <f t="shared" si="198"/>
        <v>0</v>
      </c>
      <c r="Y127" s="55">
        <v>0</v>
      </c>
      <c r="Z127" s="57">
        <f t="shared" ref="Z127:AA127" si="199">Z143+Z151+Z156</f>
        <v>0</v>
      </c>
      <c r="AA127" s="57">
        <f t="shared" si="199"/>
        <v>0</v>
      </c>
      <c r="AB127" s="55">
        <f t="shared" ref="AB127:AO129" si="200">AB143+AB151+AB156</f>
        <v>0</v>
      </c>
      <c r="AC127" s="57">
        <f t="shared" si="200"/>
        <v>0</v>
      </c>
      <c r="AD127" s="57">
        <f t="shared" si="200"/>
        <v>0</v>
      </c>
      <c r="AE127" s="55">
        <f t="shared" si="200"/>
        <v>0</v>
      </c>
      <c r="AF127" s="57">
        <f t="shared" si="200"/>
        <v>0</v>
      </c>
      <c r="AG127" s="57">
        <f t="shared" si="200"/>
        <v>0</v>
      </c>
      <c r="AH127" s="55">
        <f t="shared" si="200"/>
        <v>0</v>
      </c>
      <c r="AI127" s="57">
        <f t="shared" si="200"/>
        <v>0</v>
      </c>
      <c r="AJ127" s="57">
        <f t="shared" si="200"/>
        <v>0</v>
      </c>
      <c r="AK127" s="55">
        <f t="shared" si="200"/>
        <v>0</v>
      </c>
      <c r="AL127" s="57">
        <f t="shared" si="200"/>
        <v>0</v>
      </c>
      <c r="AM127" s="57">
        <f t="shared" si="200"/>
        <v>0</v>
      </c>
      <c r="AN127" s="55">
        <f t="shared" si="200"/>
        <v>0</v>
      </c>
      <c r="AO127" s="57">
        <f t="shared" si="200"/>
        <v>0</v>
      </c>
      <c r="AP127" s="47">
        <f t="shared" ref="AP127" si="201">AP143+AP151+AP156</f>
        <v>0</v>
      </c>
      <c r="AQ127" s="41">
        <v>0</v>
      </c>
      <c r="AR127" s="132"/>
      <c r="AS127" s="129"/>
      <c r="AT127" s="10"/>
      <c r="AU127" s="10"/>
      <c r="AV127" s="10"/>
    </row>
    <row r="128" spans="1:48" s="12" customFormat="1" ht="31.5" customHeight="1">
      <c r="A128" s="187"/>
      <c r="B128" s="198"/>
      <c r="C128" s="245"/>
      <c r="D128" s="15" t="s">
        <v>126</v>
      </c>
      <c r="E128" s="78">
        <f>H128+K128+N128+Q128+T128+W128+Z128+AC128+AF128+AI128+AL128+AO128</f>
        <v>40</v>
      </c>
      <c r="F128" s="22">
        <f t="shared" ref="F128:F129" si="202">I128+L128+O128+R128+U128+X128+AA128+AD128+AG128+AJ128+AM128+AP128</f>
        <v>20</v>
      </c>
      <c r="G128" s="78">
        <f>F128/E128*100</f>
        <v>50</v>
      </c>
      <c r="H128" s="57">
        <f t="shared" ref="H128:I128" si="203">H144+H152+H157</f>
        <v>0</v>
      </c>
      <c r="I128" s="57">
        <f t="shared" si="203"/>
        <v>0</v>
      </c>
      <c r="J128" s="58">
        <v>0</v>
      </c>
      <c r="K128" s="57">
        <f t="shared" ref="K128:L128" si="204">K144+K152+K157</f>
        <v>0</v>
      </c>
      <c r="L128" s="57">
        <f t="shared" si="204"/>
        <v>0</v>
      </c>
      <c r="M128" s="58">
        <v>0</v>
      </c>
      <c r="N128" s="57">
        <f t="shared" ref="N128:O128" si="205">N144+N152+N157</f>
        <v>0</v>
      </c>
      <c r="O128" s="57">
        <f t="shared" si="205"/>
        <v>0</v>
      </c>
      <c r="P128" s="58">
        <v>0</v>
      </c>
      <c r="Q128" s="57">
        <f t="shared" ref="Q128:R128" si="206">Q144+Q152+Q157</f>
        <v>0</v>
      </c>
      <c r="R128" s="57">
        <f t="shared" si="206"/>
        <v>0</v>
      </c>
      <c r="S128" s="58">
        <v>0</v>
      </c>
      <c r="T128" s="80">
        <f>T133</f>
        <v>0</v>
      </c>
      <c r="U128" s="57">
        <f t="shared" ref="U128" si="207">U144+U152+U157</f>
        <v>0</v>
      </c>
      <c r="V128" s="58">
        <v>0</v>
      </c>
      <c r="W128" s="57">
        <f t="shared" ref="W128:X128" si="208">W144+W152+W157</f>
        <v>0</v>
      </c>
      <c r="X128" s="57">
        <f t="shared" si="208"/>
        <v>0</v>
      </c>
      <c r="Y128" s="55">
        <v>0</v>
      </c>
      <c r="Z128" s="57">
        <f t="shared" ref="Z128:AA128" si="209">Z144+Z152+Z157</f>
        <v>0</v>
      </c>
      <c r="AA128" s="57">
        <f t="shared" si="209"/>
        <v>0</v>
      </c>
      <c r="AB128" s="55">
        <f t="shared" si="200"/>
        <v>0</v>
      </c>
      <c r="AC128" s="57">
        <f t="shared" si="200"/>
        <v>0</v>
      </c>
      <c r="AD128" s="57">
        <f t="shared" si="200"/>
        <v>0</v>
      </c>
      <c r="AE128" s="55">
        <v>0</v>
      </c>
      <c r="AF128" s="57">
        <f t="shared" ref="AF128:AG128" si="210">AF144+AF152+AF157</f>
        <v>20</v>
      </c>
      <c r="AG128" s="57">
        <f t="shared" si="210"/>
        <v>20</v>
      </c>
      <c r="AH128" s="121">
        <f>AG128/AF128*100</f>
        <v>100</v>
      </c>
      <c r="AI128" s="57">
        <v>0</v>
      </c>
      <c r="AJ128" s="57">
        <f t="shared" si="200"/>
        <v>0</v>
      </c>
      <c r="AK128" s="55">
        <f t="shared" si="200"/>
        <v>0</v>
      </c>
      <c r="AL128" s="57">
        <v>20</v>
      </c>
      <c r="AM128" s="57">
        <f t="shared" si="200"/>
        <v>0</v>
      </c>
      <c r="AN128" s="55">
        <f t="shared" si="200"/>
        <v>0</v>
      </c>
      <c r="AO128" s="57">
        <f t="shared" si="200"/>
        <v>0</v>
      </c>
      <c r="AP128" s="47">
        <f t="shared" ref="AP128" si="211">AP144+AP152+AP157</f>
        <v>0</v>
      </c>
      <c r="AQ128" s="41">
        <v>0</v>
      </c>
      <c r="AR128" s="132"/>
      <c r="AS128" s="129"/>
      <c r="AT128" s="10"/>
      <c r="AU128" s="10"/>
      <c r="AV128" s="10"/>
    </row>
    <row r="129" spans="1:48" s="12" customFormat="1" ht="27" customHeight="1">
      <c r="A129" s="188"/>
      <c r="B129" s="199"/>
      <c r="C129" s="246"/>
      <c r="D129" s="28" t="s">
        <v>127</v>
      </c>
      <c r="E129" s="78">
        <f t="shared" ref="E129:E130" si="212">H129+K129+N129+Q129+T129+W129+Z129+AC129+AF129+AI129+AL129+AO129</f>
        <v>0</v>
      </c>
      <c r="F129" s="22">
        <f t="shared" si="202"/>
        <v>0</v>
      </c>
      <c r="G129" s="78">
        <v>0</v>
      </c>
      <c r="H129" s="57">
        <f t="shared" ref="H129:I129" si="213">H145+H153+H158</f>
        <v>0</v>
      </c>
      <c r="I129" s="57">
        <f t="shared" si="213"/>
        <v>0</v>
      </c>
      <c r="J129" s="58">
        <v>0</v>
      </c>
      <c r="K129" s="57">
        <f t="shared" ref="K129:L129" si="214">K145+K153+K158</f>
        <v>0</v>
      </c>
      <c r="L129" s="57">
        <f t="shared" si="214"/>
        <v>0</v>
      </c>
      <c r="M129" s="58">
        <v>0</v>
      </c>
      <c r="N129" s="57">
        <f t="shared" ref="N129:O129" si="215">N145+N153+N158</f>
        <v>0</v>
      </c>
      <c r="O129" s="57">
        <f t="shared" si="215"/>
        <v>0</v>
      </c>
      <c r="P129" s="58">
        <v>0</v>
      </c>
      <c r="Q129" s="57">
        <f t="shared" ref="Q129:R129" si="216">Q145+Q153+Q158</f>
        <v>0</v>
      </c>
      <c r="R129" s="57">
        <f t="shared" si="216"/>
        <v>0</v>
      </c>
      <c r="S129" s="58">
        <v>0</v>
      </c>
      <c r="T129" s="57">
        <f t="shared" ref="T129:U129" si="217">T145+T153+T158</f>
        <v>0</v>
      </c>
      <c r="U129" s="57">
        <f t="shared" si="217"/>
        <v>0</v>
      </c>
      <c r="V129" s="58">
        <v>0</v>
      </c>
      <c r="W129" s="57">
        <f t="shared" ref="W129:X129" si="218">W145+W153+W158</f>
        <v>0</v>
      </c>
      <c r="X129" s="57">
        <f t="shared" si="218"/>
        <v>0</v>
      </c>
      <c r="Y129" s="55">
        <v>0</v>
      </c>
      <c r="Z129" s="57">
        <f t="shared" ref="Z129:AA129" si="219">Z145+Z153+Z158</f>
        <v>0</v>
      </c>
      <c r="AA129" s="57">
        <f t="shared" si="219"/>
        <v>0</v>
      </c>
      <c r="AB129" s="55">
        <f t="shared" si="200"/>
        <v>0</v>
      </c>
      <c r="AC129" s="57">
        <f t="shared" si="200"/>
        <v>0</v>
      </c>
      <c r="AD129" s="57">
        <f t="shared" si="200"/>
        <v>0</v>
      </c>
      <c r="AE129" s="55">
        <f t="shared" si="200"/>
        <v>0</v>
      </c>
      <c r="AF129" s="57">
        <f t="shared" si="200"/>
        <v>0</v>
      </c>
      <c r="AG129" s="57">
        <f t="shared" si="200"/>
        <v>0</v>
      </c>
      <c r="AH129" s="55">
        <f t="shared" si="200"/>
        <v>0</v>
      </c>
      <c r="AI129" s="57">
        <f t="shared" si="200"/>
        <v>0</v>
      </c>
      <c r="AJ129" s="57">
        <f t="shared" si="200"/>
        <v>0</v>
      </c>
      <c r="AK129" s="55">
        <f t="shared" si="200"/>
        <v>0</v>
      </c>
      <c r="AL129" s="57">
        <f t="shared" si="200"/>
        <v>0</v>
      </c>
      <c r="AM129" s="57">
        <f t="shared" si="200"/>
        <v>0</v>
      </c>
      <c r="AN129" s="55">
        <f t="shared" si="200"/>
        <v>0</v>
      </c>
      <c r="AO129" s="57">
        <f t="shared" si="200"/>
        <v>0</v>
      </c>
      <c r="AP129" s="47">
        <f t="shared" ref="AP129" si="220">AP145+AP153+AP158</f>
        <v>0</v>
      </c>
      <c r="AQ129" s="41">
        <v>0</v>
      </c>
      <c r="AR129" s="133"/>
      <c r="AS129" s="130"/>
      <c r="AT129" s="10"/>
      <c r="AU129" s="10"/>
      <c r="AV129" s="10"/>
    </row>
    <row r="130" spans="1:48" s="12" customFormat="1" ht="25.5" customHeight="1">
      <c r="A130" s="186" t="s">
        <v>30</v>
      </c>
      <c r="B130" s="189" t="s">
        <v>191</v>
      </c>
      <c r="C130" s="202" t="s">
        <v>168</v>
      </c>
      <c r="D130" s="13" t="s">
        <v>129</v>
      </c>
      <c r="E130" s="114">
        <f t="shared" si="212"/>
        <v>0</v>
      </c>
      <c r="F130" s="78">
        <f>F132+F131+F133</f>
        <v>0</v>
      </c>
      <c r="G130" s="78">
        <v>0</v>
      </c>
      <c r="H130" s="16">
        <f>H132+H133</f>
        <v>0</v>
      </c>
      <c r="I130" s="70">
        <f t="shared" ref="I130" si="221">I132+I133</f>
        <v>0</v>
      </c>
      <c r="J130" s="70">
        <v>0</v>
      </c>
      <c r="K130" s="70">
        <f t="shared" ref="K130" si="222">K132+K133</f>
        <v>0</v>
      </c>
      <c r="L130" s="22">
        <v>0</v>
      </c>
      <c r="M130" s="70">
        <v>0</v>
      </c>
      <c r="N130" s="16">
        <f t="shared" ref="N130:O130" si="223">N132+N133</f>
        <v>0</v>
      </c>
      <c r="O130" s="70">
        <f t="shared" si="223"/>
        <v>0</v>
      </c>
      <c r="P130" s="70">
        <v>0</v>
      </c>
      <c r="Q130" s="70">
        <v>0</v>
      </c>
      <c r="R130" s="22">
        <v>0</v>
      </c>
      <c r="S130" s="70">
        <v>0</v>
      </c>
      <c r="T130" s="78">
        <v>0</v>
      </c>
      <c r="U130" s="22">
        <v>0</v>
      </c>
      <c r="V130" s="70">
        <v>0</v>
      </c>
      <c r="W130" s="16">
        <v>0</v>
      </c>
      <c r="X130" s="70">
        <v>0</v>
      </c>
      <c r="Y130" s="70">
        <v>0</v>
      </c>
      <c r="Z130" s="70">
        <v>0</v>
      </c>
      <c r="AA130" s="70">
        <v>0</v>
      </c>
      <c r="AB130" s="70">
        <v>0</v>
      </c>
      <c r="AC130" s="70">
        <v>0</v>
      </c>
      <c r="AD130" s="70">
        <v>0</v>
      </c>
      <c r="AE130" s="70">
        <v>0</v>
      </c>
      <c r="AF130" s="70">
        <f>AF131+AF132+AF133</f>
        <v>0</v>
      </c>
      <c r="AG130" s="70">
        <f t="shared" ref="AG130:AO130" si="224">AG131+AG132+AG133</f>
        <v>0</v>
      </c>
      <c r="AH130" s="70">
        <f t="shared" si="224"/>
        <v>0</v>
      </c>
      <c r="AI130" s="70">
        <f t="shared" si="224"/>
        <v>0</v>
      </c>
      <c r="AJ130" s="70">
        <f t="shared" si="224"/>
        <v>0</v>
      </c>
      <c r="AK130" s="70">
        <f t="shared" si="224"/>
        <v>0</v>
      </c>
      <c r="AL130" s="70">
        <f t="shared" si="224"/>
        <v>0</v>
      </c>
      <c r="AM130" s="70">
        <f t="shared" si="224"/>
        <v>0</v>
      </c>
      <c r="AN130" s="70">
        <f t="shared" si="224"/>
        <v>0</v>
      </c>
      <c r="AO130" s="70">
        <f t="shared" si="224"/>
        <v>0</v>
      </c>
      <c r="AP130" s="70">
        <v>0</v>
      </c>
      <c r="AQ130" s="70">
        <v>0</v>
      </c>
      <c r="AR130" s="286" t="s">
        <v>216</v>
      </c>
      <c r="AS130" s="128"/>
      <c r="AT130" s="10"/>
      <c r="AU130" s="10"/>
      <c r="AV130" s="10"/>
    </row>
    <row r="131" spans="1:48" s="12" customFormat="1" ht="24.75" customHeight="1">
      <c r="A131" s="216"/>
      <c r="B131" s="154"/>
      <c r="C131" s="203"/>
      <c r="D131" s="13" t="s">
        <v>125</v>
      </c>
      <c r="E131" s="78">
        <f t="shared" ref="E131" si="225">H131+K131+N131+Q131+T131+W131+Z131+AC131+AF131+AI131+AL131+AO131</f>
        <v>0</v>
      </c>
      <c r="F131" s="22">
        <f>I131+L131+O131+R131+U131+X131+AA131+AD131+AG131+AJ131+AM131+AP131</f>
        <v>0</v>
      </c>
      <c r="G131" s="78">
        <v>0</v>
      </c>
      <c r="H131" s="18">
        <v>0</v>
      </c>
      <c r="I131" s="19">
        <v>0</v>
      </c>
      <c r="J131" s="19">
        <v>0</v>
      </c>
      <c r="K131" s="19">
        <v>0</v>
      </c>
      <c r="L131" s="20">
        <v>0</v>
      </c>
      <c r="M131" s="19">
        <v>0</v>
      </c>
      <c r="N131" s="18">
        <v>0</v>
      </c>
      <c r="O131" s="19">
        <v>0</v>
      </c>
      <c r="P131" s="19">
        <v>0</v>
      </c>
      <c r="Q131" s="19">
        <v>0</v>
      </c>
      <c r="R131" s="20">
        <v>0</v>
      </c>
      <c r="S131" s="19">
        <v>0</v>
      </c>
      <c r="T131" s="18">
        <v>0</v>
      </c>
      <c r="U131" s="20">
        <v>0</v>
      </c>
      <c r="V131" s="19">
        <v>0</v>
      </c>
      <c r="W131" s="18">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287"/>
      <c r="AS131" s="129"/>
      <c r="AT131" s="10"/>
      <c r="AU131" s="10"/>
      <c r="AV131" s="10"/>
    </row>
    <row r="132" spans="1:48" s="12" customFormat="1" ht="29.25" customHeight="1">
      <c r="A132" s="216"/>
      <c r="B132" s="154"/>
      <c r="C132" s="203"/>
      <c r="D132" s="15" t="s">
        <v>24</v>
      </c>
      <c r="E132" s="78">
        <v>0</v>
      </c>
      <c r="F132" s="22">
        <f>I132+L132+O132+R132+U132+X132+AA132+AD132+AG132+AJ132+AM132+AP132</f>
        <v>0</v>
      </c>
      <c r="G132" s="78">
        <v>0</v>
      </c>
      <c r="H132" s="18">
        <v>0</v>
      </c>
      <c r="I132" s="19">
        <v>0</v>
      </c>
      <c r="J132" s="19">
        <v>0</v>
      </c>
      <c r="K132" s="19">
        <v>0</v>
      </c>
      <c r="L132" s="20">
        <v>0</v>
      </c>
      <c r="M132" s="19">
        <v>0</v>
      </c>
      <c r="N132" s="18">
        <v>0</v>
      </c>
      <c r="O132" s="19">
        <v>0</v>
      </c>
      <c r="P132" s="19">
        <v>0</v>
      </c>
      <c r="Q132" s="19">
        <v>0</v>
      </c>
      <c r="R132" s="20">
        <v>0</v>
      </c>
      <c r="S132" s="19">
        <v>0</v>
      </c>
      <c r="T132" s="18">
        <v>0</v>
      </c>
      <c r="U132" s="20">
        <v>0</v>
      </c>
      <c r="V132" s="19">
        <v>0</v>
      </c>
      <c r="W132" s="18">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287"/>
      <c r="AS132" s="129"/>
      <c r="AT132" s="10"/>
      <c r="AU132" s="10"/>
      <c r="AV132" s="10"/>
    </row>
    <row r="133" spans="1:48" s="11" customFormat="1" ht="28.5" customHeight="1">
      <c r="A133" s="216"/>
      <c r="B133" s="154"/>
      <c r="C133" s="203"/>
      <c r="D133" s="15" t="s">
        <v>126</v>
      </c>
      <c r="E133" s="114">
        <f>H133+K133+N133+Q133+T133+W133+Z133+AC133+AF133+AI133+AL133+AO133</f>
        <v>0</v>
      </c>
      <c r="F133" s="22">
        <f t="shared" ref="F133:F134" si="226">I133+L133+O133+R133+U133+X133+AA133+AD133+AG133+AJ133+AM133+AP133</f>
        <v>0</v>
      </c>
      <c r="G133" s="78">
        <v>0</v>
      </c>
      <c r="H133" s="18">
        <v>0</v>
      </c>
      <c r="I133" s="19">
        <v>0</v>
      </c>
      <c r="J133" s="19">
        <v>0</v>
      </c>
      <c r="K133" s="19">
        <v>0</v>
      </c>
      <c r="L133" s="19">
        <v>0</v>
      </c>
      <c r="M133" s="19">
        <v>0</v>
      </c>
      <c r="N133" s="18">
        <v>0</v>
      </c>
      <c r="O133" s="19">
        <v>0</v>
      </c>
      <c r="P133" s="19">
        <v>0</v>
      </c>
      <c r="Q133" s="19">
        <v>0</v>
      </c>
      <c r="R133" s="20">
        <v>0</v>
      </c>
      <c r="S133" s="19">
        <v>0</v>
      </c>
      <c r="T133" s="18">
        <v>0</v>
      </c>
      <c r="U133" s="20">
        <v>0</v>
      </c>
      <c r="V133" s="19">
        <v>0</v>
      </c>
      <c r="W133" s="18">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287"/>
      <c r="AS133" s="129"/>
      <c r="AT133" s="10"/>
      <c r="AU133" s="10"/>
      <c r="AV133" s="10"/>
    </row>
    <row r="134" spans="1:48" s="11" customFormat="1" ht="29.25" customHeight="1">
      <c r="A134" s="217"/>
      <c r="B134" s="155"/>
      <c r="C134" s="204"/>
      <c r="D134" s="28" t="s">
        <v>127</v>
      </c>
      <c r="E134" s="78">
        <f t="shared" ref="E134" si="227">H134+K134+N134+Q134+T134+W134+Z134+AC134+AF134+AI134+AL134+AO134</f>
        <v>0</v>
      </c>
      <c r="F134" s="22">
        <f t="shared" si="226"/>
        <v>0</v>
      </c>
      <c r="G134" s="78">
        <v>0</v>
      </c>
      <c r="H134" s="18">
        <v>0</v>
      </c>
      <c r="I134" s="19">
        <v>0</v>
      </c>
      <c r="J134" s="19">
        <v>0</v>
      </c>
      <c r="K134" s="19">
        <v>0</v>
      </c>
      <c r="L134" s="20">
        <v>0</v>
      </c>
      <c r="M134" s="19">
        <v>0</v>
      </c>
      <c r="N134" s="18">
        <v>0</v>
      </c>
      <c r="O134" s="19">
        <v>0</v>
      </c>
      <c r="P134" s="19">
        <v>0</v>
      </c>
      <c r="Q134" s="19">
        <v>0</v>
      </c>
      <c r="R134" s="20">
        <v>0</v>
      </c>
      <c r="S134" s="19">
        <v>0</v>
      </c>
      <c r="T134" s="18">
        <v>0</v>
      </c>
      <c r="U134" s="20">
        <v>0</v>
      </c>
      <c r="V134" s="19">
        <v>0</v>
      </c>
      <c r="W134" s="18">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288"/>
      <c r="AS134" s="130"/>
      <c r="AT134" s="10"/>
      <c r="AU134" s="10"/>
      <c r="AV134" s="10"/>
    </row>
    <row r="135" spans="1:48" s="11" customFormat="1" ht="24.75" customHeight="1">
      <c r="A135" s="186" t="s">
        <v>66</v>
      </c>
      <c r="B135" s="215" t="s">
        <v>105</v>
      </c>
      <c r="C135" s="202" t="s">
        <v>139</v>
      </c>
      <c r="D135" s="202" t="s">
        <v>27</v>
      </c>
      <c r="E135" s="148" t="s">
        <v>36</v>
      </c>
      <c r="F135" s="148" t="s">
        <v>36</v>
      </c>
      <c r="G135" s="148" t="s">
        <v>36</v>
      </c>
      <c r="H135" s="148" t="s">
        <v>36</v>
      </c>
      <c r="I135" s="148" t="s">
        <v>36</v>
      </c>
      <c r="J135" s="148" t="s">
        <v>36</v>
      </c>
      <c r="K135" s="148" t="s">
        <v>36</v>
      </c>
      <c r="L135" s="148" t="s">
        <v>36</v>
      </c>
      <c r="M135" s="148" t="s">
        <v>36</v>
      </c>
      <c r="N135" s="148" t="s">
        <v>36</v>
      </c>
      <c r="O135" s="148" t="s">
        <v>36</v>
      </c>
      <c r="P135" s="148" t="s">
        <v>36</v>
      </c>
      <c r="Q135" s="148" t="s">
        <v>36</v>
      </c>
      <c r="R135" s="148" t="s">
        <v>36</v>
      </c>
      <c r="S135" s="148" t="s">
        <v>36</v>
      </c>
      <c r="T135" s="148" t="s">
        <v>36</v>
      </c>
      <c r="U135" s="148" t="s">
        <v>36</v>
      </c>
      <c r="V135" s="148" t="s">
        <v>36</v>
      </c>
      <c r="W135" s="148" t="s">
        <v>36</v>
      </c>
      <c r="X135" s="148" t="s">
        <v>36</v>
      </c>
      <c r="Y135" s="148" t="s">
        <v>36</v>
      </c>
      <c r="Z135" s="148" t="s">
        <v>36</v>
      </c>
      <c r="AA135" s="148" t="s">
        <v>36</v>
      </c>
      <c r="AB135" s="148" t="s">
        <v>36</v>
      </c>
      <c r="AC135" s="148" t="s">
        <v>36</v>
      </c>
      <c r="AD135" s="148" t="s">
        <v>36</v>
      </c>
      <c r="AE135" s="148" t="s">
        <v>36</v>
      </c>
      <c r="AF135" s="148" t="s">
        <v>36</v>
      </c>
      <c r="AG135" s="148" t="s">
        <v>36</v>
      </c>
      <c r="AH135" s="148" t="s">
        <v>36</v>
      </c>
      <c r="AI135" s="148" t="s">
        <v>36</v>
      </c>
      <c r="AJ135" s="148" t="s">
        <v>36</v>
      </c>
      <c r="AK135" s="148" t="s">
        <v>36</v>
      </c>
      <c r="AL135" s="148" t="s">
        <v>36</v>
      </c>
      <c r="AM135" s="148" t="s">
        <v>36</v>
      </c>
      <c r="AN135" s="148" t="s">
        <v>36</v>
      </c>
      <c r="AO135" s="148" t="s">
        <v>36</v>
      </c>
      <c r="AP135" s="39" t="s">
        <v>36</v>
      </c>
      <c r="AQ135" s="39" t="s">
        <v>36</v>
      </c>
      <c r="AR135" s="128" t="s">
        <v>236</v>
      </c>
      <c r="AS135" s="128"/>
      <c r="AT135" s="10"/>
      <c r="AU135" s="10"/>
      <c r="AV135" s="10"/>
    </row>
    <row r="136" spans="1:48" s="51" customFormat="1" ht="35.25" customHeight="1">
      <c r="A136" s="187"/>
      <c r="B136" s="154"/>
      <c r="C136" s="203"/>
      <c r="D136" s="203"/>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45"/>
      <c r="AQ136" s="45"/>
      <c r="AR136" s="129"/>
      <c r="AS136" s="129"/>
      <c r="AT136" s="10"/>
      <c r="AU136" s="10"/>
      <c r="AV136" s="10"/>
    </row>
    <row r="137" spans="1:48" s="11" customFormat="1" ht="36" customHeight="1">
      <c r="A137" s="188"/>
      <c r="B137" s="155"/>
      <c r="C137" s="204"/>
      <c r="D137" s="204"/>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46"/>
      <c r="AQ137" s="46"/>
      <c r="AR137" s="130"/>
      <c r="AS137" s="130"/>
      <c r="AT137" s="10"/>
      <c r="AU137" s="10"/>
      <c r="AV137" s="10"/>
    </row>
    <row r="138" spans="1:48" s="11" customFormat="1" ht="39.75" customHeight="1">
      <c r="A138" s="186" t="s">
        <v>67</v>
      </c>
      <c r="B138" s="215" t="s">
        <v>106</v>
      </c>
      <c r="C138" s="202" t="s">
        <v>165</v>
      </c>
      <c r="D138" s="202" t="s">
        <v>27</v>
      </c>
      <c r="E138" s="148" t="s">
        <v>36</v>
      </c>
      <c r="F138" s="151" t="s">
        <v>36</v>
      </c>
      <c r="G138" s="148" t="s">
        <v>36</v>
      </c>
      <c r="H138" s="235" t="s">
        <v>36</v>
      </c>
      <c r="I138" s="151" t="s">
        <v>36</v>
      </c>
      <c r="J138" s="151" t="s">
        <v>36</v>
      </c>
      <c r="K138" s="151" t="s">
        <v>36</v>
      </c>
      <c r="L138" s="151" t="s">
        <v>36</v>
      </c>
      <c r="M138" s="151" t="s">
        <v>36</v>
      </c>
      <c r="N138" s="151" t="s">
        <v>36</v>
      </c>
      <c r="O138" s="151" t="s">
        <v>36</v>
      </c>
      <c r="P138" s="151" t="s">
        <v>36</v>
      </c>
      <c r="Q138" s="151" t="s">
        <v>36</v>
      </c>
      <c r="R138" s="151" t="s">
        <v>36</v>
      </c>
      <c r="S138" s="151" t="s">
        <v>36</v>
      </c>
      <c r="T138" s="151" t="s">
        <v>36</v>
      </c>
      <c r="U138" s="151" t="s">
        <v>36</v>
      </c>
      <c r="V138" s="151" t="s">
        <v>36</v>
      </c>
      <c r="W138" s="151" t="s">
        <v>36</v>
      </c>
      <c r="X138" s="151" t="s">
        <v>36</v>
      </c>
      <c r="Y138" s="151" t="s">
        <v>36</v>
      </c>
      <c r="Z138" s="151" t="s">
        <v>36</v>
      </c>
      <c r="AA138" s="151" t="s">
        <v>36</v>
      </c>
      <c r="AB138" s="151" t="s">
        <v>36</v>
      </c>
      <c r="AC138" s="151" t="s">
        <v>36</v>
      </c>
      <c r="AD138" s="151" t="s">
        <v>36</v>
      </c>
      <c r="AE138" s="151" t="s">
        <v>36</v>
      </c>
      <c r="AF138" s="151" t="s">
        <v>36</v>
      </c>
      <c r="AG138" s="151" t="s">
        <v>36</v>
      </c>
      <c r="AH138" s="151" t="s">
        <v>36</v>
      </c>
      <c r="AI138" s="151" t="s">
        <v>36</v>
      </c>
      <c r="AJ138" s="151" t="s">
        <v>36</v>
      </c>
      <c r="AK138" s="151" t="s">
        <v>36</v>
      </c>
      <c r="AL138" s="151" t="s">
        <v>36</v>
      </c>
      <c r="AM138" s="151" t="s">
        <v>36</v>
      </c>
      <c r="AN138" s="151" t="s">
        <v>36</v>
      </c>
      <c r="AO138" s="151" t="s">
        <v>36</v>
      </c>
      <c r="AP138" s="151" t="s">
        <v>36</v>
      </c>
      <c r="AQ138" s="151" t="s">
        <v>36</v>
      </c>
      <c r="AR138" s="128" t="s">
        <v>251</v>
      </c>
      <c r="AS138" s="128"/>
      <c r="AT138" s="10"/>
      <c r="AU138" s="10"/>
      <c r="AV138" s="10"/>
    </row>
    <row r="139" spans="1:48" s="51" customFormat="1" ht="16.5" customHeight="1">
      <c r="A139" s="187"/>
      <c r="B139" s="154"/>
      <c r="C139" s="203"/>
      <c r="D139" s="203"/>
      <c r="E139" s="156"/>
      <c r="F139" s="198"/>
      <c r="G139" s="156"/>
      <c r="H139" s="236"/>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29"/>
      <c r="AS139" s="129"/>
      <c r="AT139" s="10"/>
      <c r="AU139" s="10"/>
      <c r="AV139" s="10"/>
    </row>
    <row r="140" spans="1:48" s="11" customFormat="1" ht="16.5" customHeight="1">
      <c r="A140" s="188"/>
      <c r="B140" s="155"/>
      <c r="C140" s="204"/>
      <c r="D140" s="204"/>
      <c r="E140" s="157"/>
      <c r="F140" s="199"/>
      <c r="G140" s="157"/>
      <c r="H140" s="237"/>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30"/>
      <c r="AS140" s="130"/>
      <c r="AT140" s="10"/>
      <c r="AU140" s="10"/>
      <c r="AV140" s="10"/>
    </row>
    <row r="141" spans="1:48" s="11" customFormat="1" ht="16.5" customHeight="1">
      <c r="A141" s="186" t="s">
        <v>68</v>
      </c>
      <c r="B141" s="189" t="s">
        <v>107</v>
      </c>
      <c r="C141" s="202" t="s">
        <v>140</v>
      </c>
      <c r="D141" s="13" t="s">
        <v>129</v>
      </c>
      <c r="E141" s="78">
        <f>E143+E142+E144</f>
        <v>0</v>
      </c>
      <c r="F141" s="78">
        <f>F143+F142+F144</f>
        <v>0</v>
      </c>
      <c r="G141" s="78">
        <v>0</v>
      </c>
      <c r="H141" s="16">
        <f>H143+H144</f>
        <v>0</v>
      </c>
      <c r="I141" s="40">
        <f t="shared" ref="I141:O141" si="228">I143+I144</f>
        <v>0</v>
      </c>
      <c r="J141" s="40">
        <v>0</v>
      </c>
      <c r="K141" s="40">
        <f t="shared" si="228"/>
        <v>0</v>
      </c>
      <c r="L141" s="22">
        <f t="shared" si="228"/>
        <v>0</v>
      </c>
      <c r="M141" s="40">
        <v>0</v>
      </c>
      <c r="N141" s="16">
        <f t="shared" si="228"/>
        <v>0</v>
      </c>
      <c r="O141" s="40">
        <f t="shared" si="228"/>
        <v>0</v>
      </c>
      <c r="P141" s="40">
        <v>0</v>
      </c>
      <c r="Q141" s="40">
        <v>0</v>
      </c>
      <c r="R141" s="22">
        <v>0</v>
      </c>
      <c r="S141" s="40">
        <v>0</v>
      </c>
      <c r="T141" s="16">
        <v>0</v>
      </c>
      <c r="U141" s="22">
        <v>0</v>
      </c>
      <c r="V141" s="40">
        <v>0</v>
      </c>
      <c r="W141" s="16">
        <v>0</v>
      </c>
      <c r="X141" s="40">
        <v>0</v>
      </c>
      <c r="Y141" s="40">
        <v>0</v>
      </c>
      <c r="Z141" s="40">
        <v>0</v>
      </c>
      <c r="AA141" s="40">
        <v>0</v>
      </c>
      <c r="AB141" s="40">
        <v>0</v>
      </c>
      <c r="AC141" s="40">
        <v>0</v>
      </c>
      <c r="AD141" s="40">
        <v>0</v>
      </c>
      <c r="AE141" s="40">
        <v>0</v>
      </c>
      <c r="AF141" s="40">
        <f>AF142+AF143+AF144</f>
        <v>0</v>
      </c>
      <c r="AG141" s="40">
        <f t="shared" ref="AG141:AO141" si="229">AG142+AG143+AG144</f>
        <v>0</v>
      </c>
      <c r="AH141" s="40">
        <f t="shared" si="229"/>
        <v>0</v>
      </c>
      <c r="AI141" s="40">
        <f t="shared" si="229"/>
        <v>0</v>
      </c>
      <c r="AJ141" s="40">
        <f t="shared" si="229"/>
        <v>0</v>
      </c>
      <c r="AK141" s="40">
        <f t="shared" si="229"/>
        <v>0</v>
      </c>
      <c r="AL141" s="40">
        <f t="shared" si="229"/>
        <v>0</v>
      </c>
      <c r="AM141" s="40">
        <f t="shared" si="229"/>
        <v>0</v>
      </c>
      <c r="AN141" s="40">
        <f t="shared" si="229"/>
        <v>0</v>
      </c>
      <c r="AO141" s="40">
        <f t="shared" si="229"/>
        <v>0</v>
      </c>
      <c r="AP141" s="40">
        <v>0</v>
      </c>
      <c r="AQ141" s="40">
        <v>0</v>
      </c>
      <c r="AR141" s="286" t="s">
        <v>237</v>
      </c>
      <c r="AS141" s="128"/>
      <c r="AT141" s="10"/>
      <c r="AU141" s="10"/>
      <c r="AV141" s="10"/>
    </row>
    <row r="142" spans="1:48" s="12" customFormat="1" ht="24" customHeight="1">
      <c r="A142" s="216"/>
      <c r="B142" s="154"/>
      <c r="C142" s="203"/>
      <c r="D142" s="13" t="s">
        <v>125</v>
      </c>
      <c r="E142" s="78">
        <f t="shared" ref="E142" si="230">H142+K142+N142+Q142+T142+W142+Z142+AC142+AF142+AI142+AL142+AO142</f>
        <v>0</v>
      </c>
      <c r="F142" s="22">
        <f>I142+L142+O142+R142+U142+X142+AA142+AD142+AG142+AJ142+AM142+AP142</f>
        <v>0</v>
      </c>
      <c r="G142" s="78">
        <v>0</v>
      </c>
      <c r="H142" s="18">
        <v>0</v>
      </c>
      <c r="I142" s="19">
        <v>0</v>
      </c>
      <c r="J142" s="19">
        <v>0</v>
      </c>
      <c r="K142" s="19">
        <v>0</v>
      </c>
      <c r="L142" s="20">
        <v>0</v>
      </c>
      <c r="M142" s="19">
        <v>0</v>
      </c>
      <c r="N142" s="18">
        <v>0</v>
      </c>
      <c r="O142" s="19">
        <v>0</v>
      </c>
      <c r="P142" s="19">
        <v>0</v>
      </c>
      <c r="Q142" s="19">
        <v>0</v>
      </c>
      <c r="R142" s="20">
        <v>0</v>
      </c>
      <c r="S142" s="19">
        <v>0</v>
      </c>
      <c r="T142" s="18">
        <v>0</v>
      </c>
      <c r="U142" s="20">
        <v>0</v>
      </c>
      <c r="V142" s="19">
        <v>0</v>
      </c>
      <c r="W142" s="18">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287"/>
      <c r="AS142" s="129"/>
      <c r="AT142" s="10"/>
      <c r="AU142" s="10"/>
      <c r="AV142" s="10"/>
    </row>
    <row r="143" spans="1:48" s="12" customFormat="1" ht="29.25" customHeight="1">
      <c r="A143" s="216"/>
      <c r="B143" s="154"/>
      <c r="C143" s="203"/>
      <c r="D143" s="15" t="s">
        <v>24</v>
      </c>
      <c r="E143" s="78">
        <v>0</v>
      </c>
      <c r="F143" s="22">
        <f>I143+L143+O143+R143+U143+X143+AA143+AD143+AG143+AJ143+AM143+AP143</f>
        <v>0</v>
      </c>
      <c r="G143" s="78">
        <v>0</v>
      </c>
      <c r="H143" s="18">
        <v>0</v>
      </c>
      <c r="I143" s="19">
        <v>0</v>
      </c>
      <c r="J143" s="19">
        <v>0</v>
      </c>
      <c r="K143" s="19">
        <v>0</v>
      </c>
      <c r="L143" s="20">
        <v>0</v>
      </c>
      <c r="M143" s="19">
        <v>0</v>
      </c>
      <c r="N143" s="18">
        <v>0</v>
      </c>
      <c r="O143" s="19">
        <v>0</v>
      </c>
      <c r="P143" s="19">
        <v>0</v>
      </c>
      <c r="Q143" s="19">
        <v>0</v>
      </c>
      <c r="R143" s="20">
        <v>0</v>
      </c>
      <c r="S143" s="19">
        <v>0</v>
      </c>
      <c r="T143" s="18">
        <v>0</v>
      </c>
      <c r="U143" s="20">
        <v>0</v>
      </c>
      <c r="V143" s="19">
        <v>0</v>
      </c>
      <c r="W143" s="18">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287"/>
      <c r="AS143" s="129"/>
      <c r="AT143" s="10"/>
      <c r="AU143" s="10"/>
      <c r="AV143" s="10"/>
    </row>
    <row r="144" spans="1:48" s="11" customFormat="1" ht="28.5" customHeight="1">
      <c r="A144" s="216"/>
      <c r="B144" s="154"/>
      <c r="C144" s="203"/>
      <c r="D144" s="15" t="s">
        <v>126</v>
      </c>
      <c r="E144" s="78">
        <f>H144+K144+N144+Q144+T144+W144+Z144+AC144+AF144+AI144+AL144+AO144</f>
        <v>0</v>
      </c>
      <c r="F144" s="22">
        <f t="shared" ref="F144:F145" si="231">I144+L144+O144+R144+U144+X144+AA144+AD144+AG144+AJ144+AM144+AP144</f>
        <v>0</v>
      </c>
      <c r="G144" s="78">
        <v>0</v>
      </c>
      <c r="H144" s="18">
        <v>0</v>
      </c>
      <c r="I144" s="19">
        <v>0</v>
      </c>
      <c r="J144" s="19">
        <v>0</v>
      </c>
      <c r="K144" s="19">
        <v>0</v>
      </c>
      <c r="L144" s="20">
        <v>0</v>
      </c>
      <c r="M144" s="19">
        <v>0</v>
      </c>
      <c r="N144" s="18">
        <v>0</v>
      </c>
      <c r="O144" s="19">
        <v>0</v>
      </c>
      <c r="P144" s="19">
        <v>0</v>
      </c>
      <c r="Q144" s="19">
        <v>0</v>
      </c>
      <c r="R144" s="20">
        <v>0</v>
      </c>
      <c r="S144" s="19">
        <v>0</v>
      </c>
      <c r="T144" s="18">
        <v>0</v>
      </c>
      <c r="U144" s="20">
        <v>0</v>
      </c>
      <c r="V144" s="19">
        <v>0</v>
      </c>
      <c r="W144" s="18">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287"/>
      <c r="AS144" s="129"/>
      <c r="AT144" s="10"/>
      <c r="AU144" s="10"/>
      <c r="AV144" s="10"/>
    </row>
    <row r="145" spans="1:48" s="11" customFormat="1" ht="30.75" customHeight="1">
      <c r="A145" s="217"/>
      <c r="B145" s="155"/>
      <c r="C145" s="204"/>
      <c r="D145" s="28" t="s">
        <v>127</v>
      </c>
      <c r="E145" s="78">
        <f t="shared" ref="E145" si="232">H145+K145+N145+Q145+T145+W145+Z145+AC145+AF145+AI145+AL145+AO145</f>
        <v>0</v>
      </c>
      <c r="F145" s="22">
        <f t="shared" si="231"/>
        <v>0</v>
      </c>
      <c r="G145" s="78">
        <v>0</v>
      </c>
      <c r="H145" s="18">
        <v>0</v>
      </c>
      <c r="I145" s="19">
        <v>0</v>
      </c>
      <c r="J145" s="19">
        <v>0</v>
      </c>
      <c r="K145" s="19">
        <v>0</v>
      </c>
      <c r="L145" s="20">
        <v>0</v>
      </c>
      <c r="M145" s="19">
        <v>0</v>
      </c>
      <c r="N145" s="18">
        <v>0</v>
      </c>
      <c r="O145" s="19">
        <v>0</v>
      </c>
      <c r="P145" s="19">
        <v>0</v>
      </c>
      <c r="Q145" s="19">
        <v>0</v>
      </c>
      <c r="R145" s="20">
        <v>0</v>
      </c>
      <c r="S145" s="19">
        <v>0</v>
      </c>
      <c r="T145" s="18">
        <v>0</v>
      </c>
      <c r="U145" s="20">
        <v>0</v>
      </c>
      <c r="V145" s="19">
        <v>0</v>
      </c>
      <c r="W145" s="18">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288"/>
      <c r="AS145" s="130"/>
      <c r="AT145" s="10"/>
      <c r="AU145" s="10"/>
      <c r="AV145" s="10"/>
    </row>
    <row r="146" spans="1:48" s="11" customFormat="1" ht="57" customHeight="1">
      <c r="A146" s="186" t="s">
        <v>69</v>
      </c>
      <c r="B146" s="215" t="s">
        <v>108</v>
      </c>
      <c r="C146" s="202" t="s">
        <v>141</v>
      </c>
      <c r="D146" s="202" t="s">
        <v>27</v>
      </c>
      <c r="E146" s="148" t="s">
        <v>36</v>
      </c>
      <c r="F146" s="148" t="s">
        <v>36</v>
      </c>
      <c r="G146" s="148" t="s">
        <v>36</v>
      </c>
      <c r="H146" s="148" t="s">
        <v>36</v>
      </c>
      <c r="I146" s="148" t="s">
        <v>36</v>
      </c>
      <c r="J146" s="148" t="s">
        <v>36</v>
      </c>
      <c r="K146" s="148" t="s">
        <v>36</v>
      </c>
      <c r="L146" s="148" t="s">
        <v>36</v>
      </c>
      <c r="M146" s="148" t="s">
        <v>36</v>
      </c>
      <c r="N146" s="148" t="s">
        <v>36</v>
      </c>
      <c r="O146" s="148" t="s">
        <v>36</v>
      </c>
      <c r="P146" s="148" t="s">
        <v>36</v>
      </c>
      <c r="Q146" s="148" t="s">
        <v>36</v>
      </c>
      <c r="R146" s="148" t="s">
        <v>36</v>
      </c>
      <c r="S146" s="148" t="s">
        <v>36</v>
      </c>
      <c r="T146" s="148" t="s">
        <v>36</v>
      </c>
      <c r="U146" s="148" t="s">
        <v>36</v>
      </c>
      <c r="V146" s="148" t="s">
        <v>36</v>
      </c>
      <c r="W146" s="148" t="s">
        <v>36</v>
      </c>
      <c r="X146" s="148" t="s">
        <v>36</v>
      </c>
      <c r="Y146" s="148" t="s">
        <v>36</v>
      </c>
      <c r="Z146" s="148" t="s">
        <v>36</v>
      </c>
      <c r="AA146" s="148" t="s">
        <v>36</v>
      </c>
      <c r="AB146" s="148" t="s">
        <v>36</v>
      </c>
      <c r="AC146" s="148" t="s">
        <v>36</v>
      </c>
      <c r="AD146" s="148" t="s">
        <v>36</v>
      </c>
      <c r="AE146" s="148" t="s">
        <v>36</v>
      </c>
      <c r="AF146" s="148" t="s">
        <v>36</v>
      </c>
      <c r="AG146" s="148" t="s">
        <v>36</v>
      </c>
      <c r="AH146" s="148" t="s">
        <v>36</v>
      </c>
      <c r="AI146" s="148" t="s">
        <v>36</v>
      </c>
      <c r="AJ146" s="148" t="s">
        <v>36</v>
      </c>
      <c r="AK146" s="148" t="s">
        <v>36</v>
      </c>
      <c r="AL146" s="148" t="s">
        <v>36</v>
      </c>
      <c r="AM146" s="148" t="s">
        <v>36</v>
      </c>
      <c r="AN146" s="148" t="s">
        <v>36</v>
      </c>
      <c r="AO146" s="148" t="s">
        <v>36</v>
      </c>
      <c r="AP146" s="148" t="s">
        <v>36</v>
      </c>
      <c r="AQ146" s="148" t="s">
        <v>36</v>
      </c>
      <c r="AR146" s="210" t="s">
        <v>238</v>
      </c>
      <c r="AS146" s="128" t="s">
        <v>43</v>
      </c>
      <c r="AT146" s="10"/>
      <c r="AU146" s="10"/>
      <c r="AV146" s="10"/>
    </row>
    <row r="147" spans="1:48" s="51" customFormat="1" ht="16.5" customHeight="1">
      <c r="A147" s="187"/>
      <c r="B147" s="218"/>
      <c r="C147" s="203"/>
      <c r="D147" s="203"/>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E147" s="156"/>
      <c r="AF147" s="156"/>
      <c r="AG147" s="156"/>
      <c r="AH147" s="156"/>
      <c r="AI147" s="156"/>
      <c r="AJ147" s="156"/>
      <c r="AK147" s="156"/>
      <c r="AL147" s="156"/>
      <c r="AM147" s="156"/>
      <c r="AN147" s="156"/>
      <c r="AO147" s="156"/>
      <c r="AP147" s="156"/>
      <c r="AQ147" s="156"/>
      <c r="AR147" s="211"/>
      <c r="AS147" s="129"/>
      <c r="AT147" s="10"/>
      <c r="AU147" s="10"/>
      <c r="AV147" s="10"/>
    </row>
    <row r="148" spans="1:48" s="11" customFormat="1" ht="16.5" customHeight="1">
      <c r="A148" s="188"/>
      <c r="B148" s="219"/>
      <c r="C148" s="204"/>
      <c r="D148" s="204"/>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212"/>
      <c r="AS148" s="130"/>
      <c r="AT148" s="10"/>
      <c r="AU148" s="10"/>
      <c r="AV148" s="10"/>
    </row>
    <row r="149" spans="1:48" s="11" customFormat="1" ht="80.25" customHeight="1">
      <c r="A149" s="186" t="s">
        <v>70</v>
      </c>
      <c r="B149" s="189" t="s">
        <v>109</v>
      </c>
      <c r="C149" s="192" t="s">
        <v>172</v>
      </c>
      <c r="D149" s="30" t="s">
        <v>129</v>
      </c>
      <c r="E149" s="78">
        <f>E151+E150+E152</f>
        <v>0</v>
      </c>
      <c r="F149" s="78">
        <f>F151+F150+F152</f>
        <v>0</v>
      </c>
      <c r="G149" s="78">
        <v>0</v>
      </c>
      <c r="H149" s="16">
        <f>H151+H152</f>
        <v>0</v>
      </c>
      <c r="I149" s="40">
        <f t="shared" ref="I149:O149" si="233">I151+I152</f>
        <v>0</v>
      </c>
      <c r="J149" s="40">
        <v>0</v>
      </c>
      <c r="K149" s="40">
        <f t="shared" si="233"/>
        <v>0</v>
      </c>
      <c r="L149" s="22">
        <f t="shared" si="233"/>
        <v>0</v>
      </c>
      <c r="M149" s="40">
        <v>0</v>
      </c>
      <c r="N149" s="16">
        <f t="shared" si="233"/>
        <v>0</v>
      </c>
      <c r="O149" s="40">
        <f t="shared" si="233"/>
        <v>0</v>
      </c>
      <c r="P149" s="40">
        <v>0</v>
      </c>
      <c r="Q149" s="16">
        <v>0</v>
      </c>
      <c r="R149" s="22">
        <v>0</v>
      </c>
      <c r="S149" s="40">
        <v>0</v>
      </c>
      <c r="T149" s="16">
        <v>0</v>
      </c>
      <c r="U149" s="22">
        <v>0</v>
      </c>
      <c r="V149" s="40">
        <v>0</v>
      </c>
      <c r="W149" s="16">
        <v>0</v>
      </c>
      <c r="X149" s="40">
        <v>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v>0</v>
      </c>
      <c r="AN149" s="40">
        <v>0</v>
      </c>
      <c r="AO149" s="40">
        <v>0</v>
      </c>
      <c r="AP149" s="40">
        <v>0</v>
      </c>
      <c r="AQ149" s="40">
        <v>0</v>
      </c>
      <c r="AR149" s="286" t="s">
        <v>231</v>
      </c>
      <c r="AS149" s="128"/>
      <c r="AT149" s="10"/>
      <c r="AU149" s="10"/>
      <c r="AV149" s="10"/>
    </row>
    <row r="150" spans="1:48" s="12" customFormat="1" ht="27" customHeight="1">
      <c r="A150" s="216"/>
      <c r="B150" s="232"/>
      <c r="C150" s="203"/>
      <c r="D150" s="13" t="s">
        <v>125</v>
      </c>
      <c r="E150" s="78">
        <f t="shared" ref="E150" si="234">H150+K150+N150+Q150+T150+W150+Z150+AC150+AF150+AI150+AL150+AO150</f>
        <v>0</v>
      </c>
      <c r="F150" s="22">
        <f>I150+L150+O150+R150+U150+X150+AA150+AD150+AG150+AJ150+AM150+AP150</f>
        <v>0</v>
      </c>
      <c r="G150" s="78">
        <v>0</v>
      </c>
      <c r="H150" s="18">
        <v>0</v>
      </c>
      <c r="I150" s="19">
        <v>0</v>
      </c>
      <c r="J150" s="19">
        <v>0</v>
      </c>
      <c r="K150" s="19">
        <v>0</v>
      </c>
      <c r="L150" s="20">
        <v>0</v>
      </c>
      <c r="M150" s="19">
        <v>0</v>
      </c>
      <c r="N150" s="18">
        <v>0</v>
      </c>
      <c r="O150" s="19">
        <v>0</v>
      </c>
      <c r="P150" s="19">
        <v>0</v>
      </c>
      <c r="Q150" s="19">
        <v>0</v>
      </c>
      <c r="R150" s="20">
        <v>0</v>
      </c>
      <c r="S150" s="19">
        <v>0</v>
      </c>
      <c r="T150" s="18">
        <v>0</v>
      </c>
      <c r="U150" s="20">
        <v>0</v>
      </c>
      <c r="V150" s="19">
        <v>0</v>
      </c>
      <c r="W150" s="18">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287"/>
      <c r="AS150" s="129"/>
      <c r="AT150" s="10"/>
      <c r="AU150" s="10"/>
      <c r="AV150" s="10"/>
    </row>
    <row r="151" spans="1:48" s="12" customFormat="1" ht="23.25" customHeight="1">
      <c r="A151" s="216"/>
      <c r="B151" s="232"/>
      <c r="C151" s="203"/>
      <c r="D151" s="15" t="s">
        <v>24</v>
      </c>
      <c r="E151" s="78">
        <v>0</v>
      </c>
      <c r="F151" s="22">
        <f>I151+L151+O151+R151+U151+X151+AA151+AD151+AG151+AJ151+AM151+AP151</f>
        <v>0</v>
      </c>
      <c r="G151" s="78">
        <v>0</v>
      </c>
      <c r="H151" s="18">
        <v>0</v>
      </c>
      <c r="I151" s="19">
        <v>0</v>
      </c>
      <c r="J151" s="19">
        <v>0</v>
      </c>
      <c r="K151" s="19">
        <v>0</v>
      </c>
      <c r="L151" s="20">
        <v>0</v>
      </c>
      <c r="M151" s="19">
        <v>0</v>
      </c>
      <c r="N151" s="18">
        <v>0</v>
      </c>
      <c r="O151" s="19">
        <v>0</v>
      </c>
      <c r="P151" s="19">
        <v>0</v>
      </c>
      <c r="Q151" s="19">
        <v>0</v>
      </c>
      <c r="R151" s="20">
        <v>0</v>
      </c>
      <c r="S151" s="19">
        <v>0</v>
      </c>
      <c r="T151" s="18">
        <v>0</v>
      </c>
      <c r="U151" s="20">
        <v>0</v>
      </c>
      <c r="V151" s="19">
        <v>0</v>
      </c>
      <c r="W151" s="18">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287"/>
      <c r="AS151" s="129"/>
      <c r="AT151" s="10"/>
      <c r="AU151" s="10"/>
      <c r="AV151" s="10"/>
    </row>
    <row r="152" spans="1:48" s="11" customFormat="1" ht="30" customHeight="1">
      <c r="A152" s="216"/>
      <c r="B152" s="232"/>
      <c r="C152" s="203"/>
      <c r="D152" s="15" t="s">
        <v>126</v>
      </c>
      <c r="E152" s="78">
        <f>H152+K152+N152+Q152+T152+W152+Z152+AC152+AF152+AI152+AL152+AO152</f>
        <v>0</v>
      </c>
      <c r="F152" s="22">
        <f t="shared" ref="F152:F153" si="235">I152+L152+O152+R152+U152+X152+AA152+AD152+AG152+AJ152+AM152+AP152</f>
        <v>0</v>
      </c>
      <c r="G152" s="78">
        <v>0</v>
      </c>
      <c r="H152" s="18">
        <v>0</v>
      </c>
      <c r="I152" s="19">
        <v>0</v>
      </c>
      <c r="J152" s="19">
        <v>0</v>
      </c>
      <c r="K152" s="19">
        <v>0</v>
      </c>
      <c r="L152" s="20">
        <v>0</v>
      </c>
      <c r="M152" s="19">
        <v>0</v>
      </c>
      <c r="N152" s="18">
        <v>0</v>
      </c>
      <c r="O152" s="19">
        <v>0</v>
      </c>
      <c r="P152" s="19">
        <v>0</v>
      </c>
      <c r="Q152" s="18">
        <v>0</v>
      </c>
      <c r="R152" s="20">
        <v>0</v>
      </c>
      <c r="S152" s="19">
        <v>0</v>
      </c>
      <c r="T152" s="18">
        <v>0</v>
      </c>
      <c r="U152" s="20">
        <v>0</v>
      </c>
      <c r="V152" s="19">
        <v>0</v>
      </c>
      <c r="W152" s="18">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287"/>
      <c r="AS152" s="129"/>
      <c r="AT152" s="10"/>
      <c r="AU152" s="10"/>
      <c r="AV152" s="10"/>
    </row>
    <row r="153" spans="1:48" s="11" customFormat="1" ht="30" customHeight="1">
      <c r="A153" s="217"/>
      <c r="B153" s="233"/>
      <c r="C153" s="204"/>
      <c r="D153" s="28" t="s">
        <v>127</v>
      </c>
      <c r="E153" s="78">
        <f t="shared" ref="E153" si="236">H153+K153+N153+Q153+T153+W153+Z153+AC153+AF153+AI153+AL153+AO153</f>
        <v>0</v>
      </c>
      <c r="F153" s="22">
        <f t="shared" si="235"/>
        <v>0</v>
      </c>
      <c r="G153" s="78">
        <v>0</v>
      </c>
      <c r="H153" s="18">
        <v>0</v>
      </c>
      <c r="I153" s="19">
        <v>0</v>
      </c>
      <c r="J153" s="19">
        <v>0</v>
      </c>
      <c r="K153" s="19">
        <v>0</v>
      </c>
      <c r="L153" s="20">
        <v>0</v>
      </c>
      <c r="M153" s="19">
        <v>0</v>
      </c>
      <c r="N153" s="18">
        <v>0</v>
      </c>
      <c r="O153" s="19">
        <v>0</v>
      </c>
      <c r="P153" s="19">
        <v>0</v>
      </c>
      <c r="Q153" s="19">
        <v>0</v>
      </c>
      <c r="R153" s="20">
        <v>0</v>
      </c>
      <c r="S153" s="19">
        <v>0</v>
      </c>
      <c r="T153" s="18">
        <v>0</v>
      </c>
      <c r="U153" s="20">
        <v>0</v>
      </c>
      <c r="V153" s="19">
        <v>0</v>
      </c>
      <c r="W153" s="18">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288"/>
      <c r="AS153" s="130"/>
      <c r="AT153" s="10"/>
      <c r="AU153" s="10"/>
      <c r="AV153" s="10"/>
    </row>
    <row r="154" spans="1:48" s="11" customFormat="1" ht="33" customHeight="1">
      <c r="A154" s="186" t="s">
        <v>71</v>
      </c>
      <c r="B154" s="215" t="s">
        <v>110</v>
      </c>
      <c r="C154" s="192" t="s">
        <v>142</v>
      </c>
      <c r="D154" s="13" t="s">
        <v>129</v>
      </c>
      <c r="E154" s="78">
        <f>E156+E155+E157</f>
        <v>40</v>
      </c>
      <c r="F154" s="78">
        <f>F156+F155+F157</f>
        <v>20</v>
      </c>
      <c r="G154" s="121">
        <f>F154/E154*100</f>
        <v>50</v>
      </c>
      <c r="H154" s="16">
        <f>H156+H157</f>
        <v>0</v>
      </c>
      <c r="I154" s="16">
        <f>I156+I157</f>
        <v>0</v>
      </c>
      <c r="J154" s="40">
        <v>0</v>
      </c>
      <c r="K154" s="16">
        <f>K156+K157</f>
        <v>0</v>
      </c>
      <c r="L154" s="16">
        <f>L156+L157</f>
        <v>0</v>
      </c>
      <c r="M154" s="40">
        <v>0</v>
      </c>
      <c r="N154" s="16">
        <f>N156+N157</f>
        <v>0</v>
      </c>
      <c r="O154" s="16">
        <f>O156+O157</f>
        <v>0</v>
      </c>
      <c r="P154" s="40">
        <v>0</v>
      </c>
      <c r="Q154" s="16">
        <f>Q156+Q157</f>
        <v>0</v>
      </c>
      <c r="R154" s="16">
        <f>R156+R157</f>
        <v>0</v>
      </c>
      <c r="S154" s="40">
        <v>0</v>
      </c>
      <c r="T154" s="16">
        <f>T156+T157</f>
        <v>0</v>
      </c>
      <c r="U154" s="16">
        <f>U156+U157</f>
        <v>0</v>
      </c>
      <c r="V154" s="40">
        <v>0</v>
      </c>
      <c r="W154" s="16">
        <f>W156+W157</f>
        <v>0</v>
      </c>
      <c r="X154" s="16">
        <f>X156+X157</f>
        <v>0</v>
      </c>
      <c r="Y154" s="40">
        <v>0</v>
      </c>
      <c r="Z154" s="16">
        <f>Z156+Z157</f>
        <v>0</v>
      </c>
      <c r="AA154" s="16">
        <f>AA156+AA157</f>
        <v>0</v>
      </c>
      <c r="AB154" s="40">
        <v>0</v>
      </c>
      <c r="AC154" s="16">
        <f>AC156+AC157</f>
        <v>0</v>
      </c>
      <c r="AD154" s="16">
        <f>AD156+AD157</f>
        <v>0</v>
      </c>
      <c r="AE154" s="40">
        <v>0</v>
      </c>
      <c r="AF154" s="78">
        <f>AF156+AF155+AF157</f>
        <v>20</v>
      </c>
      <c r="AG154" s="16">
        <f>AG156+AG157</f>
        <v>20</v>
      </c>
      <c r="AH154" s="40">
        <f>AG154/AF154*100</f>
        <v>100</v>
      </c>
      <c r="AI154" s="16">
        <v>0</v>
      </c>
      <c r="AJ154" s="16">
        <f>AJ156+AJ157</f>
        <v>0</v>
      </c>
      <c r="AK154" s="40">
        <v>0</v>
      </c>
      <c r="AL154" s="78">
        <f>AL156+AL155+AL157</f>
        <v>20</v>
      </c>
      <c r="AM154" s="16">
        <f>AM156+AM157</f>
        <v>0</v>
      </c>
      <c r="AN154" s="40">
        <v>0</v>
      </c>
      <c r="AO154" s="16">
        <f>AO156+AO157</f>
        <v>0</v>
      </c>
      <c r="AP154" s="16">
        <f>AP156+AP157</f>
        <v>0</v>
      </c>
      <c r="AQ154" s="40">
        <v>0</v>
      </c>
      <c r="AR154" s="128" t="s">
        <v>241</v>
      </c>
      <c r="AS154" s="128"/>
      <c r="AT154" s="10"/>
      <c r="AU154" s="10"/>
      <c r="AV154" s="10"/>
    </row>
    <row r="155" spans="1:48" s="12" customFormat="1" ht="28.5" customHeight="1">
      <c r="A155" s="216"/>
      <c r="B155" s="154"/>
      <c r="C155" s="203"/>
      <c r="D155" s="13" t="s">
        <v>125</v>
      </c>
      <c r="E155" s="78">
        <f t="shared" ref="E155" si="237">H155+K155+N155+Q155+T155+W155+Z155+AC155+AF155+AI155+AL155+AO155</f>
        <v>0</v>
      </c>
      <c r="F155" s="22">
        <f>I155+L155+O155+R155+U155+X155+AA155+AD155+AG155+AJ155+AM155+AP155</f>
        <v>0</v>
      </c>
      <c r="G155" s="78">
        <v>0</v>
      </c>
      <c r="H155" s="18">
        <v>0</v>
      </c>
      <c r="I155" s="19">
        <v>0</v>
      </c>
      <c r="J155" s="19">
        <v>0</v>
      </c>
      <c r="K155" s="19">
        <v>0</v>
      </c>
      <c r="L155" s="20">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29"/>
      <c r="AS155" s="129"/>
      <c r="AT155" s="10"/>
      <c r="AU155" s="10"/>
      <c r="AV155" s="10"/>
    </row>
    <row r="156" spans="1:48" s="12" customFormat="1" ht="26.25" customHeight="1">
      <c r="A156" s="216"/>
      <c r="B156" s="154"/>
      <c r="C156" s="203"/>
      <c r="D156" s="15" t="s">
        <v>24</v>
      </c>
      <c r="E156" s="78">
        <v>0</v>
      </c>
      <c r="F156" s="22">
        <f>I156+L156+O156+R156+U156+X156+AA156+AD156+AG156+AJ156+AM156+AP156</f>
        <v>0</v>
      </c>
      <c r="G156" s="78">
        <v>0</v>
      </c>
      <c r="H156" s="18">
        <v>0</v>
      </c>
      <c r="I156" s="19">
        <v>0</v>
      </c>
      <c r="J156" s="19">
        <v>0</v>
      </c>
      <c r="K156" s="19">
        <v>0</v>
      </c>
      <c r="L156" s="20">
        <v>0</v>
      </c>
      <c r="M156" s="19">
        <v>0</v>
      </c>
      <c r="N156" s="18">
        <v>0</v>
      </c>
      <c r="O156" s="19">
        <v>0</v>
      </c>
      <c r="P156" s="19">
        <v>0</v>
      </c>
      <c r="Q156" s="19">
        <v>0</v>
      </c>
      <c r="R156" s="20">
        <v>0</v>
      </c>
      <c r="S156" s="19">
        <v>0</v>
      </c>
      <c r="T156" s="18">
        <v>0</v>
      </c>
      <c r="U156" s="20">
        <v>0</v>
      </c>
      <c r="V156" s="19">
        <v>0</v>
      </c>
      <c r="W156" s="18">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29"/>
      <c r="AS156" s="129"/>
      <c r="AT156" s="10"/>
      <c r="AU156" s="10"/>
      <c r="AV156" s="10"/>
    </row>
    <row r="157" spans="1:48" s="11" customFormat="1" ht="25.5" customHeight="1">
      <c r="A157" s="216"/>
      <c r="B157" s="154"/>
      <c r="C157" s="203"/>
      <c r="D157" s="15" t="s">
        <v>126</v>
      </c>
      <c r="E157" s="78">
        <f>H157+K157+N157+Q157+T157+W157+Z157+AC157+AF157+AI157+AL157+AO157</f>
        <v>40</v>
      </c>
      <c r="F157" s="22">
        <f t="shared" ref="F157:F158" si="238">I157+L157+O157+R157+U157+X157+AA157+AD157+AG157+AJ157+AM157+AP157</f>
        <v>20</v>
      </c>
      <c r="G157" s="78">
        <f>F157/E157*100</f>
        <v>50</v>
      </c>
      <c r="H157" s="18">
        <v>0</v>
      </c>
      <c r="I157" s="19">
        <v>0</v>
      </c>
      <c r="J157" s="19">
        <v>0</v>
      </c>
      <c r="K157" s="19">
        <v>0</v>
      </c>
      <c r="L157" s="20">
        <v>0</v>
      </c>
      <c r="M157" s="19">
        <v>0</v>
      </c>
      <c r="N157" s="18">
        <v>0</v>
      </c>
      <c r="O157" s="19">
        <v>0</v>
      </c>
      <c r="P157" s="19">
        <v>0</v>
      </c>
      <c r="Q157" s="19">
        <v>0</v>
      </c>
      <c r="R157" s="20">
        <v>0</v>
      </c>
      <c r="S157" s="19">
        <v>0</v>
      </c>
      <c r="T157" s="18">
        <v>0</v>
      </c>
      <c r="U157" s="20">
        <v>0</v>
      </c>
      <c r="V157" s="19">
        <v>0</v>
      </c>
      <c r="W157" s="18">
        <v>0</v>
      </c>
      <c r="X157" s="19">
        <v>0</v>
      </c>
      <c r="Y157" s="19">
        <v>0</v>
      </c>
      <c r="Z157" s="19">
        <v>0</v>
      </c>
      <c r="AA157" s="19">
        <v>0</v>
      </c>
      <c r="AB157" s="19">
        <v>0</v>
      </c>
      <c r="AC157" s="19">
        <v>0</v>
      </c>
      <c r="AD157" s="19">
        <v>0</v>
      </c>
      <c r="AE157" s="19">
        <v>0</v>
      </c>
      <c r="AF157" s="19">
        <v>20</v>
      </c>
      <c r="AG157" s="19">
        <v>20</v>
      </c>
      <c r="AH157" s="19">
        <f>AG157/AF157*100</f>
        <v>100</v>
      </c>
      <c r="AI157" s="19">
        <v>0</v>
      </c>
      <c r="AJ157" s="19">
        <v>0</v>
      </c>
      <c r="AK157" s="19">
        <v>0</v>
      </c>
      <c r="AL157" s="19">
        <v>20</v>
      </c>
      <c r="AM157" s="19">
        <v>0</v>
      </c>
      <c r="AN157" s="19">
        <v>0</v>
      </c>
      <c r="AO157" s="19">
        <v>0</v>
      </c>
      <c r="AP157" s="19">
        <v>0</v>
      </c>
      <c r="AQ157" s="19">
        <v>0</v>
      </c>
      <c r="AR157" s="129"/>
      <c r="AS157" s="129"/>
      <c r="AT157" s="10"/>
      <c r="AU157" s="10"/>
      <c r="AV157" s="10"/>
    </row>
    <row r="158" spans="1:48" s="11" customFormat="1" ht="33" customHeight="1">
      <c r="A158" s="217"/>
      <c r="B158" s="155"/>
      <c r="C158" s="204"/>
      <c r="D158" s="28" t="s">
        <v>127</v>
      </c>
      <c r="E158" s="78">
        <f t="shared" ref="E158" si="239">H158+K158+N158+Q158+T158+W158+Z158+AC158+AF158+AI158+AL158+AO158</f>
        <v>0</v>
      </c>
      <c r="F158" s="22">
        <f t="shared" si="238"/>
        <v>0</v>
      </c>
      <c r="G158" s="78">
        <v>0</v>
      </c>
      <c r="H158" s="18">
        <v>0</v>
      </c>
      <c r="I158" s="19">
        <v>0</v>
      </c>
      <c r="J158" s="19">
        <v>0</v>
      </c>
      <c r="K158" s="19">
        <v>0</v>
      </c>
      <c r="L158" s="20">
        <v>0</v>
      </c>
      <c r="M158" s="19">
        <v>0</v>
      </c>
      <c r="N158" s="18">
        <v>0</v>
      </c>
      <c r="O158" s="19">
        <v>0</v>
      </c>
      <c r="P158" s="19">
        <v>0</v>
      </c>
      <c r="Q158" s="19">
        <v>0</v>
      </c>
      <c r="R158" s="20">
        <v>0</v>
      </c>
      <c r="S158" s="19">
        <v>0</v>
      </c>
      <c r="T158" s="18">
        <v>0</v>
      </c>
      <c r="U158" s="20">
        <v>0</v>
      </c>
      <c r="V158" s="19">
        <v>0</v>
      </c>
      <c r="W158" s="18">
        <v>0</v>
      </c>
      <c r="X158" s="19">
        <v>0</v>
      </c>
      <c r="Y158" s="19">
        <v>0</v>
      </c>
      <c r="Z158" s="19">
        <v>0</v>
      </c>
      <c r="AA158" s="19">
        <v>0</v>
      </c>
      <c r="AB158" s="19">
        <v>0</v>
      </c>
      <c r="AC158" s="19">
        <v>0</v>
      </c>
      <c r="AD158" s="19">
        <v>0</v>
      </c>
      <c r="AE158" s="19">
        <v>0</v>
      </c>
      <c r="AF158" s="19">
        <v>0</v>
      </c>
      <c r="AG158" s="19">
        <v>0</v>
      </c>
      <c r="AH158" s="19">
        <v>0</v>
      </c>
      <c r="AI158" s="19">
        <v>0</v>
      </c>
      <c r="AJ158" s="19">
        <v>0</v>
      </c>
      <c r="AK158" s="19">
        <v>0</v>
      </c>
      <c r="AL158" s="19">
        <v>0</v>
      </c>
      <c r="AM158" s="19">
        <v>0</v>
      </c>
      <c r="AN158" s="19">
        <v>0</v>
      </c>
      <c r="AO158" s="19">
        <v>0</v>
      </c>
      <c r="AP158" s="19">
        <v>0</v>
      </c>
      <c r="AQ158" s="19">
        <v>0</v>
      </c>
      <c r="AR158" s="130"/>
      <c r="AS158" s="130"/>
      <c r="AT158" s="10"/>
      <c r="AU158" s="10"/>
      <c r="AV158" s="10"/>
    </row>
    <row r="159" spans="1:48" s="11" customFormat="1" ht="27" customHeight="1">
      <c r="A159" s="186" t="s">
        <v>72</v>
      </c>
      <c r="B159" s="215" t="s">
        <v>111</v>
      </c>
      <c r="C159" s="234" t="s">
        <v>143</v>
      </c>
      <c r="D159" s="202" t="s">
        <v>27</v>
      </c>
      <c r="E159" s="148" t="s">
        <v>36</v>
      </c>
      <c r="F159" s="148" t="s">
        <v>36</v>
      </c>
      <c r="G159" s="148" t="s">
        <v>36</v>
      </c>
      <c r="H159" s="148" t="s">
        <v>36</v>
      </c>
      <c r="I159" s="148" t="s">
        <v>36</v>
      </c>
      <c r="J159" s="148" t="s">
        <v>36</v>
      </c>
      <c r="K159" s="148" t="s">
        <v>36</v>
      </c>
      <c r="L159" s="148" t="s">
        <v>36</v>
      </c>
      <c r="M159" s="148" t="s">
        <v>36</v>
      </c>
      <c r="N159" s="148" t="s">
        <v>36</v>
      </c>
      <c r="O159" s="148" t="s">
        <v>36</v>
      </c>
      <c r="P159" s="148" t="s">
        <v>36</v>
      </c>
      <c r="Q159" s="148" t="s">
        <v>36</v>
      </c>
      <c r="R159" s="148" t="s">
        <v>36</v>
      </c>
      <c r="S159" s="148" t="s">
        <v>36</v>
      </c>
      <c r="T159" s="148" t="s">
        <v>36</v>
      </c>
      <c r="U159" s="148" t="s">
        <v>36</v>
      </c>
      <c r="V159" s="148" t="s">
        <v>36</v>
      </c>
      <c r="W159" s="148" t="s">
        <v>36</v>
      </c>
      <c r="X159" s="148" t="s">
        <v>36</v>
      </c>
      <c r="Y159" s="148" t="s">
        <v>36</v>
      </c>
      <c r="Z159" s="148" t="s">
        <v>36</v>
      </c>
      <c r="AA159" s="148" t="s">
        <v>36</v>
      </c>
      <c r="AB159" s="148" t="s">
        <v>36</v>
      </c>
      <c r="AC159" s="148" t="s">
        <v>36</v>
      </c>
      <c r="AD159" s="148" t="s">
        <v>36</v>
      </c>
      <c r="AE159" s="148" t="s">
        <v>36</v>
      </c>
      <c r="AF159" s="148" t="s">
        <v>36</v>
      </c>
      <c r="AG159" s="148" t="s">
        <v>36</v>
      </c>
      <c r="AH159" s="148" t="s">
        <v>36</v>
      </c>
      <c r="AI159" s="148" t="s">
        <v>36</v>
      </c>
      <c r="AJ159" s="148" t="s">
        <v>36</v>
      </c>
      <c r="AK159" s="148" t="s">
        <v>36</v>
      </c>
      <c r="AL159" s="148" t="s">
        <v>36</v>
      </c>
      <c r="AM159" s="148" t="s">
        <v>36</v>
      </c>
      <c r="AN159" s="148" t="s">
        <v>36</v>
      </c>
      <c r="AO159" s="148" t="s">
        <v>36</v>
      </c>
      <c r="AP159" s="39" t="s">
        <v>36</v>
      </c>
      <c r="AQ159" s="39" t="s">
        <v>36</v>
      </c>
      <c r="AR159" s="128" t="s">
        <v>252</v>
      </c>
      <c r="AS159" s="128"/>
      <c r="AT159" s="10"/>
      <c r="AU159" s="10"/>
      <c r="AV159" s="10"/>
    </row>
    <row r="160" spans="1:48" s="51" customFormat="1" ht="16.5" customHeight="1">
      <c r="A160" s="187"/>
      <c r="B160" s="218"/>
      <c r="C160" s="203"/>
      <c r="D160" s="203"/>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E160" s="156"/>
      <c r="AF160" s="156"/>
      <c r="AG160" s="156"/>
      <c r="AH160" s="156"/>
      <c r="AI160" s="156"/>
      <c r="AJ160" s="156"/>
      <c r="AK160" s="156"/>
      <c r="AL160" s="156"/>
      <c r="AM160" s="156"/>
      <c r="AN160" s="156"/>
      <c r="AO160" s="156"/>
      <c r="AP160" s="45"/>
      <c r="AQ160" s="45"/>
      <c r="AR160" s="129"/>
      <c r="AS160" s="129"/>
      <c r="AT160" s="10"/>
      <c r="AU160" s="10"/>
      <c r="AV160" s="10"/>
    </row>
    <row r="161" spans="1:48" s="11" customFormat="1" ht="16.5" customHeight="1">
      <c r="A161" s="188"/>
      <c r="B161" s="219"/>
      <c r="C161" s="204"/>
      <c r="D161" s="204"/>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46"/>
      <c r="AQ161" s="46"/>
      <c r="AR161" s="130"/>
      <c r="AS161" s="130"/>
      <c r="AT161" s="10"/>
      <c r="AU161" s="10"/>
      <c r="AV161" s="10"/>
    </row>
    <row r="162" spans="1:48" s="11" customFormat="1" ht="163.5" customHeight="1">
      <c r="A162" s="186" t="s">
        <v>73</v>
      </c>
      <c r="B162" s="215" t="s">
        <v>112</v>
      </c>
      <c r="C162" s="202" t="s">
        <v>144</v>
      </c>
      <c r="D162" s="202" t="s">
        <v>27</v>
      </c>
      <c r="E162" s="148" t="s">
        <v>36</v>
      </c>
      <c r="F162" s="151" t="s">
        <v>36</v>
      </c>
      <c r="G162" s="148" t="s">
        <v>36</v>
      </c>
      <c r="H162" s="235" t="s">
        <v>36</v>
      </c>
      <c r="I162" s="148" t="s">
        <v>36</v>
      </c>
      <c r="J162" s="148" t="s">
        <v>36</v>
      </c>
      <c r="K162" s="148" t="s">
        <v>36</v>
      </c>
      <c r="L162" s="151" t="s">
        <v>36</v>
      </c>
      <c r="M162" s="151" t="s">
        <v>36</v>
      </c>
      <c r="N162" s="151" t="s">
        <v>36</v>
      </c>
      <c r="O162" s="151" t="s">
        <v>36</v>
      </c>
      <c r="P162" s="151" t="s">
        <v>36</v>
      </c>
      <c r="Q162" s="151" t="s">
        <v>36</v>
      </c>
      <c r="R162" s="151" t="s">
        <v>36</v>
      </c>
      <c r="S162" s="151" t="s">
        <v>36</v>
      </c>
      <c r="T162" s="151" t="s">
        <v>36</v>
      </c>
      <c r="U162" s="151" t="s">
        <v>36</v>
      </c>
      <c r="V162" s="151" t="s">
        <v>36</v>
      </c>
      <c r="W162" s="151" t="s">
        <v>36</v>
      </c>
      <c r="X162" s="151" t="s">
        <v>36</v>
      </c>
      <c r="Y162" s="151" t="s">
        <v>36</v>
      </c>
      <c r="Z162" s="151" t="s">
        <v>36</v>
      </c>
      <c r="AA162" s="151" t="s">
        <v>36</v>
      </c>
      <c r="AB162" s="151" t="s">
        <v>36</v>
      </c>
      <c r="AC162" s="151" t="s">
        <v>36</v>
      </c>
      <c r="AD162" s="151" t="s">
        <v>36</v>
      </c>
      <c r="AE162" s="151" t="s">
        <v>36</v>
      </c>
      <c r="AF162" s="151" t="s">
        <v>36</v>
      </c>
      <c r="AG162" s="151" t="s">
        <v>36</v>
      </c>
      <c r="AH162" s="151" t="s">
        <v>36</v>
      </c>
      <c r="AI162" s="151" t="s">
        <v>36</v>
      </c>
      <c r="AJ162" s="151" t="s">
        <v>36</v>
      </c>
      <c r="AK162" s="151" t="s">
        <v>36</v>
      </c>
      <c r="AL162" s="151" t="s">
        <v>36</v>
      </c>
      <c r="AM162" s="151" t="s">
        <v>36</v>
      </c>
      <c r="AN162" s="151" t="s">
        <v>36</v>
      </c>
      <c r="AO162" s="161" t="s">
        <v>36</v>
      </c>
      <c r="AP162" s="39" t="s">
        <v>36</v>
      </c>
      <c r="AQ162" s="39" t="s">
        <v>36</v>
      </c>
      <c r="AR162" s="128" t="s">
        <v>253</v>
      </c>
      <c r="AS162" s="128"/>
      <c r="AT162" s="10"/>
      <c r="AU162" s="10"/>
      <c r="AV162" s="10"/>
    </row>
    <row r="163" spans="1:48" s="51" customFormat="1" ht="57" customHeight="1">
      <c r="A163" s="187"/>
      <c r="B163" s="218"/>
      <c r="C163" s="203"/>
      <c r="D163" s="203"/>
      <c r="E163" s="156"/>
      <c r="F163" s="198"/>
      <c r="G163" s="156"/>
      <c r="H163" s="236"/>
      <c r="I163" s="154"/>
      <c r="J163" s="154"/>
      <c r="K163" s="154"/>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201"/>
      <c r="AP163" s="45"/>
      <c r="AQ163" s="45"/>
      <c r="AR163" s="129"/>
      <c r="AS163" s="129"/>
      <c r="AT163" s="10"/>
      <c r="AU163" s="10"/>
      <c r="AV163" s="10"/>
    </row>
    <row r="164" spans="1:48" s="11" customFormat="1" ht="52.5" customHeight="1">
      <c r="A164" s="188"/>
      <c r="B164" s="219"/>
      <c r="C164" s="204"/>
      <c r="D164" s="204"/>
      <c r="E164" s="157"/>
      <c r="F164" s="199"/>
      <c r="G164" s="157"/>
      <c r="H164" s="237"/>
      <c r="I164" s="155"/>
      <c r="J164" s="155"/>
      <c r="K164" s="155"/>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201"/>
      <c r="AP164" s="46"/>
      <c r="AQ164" s="46"/>
      <c r="AR164" s="130"/>
      <c r="AS164" s="130"/>
      <c r="AT164" s="10"/>
      <c r="AU164" s="10"/>
      <c r="AV164" s="10"/>
    </row>
    <row r="165" spans="1:48" s="11" customFormat="1" ht="50.25" customHeight="1">
      <c r="A165" s="186" t="s">
        <v>32</v>
      </c>
      <c r="B165" s="238" t="s">
        <v>34</v>
      </c>
      <c r="C165" s="239"/>
      <c r="D165" s="13" t="s">
        <v>22</v>
      </c>
      <c r="E165" s="78">
        <f>E167+E166+E168</f>
        <v>160</v>
      </c>
      <c r="F165" s="78">
        <f>F167+F166+F168</f>
        <v>70</v>
      </c>
      <c r="G165" s="121">
        <f>F165/E165*100</f>
        <v>43.75</v>
      </c>
      <c r="H165" s="78">
        <f t="shared" ref="H165:I165" si="240">H167+H166+H168</f>
        <v>0</v>
      </c>
      <c r="I165" s="78">
        <f t="shared" si="240"/>
        <v>0</v>
      </c>
      <c r="J165" s="40">
        <v>0</v>
      </c>
      <c r="K165" s="78">
        <f>K167+K166+K168</f>
        <v>0</v>
      </c>
      <c r="L165" s="40">
        <f>L166+L167+L168+L169</f>
        <v>0</v>
      </c>
      <c r="M165" s="40">
        <v>0</v>
      </c>
      <c r="N165" s="78">
        <f>N167+N166+N168</f>
        <v>10</v>
      </c>
      <c r="O165" s="78">
        <f>O167+O166+O168</f>
        <v>0</v>
      </c>
      <c r="P165" s="40">
        <v>0</v>
      </c>
      <c r="Q165" s="78">
        <f t="shared" ref="Q165:AO165" si="241">Q167+Q166+Q168</f>
        <v>0</v>
      </c>
      <c r="R165" s="78">
        <f t="shared" si="241"/>
        <v>10</v>
      </c>
      <c r="S165" s="78">
        <f t="shared" si="241"/>
        <v>100</v>
      </c>
      <c r="T165" s="78">
        <f t="shared" si="241"/>
        <v>0</v>
      </c>
      <c r="U165" s="78">
        <f t="shared" si="241"/>
        <v>0</v>
      </c>
      <c r="V165" s="78">
        <f t="shared" si="241"/>
        <v>0</v>
      </c>
      <c r="W165" s="78">
        <f t="shared" si="241"/>
        <v>0</v>
      </c>
      <c r="X165" s="78">
        <f t="shared" si="241"/>
        <v>0</v>
      </c>
      <c r="Y165" s="78">
        <f t="shared" si="241"/>
        <v>0</v>
      </c>
      <c r="Z165" s="78">
        <f t="shared" si="241"/>
        <v>0</v>
      </c>
      <c r="AA165" s="78">
        <f t="shared" si="241"/>
        <v>0</v>
      </c>
      <c r="AB165" s="78">
        <f t="shared" si="241"/>
        <v>0</v>
      </c>
      <c r="AC165" s="78">
        <f t="shared" si="241"/>
        <v>30</v>
      </c>
      <c r="AD165" s="78">
        <f t="shared" si="241"/>
        <v>0</v>
      </c>
      <c r="AE165" s="78">
        <f t="shared" si="241"/>
        <v>0</v>
      </c>
      <c r="AF165" s="78">
        <f t="shared" si="241"/>
        <v>60</v>
      </c>
      <c r="AG165" s="78">
        <f t="shared" si="241"/>
        <v>60</v>
      </c>
      <c r="AH165" s="121">
        <f>AG165/AF165*100</f>
        <v>100</v>
      </c>
      <c r="AI165" s="78">
        <f t="shared" si="241"/>
        <v>10</v>
      </c>
      <c r="AJ165" s="78">
        <f t="shared" si="241"/>
        <v>0</v>
      </c>
      <c r="AK165" s="78">
        <f t="shared" si="241"/>
        <v>0</v>
      </c>
      <c r="AL165" s="78">
        <f t="shared" si="241"/>
        <v>50</v>
      </c>
      <c r="AM165" s="78">
        <f t="shared" si="241"/>
        <v>0</v>
      </c>
      <c r="AN165" s="78">
        <f t="shared" si="241"/>
        <v>0</v>
      </c>
      <c r="AO165" s="78">
        <f t="shared" si="241"/>
        <v>0</v>
      </c>
      <c r="AP165" s="40">
        <f>AP166+AP167+AP168+AP169</f>
        <v>0</v>
      </c>
      <c r="AQ165" s="39">
        <v>0</v>
      </c>
      <c r="AR165" s="131"/>
      <c r="AS165" s="131"/>
      <c r="AT165" s="10"/>
      <c r="AU165" s="10"/>
      <c r="AV165" s="10"/>
    </row>
    <row r="166" spans="1:48" s="12" customFormat="1" ht="27.75" customHeight="1">
      <c r="A166" s="187"/>
      <c r="B166" s="240"/>
      <c r="C166" s="241"/>
      <c r="D166" s="13" t="s">
        <v>23</v>
      </c>
      <c r="E166" s="78">
        <f t="shared" ref="E166" si="242">H166+K166+N166+Q166+T166+W166+Z166+AC166+AF166+AI166+AL166+AO166</f>
        <v>0</v>
      </c>
      <c r="F166" s="22">
        <f>I166+L166+O166+R166+U166+X166+AA166+AD166+AG166+AJ166+AM166+AP166</f>
        <v>0</v>
      </c>
      <c r="G166" s="78">
        <v>0</v>
      </c>
      <c r="H166" s="47">
        <f>H171+H182+H193+H198+H203+H211</f>
        <v>0</v>
      </c>
      <c r="I166" s="47">
        <f>I171+I182+I193+I198+I203+I211</f>
        <v>0</v>
      </c>
      <c r="J166" s="40">
        <v>0</v>
      </c>
      <c r="K166" s="47">
        <f>K171+K182+K193+K198+K203+K211</f>
        <v>0</v>
      </c>
      <c r="L166" s="47">
        <f>L171+L182+L193+L198+L203+L211</f>
        <v>0</v>
      </c>
      <c r="M166" s="40">
        <v>0</v>
      </c>
      <c r="N166" s="47">
        <f>N171+N182+N193+N198+N203+N211</f>
        <v>0</v>
      </c>
      <c r="O166" s="47">
        <f>O171+O182+O193+O198+O203+O211</f>
        <v>0</v>
      </c>
      <c r="P166" s="40">
        <v>0</v>
      </c>
      <c r="Q166" s="47">
        <f>Q171+Q182+Q193+Q198+Q203+Q211</f>
        <v>0</v>
      </c>
      <c r="R166" s="47">
        <f>R171+R182+R193+R198+R203+R211</f>
        <v>0</v>
      </c>
      <c r="S166" s="40">
        <v>0</v>
      </c>
      <c r="T166" s="47">
        <f>T171+T182+T193+T198+T203+T211</f>
        <v>0</v>
      </c>
      <c r="U166" s="47">
        <f>U171+U182+U193+U198+U203+U211</f>
        <v>0</v>
      </c>
      <c r="V166" s="40">
        <v>0</v>
      </c>
      <c r="W166" s="47">
        <f>W171+W182+W193+W198+W203+W211</f>
        <v>0</v>
      </c>
      <c r="X166" s="47">
        <f>X171+X182+X193+X198+X203+X211</f>
        <v>0</v>
      </c>
      <c r="Y166" s="39">
        <v>0</v>
      </c>
      <c r="Z166" s="47">
        <f>Z171+Z182+Z193+Z198+Z203+Z211</f>
        <v>0</v>
      </c>
      <c r="AA166" s="47">
        <f>AA171+AA182+AA193+AA198+AA203+AA211</f>
        <v>0</v>
      </c>
      <c r="AB166" s="39">
        <v>0</v>
      </c>
      <c r="AC166" s="47">
        <f>AC171+AC182+AC193+AC198+AC203+AC211</f>
        <v>0</v>
      </c>
      <c r="AD166" s="47">
        <f>AD171+AD182+AD193+AD198+AD203+AD211</f>
        <v>0</v>
      </c>
      <c r="AE166" s="39">
        <v>0</v>
      </c>
      <c r="AF166" s="47">
        <f>AF171+AF182+AF193+AF198+AF203+AF211</f>
        <v>0</v>
      </c>
      <c r="AG166" s="47">
        <f>AG171+AG182+AG193+AG198+AG203+AG211</f>
        <v>0</v>
      </c>
      <c r="AH166" s="39">
        <v>0</v>
      </c>
      <c r="AI166" s="47">
        <f>AI171+AI182+AI193+AI198+AI203+AI211</f>
        <v>0</v>
      </c>
      <c r="AJ166" s="47">
        <f>AJ171+AJ182+AJ193+AJ198+AJ203+AJ211</f>
        <v>0</v>
      </c>
      <c r="AK166" s="39"/>
      <c r="AL166" s="47">
        <f>AL171+AL182+AL193+AL198+AL203+AL211</f>
        <v>0</v>
      </c>
      <c r="AM166" s="47">
        <f>AM171+AM182+AM193+AM198+AM203+AM211</f>
        <v>0</v>
      </c>
      <c r="AN166" s="39"/>
      <c r="AO166" s="47">
        <f>AO171+AO182+AO193+AO198+AO203+AO211</f>
        <v>0</v>
      </c>
      <c r="AP166" s="47">
        <f>AP171+AP182+AP193+AP198+AP203+AP211</f>
        <v>0</v>
      </c>
      <c r="AQ166" s="39"/>
      <c r="AR166" s="132"/>
      <c r="AS166" s="132"/>
      <c r="AT166" s="10"/>
      <c r="AU166" s="10"/>
      <c r="AV166" s="10"/>
    </row>
    <row r="167" spans="1:48" s="12" customFormat="1" ht="25.5" customHeight="1">
      <c r="A167" s="187"/>
      <c r="B167" s="240"/>
      <c r="C167" s="241"/>
      <c r="D167" s="15" t="s">
        <v>24</v>
      </c>
      <c r="E167" s="78">
        <v>0</v>
      </c>
      <c r="F167" s="22">
        <f>I167+L167+O167+R167+U167+X167+AA167+AD167+AG167+AJ167+AM167+AP167</f>
        <v>0</v>
      </c>
      <c r="G167" s="78">
        <v>0</v>
      </c>
      <c r="H167" s="47">
        <f t="shared" ref="H167:I167" si="243">H172+H183+H194+H199+H204+H212</f>
        <v>0</v>
      </c>
      <c r="I167" s="47">
        <f t="shared" si="243"/>
        <v>0</v>
      </c>
      <c r="J167" s="40">
        <v>0</v>
      </c>
      <c r="K167" s="47">
        <f t="shared" ref="K167:L167" si="244">K172+K183+K194+K199+K204+K212</f>
        <v>0</v>
      </c>
      <c r="L167" s="47">
        <f t="shared" si="244"/>
        <v>0</v>
      </c>
      <c r="M167" s="40">
        <v>0</v>
      </c>
      <c r="N167" s="47">
        <f t="shared" ref="N167:O167" si="245">N172+N183+N194+N199+N204+N212</f>
        <v>0</v>
      </c>
      <c r="O167" s="47">
        <f t="shared" si="245"/>
        <v>0</v>
      </c>
      <c r="P167" s="40">
        <v>0</v>
      </c>
      <c r="Q167" s="47">
        <f t="shared" ref="Q167:R167" si="246">Q172+Q183+Q194+Q199+Q204+Q212</f>
        <v>0</v>
      </c>
      <c r="R167" s="47">
        <f t="shared" si="246"/>
        <v>0</v>
      </c>
      <c r="S167" s="40">
        <v>0</v>
      </c>
      <c r="T167" s="47">
        <f t="shared" ref="T167:U167" si="247">T172+T183+T194+T199+T204+T212</f>
        <v>0</v>
      </c>
      <c r="U167" s="47">
        <f t="shared" si="247"/>
        <v>0</v>
      </c>
      <c r="V167" s="40">
        <v>0</v>
      </c>
      <c r="W167" s="47">
        <f t="shared" ref="W167:X167" si="248">W172+W183+W194+W199+W204+W212</f>
        <v>0</v>
      </c>
      <c r="X167" s="47">
        <f t="shared" si="248"/>
        <v>0</v>
      </c>
      <c r="Y167" s="39">
        <v>0</v>
      </c>
      <c r="Z167" s="47">
        <f t="shared" ref="Z167:AA167" si="249">Z172+Z183+Z194+Z199+Z204+Z212</f>
        <v>0</v>
      </c>
      <c r="AA167" s="47">
        <f t="shared" si="249"/>
        <v>0</v>
      </c>
      <c r="AB167" s="39">
        <v>0</v>
      </c>
      <c r="AC167" s="47">
        <f t="shared" ref="AC167:AD167" si="250">AC172+AC183+AC194+AC199+AC204+AC212</f>
        <v>0</v>
      </c>
      <c r="AD167" s="47">
        <f t="shared" si="250"/>
        <v>0</v>
      </c>
      <c r="AE167" s="39">
        <v>0</v>
      </c>
      <c r="AF167" s="47">
        <f t="shared" ref="AF167:AG167" si="251">AF172+AF183+AF194+AF199+AF204+AF212</f>
        <v>0</v>
      </c>
      <c r="AG167" s="47">
        <f t="shared" si="251"/>
        <v>0</v>
      </c>
      <c r="AH167" s="39">
        <v>0</v>
      </c>
      <c r="AI167" s="47">
        <f t="shared" ref="AI167:AJ167" si="252">AI172+AI183+AI194+AI199+AI204+AI212</f>
        <v>0</v>
      </c>
      <c r="AJ167" s="47">
        <f t="shared" si="252"/>
        <v>0</v>
      </c>
      <c r="AK167" s="39">
        <v>0</v>
      </c>
      <c r="AL167" s="47">
        <f t="shared" ref="AL167:AM167" si="253">AL172+AL183+AL194+AL199+AL204+AL212</f>
        <v>0</v>
      </c>
      <c r="AM167" s="47">
        <f t="shared" si="253"/>
        <v>0</v>
      </c>
      <c r="AN167" s="39">
        <v>0</v>
      </c>
      <c r="AO167" s="47">
        <f t="shared" ref="AO167:AP167" si="254">AO172+AO183+AO194+AO199+AO204+AO212</f>
        <v>0</v>
      </c>
      <c r="AP167" s="47">
        <f t="shared" si="254"/>
        <v>0</v>
      </c>
      <c r="AQ167" s="39">
        <v>0</v>
      </c>
      <c r="AR167" s="132"/>
      <c r="AS167" s="132"/>
      <c r="AT167" s="10"/>
      <c r="AU167" s="10"/>
      <c r="AV167" s="10"/>
    </row>
    <row r="168" spans="1:48" s="12" customFormat="1" ht="30" customHeight="1">
      <c r="A168" s="187"/>
      <c r="B168" s="240"/>
      <c r="C168" s="241"/>
      <c r="D168" s="15" t="s">
        <v>126</v>
      </c>
      <c r="E168" s="78">
        <f>H168+K168+N168+Q168+T168+W168+Z168+AC168+AF168+AI168+AL168+AO168</f>
        <v>160</v>
      </c>
      <c r="F168" s="22">
        <f>I168+L168+O168+R168+U168+X168+AA168+AD168+AG168+AJ168+AM168+AP168</f>
        <v>70</v>
      </c>
      <c r="G168" s="78">
        <f>F168/E168*100</f>
        <v>43.75</v>
      </c>
      <c r="H168" s="47">
        <f>H173+H184+H195+H200+H205+H213</f>
        <v>0</v>
      </c>
      <c r="I168" s="80">
        <f>I173+I184+I195+I200+I205+I213</f>
        <v>0</v>
      </c>
      <c r="J168" s="40">
        <v>0</v>
      </c>
      <c r="K168" s="80">
        <f>K173+K184+K195+K200+K205+K213</f>
        <v>0</v>
      </c>
      <c r="L168" s="80">
        <f>L173+L184+L195+L200+L205+L213</f>
        <v>0</v>
      </c>
      <c r="M168" s="40">
        <v>0</v>
      </c>
      <c r="N168" s="80">
        <f>N173+N184+N195+N200+N205+N213</f>
        <v>10</v>
      </c>
      <c r="O168" s="80">
        <f>O173+O184+O195+O200+O205+O213</f>
        <v>0</v>
      </c>
      <c r="P168" s="40">
        <v>0</v>
      </c>
      <c r="Q168" s="80">
        <f t="shared" ref="Q168:AO168" si="255">Q173+Q184+Q195+Q200+Q205+Q213</f>
        <v>0</v>
      </c>
      <c r="R168" s="80">
        <f t="shared" si="255"/>
        <v>10</v>
      </c>
      <c r="S168" s="80">
        <f t="shared" si="255"/>
        <v>100</v>
      </c>
      <c r="T168" s="80">
        <f t="shared" si="255"/>
        <v>0</v>
      </c>
      <c r="U168" s="80">
        <f t="shared" si="255"/>
        <v>0</v>
      </c>
      <c r="V168" s="80">
        <f t="shared" si="255"/>
        <v>0</v>
      </c>
      <c r="W168" s="80">
        <f t="shared" si="255"/>
        <v>0</v>
      </c>
      <c r="X168" s="80">
        <f t="shared" si="255"/>
        <v>0</v>
      </c>
      <c r="Y168" s="80">
        <f t="shared" si="255"/>
        <v>0</v>
      </c>
      <c r="Z168" s="80">
        <f t="shared" si="255"/>
        <v>0</v>
      </c>
      <c r="AA168" s="80">
        <f t="shared" si="255"/>
        <v>0</v>
      </c>
      <c r="AB168" s="80">
        <f t="shared" si="255"/>
        <v>0</v>
      </c>
      <c r="AC168" s="80">
        <f t="shared" si="255"/>
        <v>30</v>
      </c>
      <c r="AD168" s="80">
        <f t="shared" si="255"/>
        <v>0</v>
      </c>
      <c r="AE168" s="80">
        <f t="shared" si="255"/>
        <v>0</v>
      </c>
      <c r="AF168" s="80">
        <f t="shared" si="255"/>
        <v>60</v>
      </c>
      <c r="AG168" s="80">
        <f t="shared" si="255"/>
        <v>60</v>
      </c>
      <c r="AH168" s="121">
        <f>AG168/AF168*100</f>
        <v>100</v>
      </c>
      <c r="AI168" s="80">
        <f t="shared" si="255"/>
        <v>10</v>
      </c>
      <c r="AJ168" s="80">
        <f t="shared" si="255"/>
        <v>0</v>
      </c>
      <c r="AK168" s="80">
        <f t="shared" si="255"/>
        <v>0</v>
      </c>
      <c r="AL168" s="80">
        <f t="shared" si="255"/>
        <v>50</v>
      </c>
      <c r="AM168" s="80">
        <f t="shared" si="255"/>
        <v>0</v>
      </c>
      <c r="AN168" s="80">
        <f t="shared" si="255"/>
        <v>0</v>
      </c>
      <c r="AO168" s="80">
        <f t="shared" si="255"/>
        <v>0</v>
      </c>
      <c r="AP168" s="47">
        <f t="shared" ref="AP168" si="256">AP173+AP184+AP195+AP200+AP205+AP213</f>
        <v>0</v>
      </c>
      <c r="AQ168" s="39">
        <v>0</v>
      </c>
      <c r="AR168" s="132"/>
      <c r="AS168" s="132"/>
      <c r="AT168" s="10"/>
      <c r="AU168" s="10"/>
      <c r="AV168" s="10"/>
    </row>
    <row r="169" spans="1:48" s="12" customFormat="1" ht="27.75" customHeight="1">
      <c r="A169" s="188"/>
      <c r="B169" s="242"/>
      <c r="C169" s="243"/>
      <c r="D169" s="28" t="s">
        <v>25</v>
      </c>
      <c r="E169" s="78">
        <f t="shared" ref="E169" si="257">H169+K169+N169+Q169+T169+W169+Z169+AC169+AF169+AI169+AL169+AO169</f>
        <v>0</v>
      </c>
      <c r="F169" s="22">
        <f t="shared" ref="F169" si="258">I169+L169+O169+R169+U169+X169+AA169+AD169+AG169+AJ169+AM169+AP169</f>
        <v>0</v>
      </c>
      <c r="G169" s="78">
        <v>0</v>
      </c>
      <c r="H169" s="47">
        <f t="shared" ref="H169:I169" si="259">H174+H185+H196+H201+H206+H214</f>
        <v>0</v>
      </c>
      <c r="I169" s="47">
        <f t="shared" si="259"/>
        <v>0</v>
      </c>
      <c r="J169" s="40">
        <v>0</v>
      </c>
      <c r="K169" s="47">
        <f t="shared" ref="K169:L169" si="260">K174+K185+K196+K201+K206+K214</f>
        <v>0</v>
      </c>
      <c r="L169" s="47">
        <f t="shared" si="260"/>
        <v>0</v>
      </c>
      <c r="M169" s="40">
        <v>0</v>
      </c>
      <c r="N169" s="47">
        <f t="shared" ref="N169:O169" si="261">N174+N185+N196+N201+N206+N214</f>
        <v>0</v>
      </c>
      <c r="O169" s="47">
        <f t="shared" si="261"/>
        <v>0</v>
      </c>
      <c r="P169" s="40">
        <v>0</v>
      </c>
      <c r="Q169" s="47">
        <f t="shared" ref="Q169:R169" si="262">Q174+Q185+Q196+Q201+Q206+Q214</f>
        <v>0</v>
      </c>
      <c r="R169" s="47">
        <f t="shared" si="262"/>
        <v>0</v>
      </c>
      <c r="S169" s="40">
        <v>0</v>
      </c>
      <c r="T169" s="47">
        <f t="shared" ref="T169:U169" si="263">T174+T185+T196+T201+T206+T214</f>
        <v>0</v>
      </c>
      <c r="U169" s="47">
        <f t="shared" si="263"/>
        <v>0</v>
      </c>
      <c r="V169" s="40">
        <v>0</v>
      </c>
      <c r="W169" s="47">
        <f t="shared" ref="W169:X169" si="264">W174+W185+W196+W201+W206+W214</f>
        <v>0</v>
      </c>
      <c r="X169" s="47">
        <f t="shared" si="264"/>
        <v>0</v>
      </c>
      <c r="Y169" s="39">
        <v>0</v>
      </c>
      <c r="Z169" s="47">
        <f t="shared" ref="Z169:AA169" si="265">Z174+Z185+Z196+Z201+Z206+Z214</f>
        <v>0</v>
      </c>
      <c r="AA169" s="47">
        <f t="shared" si="265"/>
        <v>0</v>
      </c>
      <c r="AB169" s="39">
        <v>0</v>
      </c>
      <c r="AC169" s="47">
        <f t="shared" ref="AC169:AD169" si="266">AC174+AC185+AC196+AC201+AC206+AC214</f>
        <v>0</v>
      </c>
      <c r="AD169" s="47">
        <f t="shared" si="266"/>
        <v>0</v>
      </c>
      <c r="AE169" s="39">
        <v>0</v>
      </c>
      <c r="AF169" s="47">
        <f t="shared" ref="AF169:AG169" si="267">AF174+AF185+AF196+AF201+AF206+AF214</f>
        <v>0</v>
      </c>
      <c r="AG169" s="47">
        <f t="shared" si="267"/>
        <v>0</v>
      </c>
      <c r="AH169" s="39">
        <v>0</v>
      </c>
      <c r="AI169" s="47">
        <f t="shared" ref="AI169:AJ169" si="268">AI174+AI185+AI196+AI201+AI206+AI214</f>
        <v>0</v>
      </c>
      <c r="AJ169" s="47">
        <f t="shared" si="268"/>
        <v>0</v>
      </c>
      <c r="AK169" s="39"/>
      <c r="AL169" s="47">
        <f t="shared" ref="AL169:AM169" si="269">AL174+AL185+AL196+AL201+AL206+AL214</f>
        <v>0</v>
      </c>
      <c r="AM169" s="47">
        <f t="shared" si="269"/>
        <v>0</v>
      </c>
      <c r="AN169" s="39"/>
      <c r="AO169" s="47">
        <f t="shared" ref="AO169:AP169" si="270">AO174+AO185+AO196+AO201+AO206+AO214</f>
        <v>0</v>
      </c>
      <c r="AP169" s="47">
        <f t="shared" si="270"/>
        <v>0</v>
      </c>
      <c r="AQ169" s="39"/>
      <c r="AR169" s="133"/>
      <c r="AS169" s="133"/>
      <c r="AT169" s="10"/>
      <c r="AU169" s="10"/>
      <c r="AV169" s="10"/>
    </row>
    <row r="170" spans="1:48" s="12" customFormat="1" ht="31.5" customHeight="1">
      <c r="A170" s="186" t="s">
        <v>33</v>
      </c>
      <c r="B170" s="215" t="s">
        <v>113</v>
      </c>
      <c r="C170" s="202" t="s">
        <v>135</v>
      </c>
      <c r="D170" s="13" t="s">
        <v>129</v>
      </c>
      <c r="E170" s="78">
        <f>E172+E171+E173</f>
        <v>0</v>
      </c>
      <c r="F170" s="78">
        <f>F172+F171+F173</f>
        <v>0</v>
      </c>
      <c r="G170" s="78">
        <v>0</v>
      </c>
      <c r="H170" s="16">
        <f>H173+H174</f>
        <v>0</v>
      </c>
      <c r="I170" s="40">
        <f>I173+I174</f>
        <v>0</v>
      </c>
      <c r="J170" s="40">
        <v>0</v>
      </c>
      <c r="K170" s="40">
        <f>K173+K174</f>
        <v>0</v>
      </c>
      <c r="L170" s="22">
        <f>L173+L174</f>
        <v>0</v>
      </c>
      <c r="M170" s="40">
        <v>0</v>
      </c>
      <c r="N170" s="16">
        <f>N173+N174</f>
        <v>0</v>
      </c>
      <c r="O170" s="40">
        <f>O173+O174</f>
        <v>0</v>
      </c>
      <c r="P170" s="40">
        <v>0</v>
      </c>
      <c r="Q170" s="40">
        <v>0</v>
      </c>
      <c r="R170" s="22">
        <v>0</v>
      </c>
      <c r="S170" s="40">
        <v>0</v>
      </c>
      <c r="T170" s="16">
        <v>0</v>
      </c>
      <c r="U170" s="22">
        <v>0</v>
      </c>
      <c r="V170" s="40">
        <v>0</v>
      </c>
      <c r="W170" s="16">
        <v>0</v>
      </c>
      <c r="X170" s="40">
        <v>0</v>
      </c>
      <c r="Y170" s="40">
        <v>0</v>
      </c>
      <c r="Z170" s="40">
        <v>0</v>
      </c>
      <c r="AA170" s="40">
        <v>0</v>
      </c>
      <c r="AB170" s="40">
        <v>0</v>
      </c>
      <c r="AC170" s="40">
        <v>0</v>
      </c>
      <c r="AD170" s="40">
        <v>0</v>
      </c>
      <c r="AE170" s="40">
        <v>0</v>
      </c>
      <c r="AF170" s="40">
        <v>0</v>
      </c>
      <c r="AG170" s="40">
        <v>0</v>
      </c>
      <c r="AH170" s="40">
        <v>0</v>
      </c>
      <c r="AI170" s="40">
        <v>0</v>
      </c>
      <c r="AJ170" s="40">
        <v>0</v>
      </c>
      <c r="AK170" s="40">
        <v>0</v>
      </c>
      <c r="AL170" s="40">
        <v>0</v>
      </c>
      <c r="AM170" s="40">
        <v>0</v>
      </c>
      <c r="AN170" s="40">
        <v>0</v>
      </c>
      <c r="AO170" s="40">
        <v>0</v>
      </c>
      <c r="AP170" s="40">
        <v>0</v>
      </c>
      <c r="AQ170" s="40">
        <v>0</v>
      </c>
      <c r="AR170" s="128" t="s">
        <v>214</v>
      </c>
      <c r="AS170" s="128"/>
      <c r="AT170" s="10"/>
      <c r="AU170" s="10"/>
      <c r="AV170" s="10"/>
    </row>
    <row r="171" spans="1:48" s="12" customFormat="1" ht="25.5" customHeight="1">
      <c r="A171" s="187"/>
      <c r="B171" s="218"/>
      <c r="C171" s="203"/>
      <c r="D171" s="13" t="s">
        <v>125</v>
      </c>
      <c r="E171" s="78">
        <f t="shared" ref="E171" si="271">H171+K171+N171+Q171+T171+W171+Z171+AC171+AF171+AI171+AL171+AO171</f>
        <v>0</v>
      </c>
      <c r="F171" s="22">
        <f>I171+L171+O171+R171+U171+X171+AA171+AD171+AG171+AJ171+AM171+AP171</f>
        <v>0</v>
      </c>
      <c r="G171" s="78">
        <v>0</v>
      </c>
      <c r="H171" s="18">
        <v>0</v>
      </c>
      <c r="I171" s="19">
        <v>0</v>
      </c>
      <c r="J171" s="19">
        <v>0</v>
      </c>
      <c r="K171" s="19">
        <v>0</v>
      </c>
      <c r="L171" s="20">
        <v>0</v>
      </c>
      <c r="M171" s="19">
        <v>0</v>
      </c>
      <c r="N171" s="18">
        <v>0</v>
      </c>
      <c r="O171" s="19">
        <v>0</v>
      </c>
      <c r="P171" s="19">
        <v>0</v>
      </c>
      <c r="Q171" s="19">
        <v>0</v>
      </c>
      <c r="R171" s="20">
        <v>0</v>
      </c>
      <c r="S171" s="19">
        <v>0</v>
      </c>
      <c r="T171" s="18">
        <v>0</v>
      </c>
      <c r="U171" s="20">
        <v>0</v>
      </c>
      <c r="V171" s="19">
        <v>0</v>
      </c>
      <c r="W171" s="18">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29"/>
      <c r="AS171" s="129"/>
      <c r="AT171" s="10"/>
      <c r="AU171" s="10"/>
      <c r="AV171" s="10"/>
    </row>
    <row r="172" spans="1:48" s="11" customFormat="1" ht="24.75" customHeight="1">
      <c r="A172" s="187"/>
      <c r="B172" s="218"/>
      <c r="C172" s="203"/>
      <c r="D172" s="15" t="s">
        <v>24</v>
      </c>
      <c r="E172" s="78">
        <v>0</v>
      </c>
      <c r="F172" s="22">
        <f>I172+L172+O172+R172+U172+X172+AA172+AD172+AG172+AJ172+AM172+AP172</f>
        <v>0</v>
      </c>
      <c r="G172" s="78">
        <v>0</v>
      </c>
      <c r="H172" s="18">
        <v>0</v>
      </c>
      <c r="I172" s="19">
        <v>0</v>
      </c>
      <c r="J172" s="19">
        <v>0</v>
      </c>
      <c r="K172" s="19">
        <v>0</v>
      </c>
      <c r="L172" s="20">
        <v>0</v>
      </c>
      <c r="M172" s="19">
        <v>0</v>
      </c>
      <c r="N172" s="18">
        <v>0</v>
      </c>
      <c r="O172" s="19">
        <v>0</v>
      </c>
      <c r="P172" s="19">
        <v>0</v>
      </c>
      <c r="Q172" s="19">
        <v>0</v>
      </c>
      <c r="R172" s="20">
        <v>0</v>
      </c>
      <c r="S172" s="19">
        <v>0</v>
      </c>
      <c r="T172" s="18">
        <v>0</v>
      </c>
      <c r="U172" s="20">
        <v>0</v>
      </c>
      <c r="V172" s="19">
        <v>0</v>
      </c>
      <c r="W172" s="18">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29"/>
      <c r="AS172" s="129"/>
      <c r="AT172" s="10"/>
      <c r="AU172" s="10"/>
      <c r="AV172" s="10"/>
    </row>
    <row r="173" spans="1:48" s="11" customFormat="1" ht="29.25" customHeight="1">
      <c r="A173" s="187"/>
      <c r="B173" s="218"/>
      <c r="C173" s="203"/>
      <c r="D173" s="15" t="s">
        <v>126</v>
      </c>
      <c r="E173" s="78">
        <f>H173+K173+N173+Q173+T173+W173+Z173+AC173+AF173+AI173+AL173+AO173</f>
        <v>0</v>
      </c>
      <c r="F173" s="22">
        <f>I173+L173+O173+R173+U173+X173+AA173+AD173+AG173+AJ173+AM173+AP173</f>
        <v>0</v>
      </c>
      <c r="G173" s="78">
        <v>0</v>
      </c>
      <c r="H173" s="18">
        <v>0</v>
      </c>
      <c r="I173" s="19">
        <v>0</v>
      </c>
      <c r="J173" s="19">
        <v>0</v>
      </c>
      <c r="K173" s="19">
        <v>0</v>
      </c>
      <c r="L173" s="20">
        <v>0</v>
      </c>
      <c r="M173" s="19">
        <v>0</v>
      </c>
      <c r="N173" s="18">
        <v>0</v>
      </c>
      <c r="O173" s="19">
        <v>0</v>
      </c>
      <c r="P173" s="19">
        <v>0</v>
      </c>
      <c r="Q173" s="19">
        <v>0</v>
      </c>
      <c r="R173" s="20">
        <v>0</v>
      </c>
      <c r="S173" s="19">
        <v>0</v>
      </c>
      <c r="T173" s="18">
        <v>0</v>
      </c>
      <c r="U173" s="20">
        <v>0</v>
      </c>
      <c r="V173" s="19">
        <v>0</v>
      </c>
      <c r="W173" s="18">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29"/>
      <c r="AS173" s="129"/>
      <c r="AT173" s="10"/>
      <c r="AU173" s="10"/>
      <c r="AV173" s="10"/>
    </row>
    <row r="174" spans="1:48" s="11" customFormat="1" ht="28.5" customHeight="1">
      <c r="A174" s="188"/>
      <c r="B174" s="219"/>
      <c r="C174" s="204"/>
      <c r="D174" s="28" t="s">
        <v>127</v>
      </c>
      <c r="E174" s="78">
        <f t="shared" ref="E174" si="272">H174+K174+N174+Q174+T174+W174+Z174+AC174+AF174+AI174+AL174+AO174</f>
        <v>0</v>
      </c>
      <c r="F174" s="22">
        <f t="shared" ref="F174" si="273">I174+L174+O174+R174+U174+X174+AA174+AD174+AG174+AJ174+AM174+AP174</f>
        <v>0</v>
      </c>
      <c r="G174" s="78">
        <v>0</v>
      </c>
      <c r="H174" s="18">
        <v>0</v>
      </c>
      <c r="I174" s="19">
        <v>0</v>
      </c>
      <c r="J174" s="19">
        <v>0</v>
      </c>
      <c r="K174" s="19">
        <v>0</v>
      </c>
      <c r="L174" s="20">
        <v>0</v>
      </c>
      <c r="M174" s="19">
        <v>0</v>
      </c>
      <c r="N174" s="18">
        <v>0</v>
      </c>
      <c r="O174" s="19">
        <v>0</v>
      </c>
      <c r="P174" s="19">
        <v>0</v>
      </c>
      <c r="Q174" s="19">
        <v>0</v>
      </c>
      <c r="R174" s="20">
        <v>0</v>
      </c>
      <c r="S174" s="19">
        <v>0</v>
      </c>
      <c r="T174" s="18">
        <v>0</v>
      </c>
      <c r="U174" s="20">
        <v>0</v>
      </c>
      <c r="V174" s="19">
        <v>0</v>
      </c>
      <c r="W174" s="18">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30"/>
      <c r="AS174" s="130"/>
      <c r="AT174" s="10"/>
      <c r="AU174" s="10"/>
      <c r="AV174" s="10"/>
    </row>
    <row r="175" spans="1:48" s="11" customFormat="1" ht="33" customHeight="1">
      <c r="A175" s="186" t="s">
        <v>74</v>
      </c>
      <c r="B175" s="215" t="s">
        <v>114</v>
      </c>
      <c r="C175" s="202" t="s">
        <v>145</v>
      </c>
      <c r="D175" s="202" t="s">
        <v>27</v>
      </c>
      <c r="E175" s="148" t="s">
        <v>36</v>
      </c>
      <c r="F175" s="148" t="s">
        <v>36</v>
      </c>
      <c r="G175" s="148" t="s">
        <v>36</v>
      </c>
      <c r="H175" s="148" t="s">
        <v>36</v>
      </c>
      <c r="I175" s="148" t="s">
        <v>36</v>
      </c>
      <c r="J175" s="148" t="s">
        <v>36</v>
      </c>
      <c r="K175" s="148" t="s">
        <v>36</v>
      </c>
      <c r="L175" s="148" t="s">
        <v>36</v>
      </c>
      <c r="M175" s="148" t="s">
        <v>36</v>
      </c>
      <c r="N175" s="148" t="s">
        <v>36</v>
      </c>
      <c r="O175" s="148" t="s">
        <v>36</v>
      </c>
      <c r="P175" s="148" t="s">
        <v>36</v>
      </c>
      <c r="Q175" s="148" t="s">
        <v>36</v>
      </c>
      <c r="R175" s="148" t="s">
        <v>36</v>
      </c>
      <c r="S175" s="148" t="s">
        <v>36</v>
      </c>
      <c r="T175" s="148" t="s">
        <v>36</v>
      </c>
      <c r="U175" s="148" t="s">
        <v>36</v>
      </c>
      <c r="V175" s="148" t="s">
        <v>36</v>
      </c>
      <c r="W175" s="148" t="s">
        <v>36</v>
      </c>
      <c r="X175" s="148" t="s">
        <v>36</v>
      </c>
      <c r="Y175" s="148" t="s">
        <v>36</v>
      </c>
      <c r="Z175" s="148" t="s">
        <v>36</v>
      </c>
      <c r="AA175" s="148" t="s">
        <v>36</v>
      </c>
      <c r="AB175" s="148" t="s">
        <v>36</v>
      </c>
      <c r="AC175" s="148" t="s">
        <v>36</v>
      </c>
      <c r="AD175" s="148" t="s">
        <v>36</v>
      </c>
      <c r="AE175" s="148" t="s">
        <v>36</v>
      </c>
      <c r="AF175" s="148" t="s">
        <v>36</v>
      </c>
      <c r="AG175" s="148" t="s">
        <v>36</v>
      </c>
      <c r="AH175" s="148" t="s">
        <v>36</v>
      </c>
      <c r="AI175" s="148" t="s">
        <v>36</v>
      </c>
      <c r="AJ175" s="148" t="s">
        <v>36</v>
      </c>
      <c r="AK175" s="148" t="s">
        <v>36</v>
      </c>
      <c r="AL175" s="148" t="s">
        <v>36</v>
      </c>
      <c r="AM175" s="148" t="s">
        <v>36</v>
      </c>
      <c r="AN175" s="148" t="s">
        <v>36</v>
      </c>
      <c r="AO175" s="148" t="s">
        <v>36</v>
      </c>
      <c r="AP175" s="148" t="s">
        <v>36</v>
      </c>
      <c r="AQ175" s="148" t="s">
        <v>36</v>
      </c>
      <c r="AR175" s="210" t="s">
        <v>217</v>
      </c>
      <c r="AS175" s="128"/>
      <c r="AT175" s="10"/>
      <c r="AU175" s="10"/>
      <c r="AV175" s="10"/>
    </row>
    <row r="176" spans="1:48" s="51" customFormat="1" ht="16.5" customHeight="1">
      <c r="A176" s="187"/>
      <c r="B176" s="218"/>
      <c r="C176" s="203"/>
      <c r="D176" s="203"/>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156"/>
      <c r="AE176" s="156"/>
      <c r="AF176" s="156"/>
      <c r="AG176" s="156"/>
      <c r="AH176" s="156"/>
      <c r="AI176" s="156"/>
      <c r="AJ176" s="156"/>
      <c r="AK176" s="156"/>
      <c r="AL176" s="156"/>
      <c r="AM176" s="156"/>
      <c r="AN176" s="156"/>
      <c r="AO176" s="156"/>
      <c r="AP176" s="156"/>
      <c r="AQ176" s="156"/>
      <c r="AR176" s="211"/>
      <c r="AS176" s="129"/>
      <c r="AT176" s="10"/>
      <c r="AU176" s="10"/>
      <c r="AV176" s="10"/>
    </row>
    <row r="177" spans="1:48" s="11" customFormat="1" ht="16.5" customHeight="1">
      <c r="A177" s="188"/>
      <c r="B177" s="219"/>
      <c r="C177" s="204"/>
      <c r="D177" s="204"/>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212"/>
      <c r="AS177" s="130"/>
      <c r="AT177" s="10"/>
      <c r="AU177" s="10"/>
      <c r="AV177" s="10"/>
    </row>
    <row r="178" spans="1:48" s="11" customFormat="1" ht="280.5" customHeight="1">
      <c r="A178" s="186" t="s">
        <v>75</v>
      </c>
      <c r="B178" s="215" t="s">
        <v>115</v>
      </c>
      <c r="C178" s="202" t="s">
        <v>146</v>
      </c>
      <c r="D178" s="202" t="s">
        <v>27</v>
      </c>
      <c r="E178" s="148" t="s">
        <v>36</v>
      </c>
      <c r="F178" s="148" t="s">
        <v>36</v>
      </c>
      <c r="G178" s="148" t="s">
        <v>36</v>
      </c>
      <c r="H178" s="148" t="s">
        <v>36</v>
      </c>
      <c r="I178" s="148" t="s">
        <v>36</v>
      </c>
      <c r="J178" s="148" t="s">
        <v>36</v>
      </c>
      <c r="K178" s="148" t="s">
        <v>36</v>
      </c>
      <c r="L178" s="148" t="s">
        <v>36</v>
      </c>
      <c r="M178" s="148" t="s">
        <v>36</v>
      </c>
      <c r="N178" s="148" t="s">
        <v>36</v>
      </c>
      <c r="O178" s="148" t="s">
        <v>36</v>
      </c>
      <c r="P178" s="148" t="s">
        <v>36</v>
      </c>
      <c r="Q178" s="148" t="s">
        <v>36</v>
      </c>
      <c r="R178" s="148" t="s">
        <v>36</v>
      </c>
      <c r="S178" s="148" t="s">
        <v>36</v>
      </c>
      <c r="T178" s="148" t="s">
        <v>36</v>
      </c>
      <c r="U178" s="148" t="s">
        <v>36</v>
      </c>
      <c r="V178" s="148" t="s">
        <v>36</v>
      </c>
      <c r="W178" s="148" t="s">
        <v>36</v>
      </c>
      <c r="X178" s="148" t="s">
        <v>36</v>
      </c>
      <c r="Y178" s="148" t="s">
        <v>36</v>
      </c>
      <c r="Z178" s="148" t="s">
        <v>36</v>
      </c>
      <c r="AA178" s="148" t="s">
        <v>36</v>
      </c>
      <c r="AB178" s="148" t="s">
        <v>36</v>
      </c>
      <c r="AC178" s="148" t="s">
        <v>36</v>
      </c>
      <c r="AD178" s="148" t="s">
        <v>36</v>
      </c>
      <c r="AE178" s="148" t="s">
        <v>36</v>
      </c>
      <c r="AF178" s="148" t="s">
        <v>36</v>
      </c>
      <c r="AG178" s="148" t="s">
        <v>36</v>
      </c>
      <c r="AH178" s="148" t="s">
        <v>36</v>
      </c>
      <c r="AI178" s="148" t="s">
        <v>36</v>
      </c>
      <c r="AJ178" s="148" t="s">
        <v>36</v>
      </c>
      <c r="AK178" s="148" t="s">
        <v>36</v>
      </c>
      <c r="AL178" s="148" t="s">
        <v>36</v>
      </c>
      <c r="AM178" s="148" t="s">
        <v>36</v>
      </c>
      <c r="AN178" s="148" t="s">
        <v>36</v>
      </c>
      <c r="AO178" s="148" t="s">
        <v>36</v>
      </c>
      <c r="AP178" s="39" t="s">
        <v>36</v>
      </c>
      <c r="AQ178" s="39" t="s">
        <v>36</v>
      </c>
      <c r="AR178" s="128" t="s">
        <v>254</v>
      </c>
      <c r="AS178" s="128"/>
      <c r="AT178" s="10"/>
      <c r="AU178" s="10"/>
      <c r="AV178" s="10"/>
    </row>
    <row r="179" spans="1:48" s="51" customFormat="1" ht="16.5" customHeight="1">
      <c r="A179" s="187"/>
      <c r="B179" s="218"/>
      <c r="C179" s="203"/>
      <c r="D179" s="203"/>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6"/>
      <c r="AK179" s="156"/>
      <c r="AL179" s="156"/>
      <c r="AM179" s="156"/>
      <c r="AN179" s="156"/>
      <c r="AO179" s="156"/>
      <c r="AP179" s="45"/>
      <c r="AQ179" s="45"/>
      <c r="AR179" s="129"/>
      <c r="AS179" s="129"/>
      <c r="AT179" s="10"/>
      <c r="AU179" s="10"/>
      <c r="AV179" s="10"/>
    </row>
    <row r="180" spans="1:48" s="11" customFormat="1" ht="16.5" customHeight="1">
      <c r="A180" s="188"/>
      <c r="B180" s="219"/>
      <c r="C180" s="204"/>
      <c r="D180" s="204"/>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46"/>
      <c r="AQ180" s="46"/>
      <c r="AR180" s="130"/>
      <c r="AS180" s="130"/>
      <c r="AT180" s="10"/>
      <c r="AU180" s="10"/>
      <c r="AV180" s="10"/>
    </row>
    <row r="181" spans="1:48" s="11" customFormat="1" ht="409.5" customHeight="1">
      <c r="A181" s="186" t="s">
        <v>76</v>
      </c>
      <c r="B181" s="215" t="s">
        <v>116</v>
      </c>
      <c r="C181" s="192" t="s">
        <v>173</v>
      </c>
      <c r="D181" s="13" t="s">
        <v>129</v>
      </c>
      <c r="E181" s="8">
        <f>H181+K181+N181+Q181+T181+W181+Z181+AC181+AF181+AI181+AL181+AO181</f>
        <v>0</v>
      </c>
      <c r="F181" s="14">
        <f t="shared" ref="F181" si="274">I181+L181+O181+R181+U181+X181+AA181+AD181+AG181+AJ181+AM181+AP181</f>
        <v>0</v>
      </c>
      <c r="G181" s="8">
        <v>0</v>
      </c>
      <c r="H181" s="16">
        <f>H183+H184</f>
        <v>0</v>
      </c>
      <c r="I181" s="40">
        <f t="shared" ref="I181:O181" si="275">I183+I184</f>
        <v>0</v>
      </c>
      <c r="J181" s="40">
        <v>0</v>
      </c>
      <c r="K181" s="40">
        <f t="shared" si="275"/>
        <v>0</v>
      </c>
      <c r="L181" s="22">
        <f t="shared" si="275"/>
        <v>0</v>
      </c>
      <c r="M181" s="40">
        <v>0</v>
      </c>
      <c r="N181" s="16">
        <f t="shared" si="275"/>
        <v>0</v>
      </c>
      <c r="O181" s="40">
        <f t="shared" si="275"/>
        <v>0</v>
      </c>
      <c r="P181" s="40">
        <v>0</v>
      </c>
      <c r="Q181" s="40">
        <v>0</v>
      </c>
      <c r="R181" s="22">
        <v>0</v>
      </c>
      <c r="S181" s="40">
        <v>0</v>
      </c>
      <c r="T181" s="16">
        <v>0</v>
      </c>
      <c r="U181" s="22">
        <v>0</v>
      </c>
      <c r="V181" s="40">
        <v>0</v>
      </c>
      <c r="W181" s="16">
        <v>0</v>
      </c>
      <c r="X181" s="40">
        <v>0</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0</v>
      </c>
      <c r="AO181" s="40">
        <v>0</v>
      </c>
      <c r="AP181" s="40">
        <v>0</v>
      </c>
      <c r="AQ181" s="40">
        <v>0</v>
      </c>
      <c r="AR181" s="128" t="s">
        <v>255</v>
      </c>
      <c r="AS181" s="128"/>
      <c r="AT181" s="10"/>
      <c r="AU181" s="10"/>
      <c r="AV181" s="10"/>
    </row>
    <row r="182" spans="1:48" s="12" customFormat="1" ht="23.25" customHeight="1">
      <c r="A182" s="216"/>
      <c r="B182" s="154"/>
      <c r="C182" s="203"/>
      <c r="D182" s="13" t="s">
        <v>125</v>
      </c>
      <c r="E182" s="8">
        <f>H182+K182+N182+Q182+T182+W182+Z182+AC182+AF182+AI182+AL182+AO182</f>
        <v>0</v>
      </c>
      <c r="F182" s="31">
        <v>0</v>
      </c>
      <c r="G182" s="8">
        <v>0</v>
      </c>
      <c r="H182" s="18">
        <v>0</v>
      </c>
      <c r="I182" s="19">
        <v>0</v>
      </c>
      <c r="J182" s="19">
        <v>0</v>
      </c>
      <c r="K182" s="19">
        <v>0</v>
      </c>
      <c r="L182" s="20">
        <v>0</v>
      </c>
      <c r="M182" s="19">
        <v>0</v>
      </c>
      <c r="N182" s="18">
        <v>0</v>
      </c>
      <c r="O182" s="19">
        <v>0</v>
      </c>
      <c r="P182" s="19">
        <v>0</v>
      </c>
      <c r="Q182" s="19">
        <v>0</v>
      </c>
      <c r="R182" s="20">
        <v>0</v>
      </c>
      <c r="S182" s="19">
        <v>0</v>
      </c>
      <c r="T182" s="18">
        <v>0</v>
      </c>
      <c r="U182" s="20">
        <v>0</v>
      </c>
      <c r="V182" s="19">
        <v>0</v>
      </c>
      <c r="W182" s="18">
        <v>0</v>
      </c>
      <c r="X182" s="19">
        <v>0</v>
      </c>
      <c r="Y182" s="19">
        <v>0</v>
      </c>
      <c r="Z182" s="19">
        <v>0</v>
      </c>
      <c r="AA182" s="19">
        <v>0</v>
      </c>
      <c r="AB182" s="19">
        <v>0</v>
      </c>
      <c r="AC182" s="19">
        <v>0</v>
      </c>
      <c r="AD182" s="19">
        <v>0</v>
      </c>
      <c r="AE182" s="19">
        <v>0</v>
      </c>
      <c r="AF182" s="19">
        <v>0</v>
      </c>
      <c r="AG182" s="19">
        <v>0</v>
      </c>
      <c r="AH182" s="19">
        <v>0</v>
      </c>
      <c r="AI182" s="19">
        <v>0</v>
      </c>
      <c r="AJ182" s="19">
        <v>0</v>
      </c>
      <c r="AK182" s="19">
        <v>0</v>
      </c>
      <c r="AL182" s="19">
        <v>0</v>
      </c>
      <c r="AM182" s="19">
        <v>0</v>
      </c>
      <c r="AN182" s="19">
        <v>0</v>
      </c>
      <c r="AO182" s="19">
        <v>0</v>
      </c>
      <c r="AP182" s="19">
        <v>0</v>
      </c>
      <c r="AQ182" s="19">
        <v>0</v>
      </c>
      <c r="AR182" s="129"/>
      <c r="AS182" s="129"/>
      <c r="AT182" s="10"/>
      <c r="AU182" s="10"/>
      <c r="AV182" s="10"/>
    </row>
    <row r="183" spans="1:48" s="12" customFormat="1" ht="23.25" customHeight="1">
      <c r="A183" s="216"/>
      <c r="B183" s="154"/>
      <c r="C183" s="203"/>
      <c r="D183" s="15" t="s">
        <v>24</v>
      </c>
      <c r="E183" s="8">
        <f>H183+K183+N183+Q183+T183+W183+Z183+AC183+AF183+AI183+AL183+AO183</f>
        <v>0</v>
      </c>
      <c r="F183" s="14">
        <f t="shared" ref="F183:F184" si="276">I183+L183+O183+R183+U183+X183+AA183+AD183+AG183+AJ183+AM183+AP183</f>
        <v>0</v>
      </c>
      <c r="G183" s="8">
        <v>0</v>
      </c>
      <c r="H183" s="18">
        <v>0</v>
      </c>
      <c r="I183" s="19">
        <v>0</v>
      </c>
      <c r="J183" s="19">
        <v>0</v>
      </c>
      <c r="K183" s="19">
        <v>0</v>
      </c>
      <c r="L183" s="20">
        <v>0</v>
      </c>
      <c r="M183" s="19">
        <v>0</v>
      </c>
      <c r="N183" s="18">
        <v>0</v>
      </c>
      <c r="O183" s="19">
        <v>0</v>
      </c>
      <c r="P183" s="19">
        <v>0</v>
      </c>
      <c r="Q183" s="19">
        <v>0</v>
      </c>
      <c r="R183" s="20">
        <v>0</v>
      </c>
      <c r="S183" s="19">
        <v>0</v>
      </c>
      <c r="T183" s="18">
        <v>0</v>
      </c>
      <c r="U183" s="20">
        <v>0</v>
      </c>
      <c r="V183" s="19">
        <v>0</v>
      </c>
      <c r="W183" s="18">
        <v>0</v>
      </c>
      <c r="X183" s="19">
        <v>0</v>
      </c>
      <c r="Y183" s="19">
        <v>0</v>
      </c>
      <c r="Z183" s="19">
        <v>0</v>
      </c>
      <c r="AA183" s="19">
        <v>0</v>
      </c>
      <c r="AB183" s="19">
        <v>0</v>
      </c>
      <c r="AC183" s="19">
        <v>0</v>
      </c>
      <c r="AD183" s="19">
        <v>0</v>
      </c>
      <c r="AE183" s="19">
        <v>0</v>
      </c>
      <c r="AF183" s="19">
        <v>0</v>
      </c>
      <c r="AG183" s="19">
        <v>0</v>
      </c>
      <c r="AH183" s="19">
        <v>0</v>
      </c>
      <c r="AI183" s="19">
        <v>0</v>
      </c>
      <c r="AJ183" s="19">
        <v>0</v>
      </c>
      <c r="AK183" s="19">
        <v>0</v>
      </c>
      <c r="AL183" s="19">
        <v>0</v>
      </c>
      <c r="AM183" s="19">
        <v>0</v>
      </c>
      <c r="AN183" s="19">
        <v>0</v>
      </c>
      <c r="AO183" s="19">
        <v>0</v>
      </c>
      <c r="AP183" s="19">
        <v>0</v>
      </c>
      <c r="AQ183" s="19">
        <v>0</v>
      </c>
      <c r="AR183" s="129"/>
      <c r="AS183" s="129"/>
      <c r="AT183" s="10"/>
      <c r="AU183" s="10"/>
      <c r="AV183" s="10"/>
    </row>
    <row r="184" spans="1:48" s="11" customFormat="1" ht="25.5" customHeight="1">
      <c r="A184" s="216"/>
      <c r="B184" s="154"/>
      <c r="C184" s="203"/>
      <c r="D184" s="15" t="s">
        <v>126</v>
      </c>
      <c r="E184" s="8">
        <f>H184+K184+N184+Q184+T184+W184+Z184+AC184+AF184+AI184+AL184+AO184</f>
        <v>0</v>
      </c>
      <c r="F184" s="14">
        <f t="shared" si="276"/>
        <v>0</v>
      </c>
      <c r="G184" s="8">
        <v>0</v>
      </c>
      <c r="H184" s="18">
        <v>0</v>
      </c>
      <c r="I184" s="19">
        <v>0</v>
      </c>
      <c r="J184" s="19">
        <v>0</v>
      </c>
      <c r="K184" s="19">
        <v>0</v>
      </c>
      <c r="L184" s="20">
        <v>0</v>
      </c>
      <c r="M184" s="19">
        <v>0</v>
      </c>
      <c r="N184" s="18">
        <v>0</v>
      </c>
      <c r="O184" s="19">
        <v>0</v>
      </c>
      <c r="P184" s="19">
        <v>0</v>
      </c>
      <c r="Q184" s="19">
        <v>0</v>
      </c>
      <c r="R184" s="20">
        <v>0</v>
      </c>
      <c r="S184" s="19">
        <v>0</v>
      </c>
      <c r="T184" s="18">
        <v>0</v>
      </c>
      <c r="U184" s="20">
        <v>0</v>
      </c>
      <c r="V184" s="19">
        <v>0</v>
      </c>
      <c r="W184" s="18">
        <v>0</v>
      </c>
      <c r="X184" s="19">
        <v>0</v>
      </c>
      <c r="Y184" s="19">
        <v>0</v>
      </c>
      <c r="Z184" s="19">
        <v>0</v>
      </c>
      <c r="AA184" s="19">
        <v>0</v>
      </c>
      <c r="AB184" s="19">
        <v>0</v>
      </c>
      <c r="AC184" s="19">
        <v>0</v>
      </c>
      <c r="AD184" s="19">
        <v>0</v>
      </c>
      <c r="AE184" s="19">
        <v>0</v>
      </c>
      <c r="AF184" s="19">
        <v>0</v>
      </c>
      <c r="AG184" s="19">
        <v>0</v>
      </c>
      <c r="AH184" s="19">
        <v>0</v>
      </c>
      <c r="AI184" s="19">
        <v>0</v>
      </c>
      <c r="AJ184" s="19">
        <v>0</v>
      </c>
      <c r="AK184" s="19">
        <v>0</v>
      </c>
      <c r="AL184" s="19">
        <v>0</v>
      </c>
      <c r="AM184" s="19">
        <v>0</v>
      </c>
      <c r="AN184" s="19">
        <v>0</v>
      </c>
      <c r="AO184" s="19">
        <v>0</v>
      </c>
      <c r="AP184" s="19">
        <v>0</v>
      </c>
      <c r="AQ184" s="19">
        <v>0</v>
      </c>
      <c r="AR184" s="129"/>
      <c r="AS184" s="129"/>
      <c r="AT184" s="10"/>
      <c r="AU184" s="10"/>
      <c r="AV184" s="10"/>
    </row>
    <row r="185" spans="1:48" s="11" customFormat="1" ht="12.75" customHeight="1">
      <c r="A185" s="217"/>
      <c r="B185" s="155"/>
      <c r="C185" s="204"/>
      <c r="D185" s="28" t="s">
        <v>130</v>
      </c>
      <c r="E185" s="8">
        <v>0</v>
      </c>
      <c r="F185" s="14">
        <v>0</v>
      </c>
      <c r="G185" s="8">
        <v>0</v>
      </c>
      <c r="H185" s="18">
        <v>0</v>
      </c>
      <c r="I185" s="19">
        <v>0</v>
      </c>
      <c r="J185" s="19">
        <v>0</v>
      </c>
      <c r="K185" s="19">
        <v>0</v>
      </c>
      <c r="L185" s="20">
        <v>0</v>
      </c>
      <c r="M185" s="19">
        <v>0</v>
      </c>
      <c r="N185" s="18">
        <v>0</v>
      </c>
      <c r="O185" s="19">
        <v>0</v>
      </c>
      <c r="P185" s="19">
        <v>0</v>
      </c>
      <c r="Q185" s="19">
        <v>0</v>
      </c>
      <c r="R185" s="20">
        <v>0</v>
      </c>
      <c r="S185" s="19">
        <v>0</v>
      </c>
      <c r="T185" s="18">
        <v>0</v>
      </c>
      <c r="U185" s="20">
        <v>0</v>
      </c>
      <c r="V185" s="19">
        <v>0</v>
      </c>
      <c r="W185" s="18">
        <v>0</v>
      </c>
      <c r="X185" s="19">
        <v>0</v>
      </c>
      <c r="Y185" s="19">
        <v>0</v>
      </c>
      <c r="Z185" s="19">
        <v>0</v>
      </c>
      <c r="AA185" s="19">
        <v>0</v>
      </c>
      <c r="AB185" s="19">
        <v>0</v>
      </c>
      <c r="AC185" s="19">
        <v>0</v>
      </c>
      <c r="AD185" s="19">
        <v>0</v>
      </c>
      <c r="AE185" s="19">
        <v>0</v>
      </c>
      <c r="AF185" s="19">
        <v>0</v>
      </c>
      <c r="AG185" s="19">
        <v>0</v>
      </c>
      <c r="AH185" s="19">
        <v>0</v>
      </c>
      <c r="AI185" s="19">
        <v>0</v>
      </c>
      <c r="AJ185" s="19">
        <v>0</v>
      </c>
      <c r="AK185" s="19">
        <v>0</v>
      </c>
      <c r="AL185" s="19">
        <v>0</v>
      </c>
      <c r="AM185" s="19">
        <v>0</v>
      </c>
      <c r="AN185" s="19">
        <v>0</v>
      </c>
      <c r="AO185" s="19">
        <v>0</v>
      </c>
      <c r="AP185" s="19">
        <v>0</v>
      </c>
      <c r="AQ185" s="19">
        <v>0</v>
      </c>
      <c r="AR185" s="130"/>
      <c r="AS185" s="129"/>
      <c r="AT185" s="10"/>
      <c r="AU185" s="10"/>
      <c r="AV185" s="10"/>
    </row>
    <row r="186" spans="1:48" s="11" customFormat="1" ht="25.5" customHeight="1">
      <c r="A186" s="186" t="s">
        <v>77</v>
      </c>
      <c r="B186" s="215" t="s">
        <v>117</v>
      </c>
      <c r="C186" s="220" t="s">
        <v>146</v>
      </c>
      <c r="D186" s="202" t="s">
        <v>27</v>
      </c>
      <c r="E186" s="148" t="s">
        <v>36</v>
      </c>
      <c r="F186" s="148" t="s">
        <v>36</v>
      </c>
      <c r="G186" s="148" t="s">
        <v>36</v>
      </c>
      <c r="H186" s="148" t="s">
        <v>36</v>
      </c>
      <c r="I186" s="148" t="s">
        <v>36</v>
      </c>
      <c r="J186" s="148" t="s">
        <v>36</v>
      </c>
      <c r="K186" s="148" t="s">
        <v>36</v>
      </c>
      <c r="L186" s="148" t="s">
        <v>36</v>
      </c>
      <c r="M186" s="148" t="s">
        <v>36</v>
      </c>
      <c r="N186" s="148" t="s">
        <v>36</v>
      </c>
      <c r="O186" s="148" t="s">
        <v>36</v>
      </c>
      <c r="P186" s="148" t="s">
        <v>36</v>
      </c>
      <c r="Q186" s="148" t="s">
        <v>36</v>
      </c>
      <c r="R186" s="148" t="s">
        <v>36</v>
      </c>
      <c r="S186" s="148" t="s">
        <v>36</v>
      </c>
      <c r="T186" s="148" t="s">
        <v>36</v>
      </c>
      <c r="U186" s="148" t="s">
        <v>36</v>
      </c>
      <c r="V186" s="148" t="s">
        <v>36</v>
      </c>
      <c r="W186" s="148" t="s">
        <v>36</v>
      </c>
      <c r="X186" s="148" t="s">
        <v>36</v>
      </c>
      <c r="Y186" s="148" t="s">
        <v>36</v>
      </c>
      <c r="Z186" s="148" t="s">
        <v>36</v>
      </c>
      <c r="AA186" s="148" t="s">
        <v>36</v>
      </c>
      <c r="AB186" s="148" t="s">
        <v>36</v>
      </c>
      <c r="AC186" s="148" t="s">
        <v>36</v>
      </c>
      <c r="AD186" s="148" t="s">
        <v>36</v>
      </c>
      <c r="AE186" s="148" t="s">
        <v>36</v>
      </c>
      <c r="AF186" s="148" t="s">
        <v>36</v>
      </c>
      <c r="AG186" s="148" t="s">
        <v>36</v>
      </c>
      <c r="AH186" s="148" t="s">
        <v>36</v>
      </c>
      <c r="AI186" s="148" t="s">
        <v>36</v>
      </c>
      <c r="AJ186" s="148" t="s">
        <v>36</v>
      </c>
      <c r="AK186" s="148" t="s">
        <v>36</v>
      </c>
      <c r="AL186" s="148" t="s">
        <v>36</v>
      </c>
      <c r="AM186" s="148" t="s">
        <v>36</v>
      </c>
      <c r="AN186" s="148" t="s">
        <v>36</v>
      </c>
      <c r="AO186" s="148" t="s">
        <v>36</v>
      </c>
      <c r="AP186" s="39" t="s">
        <v>36</v>
      </c>
      <c r="AQ186" s="39" t="s">
        <v>36</v>
      </c>
      <c r="AR186" s="128" t="s">
        <v>260</v>
      </c>
      <c r="AS186" s="129"/>
      <c r="AT186" s="10"/>
      <c r="AU186" s="10"/>
      <c r="AV186" s="10"/>
    </row>
    <row r="187" spans="1:48" s="51" customFormat="1" ht="16.5" customHeight="1">
      <c r="A187" s="187"/>
      <c r="B187" s="154"/>
      <c r="C187" s="203"/>
      <c r="D187" s="203"/>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45"/>
      <c r="AQ187" s="45"/>
      <c r="AR187" s="129"/>
      <c r="AS187" s="129"/>
      <c r="AT187" s="10"/>
      <c r="AU187" s="10"/>
      <c r="AV187" s="10"/>
    </row>
    <row r="188" spans="1:48" s="11" customFormat="1" ht="16.5" customHeight="1">
      <c r="A188" s="188"/>
      <c r="B188" s="155"/>
      <c r="C188" s="204"/>
      <c r="D188" s="204"/>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46"/>
      <c r="AQ188" s="46"/>
      <c r="AR188" s="130"/>
      <c r="AS188" s="130"/>
      <c r="AT188" s="10"/>
      <c r="AU188" s="10"/>
      <c r="AV188" s="10"/>
    </row>
    <row r="189" spans="1:48" s="11" customFormat="1" ht="111" customHeight="1">
      <c r="A189" s="186" t="s">
        <v>78</v>
      </c>
      <c r="B189" s="215" t="s">
        <v>118</v>
      </c>
      <c r="C189" s="220" t="s">
        <v>147</v>
      </c>
      <c r="D189" s="202" t="s">
        <v>27</v>
      </c>
      <c r="E189" s="148" t="s">
        <v>36</v>
      </c>
      <c r="F189" s="148" t="s">
        <v>36</v>
      </c>
      <c r="G189" s="148" t="s">
        <v>36</v>
      </c>
      <c r="H189" s="148" t="s">
        <v>36</v>
      </c>
      <c r="I189" s="148" t="s">
        <v>36</v>
      </c>
      <c r="J189" s="148" t="s">
        <v>36</v>
      </c>
      <c r="K189" s="148" t="s">
        <v>36</v>
      </c>
      <c r="L189" s="148" t="s">
        <v>36</v>
      </c>
      <c r="M189" s="148" t="s">
        <v>36</v>
      </c>
      <c r="N189" s="148" t="s">
        <v>36</v>
      </c>
      <c r="O189" s="148" t="s">
        <v>36</v>
      </c>
      <c r="P189" s="148" t="s">
        <v>36</v>
      </c>
      <c r="Q189" s="148" t="s">
        <v>36</v>
      </c>
      <c r="R189" s="148" t="s">
        <v>36</v>
      </c>
      <c r="S189" s="148" t="s">
        <v>36</v>
      </c>
      <c r="T189" s="148" t="s">
        <v>36</v>
      </c>
      <c r="U189" s="148" t="s">
        <v>36</v>
      </c>
      <c r="V189" s="148" t="s">
        <v>36</v>
      </c>
      <c r="W189" s="148" t="s">
        <v>36</v>
      </c>
      <c r="X189" s="148" t="s">
        <v>36</v>
      </c>
      <c r="Y189" s="148" t="s">
        <v>36</v>
      </c>
      <c r="Z189" s="148" t="s">
        <v>36</v>
      </c>
      <c r="AA189" s="148" t="s">
        <v>36</v>
      </c>
      <c r="AB189" s="148" t="s">
        <v>36</v>
      </c>
      <c r="AC189" s="148" t="s">
        <v>36</v>
      </c>
      <c r="AD189" s="148" t="s">
        <v>36</v>
      </c>
      <c r="AE189" s="148" t="s">
        <v>36</v>
      </c>
      <c r="AF189" s="148" t="s">
        <v>36</v>
      </c>
      <c r="AG189" s="148" t="s">
        <v>36</v>
      </c>
      <c r="AH189" s="148" t="s">
        <v>36</v>
      </c>
      <c r="AI189" s="148" t="s">
        <v>36</v>
      </c>
      <c r="AJ189" s="148" t="s">
        <v>36</v>
      </c>
      <c r="AK189" s="148" t="s">
        <v>36</v>
      </c>
      <c r="AL189" s="148" t="s">
        <v>36</v>
      </c>
      <c r="AM189" s="148" t="s">
        <v>36</v>
      </c>
      <c r="AN189" s="148" t="s">
        <v>36</v>
      </c>
      <c r="AO189" s="148" t="s">
        <v>36</v>
      </c>
      <c r="AP189" s="39" t="s">
        <v>36</v>
      </c>
      <c r="AQ189" s="39" t="s">
        <v>36</v>
      </c>
      <c r="AR189" s="128" t="s">
        <v>215</v>
      </c>
      <c r="AS189" s="128"/>
      <c r="AT189" s="10"/>
      <c r="AU189" s="10"/>
      <c r="AV189" s="10"/>
    </row>
    <row r="190" spans="1:48" s="51" customFormat="1" ht="16.5" customHeight="1">
      <c r="A190" s="187"/>
      <c r="B190" s="218"/>
      <c r="C190" s="203"/>
      <c r="D190" s="203"/>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c r="AH190" s="156"/>
      <c r="AI190" s="156"/>
      <c r="AJ190" s="156"/>
      <c r="AK190" s="156"/>
      <c r="AL190" s="156"/>
      <c r="AM190" s="156"/>
      <c r="AN190" s="156"/>
      <c r="AO190" s="156"/>
      <c r="AP190" s="45"/>
      <c r="AQ190" s="45"/>
      <c r="AR190" s="129"/>
      <c r="AS190" s="129"/>
      <c r="AT190" s="10"/>
      <c r="AU190" s="10"/>
      <c r="AV190" s="10"/>
    </row>
    <row r="191" spans="1:48" s="11" customFormat="1" ht="16.5" customHeight="1">
      <c r="A191" s="188"/>
      <c r="B191" s="219"/>
      <c r="C191" s="204"/>
      <c r="D191" s="204"/>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46"/>
      <c r="AQ191" s="46"/>
      <c r="AR191" s="130"/>
      <c r="AS191" s="130"/>
      <c r="AT191" s="10"/>
      <c r="AU191" s="10"/>
      <c r="AV191" s="10"/>
    </row>
    <row r="192" spans="1:48" s="11" customFormat="1" ht="16.5" customHeight="1">
      <c r="A192" s="186" t="s">
        <v>79</v>
      </c>
      <c r="B192" s="215" t="s">
        <v>119</v>
      </c>
      <c r="C192" s="234" t="s">
        <v>148</v>
      </c>
      <c r="D192" s="13" t="s">
        <v>129</v>
      </c>
      <c r="E192" s="78">
        <f>E194+E193+E195</f>
        <v>10</v>
      </c>
      <c r="F192" s="78">
        <f>F194+F193+F195</f>
        <v>0</v>
      </c>
      <c r="G192" s="78">
        <v>0</v>
      </c>
      <c r="H192" s="73">
        <f t="shared" ref="H192:I192" si="277">H193+H194+H195+H196</f>
        <v>0</v>
      </c>
      <c r="I192" s="73">
        <f t="shared" si="277"/>
        <v>0</v>
      </c>
      <c r="J192" s="73">
        <v>0</v>
      </c>
      <c r="K192" s="73">
        <f t="shared" ref="K192:L192" si="278">K193+K194+K195+K196</f>
        <v>0</v>
      </c>
      <c r="L192" s="73">
        <f t="shared" si="278"/>
        <v>0</v>
      </c>
      <c r="M192" s="73">
        <v>0</v>
      </c>
      <c r="N192" s="73">
        <f t="shared" ref="N192:O192" si="279">N193+N194+N195+N196</f>
        <v>0</v>
      </c>
      <c r="O192" s="73">
        <f t="shared" si="279"/>
        <v>0</v>
      </c>
      <c r="P192" s="73">
        <v>0</v>
      </c>
      <c r="Q192" s="8">
        <f t="shared" ref="Q192:R192" si="280">Q193+Q194+Q195+Q196</f>
        <v>0</v>
      </c>
      <c r="R192" s="8">
        <f t="shared" si="280"/>
        <v>0</v>
      </c>
      <c r="S192" s="40">
        <v>0</v>
      </c>
      <c r="T192" s="8">
        <v>0</v>
      </c>
      <c r="U192" s="8">
        <v>0</v>
      </c>
      <c r="V192" s="40">
        <v>0</v>
      </c>
      <c r="W192" s="8">
        <f t="shared" ref="W192:X192" si="281">W193+W194+W195+W196</f>
        <v>0</v>
      </c>
      <c r="X192" s="8">
        <f t="shared" si="281"/>
        <v>0</v>
      </c>
      <c r="Y192" s="40">
        <v>0</v>
      </c>
      <c r="Z192" s="8">
        <f t="shared" ref="Z192:AA192" si="282">Z193+Z194+Z195+Z196</f>
        <v>0</v>
      </c>
      <c r="AA192" s="8">
        <f t="shared" si="282"/>
        <v>0</v>
      </c>
      <c r="AB192" s="40">
        <v>0</v>
      </c>
      <c r="AC192" s="8">
        <f t="shared" ref="AC192:AD192" si="283">AC193+AC194+AC195+AC196</f>
        <v>0</v>
      </c>
      <c r="AD192" s="8">
        <f t="shared" si="283"/>
        <v>0</v>
      </c>
      <c r="AE192" s="40">
        <v>0</v>
      </c>
      <c r="AF192" s="78">
        <f>AF194+AF193+AF195</f>
        <v>0</v>
      </c>
      <c r="AG192" s="8">
        <f t="shared" ref="AG192" si="284">AG193+AG194+AG195+AG196</f>
        <v>0</v>
      </c>
      <c r="AH192" s="40">
        <v>0</v>
      </c>
      <c r="AI192" s="8">
        <f t="shared" ref="AI192:AJ192" si="285">AI193+AI194+AI195+AI196</f>
        <v>10</v>
      </c>
      <c r="AJ192" s="8">
        <f t="shared" si="285"/>
        <v>0</v>
      </c>
      <c r="AK192" s="40">
        <v>0</v>
      </c>
      <c r="AL192" s="8">
        <v>0</v>
      </c>
      <c r="AM192" s="8">
        <f t="shared" ref="AM192" si="286">AM193+AM194+AM195+AM196</f>
        <v>0</v>
      </c>
      <c r="AN192" s="40">
        <v>0</v>
      </c>
      <c r="AO192" s="8">
        <f t="shared" ref="AO192:AP192" si="287">AO193+AO194+AO195+AO196</f>
        <v>0</v>
      </c>
      <c r="AP192" s="8">
        <f t="shared" si="287"/>
        <v>0</v>
      </c>
      <c r="AQ192" s="40">
        <v>0</v>
      </c>
      <c r="AR192" s="128" t="s">
        <v>256</v>
      </c>
      <c r="AS192" s="128"/>
      <c r="AT192" s="10"/>
      <c r="AU192" s="10"/>
      <c r="AV192" s="10"/>
    </row>
    <row r="193" spans="1:48" s="12" customFormat="1" ht="27.75" customHeight="1">
      <c r="A193" s="216"/>
      <c r="B193" s="154"/>
      <c r="C193" s="203"/>
      <c r="D193" s="13" t="s">
        <v>125</v>
      </c>
      <c r="E193" s="78">
        <f t="shared" ref="E193" si="288">H193+K193+N193+Q193+T193+W193+Z193+AC193+AF193+AI193+AL193+AO193</f>
        <v>0</v>
      </c>
      <c r="F193" s="22">
        <f>I193+L193+O193+R193+U193+X193+AA193+AD193+AG193+AJ193+AM193+AP193</f>
        <v>0</v>
      </c>
      <c r="G193" s="78">
        <v>0</v>
      </c>
      <c r="H193" s="18">
        <v>0</v>
      </c>
      <c r="I193" s="19">
        <v>0</v>
      </c>
      <c r="J193" s="19">
        <v>0</v>
      </c>
      <c r="K193" s="19">
        <v>0</v>
      </c>
      <c r="L193" s="20">
        <v>0</v>
      </c>
      <c r="M193" s="19">
        <v>0</v>
      </c>
      <c r="N193" s="18">
        <v>0</v>
      </c>
      <c r="O193" s="19">
        <v>0</v>
      </c>
      <c r="P193" s="19">
        <v>0</v>
      </c>
      <c r="Q193" s="19">
        <v>0</v>
      </c>
      <c r="R193" s="20">
        <v>0</v>
      </c>
      <c r="S193" s="19">
        <v>0</v>
      </c>
      <c r="T193" s="18">
        <v>0</v>
      </c>
      <c r="U193" s="20">
        <v>0</v>
      </c>
      <c r="V193" s="19">
        <v>0</v>
      </c>
      <c r="W193" s="18">
        <v>0</v>
      </c>
      <c r="X193" s="19">
        <v>0</v>
      </c>
      <c r="Y193" s="19">
        <v>0</v>
      </c>
      <c r="Z193" s="19">
        <v>0</v>
      </c>
      <c r="AA193" s="19">
        <v>0</v>
      </c>
      <c r="AB193" s="19">
        <v>0</v>
      </c>
      <c r="AC193" s="19">
        <v>0</v>
      </c>
      <c r="AD193" s="19">
        <v>0</v>
      </c>
      <c r="AE193" s="19">
        <v>0</v>
      </c>
      <c r="AF193" s="19">
        <v>0</v>
      </c>
      <c r="AG193" s="19">
        <v>0</v>
      </c>
      <c r="AH193" s="19">
        <v>0</v>
      </c>
      <c r="AI193" s="19">
        <v>0</v>
      </c>
      <c r="AJ193" s="19">
        <v>0</v>
      </c>
      <c r="AK193" s="19">
        <v>0</v>
      </c>
      <c r="AL193" s="19">
        <v>0</v>
      </c>
      <c r="AM193" s="19">
        <v>0</v>
      </c>
      <c r="AN193" s="19">
        <v>0</v>
      </c>
      <c r="AO193" s="19">
        <v>0</v>
      </c>
      <c r="AP193" s="19">
        <v>0</v>
      </c>
      <c r="AQ193" s="19">
        <v>0</v>
      </c>
      <c r="AR193" s="129"/>
      <c r="AS193" s="129"/>
      <c r="AT193" s="10"/>
      <c r="AU193" s="10"/>
      <c r="AV193" s="10"/>
    </row>
    <row r="194" spans="1:48" s="12" customFormat="1" ht="31.5" customHeight="1">
      <c r="A194" s="216"/>
      <c r="B194" s="154"/>
      <c r="C194" s="203"/>
      <c r="D194" s="15" t="s">
        <v>24</v>
      </c>
      <c r="E194" s="78">
        <v>0</v>
      </c>
      <c r="F194" s="22">
        <f>I194+L194+O194+R194+U194+X194+AA194+AD194+AG194+AJ194+AM194+AP194</f>
        <v>0</v>
      </c>
      <c r="G194" s="78">
        <v>0</v>
      </c>
      <c r="H194" s="18">
        <v>0</v>
      </c>
      <c r="I194" s="19">
        <v>0</v>
      </c>
      <c r="J194" s="19">
        <v>0</v>
      </c>
      <c r="K194" s="19">
        <v>0</v>
      </c>
      <c r="L194" s="20">
        <v>0</v>
      </c>
      <c r="M194" s="19">
        <v>0</v>
      </c>
      <c r="N194" s="18">
        <v>0</v>
      </c>
      <c r="O194" s="19">
        <v>0</v>
      </c>
      <c r="P194" s="19">
        <v>0</v>
      </c>
      <c r="Q194" s="19">
        <v>0</v>
      </c>
      <c r="R194" s="20">
        <v>0</v>
      </c>
      <c r="S194" s="19">
        <v>0</v>
      </c>
      <c r="T194" s="18">
        <v>0</v>
      </c>
      <c r="U194" s="20">
        <v>0</v>
      </c>
      <c r="V194" s="19">
        <v>0</v>
      </c>
      <c r="W194" s="18">
        <v>0</v>
      </c>
      <c r="X194" s="19">
        <v>0</v>
      </c>
      <c r="Y194" s="19">
        <v>0</v>
      </c>
      <c r="Z194" s="19">
        <v>0</v>
      </c>
      <c r="AA194" s="19">
        <v>0</v>
      </c>
      <c r="AB194" s="19">
        <v>0</v>
      </c>
      <c r="AC194" s="19">
        <v>0</v>
      </c>
      <c r="AD194" s="19">
        <v>0</v>
      </c>
      <c r="AE194" s="19">
        <v>0</v>
      </c>
      <c r="AF194" s="19">
        <v>0</v>
      </c>
      <c r="AG194" s="19">
        <v>0</v>
      </c>
      <c r="AH194" s="19">
        <v>0</v>
      </c>
      <c r="AI194" s="19">
        <v>0</v>
      </c>
      <c r="AJ194" s="19">
        <v>0</v>
      </c>
      <c r="AK194" s="19">
        <v>0</v>
      </c>
      <c r="AL194" s="19">
        <v>0</v>
      </c>
      <c r="AM194" s="19">
        <v>0</v>
      </c>
      <c r="AN194" s="19">
        <v>0</v>
      </c>
      <c r="AO194" s="19">
        <v>0</v>
      </c>
      <c r="AP194" s="19">
        <v>0</v>
      </c>
      <c r="AQ194" s="19">
        <v>0</v>
      </c>
      <c r="AR194" s="129"/>
      <c r="AS194" s="129"/>
      <c r="AT194" s="10"/>
      <c r="AU194" s="10"/>
      <c r="AV194" s="10"/>
    </row>
    <row r="195" spans="1:48" s="11" customFormat="1" ht="27" customHeight="1">
      <c r="A195" s="216"/>
      <c r="B195" s="154"/>
      <c r="C195" s="203"/>
      <c r="D195" s="15" t="s">
        <v>126</v>
      </c>
      <c r="E195" s="78">
        <f>H195+K195+N195+Q195+T195+W195+Z195+AC195+AF195+AI195+AL195+AO195</f>
        <v>10</v>
      </c>
      <c r="F195" s="22">
        <f>I195+L195+O195+R195+U195+X195+AA195+AD195+AG195+AJ195+AM195+AP195</f>
        <v>0</v>
      </c>
      <c r="G195" s="78">
        <f>F195/E195*100</f>
        <v>0</v>
      </c>
      <c r="H195" s="18">
        <v>0</v>
      </c>
      <c r="I195" s="19">
        <v>0</v>
      </c>
      <c r="J195" s="19">
        <v>0</v>
      </c>
      <c r="K195" s="19">
        <v>0</v>
      </c>
      <c r="L195" s="20">
        <v>0</v>
      </c>
      <c r="M195" s="19">
        <v>0</v>
      </c>
      <c r="N195" s="18">
        <v>0</v>
      </c>
      <c r="O195" s="19">
        <v>0</v>
      </c>
      <c r="P195" s="19">
        <v>0</v>
      </c>
      <c r="Q195" s="19">
        <v>0</v>
      </c>
      <c r="R195" s="20">
        <v>0</v>
      </c>
      <c r="S195" s="19">
        <v>0</v>
      </c>
      <c r="T195" s="18">
        <v>0</v>
      </c>
      <c r="U195" s="20">
        <v>0</v>
      </c>
      <c r="V195" s="19">
        <v>0</v>
      </c>
      <c r="W195" s="18">
        <v>0</v>
      </c>
      <c r="X195" s="19">
        <v>0</v>
      </c>
      <c r="Y195" s="19">
        <v>0</v>
      </c>
      <c r="Z195" s="19">
        <v>0</v>
      </c>
      <c r="AA195" s="19">
        <v>0</v>
      </c>
      <c r="AB195" s="19">
        <v>0</v>
      </c>
      <c r="AC195" s="19">
        <v>0</v>
      </c>
      <c r="AD195" s="19">
        <v>0</v>
      </c>
      <c r="AE195" s="19">
        <v>0</v>
      </c>
      <c r="AF195" s="19">
        <v>0</v>
      </c>
      <c r="AG195" s="19">
        <v>0</v>
      </c>
      <c r="AH195" s="19">
        <v>0</v>
      </c>
      <c r="AI195" s="19">
        <v>10</v>
      </c>
      <c r="AJ195" s="19">
        <v>0</v>
      </c>
      <c r="AK195" s="19">
        <v>0</v>
      </c>
      <c r="AL195" s="19">
        <v>0</v>
      </c>
      <c r="AM195" s="19">
        <v>0</v>
      </c>
      <c r="AN195" s="19">
        <v>0</v>
      </c>
      <c r="AO195" s="19">
        <v>0</v>
      </c>
      <c r="AP195" s="19">
        <v>0</v>
      </c>
      <c r="AQ195" s="19">
        <v>0</v>
      </c>
      <c r="AR195" s="129"/>
      <c r="AS195" s="129"/>
      <c r="AT195" s="10"/>
      <c r="AU195" s="10"/>
      <c r="AV195" s="10"/>
    </row>
    <row r="196" spans="1:48" s="11" customFormat="1" ht="23.25" customHeight="1">
      <c r="A196" s="217"/>
      <c r="B196" s="155"/>
      <c r="C196" s="204"/>
      <c r="D196" s="28" t="s">
        <v>127</v>
      </c>
      <c r="E196" s="78">
        <f t="shared" ref="E196" si="289">H196+K196+N196+Q196+T196+W196+Z196+AC196+AF196+AI196+AL196+AO196</f>
        <v>0</v>
      </c>
      <c r="F196" s="22">
        <f t="shared" ref="F196" si="290">I196+L196+O196+R196+U196+X196+AA196+AD196+AG196+AJ196+AM196+AP196</f>
        <v>0</v>
      </c>
      <c r="G196" s="78">
        <v>0</v>
      </c>
      <c r="H196" s="18">
        <v>0</v>
      </c>
      <c r="I196" s="19">
        <v>0</v>
      </c>
      <c r="J196" s="19">
        <v>0</v>
      </c>
      <c r="K196" s="19">
        <v>0</v>
      </c>
      <c r="L196" s="20">
        <v>0</v>
      </c>
      <c r="M196" s="19">
        <v>0</v>
      </c>
      <c r="N196" s="18">
        <v>0</v>
      </c>
      <c r="O196" s="19">
        <v>0</v>
      </c>
      <c r="P196" s="19">
        <v>0</v>
      </c>
      <c r="Q196" s="19">
        <v>0</v>
      </c>
      <c r="R196" s="20">
        <v>0</v>
      </c>
      <c r="S196" s="19">
        <v>0</v>
      </c>
      <c r="T196" s="18">
        <v>0</v>
      </c>
      <c r="U196" s="20">
        <v>0</v>
      </c>
      <c r="V196" s="19">
        <v>0</v>
      </c>
      <c r="W196" s="18">
        <v>0</v>
      </c>
      <c r="X196" s="19">
        <v>0</v>
      </c>
      <c r="Y196" s="19">
        <v>0</v>
      </c>
      <c r="Z196" s="19">
        <v>0</v>
      </c>
      <c r="AA196" s="19">
        <v>0</v>
      </c>
      <c r="AB196" s="19">
        <v>0</v>
      </c>
      <c r="AC196" s="19">
        <v>0</v>
      </c>
      <c r="AD196" s="19">
        <v>0</v>
      </c>
      <c r="AE196" s="19">
        <v>0</v>
      </c>
      <c r="AF196" s="19">
        <v>0</v>
      </c>
      <c r="AG196" s="19">
        <v>0</v>
      </c>
      <c r="AH196" s="19">
        <v>0</v>
      </c>
      <c r="AI196" s="19">
        <v>0</v>
      </c>
      <c r="AJ196" s="19">
        <v>0</v>
      </c>
      <c r="AK196" s="19">
        <v>0</v>
      </c>
      <c r="AL196" s="19">
        <v>0</v>
      </c>
      <c r="AM196" s="19">
        <v>0</v>
      </c>
      <c r="AN196" s="19">
        <v>0</v>
      </c>
      <c r="AO196" s="19">
        <v>0</v>
      </c>
      <c r="AP196" s="19">
        <v>0</v>
      </c>
      <c r="AQ196" s="19">
        <v>0</v>
      </c>
      <c r="AR196" s="130"/>
      <c r="AS196" s="130"/>
      <c r="AT196" s="10"/>
      <c r="AU196" s="10"/>
      <c r="AV196" s="10"/>
    </row>
    <row r="197" spans="1:48" s="11" customFormat="1" ht="28.5" customHeight="1">
      <c r="A197" s="186" t="s">
        <v>80</v>
      </c>
      <c r="B197" s="215" t="s">
        <v>120</v>
      </c>
      <c r="C197" s="234" t="s">
        <v>149</v>
      </c>
      <c r="D197" s="13" t="s">
        <v>129</v>
      </c>
      <c r="E197" s="78">
        <f>E199+E198+E200</f>
        <v>100</v>
      </c>
      <c r="F197" s="78">
        <f>F199+F198+F200</f>
        <v>50</v>
      </c>
      <c r="G197" s="121">
        <f>F197/E197*100</f>
        <v>50</v>
      </c>
      <c r="H197" s="78">
        <f t="shared" ref="H197:I197" si="291">H199+H198+H200</f>
        <v>0</v>
      </c>
      <c r="I197" s="78">
        <f t="shared" si="291"/>
        <v>0</v>
      </c>
      <c r="J197" s="73">
        <v>0</v>
      </c>
      <c r="K197" s="78">
        <f t="shared" ref="K197:L197" si="292">K199+K198+K200</f>
        <v>0</v>
      </c>
      <c r="L197" s="78">
        <f t="shared" si="292"/>
        <v>0</v>
      </c>
      <c r="M197" s="73">
        <v>0</v>
      </c>
      <c r="N197" s="78">
        <f t="shared" ref="N197:O197" si="293">N199+N198+N200</f>
        <v>0</v>
      </c>
      <c r="O197" s="78">
        <f t="shared" si="293"/>
        <v>0</v>
      </c>
      <c r="P197" s="73">
        <v>0</v>
      </c>
      <c r="Q197" s="78">
        <f t="shared" ref="Q197:AO197" si="294">Q199+Q198+Q200</f>
        <v>0</v>
      </c>
      <c r="R197" s="78">
        <f t="shared" si="294"/>
        <v>0</v>
      </c>
      <c r="S197" s="78">
        <f t="shared" si="294"/>
        <v>0</v>
      </c>
      <c r="T197" s="78">
        <f t="shared" si="294"/>
        <v>0</v>
      </c>
      <c r="U197" s="78">
        <f t="shared" si="294"/>
        <v>0</v>
      </c>
      <c r="V197" s="78">
        <f t="shared" si="294"/>
        <v>0</v>
      </c>
      <c r="W197" s="78">
        <f t="shared" si="294"/>
        <v>0</v>
      </c>
      <c r="X197" s="78">
        <f t="shared" si="294"/>
        <v>0</v>
      </c>
      <c r="Y197" s="78">
        <f t="shared" si="294"/>
        <v>0</v>
      </c>
      <c r="Z197" s="78">
        <f t="shared" si="294"/>
        <v>0</v>
      </c>
      <c r="AA197" s="78">
        <f t="shared" si="294"/>
        <v>0</v>
      </c>
      <c r="AB197" s="78">
        <f t="shared" si="294"/>
        <v>0</v>
      </c>
      <c r="AC197" s="78">
        <f t="shared" si="294"/>
        <v>0</v>
      </c>
      <c r="AD197" s="78">
        <f t="shared" si="294"/>
        <v>0</v>
      </c>
      <c r="AE197" s="78">
        <f t="shared" si="294"/>
        <v>0</v>
      </c>
      <c r="AF197" s="78">
        <f t="shared" si="294"/>
        <v>50</v>
      </c>
      <c r="AG197" s="78">
        <f t="shared" si="294"/>
        <v>50</v>
      </c>
      <c r="AH197" s="78">
        <f>AG197/AF197*100</f>
        <v>100</v>
      </c>
      <c r="AI197" s="78">
        <f t="shared" si="294"/>
        <v>0</v>
      </c>
      <c r="AJ197" s="78">
        <f t="shared" si="294"/>
        <v>0</v>
      </c>
      <c r="AK197" s="78">
        <f t="shared" si="294"/>
        <v>0</v>
      </c>
      <c r="AL197" s="78">
        <f t="shared" si="294"/>
        <v>50</v>
      </c>
      <c r="AM197" s="78">
        <f t="shared" si="294"/>
        <v>0</v>
      </c>
      <c r="AN197" s="78">
        <f t="shared" si="294"/>
        <v>0</v>
      </c>
      <c r="AO197" s="78">
        <f t="shared" si="294"/>
        <v>0</v>
      </c>
      <c r="AP197" s="8">
        <f>AP198+AP199+AP200+AP201</f>
        <v>0</v>
      </c>
      <c r="AQ197" s="40">
        <v>0</v>
      </c>
      <c r="AR197" s="128" t="s">
        <v>242</v>
      </c>
      <c r="AS197" s="128"/>
      <c r="AT197" s="10"/>
      <c r="AU197" s="10"/>
      <c r="AV197" s="10"/>
    </row>
    <row r="198" spans="1:48" s="12" customFormat="1" ht="25.5" customHeight="1">
      <c r="A198" s="187"/>
      <c r="B198" s="154"/>
      <c r="C198" s="203"/>
      <c r="D198" s="13" t="s">
        <v>125</v>
      </c>
      <c r="E198" s="78">
        <f t="shared" ref="E198" si="295">H198+K198+N198+Q198+T198+W198+Z198+AC198+AF198+AI198+AL198+AO198</f>
        <v>0</v>
      </c>
      <c r="F198" s="22">
        <f>I198+L198+O198+R198+U198+X198+AA198+AD198+AG198+AJ198+AM198+AP198</f>
        <v>0</v>
      </c>
      <c r="G198" s="78">
        <v>0</v>
      </c>
      <c r="H198" s="18">
        <v>0</v>
      </c>
      <c r="I198" s="19">
        <v>0</v>
      </c>
      <c r="J198" s="19">
        <v>0</v>
      </c>
      <c r="K198" s="19">
        <v>0</v>
      </c>
      <c r="L198" s="20">
        <v>0</v>
      </c>
      <c r="M198" s="19">
        <v>0</v>
      </c>
      <c r="N198" s="18">
        <v>0</v>
      </c>
      <c r="O198" s="19">
        <v>0</v>
      </c>
      <c r="P198" s="19">
        <v>0</v>
      </c>
      <c r="Q198" s="19">
        <v>0</v>
      </c>
      <c r="R198" s="20">
        <v>0</v>
      </c>
      <c r="S198" s="19">
        <v>0</v>
      </c>
      <c r="T198" s="18">
        <v>0</v>
      </c>
      <c r="U198" s="20">
        <v>0</v>
      </c>
      <c r="V198" s="19">
        <v>0</v>
      </c>
      <c r="W198" s="18">
        <v>0</v>
      </c>
      <c r="X198" s="19">
        <v>0</v>
      </c>
      <c r="Y198" s="19">
        <v>0</v>
      </c>
      <c r="Z198" s="19">
        <v>0</v>
      </c>
      <c r="AA198" s="19">
        <v>0</v>
      </c>
      <c r="AB198" s="19">
        <v>0</v>
      </c>
      <c r="AC198" s="19">
        <v>0</v>
      </c>
      <c r="AD198" s="19">
        <v>0</v>
      </c>
      <c r="AE198" s="19">
        <v>0</v>
      </c>
      <c r="AF198" s="19">
        <v>0</v>
      </c>
      <c r="AG198" s="19">
        <v>0</v>
      </c>
      <c r="AH198" s="19">
        <v>0</v>
      </c>
      <c r="AI198" s="19">
        <v>0</v>
      </c>
      <c r="AJ198" s="19">
        <v>0</v>
      </c>
      <c r="AK198" s="19">
        <v>0</v>
      </c>
      <c r="AL198" s="19">
        <v>0</v>
      </c>
      <c r="AM198" s="19">
        <v>0</v>
      </c>
      <c r="AN198" s="19">
        <v>0</v>
      </c>
      <c r="AO198" s="19">
        <v>0</v>
      </c>
      <c r="AP198" s="19">
        <v>0</v>
      </c>
      <c r="AQ198" s="19">
        <v>0</v>
      </c>
      <c r="AR198" s="129"/>
      <c r="AS198" s="129"/>
      <c r="AT198" s="10"/>
      <c r="AU198" s="10"/>
      <c r="AV198" s="10"/>
    </row>
    <row r="199" spans="1:48" s="12" customFormat="1" ht="28.5" customHeight="1">
      <c r="A199" s="187"/>
      <c r="B199" s="154"/>
      <c r="C199" s="203"/>
      <c r="D199" s="15" t="s">
        <v>24</v>
      </c>
      <c r="E199" s="78">
        <v>0</v>
      </c>
      <c r="F199" s="22">
        <f>I199+L199+O199+R199+U199+X199+AA199+AD199+AG199+AJ199+AM199+AP199</f>
        <v>0</v>
      </c>
      <c r="G199" s="78">
        <v>0</v>
      </c>
      <c r="H199" s="18">
        <v>0</v>
      </c>
      <c r="I199" s="19">
        <v>0</v>
      </c>
      <c r="J199" s="19">
        <v>0</v>
      </c>
      <c r="K199" s="19">
        <v>0</v>
      </c>
      <c r="L199" s="20">
        <v>0</v>
      </c>
      <c r="M199" s="19">
        <v>0</v>
      </c>
      <c r="N199" s="18">
        <v>0</v>
      </c>
      <c r="O199" s="19">
        <v>0</v>
      </c>
      <c r="P199" s="19">
        <v>0</v>
      </c>
      <c r="Q199" s="19">
        <v>0</v>
      </c>
      <c r="R199" s="20">
        <v>0</v>
      </c>
      <c r="S199" s="19">
        <v>0</v>
      </c>
      <c r="T199" s="18">
        <v>0</v>
      </c>
      <c r="U199" s="20">
        <v>0</v>
      </c>
      <c r="V199" s="19">
        <v>0</v>
      </c>
      <c r="W199" s="18">
        <v>0</v>
      </c>
      <c r="X199" s="19">
        <v>0</v>
      </c>
      <c r="Y199" s="19">
        <v>0</v>
      </c>
      <c r="Z199" s="19">
        <v>0</v>
      </c>
      <c r="AA199" s="19">
        <v>0</v>
      </c>
      <c r="AB199" s="19">
        <v>0</v>
      </c>
      <c r="AC199" s="19">
        <v>0</v>
      </c>
      <c r="AD199" s="19">
        <v>0</v>
      </c>
      <c r="AE199" s="19">
        <v>0</v>
      </c>
      <c r="AF199" s="19">
        <v>0</v>
      </c>
      <c r="AG199" s="19">
        <v>0</v>
      </c>
      <c r="AH199" s="19">
        <v>0</v>
      </c>
      <c r="AI199" s="19">
        <v>0</v>
      </c>
      <c r="AJ199" s="19">
        <v>0</v>
      </c>
      <c r="AK199" s="19">
        <v>0</v>
      </c>
      <c r="AL199" s="19">
        <v>0</v>
      </c>
      <c r="AM199" s="19">
        <v>0</v>
      </c>
      <c r="AN199" s="19">
        <v>0</v>
      </c>
      <c r="AO199" s="19">
        <v>0</v>
      </c>
      <c r="AP199" s="19">
        <v>0</v>
      </c>
      <c r="AQ199" s="19">
        <v>0</v>
      </c>
      <c r="AR199" s="129"/>
      <c r="AS199" s="129"/>
      <c r="AT199" s="10"/>
      <c r="AU199" s="10"/>
      <c r="AV199" s="10"/>
    </row>
    <row r="200" spans="1:48" s="11" customFormat="1" ht="24" customHeight="1">
      <c r="A200" s="187"/>
      <c r="B200" s="154"/>
      <c r="C200" s="203"/>
      <c r="D200" s="15" t="s">
        <v>126</v>
      </c>
      <c r="E200" s="78">
        <f>H200+K200+N200+Q200+T200+W200+Z200+AC200+AF200+AI200+AL200+AO200</f>
        <v>100</v>
      </c>
      <c r="F200" s="22">
        <f>I200+L200+O200+R200+U200+X200+AA200+AD200+AG200+AJ200+AM200+AP200</f>
        <v>50</v>
      </c>
      <c r="G200" s="78">
        <f>F200/E200*100</f>
        <v>50</v>
      </c>
      <c r="H200" s="18">
        <v>0</v>
      </c>
      <c r="I200" s="19">
        <v>0</v>
      </c>
      <c r="J200" s="19">
        <v>0</v>
      </c>
      <c r="K200" s="19">
        <v>0</v>
      </c>
      <c r="L200" s="20">
        <v>0</v>
      </c>
      <c r="M200" s="19">
        <v>0</v>
      </c>
      <c r="N200" s="18">
        <v>0</v>
      </c>
      <c r="O200" s="19">
        <v>0</v>
      </c>
      <c r="P200" s="19">
        <v>0</v>
      </c>
      <c r="Q200" s="19">
        <v>0</v>
      </c>
      <c r="R200" s="20">
        <v>0</v>
      </c>
      <c r="S200" s="19">
        <v>0</v>
      </c>
      <c r="T200" s="18">
        <v>0</v>
      </c>
      <c r="U200" s="20">
        <v>0</v>
      </c>
      <c r="V200" s="19">
        <v>0</v>
      </c>
      <c r="W200" s="18">
        <v>0</v>
      </c>
      <c r="X200" s="19">
        <v>0</v>
      </c>
      <c r="Y200" s="19">
        <v>0</v>
      </c>
      <c r="Z200" s="19">
        <v>0</v>
      </c>
      <c r="AA200" s="19">
        <v>0</v>
      </c>
      <c r="AB200" s="19">
        <v>0</v>
      </c>
      <c r="AC200" s="19">
        <v>0</v>
      </c>
      <c r="AD200" s="19">
        <v>0</v>
      </c>
      <c r="AE200" s="19">
        <v>0</v>
      </c>
      <c r="AF200" s="19">
        <v>50</v>
      </c>
      <c r="AG200" s="19">
        <v>50</v>
      </c>
      <c r="AH200" s="19">
        <f>AG200/AF200*100</f>
        <v>100</v>
      </c>
      <c r="AI200" s="19">
        <v>0</v>
      </c>
      <c r="AJ200" s="19">
        <v>0</v>
      </c>
      <c r="AK200" s="19">
        <v>0</v>
      </c>
      <c r="AL200" s="19">
        <v>50</v>
      </c>
      <c r="AM200" s="19">
        <v>0</v>
      </c>
      <c r="AN200" s="19">
        <v>0</v>
      </c>
      <c r="AO200" s="19">
        <v>0</v>
      </c>
      <c r="AP200" s="19">
        <v>0</v>
      </c>
      <c r="AQ200" s="19">
        <v>0</v>
      </c>
      <c r="AR200" s="129"/>
      <c r="AS200" s="129"/>
      <c r="AT200" s="10"/>
      <c r="AU200" s="10"/>
      <c r="AV200" s="10"/>
    </row>
    <row r="201" spans="1:48" s="11" customFormat="1" ht="22.5" customHeight="1">
      <c r="A201" s="188"/>
      <c r="B201" s="155"/>
      <c r="C201" s="204"/>
      <c r="D201" s="28" t="s">
        <v>127</v>
      </c>
      <c r="E201" s="78">
        <f t="shared" ref="E201" si="296">H201+K201+N201+Q201+T201+W201+Z201+AC201+AF201+AI201+AL201+AO201</f>
        <v>0</v>
      </c>
      <c r="F201" s="22">
        <f t="shared" ref="F201" si="297">I201+L201+O201+R201+U201+X201+AA201+AD201+AG201+AJ201+AM201+AP201</f>
        <v>0</v>
      </c>
      <c r="G201" s="78">
        <v>0</v>
      </c>
      <c r="H201" s="18">
        <v>0</v>
      </c>
      <c r="I201" s="19">
        <v>0</v>
      </c>
      <c r="J201" s="19">
        <v>0</v>
      </c>
      <c r="K201" s="19">
        <v>0</v>
      </c>
      <c r="L201" s="20">
        <v>0</v>
      </c>
      <c r="M201" s="19">
        <v>0</v>
      </c>
      <c r="N201" s="18">
        <v>0</v>
      </c>
      <c r="O201" s="19">
        <v>0</v>
      </c>
      <c r="P201" s="19">
        <v>0</v>
      </c>
      <c r="Q201" s="19">
        <v>0</v>
      </c>
      <c r="R201" s="20">
        <v>0</v>
      </c>
      <c r="S201" s="19">
        <v>0</v>
      </c>
      <c r="T201" s="18">
        <v>0</v>
      </c>
      <c r="U201" s="20">
        <v>0</v>
      </c>
      <c r="V201" s="19">
        <v>0</v>
      </c>
      <c r="W201" s="18">
        <v>0</v>
      </c>
      <c r="X201" s="19">
        <v>0</v>
      </c>
      <c r="Y201" s="19">
        <v>0</v>
      </c>
      <c r="Z201" s="19">
        <v>0</v>
      </c>
      <c r="AA201" s="19">
        <v>0</v>
      </c>
      <c r="AB201" s="19">
        <v>0</v>
      </c>
      <c r="AC201" s="19">
        <v>0</v>
      </c>
      <c r="AD201" s="19">
        <v>0</v>
      </c>
      <c r="AE201" s="19">
        <v>0</v>
      </c>
      <c r="AF201" s="19">
        <v>0</v>
      </c>
      <c r="AG201" s="19">
        <v>0</v>
      </c>
      <c r="AH201" s="19">
        <v>0</v>
      </c>
      <c r="AI201" s="19">
        <v>0</v>
      </c>
      <c r="AJ201" s="19">
        <v>0</v>
      </c>
      <c r="AK201" s="19">
        <v>0</v>
      </c>
      <c r="AL201" s="19">
        <v>0</v>
      </c>
      <c r="AM201" s="19">
        <v>0</v>
      </c>
      <c r="AN201" s="19">
        <v>0</v>
      </c>
      <c r="AO201" s="19">
        <v>0</v>
      </c>
      <c r="AP201" s="19">
        <v>0</v>
      </c>
      <c r="AQ201" s="19">
        <v>0</v>
      </c>
      <c r="AR201" s="130"/>
      <c r="AS201" s="130"/>
      <c r="AT201" s="10"/>
      <c r="AU201" s="10"/>
      <c r="AV201" s="10"/>
    </row>
    <row r="202" spans="1:48" s="11" customFormat="1" ht="27.75" customHeight="1">
      <c r="A202" s="186" t="s">
        <v>81</v>
      </c>
      <c r="B202" s="195" t="s">
        <v>121</v>
      </c>
      <c r="C202" s="202" t="s">
        <v>122</v>
      </c>
      <c r="D202" s="13" t="s">
        <v>129</v>
      </c>
      <c r="E202" s="78">
        <f>E204+E203+E205</f>
        <v>40</v>
      </c>
      <c r="F202" s="78">
        <f>F204+F203+F205</f>
        <v>10</v>
      </c>
      <c r="G202" s="121">
        <f>F202/E202*100</f>
        <v>25</v>
      </c>
      <c r="H202" s="78">
        <f t="shared" ref="H202:I202" si="298">H204+H203+H205</f>
        <v>0</v>
      </c>
      <c r="I202" s="78">
        <f t="shared" si="298"/>
        <v>0</v>
      </c>
      <c r="J202" s="73">
        <v>0</v>
      </c>
      <c r="K202" s="78">
        <f t="shared" ref="K202:L202" si="299">K204+K203+K205</f>
        <v>0</v>
      </c>
      <c r="L202" s="78">
        <f t="shared" si="299"/>
        <v>0</v>
      </c>
      <c r="M202" s="73">
        <v>0</v>
      </c>
      <c r="N202" s="78">
        <f t="shared" ref="N202:O202" si="300">N204+N203+N205</f>
        <v>0</v>
      </c>
      <c r="O202" s="78">
        <f t="shared" si="300"/>
        <v>0</v>
      </c>
      <c r="P202" s="73">
        <v>0</v>
      </c>
      <c r="Q202" s="78">
        <f t="shared" ref="Q202:AO202" si="301">Q204+Q203+Q205</f>
        <v>0</v>
      </c>
      <c r="R202" s="78">
        <f t="shared" si="301"/>
        <v>0</v>
      </c>
      <c r="S202" s="78">
        <f t="shared" si="301"/>
        <v>0</v>
      </c>
      <c r="T202" s="78">
        <f t="shared" si="301"/>
        <v>0</v>
      </c>
      <c r="U202" s="78">
        <f t="shared" si="301"/>
        <v>0</v>
      </c>
      <c r="V202" s="78">
        <f t="shared" si="301"/>
        <v>0</v>
      </c>
      <c r="W202" s="78">
        <f t="shared" si="301"/>
        <v>0</v>
      </c>
      <c r="X202" s="78">
        <f t="shared" si="301"/>
        <v>0</v>
      </c>
      <c r="Y202" s="78">
        <f t="shared" si="301"/>
        <v>0</v>
      </c>
      <c r="Z202" s="78">
        <f t="shared" si="301"/>
        <v>0</v>
      </c>
      <c r="AA202" s="78">
        <f t="shared" si="301"/>
        <v>0</v>
      </c>
      <c r="AB202" s="78">
        <f t="shared" si="301"/>
        <v>0</v>
      </c>
      <c r="AC202" s="78">
        <f t="shared" si="301"/>
        <v>30</v>
      </c>
      <c r="AD202" s="78">
        <f t="shared" si="301"/>
        <v>0</v>
      </c>
      <c r="AE202" s="78">
        <f t="shared" si="301"/>
        <v>0</v>
      </c>
      <c r="AF202" s="78">
        <f t="shared" si="301"/>
        <v>10</v>
      </c>
      <c r="AG202" s="78">
        <f t="shared" si="301"/>
        <v>10</v>
      </c>
      <c r="AH202" s="78">
        <f>AG202/AF202*100</f>
        <v>100</v>
      </c>
      <c r="AI202" s="78">
        <f t="shared" si="301"/>
        <v>0</v>
      </c>
      <c r="AJ202" s="78">
        <f t="shared" si="301"/>
        <v>0</v>
      </c>
      <c r="AK202" s="78">
        <f t="shared" si="301"/>
        <v>0</v>
      </c>
      <c r="AL202" s="78">
        <f t="shared" si="301"/>
        <v>0</v>
      </c>
      <c r="AM202" s="78">
        <f t="shared" si="301"/>
        <v>0</v>
      </c>
      <c r="AN202" s="78">
        <f t="shared" si="301"/>
        <v>0</v>
      </c>
      <c r="AO202" s="78">
        <f t="shared" si="301"/>
        <v>0</v>
      </c>
      <c r="AP202" s="8">
        <f>AP203+AP204+AP205+AP206</f>
        <v>0</v>
      </c>
      <c r="AQ202" s="40">
        <v>0</v>
      </c>
      <c r="AR202" s="128" t="s">
        <v>243</v>
      </c>
      <c r="AS202" s="266" t="s">
        <v>261</v>
      </c>
      <c r="AT202" s="10"/>
      <c r="AU202" s="10"/>
      <c r="AV202" s="10"/>
    </row>
    <row r="203" spans="1:48" s="12" customFormat="1" ht="25.5" customHeight="1">
      <c r="A203" s="187"/>
      <c r="B203" s="196"/>
      <c r="C203" s="208"/>
      <c r="D203" s="13" t="s">
        <v>125</v>
      </c>
      <c r="E203" s="78">
        <f t="shared" ref="E203" si="302">H203+K203+N203+Q203+T203+W203+Z203+AC203+AF203+AI203+AL203+AO203</f>
        <v>0</v>
      </c>
      <c r="F203" s="22">
        <f>I203+L203+O203+R203+U203+X203+AA203+AD203+AG203+AJ203+AM203+AP203</f>
        <v>0</v>
      </c>
      <c r="G203" s="78">
        <v>0</v>
      </c>
      <c r="H203" s="18">
        <v>0</v>
      </c>
      <c r="I203" s="19">
        <v>0</v>
      </c>
      <c r="J203" s="19">
        <v>0</v>
      </c>
      <c r="K203" s="19">
        <v>0</v>
      </c>
      <c r="L203" s="20">
        <v>0</v>
      </c>
      <c r="M203" s="19">
        <v>0</v>
      </c>
      <c r="N203" s="18">
        <v>0</v>
      </c>
      <c r="O203" s="19">
        <v>0</v>
      </c>
      <c r="P203" s="19">
        <v>0</v>
      </c>
      <c r="Q203" s="19">
        <v>0</v>
      </c>
      <c r="R203" s="20">
        <v>0</v>
      </c>
      <c r="S203" s="19">
        <v>0</v>
      </c>
      <c r="T203" s="18">
        <v>0</v>
      </c>
      <c r="U203" s="20">
        <v>0</v>
      </c>
      <c r="V203" s="19">
        <v>0</v>
      </c>
      <c r="W203" s="18">
        <v>0</v>
      </c>
      <c r="X203" s="19">
        <v>0</v>
      </c>
      <c r="Y203" s="19">
        <v>0</v>
      </c>
      <c r="Z203" s="19">
        <v>0</v>
      </c>
      <c r="AA203" s="19">
        <v>0</v>
      </c>
      <c r="AB203" s="19">
        <v>0</v>
      </c>
      <c r="AC203" s="19">
        <v>0</v>
      </c>
      <c r="AD203" s="19">
        <v>0</v>
      </c>
      <c r="AE203" s="19">
        <v>0</v>
      </c>
      <c r="AF203" s="19">
        <v>0</v>
      </c>
      <c r="AG203" s="19">
        <v>0</v>
      </c>
      <c r="AH203" s="19">
        <v>0</v>
      </c>
      <c r="AI203" s="19">
        <v>0</v>
      </c>
      <c r="AJ203" s="19">
        <v>0</v>
      </c>
      <c r="AK203" s="19">
        <v>0</v>
      </c>
      <c r="AL203" s="19">
        <v>0</v>
      </c>
      <c r="AM203" s="19">
        <v>0</v>
      </c>
      <c r="AN203" s="19">
        <v>0</v>
      </c>
      <c r="AO203" s="19">
        <v>0</v>
      </c>
      <c r="AP203" s="19">
        <v>0</v>
      </c>
      <c r="AQ203" s="19">
        <v>0</v>
      </c>
      <c r="AR203" s="129"/>
      <c r="AS203" s="129"/>
      <c r="AT203" s="10"/>
      <c r="AU203" s="10"/>
      <c r="AV203" s="10"/>
    </row>
    <row r="204" spans="1:48" s="12" customFormat="1" ht="28.5" customHeight="1">
      <c r="A204" s="187"/>
      <c r="B204" s="196"/>
      <c r="C204" s="208"/>
      <c r="D204" s="15" t="s">
        <v>24</v>
      </c>
      <c r="E204" s="78">
        <v>0</v>
      </c>
      <c r="F204" s="22">
        <f>I204+L204+O204+R204+U204+X204+AA204+AD204+AG204+AJ204+AM204+AP204</f>
        <v>0</v>
      </c>
      <c r="G204" s="78">
        <v>0</v>
      </c>
      <c r="H204" s="18">
        <v>0</v>
      </c>
      <c r="I204" s="19">
        <v>0</v>
      </c>
      <c r="J204" s="19">
        <v>0</v>
      </c>
      <c r="K204" s="19">
        <v>0</v>
      </c>
      <c r="L204" s="20">
        <v>0</v>
      </c>
      <c r="M204" s="19">
        <v>0</v>
      </c>
      <c r="N204" s="18">
        <v>0</v>
      </c>
      <c r="O204" s="19">
        <v>0</v>
      </c>
      <c r="P204" s="19">
        <v>0</v>
      </c>
      <c r="Q204" s="19">
        <v>0</v>
      </c>
      <c r="R204" s="20">
        <v>0</v>
      </c>
      <c r="S204" s="19">
        <v>0</v>
      </c>
      <c r="T204" s="18">
        <v>0</v>
      </c>
      <c r="U204" s="20">
        <v>0</v>
      </c>
      <c r="V204" s="19">
        <v>0</v>
      </c>
      <c r="W204" s="18">
        <v>0</v>
      </c>
      <c r="X204" s="19">
        <v>0</v>
      </c>
      <c r="Y204" s="19">
        <v>0</v>
      </c>
      <c r="Z204" s="19">
        <v>0</v>
      </c>
      <c r="AA204" s="19">
        <v>0</v>
      </c>
      <c r="AB204" s="19">
        <v>0</v>
      </c>
      <c r="AC204" s="19">
        <v>0</v>
      </c>
      <c r="AD204" s="19">
        <v>0</v>
      </c>
      <c r="AE204" s="19">
        <v>0</v>
      </c>
      <c r="AF204" s="19">
        <v>0</v>
      </c>
      <c r="AG204" s="19">
        <v>0</v>
      </c>
      <c r="AH204" s="19">
        <v>0</v>
      </c>
      <c r="AI204" s="19">
        <v>0</v>
      </c>
      <c r="AJ204" s="19">
        <v>0</v>
      </c>
      <c r="AK204" s="19">
        <v>0</v>
      </c>
      <c r="AL204" s="19">
        <v>0</v>
      </c>
      <c r="AM204" s="19">
        <v>0</v>
      </c>
      <c r="AN204" s="19">
        <v>0</v>
      </c>
      <c r="AO204" s="19">
        <v>0</v>
      </c>
      <c r="AP204" s="19">
        <v>0</v>
      </c>
      <c r="AQ204" s="19">
        <v>0</v>
      </c>
      <c r="AR204" s="129"/>
      <c r="AS204" s="129"/>
      <c r="AT204" s="10"/>
      <c r="AU204" s="10"/>
      <c r="AV204" s="10"/>
    </row>
    <row r="205" spans="1:48" s="11" customFormat="1" ht="32.25" customHeight="1">
      <c r="A205" s="187"/>
      <c r="B205" s="196"/>
      <c r="C205" s="208"/>
      <c r="D205" s="15" t="s">
        <v>126</v>
      </c>
      <c r="E205" s="78">
        <f>H205+K205+N205+Q205+T205+W205+Z205+AC205+AF205+AI205+AL205+AO205</f>
        <v>40</v>
      </c>
      <c r="F205" s="22">
        <f>I205+L205+O205+R205+U205+X205+AA205+AD205+AG205+AJ205+AM205+AP205</f>
        <v>10</v>
      </c>
      <c r="G205" s="78">
        <f>F205/E205*100</f>
        <v>25</v>
      </c>
      <c r="H205" s="18">
        <v>0</v>
      </c>
      <c r="I205" s="19">
        <v>0</v>
      </c>
      <c r="J205" s="19">
        <v>0</v>
      </c>
      <c r="K205" s="19">
        <v>0</v>
      </c>
      <c r="L205" s="20">
        <v>0</v>
      </c>
      <c r="M205" s="19">
        <v>0</v>
      </c>
      <c r="N205" s="18">
        <v>0</v>
      </c>
      <c r="O205" s="19">
        <v>0</v>
      </c>
      <c r="P205" s="19">
        <v>0</v>
      </c>
      <c r="Q205" s="19">
        <v>0</v>
      </c>
      <c r="R205" s="20">
        <v>0</v>
      </c>
      <c r="S205" s="19">
        <v>0</v>
      </c>
      <c r="T205" s="18">
        <v>0</v>
      </c>
      <c r="U205" s="20">
        <v>0</v>
      </c>
      <c r="V205" s="19">
        <v>0</v>
      </c>
      <c r="W205" s="18">
        <v>0</v>
      </c>
      <c r="X205" s="19">
        <v>0</v>
      </c>
      <c r="Y205" s="19">
        <v>0</v>
      </c>
      <c r="Z205" s="19">
        <v>0</v>
      </c>
      <c r="AA205" s="19">
        <v>0</v>
      </c>
      <c r="AB205" s="19">
        <v>0</v>
      </c>
      <c r="AC205" s="19">
        <v>30</v>
      </c>
      <c r="AD205" s="19">
        <v>0</v>
      </c>
      <c r="AE205" s="19">
        <v>0</v>
      </c>
      <c r="AF205" s="19">
        <v>10</v>
      </c>
      <c r="AG205" s="19">
        <v>10</v>
      </c>
      <c r="AH205" s="122">
        <f>AG205/AF205*100</f>
        <v>100</v>
      </c>
      <c r="AI205" s="19">
        <v>0</v>
      </c>
      <c r="AJ205" s="19">
        <v>0</v>
      </c>
      <c r="AK205" s="19">
        <v>0</v>
      </c>
      <c r="AL205" s="19">
        <v>0</v>
      </c>
      <c r="AM205" s="19">
        <v>0</v>
      </c>
      <c r="AN205" s="19">
        <v>0</v>
      </c>
      <c r="AO205" s="19">
        <v>0</v>
      </c>
      <c r="AP205" s="19">
        <v>0</v>
      </c>
      <c r="AQ205" s="19">
        <v>0</v>
      </c>
      <c r="AR205" s="129"/>
      <c r="AS205" s="129"/>
      <c r="AT205" s="10"/>
      <c r="AU205" s="10"/>
      <c r="AV205" s="10"/>
    </row>
    <row r="206" spans="1:48" s="11" customFormat="1" ht="27.75" customHeight="1">
      <c r="A206" s="188"/>
      <c r="B206" s="197"/>
      <c r="C206" s="209"/>
      <c r="D206" s="28" t="s">
        <v>127</v>
      </c>
      <c r="E206" s="78">
        <f t="shared" ref="E206" si="303">H206+K206+N206+Q206+T206+W206+Z206+AC206+AF206+AI206+AL206+AO206</f>
        <v>0</v>
      </c>
      <c r="F206" s="22">
        <f t="shared" ref="F206" si="304">I206+L206+O206+R206+U206+X206+AA206+AD206+AG206+AJ206+AM206+AP206</f>
        <v>0</v>
      </c>
      <c r="G206" s="78">
        <v>0</v>
      </c>
      <c r="H206" s="18">
        <v>0</v>
      </c>
      <c r="I206" s="19">
        <v>0</v>
      </c>
      <c r="J206" s="19">
        <v>0</v>
      </c>
      <c r="K206" s="19">
        <v>0</v>
      </c>
      <c r="L206" s="20">
        <v>0</v>
      </c>
      <c r="M206" s="19">
        <v>0</v>
      </c>
      <c r="N206" s="18">
        <v>0</v>
      </c>
      <c r="O206" s="19">
        <v>0</v>
      </c>
      <c r="P206" s="19">
        <v>0</v>
      </c>
      <c r="Q206" s="19">
        <v>0</v>
      </c>
      <c r="R206" s="20">
        <v>0</v>
      </c>
      <c r="S206" s="19">
        <v>0</v>
      </c>
      <c r="T206" s="18">
        <v>0</v>
      </c>
      <c r="U206" s="20">
        <v>0</v>
      </c>
      <c r="V206" s="19">
        <v>0</v>
      </c>
      <c r="W206" s="18">
        <v>0</v>
      </c>
      <c r="X206" s="19">
        <v>0</v>
      </c>
      <c r="Y206" s="19">
        <v>0</v>
      </c>
      <c r="Z206" s="19">
        <v>0</v>
      </c>
      <c r="AA206" s="19">
        <v>0</v>
      </c>
      <c r="AB206" s="19">
        <v>0</v>
      </c>
      <c r="AC206" s="19">
        <v>0</v>
      </c>
      <c r="AD206" s="19">
        <v>0</v>
      </c>
      <c r="AE206" s="19">
        <v>0</v>
      </c>
      <c r="AF206" s="19">
        <v>0</v>
      </c>
      <c r="AG206" s="19">
        <v>0</v>
      </c>
      <c r="AH206" s="19">
        <v>0</v>
      </c>
      <c r="AI206" s="19">
        <v>0</v>
      </c>
      <c r="AJ206" s="19">
        <v>0</v>
      </c>
      <c r="AK206" s="19">
        <v>0</v>
      </c>
      <c r="AL206" s="19">
        <v>0</v>
      </c>
      <c r="AM206" s="19"/>
      <c r="AN206" s="19"/>
      <c r="AO206" s="19">
        <v>0</v>
      </c>
      <c r="AP206" s="19"/>
      <c r="AQ206" s="19"/>
      <c r="AR206" s="130"/>
      <c r="AS206" s="130"/>
      <c r="AT206" s="10"/>
      <c r="AU206" s="10"/>
      <c r="AV206" s="10"/>
    </row>
    <row r="207" spans="1:48" s="11" customFormat="1" ht="30" customHeight="1">
      <c r="A207" s="186" t="s">
        <v>82</v>
      </c>
      <c r="B207" s="215" t="s">
        <v>123</v>
      </c>
      <c r="C207" s="202" t="s">
        <v>150</v>
      </c>
      <c r="D207" s="202" t="s">
        <v>27</v>
      </c>
      <c r="E207" s="148" t="s">
        <v>37</v>
      </c>
      <c r="F207" s="148" t="s">
        <v>37</v>
      </c>
      <c r="G207" s="148" t="s">
        <v>37</v>
      </c>
      <c r="H207" s="148" t="s">
        <v>37</v>
      </c>
      <c r="I207" s="148" t="s">
        <v>37</v>
      </c>
      <c r="J207" s="148" t="s">
        <v>37</v>
      </c>
      <c r="K207" s="148" t="s">
        <v>37</v>
      </c>
      <c r="L207" s="148" t="s">
        <v>37</v>
      </c>
      <c r="M207" s="148" t="s">
        <v>37</v>
      </c>
      <c r="N207" s="148" t="s">
        <v>37</v>
      </c>
      <c r="O207" s="148" t="s">
        <v>37</v>
      </c>
      <c r="P207" s="148" t="s">
        <v>37</v>
      </c>
      <c r="Q207" s="148" t="s">
        <v>37</v>
      </c>
      <c r="R207" s="148" t="s">
        <v>37</v>
      </c>
      <c r="S207" s="148" t="s">
        <v>37</v>
      </c>
      <c r="T207" s="148" t="s">
        <v>37</v>
      </c>
      <c r="U207" s="148" t="s">
        <v>37</v>
      </c>
      <c r="V207" s="148" t="s">
        <v>37</v>
      </c>
      <c r="W207" s="148" t="s">
        <v>37</v>
      </c>
      <c r="X207" s="148" t="s">
        <v>37</v>
      </c>
      <c r="Y207" s="148" t="s">
        <v>37</v>
      </c>
      <c r="Z207" s="148" t="s">
        <v>37</v>
      </c>
      <c r="AA207" s="148" t="s">
        <v>37</v>
      </c>
      <c r="AB207" s="148" t="s">
        <v>37</v>
      </c>
      <c r="AC207" s="148" t="s">
        <v>37</v>
      </c>
      <c r="AD207" s="148" t="s">
        <v>37</v>
      </c>
      <c r="AE207" s="148" t="s">
        <v>37</v>
      </c>
      <c r="AF207" s="148" t="s">
        <v>37</v>
      </c>
      <c r="AG207" s="148" t="s">
        <v>37</v>
      </c>
      <c r="AH207" s="148" t="s">
        <v>37</v>
      </c>
      <c r="AI207" s="148" t="s">
        <v>37</v>
      </c>
      <c r="AJ207" s="148" t="s">
        <v>37</v>
      </c>
      <c r="AK207" s="148" t="s">
        <v>37</v>
      </c>
      <c r="AL207" s="148" t="s">
        <v>37</v>
      </c>
      <c r="AM207" s="148" t="s">
        <v>37</v>
      </c>
      <c r="AN207" s="148" t="s">
        <v>37</v>
      </c>
      <c r="AO207" s="148" t="s">
        <v>37</v>
      </c>
      <c r="AP207" s="39" t="s">
        <v>37</v>
      </c>
      <c r="AQ207" s="39" t="s">
        <v>37</v>
      </c>
      <c r="AR207" s="128" t="s">
        <v>239</v>
      </c>
      <c r="AS207" s="128"/>
      <c r="AT207" s="10"/>
      <c r="AU207" s="10"/>
      <c r="AV207" s="10"/>
    </row>
    <row r="208" spans="1:48" s="51" customFormat="1" ht="16.5" customHeight="1">
      <c r="A208" s="187"/>
      <c r="B208" s="218"/>
      <c r="C208" s="208"/>
      <c r="D208" s="208"/>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c r="AL208" s="149"/>
      <c r="AM208" s="149"/>
      <c r="AN208" s="149"/>
      <c r="AO208" s="149"/>
      <c r="AP208" s="42"/>
      <c r="AQ208" s="42"/>
      <c r="AR208" s="129"/>
      <c r="AS208" s="129"/>
      <c r="AT208" s="10"/>
      <c r="AU208" s="10"/>
      <c r="AV208" s="10"/>
    </row>
    <row r="209" spans="1:48" s="11" customFormat="1" ht="16.5" customHeight="1">
      <c r="A209" s="188"/>
      <c r="B209" s="219"/>
      <c r="C209" s="209"/>
      <c r="D209" s="209"/>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0"/>
      <c r="AB209" s="150"/>
      <c r="AC209" s="150"/>
      <c r="AD209" s="150"/>
      <c r="AE209" s="150"/>
      <c r="AF209" s="150"/>
      <c r="AG209" s="150"/>
      <c r="AH209" s="150"/>
      <c r="AI209" s="150"/>
      <c r="AJ209" s="150"/>
      <c r="AK209" s="150"/>
      <c r="AL209" s="150"/>
      <c r="AM209" s="150"/>
      <c r="AN209" s="150"/>
      <c r="AO209" s="150"/>
      <c r="AP209" s="43"/>
      <c r="AQ209" s="43"/>
      <c r="AR209" s="129"/>
      <c r="AS209" s="129"/>
      <c r="AT209" s="10"/>
      <c r="AU209" s="10"/>
      <c r="AV209" s="10"/>
    </row>
    <row r="210" spans="1:48" s="11" customFormat="1" ht="156" customHeight="1">
      <c r="A210" s="186" t="s">
        <v>83</v>
      </c>
      <c r="B210" s="215" t="s">
        <v>124</v>
      </c>
      <c r="C210" s="202" t="s">
        <v>151</v>
      </c>
      <c r="D210" s="13" t="s">
        <v>129</v>
      </c>
      <c r="E210" s="78">
        <f>E212+E211+E213</f>
        <v>10</v>
      </c>
      <c r="F210" s="78">
        <f>F212+F211+F213</f>
        <v>10</v>
      </c>
      <c r="G210" s="78">
        <f>F210/E210*100</f>
        <v>100</v>
      </c>
      <c r="H210" s="78">
        <f t="shared" ref="H210:I210" si="305">H212+H211+H213</f>
        <v>0</v>
      </c>
      <c r="I210" s="78">
        <f t="shared" si="305"/>
        <v>0</v>
      </c>
      <c r="J210" s="40">
        <v>0</v>
      </c>
      <c r="K210" s="78">
        <f t="shared" ref="K210:L210" si="306">K212+K211+K213</f>
        <v>0</v>
      </c>
      <c r="L210" s="78">
        <f t="shared" si="306"/>
        <v>0</v>
      </c>
      <c r="M210" s="40">
        <v>0</v>
      </c>
      <c r="N210" s="78">
        <v>0</v>
      </c>
      <c r="O210" s="78">
        <f t="shared" ref="O210" si="307">O212+O211+O213</f>
        <v>0</v>
      </c>
      <c r="P210" s="40">
        <v>0</v>
      </c>
      <c r="Q210" s="78">
        <v>10</v>
      </c>
      <c r="R210" s="78">
        <f t="shared" ref="R210:AO210" si="308">R212+R211+R213</f>
        <v>10</v>
      </c>
      <c r="S210" s="78">
        <f>R210/Q210*100</f>
        <v>100</v>
      </c>
      <c r="T210" s="78">
        <f t="shared" si="308"/>
        <v>0</v>
      </c>
      <c r="U210" s="78">
        <f t="shared" si="308"/>
        <v>0</v>
      </c>
      <c r="V210" s="78">
        <f t="shared" si="308"/>
        <v>0</v>
      </c>
      <c r="W210" s="78">
        <f t="shared" si="308"/>
        <v>0</v>
      </c>
      <c r="X210" s="78">
        <f t="shared" si="308"/>
        <v>0</v>
      </c>
      <c r="Y210" s="78">
        <f t="shared" si="308"/>
        <v>0</v>
      </c>
      <c r="Z210" s="78">
        <f t="shared" si="308"/>
        <v>0</v>
      </c>
      <c r="AA210" s="78">
        <f t="shared" si="308"/>
        <v>0</v>
      </c>
      <c r="AB210" s="78">
        <f t="shared" si="308"/>
        <v>0</v>
      </c>
      <c r="AC210" s="78">
        <f t="shared" si="308"/>
        <v>0</v>
      </c>
      <c r="AD210" s="78">
        <f t="shared" si="308"/>
        <v>0</v>
      </c>
      <c r="AE210" s="78">
        <f t="shared" si="308"/>
        <v>0</v>
      </c>
      <c r="AF210" s="78">
        <f t="shared" si="308"/>
        <v>0</v>
      </c>
      <c r="AG210" s="78">
        <f t="shared" si="308"/>
        <v>0</v>
      </c>
      <c r="AH210" s="78">
        <f t="shared" si="308"/>
        <v>0</v>
      </c>
      <c r="AI210" s="78">
        <f t="shared" si="308"/>
        <v>0</v>
      </c>
      <c r="AJ210" s="78">
        <f t="shared" si="308"/>
        <v>0</v>
      </c>
      <c r="AK210" s="78">
        <f t="shared" si="308"/>
        <v>0</v>
      </c>
      <c r="AL210" s="78">
        <f t="shared" si="308"/>
        <v>0</v>
      </c>
      <c r="AM210" s="78">
        <f t="shared" si="308"/>
        <v>0</v>
      </c>
      <c r="AN210" s="78">
        <f t="shared" si="308"/>
        <v>0</v>
      </c>
      <c r="AO210" s="78">
        <f t="shared" si="308"/>
        <v>0</v>
      </c>
      <c r="AP210" s="40">
        <v>0</v>
      </c>
      <c r="AQ210" s="22">
        <v>0</v>
      </c>
      <c r="AR210" s="205" t="s">
        <v>218</v>
      </c>
      <c r="AS210" s="289"/>
      <c r="AT210" s="10"/>
      <c r="AU210" s="10"/>
      <c r="AV210" s="10"/>
    </row>
    <row r="211" spans="1:48" s="12" customFormat="1" ht="31.5" customHeight="1">
      <c r="A211" s="187"/>
      <c r="B211" s="218"/>
      <c r="C211" s="208"/>
      <c r="D211" s="13" t="s">
        <v>125</v>
      </c>
      <c r="E211" s="78">
        <f t="shared" ref="E211" si="309">H211+K211+N211+Q211+T211+W211+Z211+AC211+AF211+AI211+AL211+AO211</f>
        <v>0</v>
      </c>
      <c r="F211" s="22">
        <f>I211+L211+O211+R211+U211+X211+AA211+AD211+AG211+AJ211+AM211+AP211</f>
        <v>0</v>
      </c>
      <c r="G211" s="78">
        <v>0</v>
      </c>
      <c r="H211" s="18">
        <v>0</v>
      </c>
      <c r="I211" s="19">
        <v>0</v>
      </c>
      <c r="J211" s="19">
        <v>0</v>
      </c>
      <c r="K211" s="19">
        <v>0</v>
      </c>
      <c r="L211" s="20">
        <v>0</v>
      </c>
      <c r="M211" s="19">
        <v>0</v>
      </c>
      <c r="N211" s="18">
        <v>0</v>
      </c>
      <c r="O211" s="19">
        <v>0</v>
      </c>
      <c r="P211" s="19">
        <v>0</v>
      </c>
      <c r="Q211" s="19">
        <v>0</v>
      </c>
      <c r="R211" s="20">
        <v>0</v>
      </c>
      <c r="S211" s="19">
        <v>0</v>
      </c>
      <c r="T211" s="18">
        <v>0</v>
      </c>
      <c r="U211" s="20">
        <v>0</v>
      </c>
      <c r="V211" s="19">
        <v>0</v>
      </c>
      <c r="W211" s="18">
        <v>0</v>
      </c>
      <c r="X211" s="19">
        <v>0</v>
      </c>
      <c r="Y211" s="19">
        <v>0</v>
      </c>
      <c r="Z211" s="19">
        <v>0</v>
      </c>
      <c r="AA211" s="19">
        <v>0</v>
      </c>
      <c r="AB211" s="19">
        <v>0</v>
      </c>
      <c r="AC211" s="19">
        <v>0</v>
      </c>
      <c r="AD211" s="19">
        <v>0</v>
      </c>
      <c r="AE211" s="19">
        <v>0</v>
      </c>
      <c r="AF211" s="19">
        <v>0</v>
      </c>
      <c r="AG211" s="19">
        <v>0</v>
      </c>
      <c r="AH211" s="19">
        <v>0</v>
      </c>
      <c r="AI211" s="19">
        <v>0</v>
      </c>
      <c r="AJ211" s="19">
        <v>0</v>
      </c>
      <c r="AK211" s="19">
        <v>0</v>
      </c>
      <c r="AL211" s="19">
        <v>0</v>
      </c>
      <c r="AM211" s="19">
        <v>0</v>
      </c>
      <c r="AN211" s="19">
        <v>0</v>
      </c>
      <c r="AO211" s="19">
        <v>0</v>
      </c>
      <c r="AP211" s="19">
        <v>0</v>
      </c>
      <c r="AQ211" s="19">
        <v>0</v>
      </c>
      <c r="AR211" s="206"/>
      <c r="AS211" s="289"/>
      <c r="AT211" s="10"/>
      <c r="AU211" s="10"/>
      <c r="AV211" s="10"/>
    </row>
    <row r="212" spans="1:48" s="11" customFormat="1" ht="31.5" customHeight="1">
      <c r="A212" s="187"/>
      <c r="B212" s="218"/>
      <c r="C212" s="208"/>
      <c r="D212" s="15" t="s">
        <v>24</v>
      </c>
      <c r="E212" s="78">
        <v>0</v>
      </c>
      <c r="F212" s="22">
        <f>I212+L212+O212+R212+U212+X212+AA212+AD212+AG212+AJ212+AM212+AP212</f>
        <v>0</v>
      </c>
      <c r="G212" s="78">
        <v>0</v>
      </c>
      <c r="H212" s="18">
        <v>0</v>
      </c>
      <c r="I212" s="19">
        <v>0</v>
      </c>
      <c r="J212" s="19">
        <v>0</v>
      </c>
      <c r="K212" s="19">
        <v>0</v>
      </c>
      <c r="L212" s="20">
        <v>0</v>
      </c>
      <c r="M212" s="19">
        <v>0</v>
      </c>
      <c r="N212" s="18">
        <v>0</v>
      </c>
      <c r="O212" s="19">
        <v>0</v>
      </c>
      <c r="P212" s="19">
        <v>0</v>
      </c>
      <c r="Q212" s="19">
        <v>0</v>
      </c>
      <c r="R212" s="20">
        <v>0</v>
      </c>
      <c r="S212" s="19">
        <v>0</v>
      </c>
      <c r="T212" s="18">
        <v>0</v>
      </c>
      <c r="U212" s="20">
        <v>0</v>
      </c>
      <c r="V212" s="19">
        <v>0</v>
      </c>
      <c r="W212" s="18">
        <v>0</v>
      </c>
      <c r="X212" s="19">
        <v>0</v>
      </c>
      <c r="Y212" s="19">
        <v>0</v>
      </c>
      <c r="Z212" s="19">
        <v>0</v>
      </c>
      <c r="AA212" s="19">
        <v>0</v>
      </c>
      <c r="AB212" s="19">
        <v>0</v>
      </c>
      <c r="AC212" s="19">
        <v>0</v>
      </c>
      <c r="AD212" s="19">
        <v>0</v>
      </c>
      <c r="AE212" s="19">
        <v>0</v>
      </c>
      <c r="AF212" s="19">
        <v>0</v>
      </c>
      <c r="AG212" s="19">
        <v>0</v>
      </c>
      <c r="AH212" s="19">
        <v>0</v>
      </c>
      <c r="AI212" s="19">
        <v>0</v>
      </c>
      <c r="AJ212" s="19">
        <v>0</v>
      </c>
      <c r="AK212" s="19">
        <v>0</v>
      </c>
      <c r="AL212" s="19">
        <v>0</v>
      </c>
      <c r="AM212" s="19">
        <v>0</v>
      </c>
      <c r="AN212" s="19">
        <v>0</v>
      </c>
      <c r="AO212" s="19">
        <v>0</v>
      </c>
      <c r="AP212" s="19">
        <v>0</v>
      </c>
      <c r="AQ212" s="19">
        <v>0</v>
      </c>
      <c r="AR212" s="206"/>
      <c r="AS212" s="289"/>
      <c r="AT212" s="10"/>
      <c r="AU212" s="10"/>
      <c r="AV212" s="10"/>
    </row>
    <row r="213" spans="1:48" s="11" customFormat="1" ht="37.5" customHeight="1">
      <c r="A213" s="187"/>
      <c r="B213" s="218"/>
      <c r="C213" s="208"/>
      <c r="D213" s="15" t="s">
        <v>126</v>
      </c>
      <c r="E213" s="78">
        <f>H213+K213+N213+Q213+T213+W213+Z213+AC213+AF213+AI213+AL213+AO213</f>
        <v>10</v>
      </c>
      <c r="F213" s="22">
        <f>I213+L213+O213+R213+U213+X213+AA213+AD213+AG213+AJ213+AM213+AP213</f>
        <v>10</v>
      </c>
      <c r="G213" s="78">
        <f>F213/E213*100</f>
        <v>100</v>
      </c>
      <c r="H213" s="18">
        <v>0</v>
      </c>
      <c r="I213" s="19">
        <v>0</v>
      </c>
      <c r="J213" s="19">
        <v>0</v>
      </c>
      <c r="K213" s="19">
        <v>0</v>
      </c>
      <c r="L213" s="20">
        <v>0</v>
      </c>
      <c r="M213" s="19">
        <v>0</v>
      </c>
      <c r="N213" s="18">
        <v>10</v>
      </c>
      <c r="O213" s="19">
        <v>0</v>
      </c>
      <c r="P213" s="19">
        <v>0</v>
      </c>
      <c r="Q213" s="19">
        <v>0</v>
      </c>
      <c r="R213" s="20">
        <v>10</v>
      </c>
      <c r="S213" s="19">
        <v>100</v>
      </c>
      <c r="T213" s="18">
        <v>0</v>
      </c>
      <c r="U213" s="20">
        <v>0</v>
      </c>
      <c r="V213" s="19">
        <v>0</v>
      </c>
      <c r="W213" s="18">
        <v>0</v>
      </c>
      <c r="X213" s="19">
        <v>0</v>
      </c>
      <c r="Y213" s="19">
        <v>0</v>
      </c>
      <c r="Z213" s="19">
        <v>0</v>
      </c>
      <c r="AA213" s="19">
        <v>0</v>
      </c>
      <c r="AB213" s="19">
        <v>0</v>
      </c>
      <c r="AC213" s="19">
        <v>0</v>
      </c>
      <c r="AD213" s="19">
        <v>0</v>
      </c>
      <c r="AE213" s="19">
        <v>0</v>
      </c>
      <c r="AF213" s="19">
        <v>0</v>
      </c>
      <c r="AG213" s="19">
        <v>0</v>
      </c>
      <c r="AH213" s="19">
        <v>0</v>
      </c>
      <c r="AI213" s="19">
        <v>0</v>
      </c>
      <c r="AJ213" s="19">
        <v>0</v>
      </c>
      <c r="AK213" s="19">
        <v>0</v>
      </c>
      <c r="AL213" s="19">
        <v>0</v>
      </c>
      <c r="AM213" s="19">
        <v>0</v>
      </c>
      <c r="AN213" s="19">
        <v>0</v>
      </c>
      <c r="AO213" s="19">
        <v>0</v>
      </c>
      <c r="AP213" s="19">
        <v>0</v>
      </c>
      <c r="AQ213" s="19">
        <v>0</v>
      </c>
      <c r="AR213" s="206"/>
      <c r="AS213" s="289"/>
      <c r="AT213" s="10"/>
      <c r="AU213" s="10"/>
      <c r="AV213" s="10"/>
    </row>
    <row r="214" spans="1:48" s="11" customFormat="1" ht="40.5" customHeight="1">
      <c r="A214" s="188"/>
      <c r="B214" s="219"/>
      <c r="C214" s="209"/>
      <c r="D214" s="28" t="s">
        <v>127</v>
      </c>
      <c r="E214" s="78">
        <f t="shared" ref="E214" si="310">H214+K214+N214+Q214+T214+W214+Z214+AC214+AF214+AI214+AL214+AO214</f>
        <v>0</v>
      </c>
      <c r="F214" s="22">
        <f t="shared" ref="F214" si="311">I214+L214+O214+R214+U214+X214+AA214+AD214+AG214+AJ214+AM214+AP214</f>
        <v>0</v>
      </c>
      <c r="G214" s="78">
        <v>0</v>
      </c>
      <c r="H214" s="32">
        <v>0</v>
      </c>
      <c r="I214" s="44">
        <v>0</v>
      </c>
      <c r="J214" s="19">
        <v>0</v>
      </c>
      <c r="K214" s="44">
        <v>0</v>
      </c>
      <c r="L214" s="29">
        <v>0</v>
      </c>
      <c r="M214" s="19">
        <v>0</v>
      </c>
      <c r="N214" s="32">
        <v>0</v>
      </c>
      <c r="O214" s="44">
        <v>0</v>
      </c>
      <c r="P214" s="19">
        <v>0</v>
      </c>
      <c r="Q214" s="44">
        <v>0</v>
      </c>
      <c r="R214" s="29">
        <v>0</v>
      </c>
      <c r="S214" s="19">
        <v>0</v>
      </c>
      <c r="T214" s="32">
        <v>0</v>
      </c>
      <c r="U214" s="29">
        <v>0</v>
      </c>
      <c r="V214" s="19">
        <v>0</v>
      </c>
      <c r="W214" s="32">
        <v>0</v>
      </c>
      <c r="X214" s="44">
        <v>0</v>
      </c>
      <c r="Y214" s="44">
        <v>0</v>
      </c>
      <c r="Z214" s="44">
        <v>0</v>
      </c>
      <c r="AA214" s="44">
        <v>0</v>
      </c>
      <c r="AB214" s="44">
        <v>0</v>
      </c>
      <c r="AC214" s="44">
        <v>0</v>
      </c>
      <c r="AD214" s="44">
        <v>0</v>
      </c>
      <c r="AE214" s="44">
        <v>0</v>
      </c>
      <c r="AF214" s="44">
        <v>0</v>
      </c>
      <c r="AG214" s="44">
        <v>0</v>
      </c>
      <c r="AH214" s="44">
        <v>0</v>
      </c>
      <c r="AI214" s="44">
        <v>0</v>
      </c>
      <c r="AJ214" s="44">
        <v>0</v>
      </c>
      <c r="AK214" s="44">
        <v>0</v>
      </c>
      <c r="AL214" s="44">
        <v>0</v>
      </c>
      <c r="AM214" s="44">
        <v>0</v>
      </c>
      <c r="AN214" s="44">
        <v>0</v>
      </c>
      <c r="AO214" s="44">
        <v>0</v>
      </c>
      <c r="AP214" s="44">
        <v>0</v>
      </c>
      <c r="AQ214" s="44">
        <v>0</v>
      </c>
      <c r="AR214" s="207"/>
      <c r="AS214" s="289"/>
      <c r="AT214" s="10"/>
      <c r="AU214" s="10"/>
      <c r="AV214" s="10"/>
    </row>
    <row r="215" spans="1:48" s="11" customFormat="1" ht="24" customHeight="1">
      <c r="A215" s="63" t="s">
        <v>159</v>
      </c>
      <c r="B215" s="126" t="s">
        <v>184</v>
      </c>
      <c r="C215" s="68" t="s">
        <v>185</v>
      </c>
      <c r="D215" s="75" t="s">
        <v>27</v>
      </c>
      <c r="E215" s="71" t="s">
        <v>37</v>
      </c>
      <c r="F215" s="72" t="s">
        <v>37</v>
      </c>
      <c r="G215" s="71" t="s">
        <v>37</v>
      </c>
      <c r="H215" s="32" t="s">
        <v>37</v>
      </c>
      <c r="I215" s="74" t="s">
        <v>37</v>
      </c>
      <c r="J215" s="74" t="s">
        <v>37</v>
      </c>
      <c r="K215" s="74" t="s">
        <v>37</v>
      </c>
      <c r="L215" s="29" t="s">
        <v>37</v>
      </c>
      <c r="M215" s="74" t="s">
        <v>37</v>
      </c>
      <c r="N215" s="32" t="s">
        <v>37</v>
      </c>
      <c r="O215" s="74" t="s">
        <v>37</v>
      </c>
      <c r="P215" s="74" t="s">
        <v>37</v>
      </c>
      <c r="Q215" s="76" t="s">
        <v>37</v>
      </c>
      <c r="R215" s="76" t="s">
        <v>37</v>
      </c>
      <c r="S215" s="76" t="s">
        <v>37</v>
      </c>
      <c r="T215" s="76" t="s">
        <v>37</v>
      </c>
      <c r="U215" s="76" t="s">
        <v>37</v>
      </c>
      <c r="V215" s="76" t="s">
        <v>37</v>
      </c>
      <c r="W215" s="76" t="s">
        <v>37</v>
      </c>
      <c r="X215" s="76" t="s">
        <v>37</v>
      </c>
      <c r="Y215" s="76" t="s">
        <v>37</v>
      </c>
      <c r="Z215" s="76" t="s">
        <v>37</v>
      </c>
      <c r="AA215" s="76" t="s">
        <v>37</v>
      </c>
      <c r="AB215" s="76" t="s">
        <v>37</v>
      </c>
      <c r="AC215" s="76" t="s">
        <v>37</v>
      </c>
      <c r="AD215" s="76" t="s">
        <v>37</v>
      </c>
      <c r="AE215" s="76" t="s">
        <v>37</v>
      </c>
      <c r="AF215" s="76" t="s">
        <v>37</v>
      </c>
      <c r="AG215" s="76" t="s">
        <v>37</v>
      </c>
      <c r="AH215" s="76" t="s">
        <v>37</v>
      </c>
      <c r="AI215" s="76" t="s">
        <v>37</v>
      </c>
      <c r="AJ215" s="76" t="s">
        <v>37</v>
      </c>
      <c r="AK215" s="76" t="s">
        <v>37</v>
      </c>
      <c r="AL215" s="76" t="s">
        <v>37</v>
      </c>
      <c r="AM215" s="76" t="s">
        <v>37</v>
      </c>
      <c r="AN215" s="76" t="s">
        <v>37</v>
      </c>
      <c r="AO215" s="76" t="s">
        <v>37</v>
      </c>
      <c r="AP215" s="64"/>
      <c r="AQ215" s="64"/>
      <c r="AR215" s="125" t="s">
        <v>257</v>
      </c>
      <c r="AS215" s="61"/>
      <c r="AT215" s="10"/>
      <c r="AU215" s="10"/>
      <c r="AV215" s="10"/>
    </row>
    <row r="216" spans="1:48" s="11" customFormat="1" ht="156" customHeight="1">
      <c r="A216" s="186" t="s">
        <v>183</v>
      </c>
      <c r="B216" s="189" t="s">
        <v>201</v>
      </c>
      <c r="C216" s="192" t="s">
        <v>202</v>
      </c>
      <c r="D216" s="158" t="s">
        <v>27</v>
      </c>
      <c r="E216" s="148" t="s">
        <v>37</v>
      </c>
      <c r="F216" s="161" t="s">
        <v>37</v>
      </c>
      <c r="G216" s="161" t="s">
        <v>37</v>
      </c>
      <c r="H216" s="162" t="s">
        <v>37</v>
      </c>
      <c r="I216" s="134" t="s">
        <v>37</v>
      </c>
      <c r="J216" s="134" t="s">
        <v>37</v>
      </c>
      <c r="K216" s="134" t="s">
        <v>37</v>
      </c>
      <c r="L216" s="134" t="s">
        <v>37</v>
      </c>
      <c r="M216" s="134" t="s">
        <v>37</v>
      </c>
      <c r="N216" s="134" t="s">
        <v>37</v>
      </c>
      <c r="O216" s="134" t="s">
        <v>37</v>
      </c>
      <c r="P216" s="134" t="s">
        <v>37</v>
      </c>
      <c r="Q216" s="134" t="s">
        <v>37</v>
      </c>
      <c r="R216" s="134" t="s">
        <v>37</v>
      </c>
      <c r="S216" s="134" t="s">
        <v>37</v>
      </c>
      <c r="T216" s="134" t="s">
        <v>37</v>
      </c>
      <c r="U216" s="134" t="s">
        <v>37</v>
      </c>
      <c r="V216" s="134" t="s">
        <v>37</v>
      </c>
      <c r="W216" s="134" t="s">
        <v>37</v>
      </c>
      <c r="X216" s="134" t="s">
        <v>37</v>
      </c>
      <c r="Y216" s="134" t="s">
        <v>37</v>
      </c>
      <c r="Z216" s="134" t="s">
        <v>37</v>
      </c>
      <c r="AA216" s="134" t="s">
        <v>37</v>
      </c>
      <c r="AB216" s="134" t="s">
        <v>37</v>
      </c>
      <c r="AC216" s="134" t="s">
        <v>37</v>
      </c>
      <c r="AD216" s="134" t="s">
        <v>37</v>
      </c>
      <c r="AE216" s="134" t="s">
        <v>37</v>
      </c>
      <c r="AF216" s="134" t="s">
        <v>37</v>
      </c>
      <c r="AG216" s="134" t="s">
        <v>37</v>
      </c>
      <c r="AH216" s="134" t="s">
        <v>37</v>
      </c>
      <c r="AI216" s="134" t="s">
        <v>37</v>
      </c>
      <c r="AJ216" s="134" t="s">
        <v>37</v>
      </c>
      <c r="AK216" s="134" t="s">
        <v>37</v>
      </c>
      <c r="AL216" s="134" t="s">
        <v>37</v>
      </c>
      <c r="AM216" s="134" t="s">
        <v>37</v>
      </c>
      <c r="AN216" s="134" t="s">
        <v>37</v>
      </c>
      <c r="AO216" s="134" t="s">
        <v>37</v>
      </c>
      <c r="AP216" s="64"/>
      <c r="AQ216" s="64"/>
      <c r="AR216" s="128" t="s">
        <v>259</v>
      </c>
      <c r="AS216" s="128"/>
      <c r="AT216" s="10"/>
      <c r="AU216" s="10"/>
      <c r="AV216" s="10"/>
    </row>
    <row r="217" spans="1:48" s="11" customFormat="1" ht="24" customHeight="1">
      <c r="A217" s="187"/>
      <c r="B217" s="190"/>
      <c r="C217" s="193"/>
      <c r="D217" s="159"/>
      <c r="E217" s="149"/>
      <c r="F217" s="161"/>
      <c r="G217" s="161"/>
      <c r="H217" s="162"/>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64"/>
      <c r="AQ217" s="64"/>
      <c r="AR217" s="146"/>
      <c r="AS217" s="129"/>
      <c r="AT217" s="10"/>
      <c r="AU217" s="10"/>
      <c r="AV217" s="10"/>
    </row>
    <row r="218" spans="1:48" s="11" customFormat="1" ht="24" customHeight="1">
      <c r="A218" s="187"/>
      <c r="B218" s="190"/>
      <c r="C218" s="193"/>
      <c r="D218" s="159"/>
      <c r="E218" s="149"/>
      <c r="F218" s="161"/>
      <c r="G218" s="161"/>
      <c r="H218" s="162"/>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64"/>
      <c r="AQ218" s="64"/>
      <c r="AR218" s="146"/>
      <c r="AS218" s="129"/>
      <c r="AT218" s="10"/>
      <c r="AU218" s="10"/>
      <c r="AV218" s="10"/>
    </row>
    <row r="219" spans="1:48" s="11" customFormat="1" ht="24" customHeight="1">
      <c r="A219" s="187"/>
      <c r="B219" s="190"/>
      <c r="C219" s="193"/>
      <c r="D219" s="159"/>
      <c r="E219" s="149"/>
      <c r="F219" s="161"/>
      <c r="G219" s="161"/>
      <c r="H219" s="162"/>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64"/>
      <c r="AQ219" s="64"/>
      <c r="AR219" s="146"/>
      <c r="AS219" s="129"/>
      <c r="AT219" s="10"/>
      <c r="AU219" s="10"/>
      <c r="AV219" s="10"/>
    </row>
    <row r="220" spans="1:48" s="11" customFormat="1" ht="24" customHeight="1">
      <c r="A220" s="188"/>
      <c r="B220" s="191"/>
      <c r="C220" s="194"/>
      <c r="D220" s="160"/>
      <c r="E220" s="150"/>
      <c r="F220" s="161"/>
      <c r="G220" s="161"/>
      <c r="H220" s="162"/>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64"/>
      <c r="AQ220" s="64"/>
      <c r="AR220" s="147"/>
      <c r="AS220" s="130"/>
      <c r="AT220" s="10"/>
      <c r="AU220" s="10"/>
      <c r="AV220" s="10"/>
    </row>
    <row r="221" spans="1:48" s="11" customFormat="1" ht="264" customHeight="1">
      <c r="A221" s="187" t="s">
        <v>186</v>
      </c>
      <c r="B221" s="190" t="s">
        <v>187</v>
      </c>
      <c r="C221" s="208" t="s">
        <v>188</v>
      </c>
      <c r="D221" s="158" t="s">
        <v>27</v>
      </c>
      <c r="E221" s="134" t="s">
        <v>37</v>
      </c>
      <c r="F221" s="135" t="s">
        <v>37</v>
      </c>
      <c r="G221" s="135" t="s">
        <v>37</v>
      </c>
      <c r="H221" s="135" t="s">
        <v>37</v>
      </c>
      <c r="I221" s="135" t="s">
        <v>37</v>
      </c>
      <c r="J221" s="135" t="s">
        <v>37</v>
      </c>
      <c r="K221" s="135" t="s">
        <v>37</v>
      </c>
      <c r="L221" s="135" t="s">
        <v>37</v>
      </c>
      <c r="M221" s="135" t="s">
        <v>37</v>
      </c>
      <c r="N221" s="135" t="s">
        <v>37</v>
      </c>
      <c r="O221" s="135" t="s">
        <v>37</v>
      </c>
      <c r="P221" s="135" t="s">
        <v>37</v>
      </c>
      <c r="Q221" s="135" t="s">
        <v>37</v>
      </c>
      <c r="R221" s="135" t="s">
        <v>37</v>
      </c>
      <c r="S221" s="135" t="s">
        <v>37</v>
      </c>
      <c r="T221" s="135" t="s">
        <v>37</v>
      </c>
      <c r="U221" s="135" t="s">
        <v>37</v>
      </c>
      <c r="V221" s="135" t="s">
        <v>37</v>
      </c>
      <c r="W221" s="135" t="s">
        <v>37</v>
      </c>
      <c r="X221" s="135" t="s">
        <v>37</v>
      </c>
      <c r="Y221" s="135" t="s">
        <v>37</v>
      </c>
      <c r="Z221" s="135" t="s">
        <v>37</v>
      </c>
      <c r="AA221" s="135" t="s">
        <v>37</v>
      </c>
      <c r="AB221" s="135" t="s">
        <v>37</v>
      </c>
      <c r="AC221" s="135" t="s">
        <v>37</v>
      </c>
      <c r="AD221" s="135" t="s">
        <v>37</v>
      </c>
      <c r="AE221" s="135" t="s">
        <v>37</v>
      </c>
      <c r="AF221" s="135" t="s">
        <v>37</v>
      </c>
      <c r="AG221" s="135" t="s">
        <v>37</v>
      </c>
      <c r="AH221" s="135" t="s">
        <v>37</v>
      </c>
      <c r="AI221" s="135" t="s">
        <v>37</v>
      </c>
      <c r="AJ221" s="135" t="s">
        <v>37</v>
      </c>
      <c r="AK221" s="135" t="s">
        <v>37</v>
      </c>
      <c r="AL221" s="135" t="s">
        <v>37</v>
      </c>
      <c r="AM221" s="135" t="s">
        <v>37</v>
      </c>
      <c r="AN221" s="135" t="s">
        <v>37</v>
      </c>
      <c r="AO221" s="135" t="s">
        <v>37</v>
      </c>
      <c r="AP221" s="135"/>
      <c r="AQ221" s="135"/>
      <c r="AR221" s="128" t="s">
        <v>258</v>
      </c>
      <c r="AS221" s="259"/>
      <c r="AT221" s="10"/>
      <c r="AU221" s="10"/>
      <c r="AV221" s="10"/>
    </row>
    <row r="222" spans="1:48" s="11" customFormat="1" ht="16.5" customHeight="1">
      <c r="A222" s="187"/>
      <c r="B222" s="190"/>
      <c r="C222" s="208"/>
      <c r="D222" s="159"/>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29"/>
      <c r="AS222" s="259"/>
      <c r="AT222" s="10"/>
      <c r="AU222" s="10"/>
      <c r="AV222" s="10"/>
    </row>
    <row r="223" spans="1:48" s="11" customFormat="1" ht="16.5" customHeight="1">
      <c r="A223" s="188"/>
      <c r="B223" s="191"/>
      <c r="C223" s="209"/>
      <c r="D223" s="160"/>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0"/>
      <c r="AS223" s="259"/>
      <c r="AT223" s="10"/>
      <c r="AU223" s="10"/>
      <c r="AV223" s="10"/>
    </row>
    <row r="224" spans="1:48" s="11" customFormat="1" ht="135.75" customHeight="1">
      <c r="A224" s="168" t="s">
        <v>35</v>
      </c>
      <c r="B224" s="169"/>
      <c r="C224" s="170"/>
      <c r="D224" s="13" t="s">
        <v>129</v>
      </c>
      <c r="E224" s="104">
        <f>E226+E225+E227</f>
        <v>10283.800000000001</v>
      </c>
      <c r="F224" s="104">
        <f>F226+F225+F227</f>
        <v>7315.1</v>
      </c>
      <c r="G224" s="104">
        <f>F224/E224*100</f>
        <v>71.132266282891536</v>
      </c>
      <c r="H224" s="104">
        <f t="shared" ref="H224:I224" si="312">H226+H225+H227</f>
        <v>348.3</v>
      </c>
      <c r="I224" s="104">
        <f t="shared" si="312"/>
        <v>83.7</v>
      </c>
      <c r="J224" s="121">
        <f>I224/H224*100</f>
        <v>24.031007751937985</v>
      </c>
      <c r="K224" s="104">
        <f>K226+K225+K227</f>
        <v>1029.8</v>
      </c>
      <c r="L224" s="104">
        <f>L226+L225+L227</f>
        <v>1018.4</v>
      </c>
      <c r="M224" s="121">
        <f>L224/K224*100</f>
        <v>98.892988929889299</v>
      </c>
      <c r="N224" s="104">
        <f t="shared" ref="N224:O224" si="313">N226+N225+N227</f>
        <v>1027</v>
      </c>
      <c r="O224" s="104">
        <f t="shared" si="313"/>
        <v>766.5</v>
      </c>
      <c r="P224" s="121">
        <f>O224/N224*100</f>
        <v>74.634858812074</v>
      </c>
      <c r="Q224" s="104">
        <f t="shared" ref="Q224:AO224" si="314">Q226+Q225+Q227</f>
        <v>647.29999999999995</v>
      </c>
      <c r="R224" s="104">
        <f t="shared" si="314"/>
        <v>654.40000000000009</v>
      </c>
      <c r="S224" s="121">
        <f>R224/Q224*100</f>
        <v>101.09686389618417</v>
      </c>
      <c r="T224" s="104">
        <f t="shared" si="314"/>
        <v>800.59999999999991</v>
      </c>
      <c r="U224" s="104">
        <f t="shared" si="314"/>
        <v>867.8</v>
      </c>
      <c r="V224" s="121">
        <f>U224/T224*100</f>
        <v>108.3937047214589</v>
      </c>
      <c r="W224" s="104">
        <f t="shared" si="314"/>
        <v>1008.1999999999999</v>
      </c>
      <c r="X224" s="104">
        <f t="shared" si="314"/>
        <v>1155.8999999999999</v>
      </c>
      <c r="Y224" s="121">
        <f>X224/W224*100</f>
        <v>114.64987105732989</v>
      </c>
      <c r="Z224" s="104">
        <f t="shared" si="314"/>
        <v>1052.4000000000001</v>
      </c>
      <c r="AA224" s="104">
        <f t="shared" si="314"/>
        <v>944.7</v>
      </c>
      <c r="AB224" s="121">
        <f>AA224/Z224*100</f>
        <v>89.766248574686429</v>
      </c>
      <c r="AC224" s="104">
        <f t="shared" si="314"/>
        <v>984.8</v>
      </c>
      <c r="AD224" s="104">
        <f t="shared" si="314"/>
        <v>938.8</v>
      </c>
      <c r="AE224" s="121">
        <f>AD224/AC224*100</f>
        <v>95.329000812347687</v>
      </c>
      <c r="AF224" s="104">
        <f t="shared" si="314"/>
        <v>891.19999999999993</v>
      </c>
      <c r="AG224" s="104">
        <f t="shared" si="314"/>
        <v>884.90000000000009</v>
      </c>
      <c r="AH224" s="121">
        <f>AG224/AF224*100</f>
        <v>99.293087971274701</v>
      </c>
      <c r="AI224" s="104">
        <f t="shared" si="314"/>
        <v>932.2</v>
      </c>
      <c r="AJ224" s="104">
        <f t="shared" si="314"/>
        <v>0</v>
      </c>
      <c r="AK224" s="104">
        <f t="shared" si="314"/>
        <v>0</v>
      </c>
      <c r="AL224" s="104">
        <f t="shared" si="314"/>
        <v>696.2</v>
      </c>
      <c r="AM224" s="104">
        <f t="shared" si="314"/>
        <v>0</v>
      </c>
      <c r="AN224" s="104">
        <f t="shared" si="314"/>
        <v>0</v>
      </c>
      <c r="AO224" s="104">
        <f t="shared" si="314"/>
        <v>865.8</v>
      </c>
      <c r="AP224" s="81"/>
      <c r="AQ224" s="82"/>
      <c r="AR224" s="167"/>
      <c r="AS224" s="167"/>
      <c r="AT224" s="10"/>
      <c r="AU224" s="10"/>
      <c r="AV224" s="10"/>
    </row>
    <row r="225" spans="1:48" s="12" customFormat="1" ht="16.5" customHeight="1">
      <c r="A225" s="171"/>
      <c r="B225" s="172"/>
      <c r="C225" s="173"/>
      <c r="D225" s="13" t="s">
        <v>125</v>
      </c>
      <c r="E225" s="104">
        <f t="shared" ref="E225:E226" si="315">H225+K225+N225+Q225+T225+W225+Z225+AC225+AF225+AI225+AL225+AO225</f>
        <v>0</v>
      </c>
      <c r="F225" s="22">
        <f>I225+L225+O225+R225+U225+X225+AA225+AD225+AG225+AJ225+AM225+AP225</f>
        <v>0</v>
      </c>
      <c r="G225" s="104">
        <v>0</v>
      </c>
      <c r="H225" s="104">
        <f>H14+H78+H102+H126+H166</f>
        <v>0</v>
      </c>
      <c r="I225" s="104">
        <f>I14+I78+I102+I126+I166</f>
        <v>0</v>
      </c>
      <c r="J225" s="121">
        <v>0</v>
      </c>
      <c r="K225" s="104">
        <f>K14+K78+K102+K126+K166</f>
        <v>0</v>
      </c>
      <c r="L225" s="104">
        <f>L14+L78+L102+L126+L166</f>
        <v>0</v>
      </c>
      <c r="M225" s="121">
        <v>0</v>
      </c>
      <c r="N225" s="104">
        <f>N14+N78+N102+N126+N166</f>
        <v>0</v>
      </c>
      <c r="O225" s="104">
        <f>O14+O78+O102+O126+O166</f>
        <v>0</v>
      </c>
      <c r="P225" s="121">
        <v>0</v>
      </c>
      <c r="Q225" s="104">
        <f t="shared" ref="Q225:AO225" si="316">Q14+Q78+Q102+Q126+Q166</f>
        <v>0</v>
      </c>
      <c r="R225" s="104">
        <f t="shared" si="316"/>
        <v>0</v>
      </c>
      <c r="S225" s="121">
        <v>0</v>
      </c>
      <c r="T225" s="104">
        <f t="shared" si="316"/>
        <v>0</v>
      </c>
      <c r="U225" s="104">
        <f t="shared" si="316"/>
        <v>0</v>
      </c>
      <c r="V225" s="121">
        <v>0</v>
      </c>
      <c r="W225" s="104">
        <f t="shared" si="316"/>
        <v>0</v>
      </c>
      <c r="X225" s="104">
        <f t="shared" si="316"/>
        <v>0</v>
      </c>
      <c r="Y225" s="121">
        <v>0</v>
      </c>
      <c r="Z225" s="104">
        <f t="shared" si="316"/>
        <v>0</v>
      </c>
      <c r="AA225" s="104">
        <f t="shared" si="316"/>
        <v>0</v>
      </c>
      <c r="AB225" s="121">
        <v>0</v>
      </c>
      <c r="AC225" s="104">
        <f t="shared" si="316"/>
        <v>0</v>
      </c>
      <c r="AD225" s="104">
        <f t="shared" si="316"/>
        <v>0</v>
      </c>
      <c r="AE225" s="121">
        <v>0</v>
      </c>
      <c r="AF225" s="104">
        <f t="shared" si="316"/>
        <v>0</v>
      </c>
      <c r="AG225" s="104">
        <f t="shared" si="316"/>
        <v>0</v>
      </c>
      <c r="AH225" s="121">
        <v>0</v>
      </c>
      <c r="AI225" s="104">
        <f t="shared" si="316"/>
        <v>0</v>
      </c>
      <c r="AJ225" s="104">
        <f t="shared" si="316"/>
        <v>0</v>
      </c>
      <c r="AK225" s="104">
        <f t="shared" si="316"/>
        <v>0</v>
      </c>
      <c r="AL225" s="104">
        <f t="shared" si="316"/>
        <v>0</v>
      </c>
      <c r="AM225" s="104">
        <f t="shared" si="316"/>
        <v>0</v>
      </c>
      <c r="AN225" s="104">
        <f t="shared" si="316"/>
        <v>0</v>
      </c>
      <c r="AO225" s="104">
        <f t="shared" si="316"/>
        <v>0</v>
      </c>
      <c r="AP225" s="81"/>
      <c r="AQ225" s="82"/>
      <c r="AR225" s="167"/>
      <c r="AS225" s="167"/>
      <c r="AT225" s="10"/>
      <c r="AU225" s="10"/>
      <c r="AV225" s="10"/>
    </row>
    <row r="226" spans="1:48" s="12" customFormat="1" ht="28.5" customHeight="1">
      <c r="A226" s="171"/>
      <c r="B226" s="172"/>
      <c r="C226" s="173"/>
      <c r="D226" s="15" t="s">
        <v>24</v>
      </c>
      <c r="E226" s="104">
        <f t="shared" si="315"/>
        <v>7573.0000000000018</v>
      </c>
      <c r="F226" s="22">
        <f>I226+L226+O226+R226+U226+X226+AA226+AD226+AG226+AJ226+AM226+AP226</f>
        <v>5612.8</v>
      </c>
      <c r="G226" s="104">
        <f>F226/E226*100</f>
        <v>74.115938201505344</v>
      </c>
      <c r="H226" s="104">
        <f t="shared" ref="H226:I226" si="317">H15+H79+H103+H127+H167</f>
        <v>63.7</v>
      </c>
      <c r="I226" s="104">
        <f t="shared" si="317"/>
        <v>63.7</v>
      </c>
      <c r="J226" s="121">
        <f>I226/H226*100</f>
        <v>100</v>
      </c>
      <c r="K226" s="104">
        <f t="shared" ref="K226:L226" si="318">K15+K79+K103+K127+K167</f>
        <v>869.6</v>
      </c>
      <c r="L226" s="104">
        <f t="shared" si="318"/>
        <v>861.5</v>
      </c>
      <c r="M226" s="121">
        <f>L226/K226*100</f>
        <v>99.068537258509664</v>
      </c>
      <c r="N226" s="104">
        <f t="shared" ref="N226:O226" si="319">N15+N79+N103+N127+N167</f>
        <v>906.5</v>
      </c>
      <c r="O226" s="104">
        <f t="shared" si="319"/>
        <v>656</v>
      </c>
      <c r="P226" s="121">
        <f>O226/N226*100</f>
        <v>72.366243794815219</v>
      </c>
      <c r="Q226" s="104">
        <f t="shared" ref="Q226:AO226" si="320">Q15+Q79+Q103+Q127+Q167</f>
        <v>533</v>
      </c>
      <c r="R226" s="104">
        <f t="shared" si="320"/>
        <v>530.70000000000005</v>
      </c>
      <c r="S226" s="121">
        <f>R226/Q226*100</f>
        <v>99.568480300187616</v>
      </c>
      <c r="T226" s="104">
        <f t="shared" si="320"/>
        <v>648.29999999999995</v>
      </c>
      <c r="U226" s="104">
        <f t="shared" si="320"/>
        <v>716.1</v>
      </c>
      <c r="V226" s="121">
        <f>U226/T226*100</f>
        <v>110.45812124016661</v>
      </c>
      <c r="W226" s="104">
        <f t="shared" si="320"/>
        <v>690.4</v>
      </c>
      <c r="X226" s="104">
        <f t="shared" si="320"/>
        <v>780.19999999999993</v>
      </c>
      <c r="Y226" s="121">
        <f>X226/W226*100</f>
        <v>113.00695249130939</v>
      </c>
      <c r="Z226" s="104">
        <f t="shared" si="320"/>
        <v>870.2</v>
      </c>
      <c r="AA226" s="104">
        <f t="shared" si="320"/>
        <v>745.5</v>
      </c>
      <c r="AB226" s="121">
        <f>AA226/Z226*100</f>
        <v>85.669960928522173</v>
      </c>
      <c r="AC226" s="104">
        <f t="shared" si="320"/>
        <v>819</v>
      </c>
      <c r="AD226" s="104">
        <f t="shared" si="320"/>
        <v>728.5</v>
      </c>
      <c r="AE226" s="121">
        <f>AD226/AC226*100</f>
        <v>88.949938949938939</v>
      </c>
      <c r="AF226" s="104">
        <f t="shared" si="320"/>
        <v>535.29999999999995</v>
      </c>
      <c r="AG226" s="104">
        <f t="shared" si="320"/>
        <v>530.6</v>
      </c>
      <c r="AH226" s="121">
        <f>AG226/AF226*100</f>
        <v>99.121987670465174</v>
      </c>
      <c r="AI226" s="104">
        <f t="shared" si="320"/>
        <v>616.1</v>
      </c>
      <c r="AJ226" s="104">
        <f t="shared" si="320"/>
        <v>0</v>
      </c>
      <c r="AK226" s="104">
        <f t="shared" si="320"/>
        <v>0</v>
      </c>
      <c r="AL226" s="104">
        <f t="shared" si="320"/>
        <v>397.1</v>
      </c>
      <c r="AM226" s="104">
        <f t="shared" si="320"/>
        <v>0</v>
      </c>
      <c r="AN226" s="104">
        <f t="shared" si="320"/>
        <v>0</v>
      </c>
      <c r="AO226" s="104">
        <f t="shared" si="320"/>
        <v>623.79999999999995</v>
      </c>
      <c r="AP226" s="81"/>
      <c r="AQ226" s="82"/>
      <c r="AR226" s="167"/>
      <c r="AS226" s="167"/>
      <c r="AT226" s="10"/>
      <c r="AU226" s="10"/>
      <c r="AV226" s="10"/>
    </row>
    <row r="227" spans="1:48" s="12" customFormat="1" ht="25.5" customHeight="1">
      <c r="A227" s="171"/>
      <c r="B227" s="172"/>
      <c r="C227" s="173"/>
      <c r="D227" s="15" t="s">
        <v>126</v>
      </c>
      <c r="E227" s="104">
        <f>H227+K227+N227+Q227+T227+W227+Z227+AC227+AF227+AI227+AL227+AO227</f>
        <v>2710.7999999999997</v>
      </c>
      <c r="F227" s="22">
        <f>I227+L227+O227+R227+U227+X227+AA227+AD227+AG227+AJ227+AM227+AP227</f>
        <v>1702.3</v>
      </c>
      <c r="G227" s="104">
        <f>F227/E227*100</f>
        <v>62.796960306920468</v>
      </c>
      <c r="H227" s="104">
        <f t="shared" ref="H227:I227" si="321">H16+H80+H104+H128+H168</f>
        <v>284.60000000000002</v>
      </c>
      <c r="I227" s="104">
        <f t="shared" si="321"/>
        <v>20</v>
      </c>
      <c r="J227" s="121">
        <f>I227/H227*100</f>
        <v>7.0274068868587491</v>
      </c>
      <c r="K227" s="104">
        <f t="shared" ref="K227:L227" si="322">K16+K80+K104+K128+K168</f>
        <v>160.19999999999999</v>
      </c>
      <c r="L227" s="104">
        <f t="shared" si="322"/>
        <v>156.9</v>
      </c>
      <c r="M227" s="121">
        <f>L227/K227*100</f>
        <v>97.940074906367045</v>
      </c>
      <c r="N227" s="104">
        <f t="shared" ref="N227:O227" si="323">N16+N80+N104+N128+N168</f>
        <v>120.5</v>
      </c>
      <c r="O227" s="104">
        <f t="shared" si="323"/>
        <v>110.5</v>
      </c>
      <c r="P227" s="121">
        <f>O227/N227*100</f>
        <v>91.701244813278009</v>
      </c>
      <c r="Q227" s="104">
        <f t="shared" ref="Q227:AO227" si="324">Q16+Q80+Q104+Q128+Q168</f>
        <v>114.30000000000001</v>
      </c>
      <c r="R227" s="104">
        <f t="shared" si="324"/>
        <v>123.7</v>
      </c>
      <c r="S227" s="121">
        <f>R227/Q227*100</f>
        <v>108.22397200349955</v>
      </c>
      <c r="T227" s="104">
        <f t="shared" si="324"/>
        <v>152.30000000000001</v>
      </c>
      <c r="U227" s="104">
        <f t="shared" si="324"/>
        <v>151.69999999999999</v>
      </c>
      <c r="V227" s="121">
        <f>U227/T227*100</f>
        <v>99.606040709126702</v>
      </c>
      <c r="W227" s="104">
        <f t="shared" si="324"/>
        <v>317.79999999999995</v>
      </c>
      <c r="X227" s="104">
        <f t="shared" si="324"/>
        <v>375.7</v>
      </c>
      <c r="Y227" s="121">
        <f>X227/W227*100</f>
        <v>118.2190056639396</v>
      </c>
      <c r="Z227" s="104">
        <f t="shared" si="324"/>
        <v>182.20000000000002</v>
      </c>
      <c r="AA227" s="104">
        <f t="shared" si="324"/>
        <v>199.20000000000002</v>
      </c>
      <c r="AB227" s="121">
        <f>AA227/Z227*100</f>
        <v>109.33040614709111</v>
      </c>
      <c r="AC227" s="104">
        <f t="shared" si="324"/>
        <v>165.8</v>
      </c>
      <c r="AD227" s="104">
        <f t="shared" si="324"/>
        <v>210.3</v>
      </c>
      <c r="AE227" s="121">
        <f>AD227/AC227*100</f>
        <v>126.83956574185767</v>
      </c>
      <c r="AF227" s="104">
        <f t="shared" si="324"/>
        <v>355.9</v>
      </c>
      <c r="AG227" s="104">
        <f t="shared" si="324"/>
        <v>354.3</v>
      </c>
      <c r="AH227" s="121">
        <f>AG227/AF227*100</f>
        <v>99.550435515594287</v>
      </c>
      <c r="AI227" s="104">
        <f t="shared" si="324"/>
        <v>316.10000000000002</v>
      </c>
      <c r="AJ227" s="104">
        <f t="shared" si="324"/>
        <v>0</v>
      </c>
      <c r="AK227" s="104">
        <f t="shared" si="324"/>
        <v>0</v>
      </c>
      <c r="AL227" s="104">
        <f t="shared" si="324"/>
        <v>299.10000000000002</v>
      </c>
      <c r="AM227" s="104">
        <f t="shared" si="324"/>
        <v>0</v>
      </c>
      <c r="AN227" s="104">
        <f t="shared" si="324"/>
        <v>0</v>
      </c>
      <c r="AO227" s="104">
        <f t="shared" si="324"/>
        <v>242</v>
      </c>
      <c r="AP227" s="81"/>
      <c r="AQ227" s="82"/>
      <c r="AR227" s="167"/>
      <c r="AS227" s="167"/>
      <c r="AT227" s="10"/>
      <c r="AU227" s="10"/>
      <c r="AV227" s="10"/>
    </row>
    <row r="228" spans="1:48" s="12" customFormat="1" ht="23.25" customHeight="1">
      <c r="A228" s="171"/>
      <c r="B228" s="172"/>
      <c r="C228" s="173"/>
      <c r="D228" s="15" t="s">
        <v>127</v>
      </c>
      <c r="E228" s="104">
        <f t="shared" ref="E228" si="325">H228+K228+N228+Q228+T228+W228+Z228+AC228+AF228+AI228+AL228+AO228</f>
        <v>0</v>
      </c>
      <c r="F228" s="22">
        <f t="shared" ref="F228" si="326">I228+L228+O228+R228+U228+X228+AA228+AD228+AG228+AJ228+AM228+AP228</f>
        <v>0</v>
      </c>
      <c r="G228" s="104">
        <v>0</v>
      </c>
      <c r="H228" s="104">
        <f t="shared" ref="H228:I228" si="327">H17+H81+H105+H129+H169</f>
        <v>0</v>
      </c>
      <c r="I228" s="104">
        <f t="shared" si="327"/>
        <v>0</v>
      </c>
      <c r="J228" s="104">
        <v>0</v>
      </c>
      <c r="K228" s="104">
        <f t="shared" ref="K228:L228" si="328">K17+K81+K105+K129+K169</f>
        <v>0</v>
      </c>
      <c r="L228" s="104">
        <f t="shared" si="328"/>
        <v>0</v>
      </c>
      <c r="M228" s="104">
        <v>0</v>
      </c>
      <c r="N228" s="104">
        <f t="shared" ref="N228:O228" si="329">N17+N81+N105+N129+N169</f>
        <v>0</v>
      </c>
      <c r="O228" s="104">
        <f t="shared" si="329"/>
        <v>0</v>
      </c>
      <c r="P228" s="104">
        <v>0</v>
      </c>
      <c r="Q228" s="104">
        <f t="shared" ref="Q228:AO228" si="330">Q17+Q81+Q105+Q129+Q169</f>
        <v>0</v>
      </c>
      <c r="R228" s="104">
        <f t="shared" si="330"/>
        <v>0</v>
      </c>
      <c r="S228" s="104">
        <f t="shared" si="330"/>
        <v>0</v>
      </c>
      <c r="T228" s="104">
        <f t="shared" si="330"/>
        <v>0</v>
      </c>
      <c r="U228" s="104">
        <f t="shared" si="330"/>
        <v>0</v>
      </c>
      <c r="V228" s="104">
        <f t="shared" si="330"/>
        <v>0</v>
      </c>
      <c r="W228" s="104">
        <f t="shared" si="330"/>
        <v>0</v>
      </c>
      <c r="X228" s="104">
        <f t="shared" si="330"/>
        <v>0</v>
      </c>
      <c r="Y228" s="104">
        <f t="shared" si="330"/>
        <v>0</v>
      </c>
      <c r="Z228" s="104">
        <f t="shared" si="330"/>
        <v>0</v>
      </c>
      <c r="AA228" s="104">
        <f t="shared" si="330"/>
        <v>0</v>
      </c>
      <c r="AB228" s="104">
        <f t="shared" si="330"/>
        <v>0</v>
      </c>
      <c r="AC228" s="104">
        <f t="shared" si="330"/>
        <v>0</v>
      </c>
      <c r="AD228" s="104">
        <f t="shared" si="330"/>
        <v>0</v>
      </c>
      <c r="AE228" s="104">
        <f t="shared" si="330"/>
        <v>0</v>
      </c>
      <c r="AF228" s="104">
        <f t="shared" si="330"/>
        <v>0</v>
      </c>
      <c r="AG228" s="104">
        <f t="shared" si="330"/>
        <v>0</v>
      </c>
      <c r="AH228" s="104">
        <f t="shared" si="330"/>
        <v>0</v>
      </c>
      <c r="AI228" s="104">
        <f t="shared" si="330"/>
        <v>0</v>
      </c>
      <c r="AJ228" s="104">
        <f t="shared" si="330"/>
        <v>0</v>
      </c>
      <c r="AK228" s="104">
        <f t="shared" si="330"/>
        <v>0</v>
      </c>
      <c r="AL228" s="104">
        <f t="shared" si="330"/>
        <v>0</v>
      </c>
      <c r="AM228" s="104">
        <f t="shared" si="330"/>
        <v>0</v>
      </c>
      <c r="AN228" s="104">
        <f t="shared" si="330"/>
        <v>0</v>
      </c>
      <c r="AO228" s="104">
        <f t="shared" si="330"/>
        <v>0</v>
      </c>
      <c r="AP228" s="81"/>
      <c r="AQ228" s="83"/>
      <c r="AR228" s="167"/>
      <c r="AS228" s="167"/>
      <c r="AT228" s="10"/>
      <c r="AU228" s="10"/>
      <c r="AV228" s="10"/>
    </row>
    <row r="229" spans="1:48" s="12" customFormat="1" ht="26.25" customHeight="1">
      <c r="A229" s="174"/>
      <c r="B229" s="175"/>
      <c r="C229" s="176"/>
      <c r="D229" s="88" t="s">
        <v>160</v>
      </c>
      <c r="E229" s="96">
        <f>H229+K229+N229+Q229+T229+W229+Z229+AC229+AF229+AI229+AL229+AO229</f>
        <v>230</v>
      </c>
      <c r="F229" s="97">
        <f t="shared" ref="F229" si="331">I229+L229+O229+R229+U229+X229+AA229+AD229+AG229+AJ229+AM229+AP229</f>
        <v>210</v>
      </c>
      <c r="G229" s="96">
        <f>F229/E229*100</f>
        <v>91.304347826086953</v>
      </c>
      <c r="H229" s="90">
        <f>H18</f>
        <v>210</v>
      </c>
      <c r="I229" s="90">
        <f>I18</f>
        <v>210</v>
      </c>
      <c r="J229" s="91">
        <f>I229/H229*100</f>
        <v>100</v>
      </c>
      <c r="K229" s="90">
        <f>K18</f>
        <v>0</v>
      </c>
      <c r="L229" s="90">
        <f>L18</f>
        <v>0</v>
      </c>
      <c r="M229" s="91">
        <v>0</v>
      </c>
      <c r="N229" s="90">
        <f>N18</f>
        <v>0</v>
      </c>
      <c r="O229" s="90">
        <f>O18</f>
        <v>0</v>
      </c>
      <c r="P229" s="91">
        <v>0</v>
      </c>
      <c r="Q229" s="90">
        <f t="shared" ref="Q229:AO229" si="332">Q18</f>
        <v>0</v>
      </c>
      <c r="R229" s="90">
        <f t="shared" si="332"/>
        <v>0</v>
      </c>
      <c r="S229" s="90">
        <f t="shared" si="332"/>
        <v>0</v>
      </c>
      <c r="T229" s="90">
        <f t="shared" si="332"/>
        <v>0</v>
      </c>
      <c r="U229" s="90">
        <f t="shared" si="332"/>
        <v>0</v>
      </c>
      <c r="V229" s="90">
        <f t="shared" si="332"/>
        <v>0</v>
      </c>
      <c r="W229" s="90">
        <f t="shared" si="332"/>
        <v>0</v>
      </c>
      <c r="X229" s="90">
        <f t="shared" si="332"/>
        <v>0</v>
      </c>
      <c r="Y229" s="90">
        <f t="shared" si="332"/>
        <v>0</v>
      </c>
      <c r="Z229" s="90">
        <f t="shared" si="332"/>
        <v>0</v>
      </c>
      <c r="AA229" s="90">
        <f t="shared" si="332"/>
        <v>0</v>
      </c>
      <c r="AB229" s="90">
        <f t="shared" si="332"/>
        <v>0</v>
      </c>
      <c r="AC229" s="90">
        <f t="shared" si="332"/>
        <v>0</v>
      </c>
      <c r="AD229" s="90">
        <f t="shared" si="332"/>
        <v>0</v>
      </c>
      <c r="AE229" s="90">
        <f t="shared" si="332"/>
        <v>0</v>
      </c>
      <c r="AF229" s="90">
        <f t="shared" si="332"/>
        <v>0</v>
      </c>
      <c r="AG229" s="90">
        <f t="shared" si="332"/>
        <v>0</v>
      </c>
      <c r="AH229" s="90">
        <f t="shared" si="332"/>
        <v>0</v>
      </c>
      <c r="AI229" s="90">
        <f t="shared" si="332"/>
        <v>20</v>
      </c>
      <c r="AJ229" s="90">
        <f t="shared" si="332"/>
        <v>0</v>
      </c>
      <c r="AK229" s="90">
        <f t="shared" si="332"/>
        <v>0</v>
      </c>
      <c r="AL229" s="90">
        <f t="shared" si="332"/>
        <v>0</v>
      </c>
      <c r="AM229" s="90">
        <f t="shared" si="332"/>
        <v>0</v>
      </c>
      <c r="AN229" s="90">
        <f t="shared" si="332"/>
        <v>0</v>
      </c>
      <c r="AO229" s="90">
        <f t="shared" si="332"/>
        <v>0</v>
      </c>
      <c r="AP229" s="91"/>
      <c r="AQ229" s="91"/>
      <c r="AR229" s="93"/>
      <c r="AS229" s="93"/>
      <c r="AT229" s="10"/>
      <c r="AU229" s="10"/>
      <c r="AV229" s="10"/>
    </row>
    <row r="230" spans="1:48" s="95" customFormat="1" ht="44.25" customHeight="1">
      <c r="A230" s="168" t="s">
        <v>177</v>
      </c>
      <c r="B230" s="169"/>
      <c r="C230" s="170"/>
      <c r="D230" s="13" t="s">
        <v>129</v>
      </c>
      <c r="E230" s="104">
        <f>E232+E231+E233</f>
        <v>0</v>
      </c>
      <c r="F230" s="104">
        <f>F232+F231+F233</f>
        <v>0</v>
      </c>
      <c r="G230" s="104">
        <v>0</v>
      </c>
      <c r="H230" s="104">
        <f t="shared" ref="H230" si="333">H232+H231+H233</f>
        <v>0</v>
      </c>
      <c r="I230" s="104">
        <f t="shared" ref="I230" si="334">I232+I231+I233</f>
        <v>0</v>
      </c>
      <c r="J230" s="104">
        <v>0</v>
      </c>
      <c r="K230" s="104">
        <f>K232+K231+K233</f>
        <v>0</v>
      </c>
      <c r="L230" s="104">
        <f>L232+L231+L233</f>
        <v>0</v>
      </c>
      <c r="M230" s="104">
        <v>0</v>
      </c>
      <c r="N230" s="104">
        <f t="shared" ref="N230" si="335">N232+N231+N233</f>
        <v>0</v>
      </c>
      <c r="O230" s="104">
        <f t="shared" ref="O230" si="336">O232+O231+O233</f>
        <v>0</v>
      </c>
      <c r="P230" s="104">
        <v>0</v>
      </c>
      <c r="Q230" s="104">
        <f t="shared" ref="Q230" si="337">Q232+Q231+Q233</f>
        <v>0</v>
      </c>
      <c r="R230" s="104">
        <f t="shared" ref="R230" si="338">R232+R231+R233</f>
        <v>0</v>
      </c>
      <c r="S230" s="104">
        <f t="shared" ref="S230" si="339">S232+S231+S233</f>
        <v>0</v>
      </c>
      <c r="T230" s="104">
        <f t="shared" ref="T230" si="340">T232+T231+T233</f>
        <v>0</v>
      </c>
      <c r="U230" s="104">
        <f t="shared" ref="U230" si="341">U232+U231+U233</f>
        <v>0</v>
      </c>
      <c r="V230" s="104">
        <f t="shared" ref="V230" si="342">V232+V231+V233</f>
        <v>0</v>
      </c>
      <c r="W230" s="104">
        <f t="shared" ref="W230" si="343">W232+W231+W233</f>
        <v>0</v>
      </c>
      <c r="X230" s="104">
        <f t="shared" ref="X230" si="344">X232+X231+X233</f>
        <v>0</v>
      </c>
      <c r="Y230" s="104">
        <f t="shared" ref="Y230" si="345">Y232+Y231+Y233</f>
        <v>0</v>
      </c>
      <c r="Z230" s="104">
        <f t="shared" ref="Z230" si="346">Z232+Z231+Z233</f>
        <v>0</v>
      </c>
      <c r="AA230" s="104">
        <f t="shared" ref="AA230" si="347">AA232+AA231+AA233</f>
        <v>0</v>
      </c>
      <c r="AB230" s="104">
        <f t="shared" ref="AB230" si="348">AB232+AB231+AB233</f>
        <v>0</v>
      </c>
      <c r="AC230" s="104">
        <f t="shared" ref="AC230" si="349">AC232+AC231+AC233</f>
        <v>0</v>
      </c>
      <c r="AD230" s="104">
        <f t="shared" ref="AD230" si="350">AD232+AD231+AD233</f>
        <v>0</v>
      </c>
      <c r="AE230" s="104">
        <f t="shared" ref="AE230" si="351">AE232+AE231+AE233</f>
        <v>0</v>
      </c>
      <c r="AF230" s="104">
        <f t="shared" ref="AF230" si="352">AF232+AF231+AF233</f>
        <v>0</v>
      </c>
      <c r="AG230" s="104">
        <f t="shared" ref="AG230" si="353">AG232+AG231+AG233</f>
        <v>0</v>
      </c>
      <c r="AH230" s="104">
        <f t="shared" ref="AH230" si="354">AH232+AH231+AH233</f>
        <v>0</v>
      </c>
      <c r="AI230" s="104">
        <f t="shared" ref="AI230" si="355">AI232+AI231+AI233</f>
        <v>0</v>
      </c>
      <c r="AJ230" s="104">
        <f t="shared" ref="AJ230" si="356">AJ232+AJ231+AJ233</f>
        <v>0</v>
      </c>
      <c r="AK230" s="104">
        <f t="shared" ref="AK230" si="357">AK232+AK231+AK233</f>
        <v>0</v>
      </c>
      <c r="AL230" s="104">
        <f t="shared" ref="AL230" si="358">AL232+AL231+AL233</f>
        <v>0</v>
      </c>
      <c r="AM230" s="104">
        <f t="shared" ref="AM230" si="359">AM232+AM231+AM233</f>
        <v>0</v>
      </c>
      <c r="AN230" s="104">
        <f t="shared" ref="AN230" si="360">AN232+AN231+AN233</f>
        <v>0</v>
      </c>
      <c r="AO230" s="104">
        <f t="shared" ref="AO230" si="361">AO232+AO231+AO233</f>
        <v>0</v>
      </c>
      <c r="AP230" s="81"/>
      <c r="AQ230" s="82"/>
      <c r="AR230" s="167"/>
      <c r="AS230" s="167"/>
      <c r="AT230" s="94"/>
      <c r="AU230" s="94"/>
      <c r="AV230" s="94"/>
    </row>
    <row r="231" spans="1:48" s="12" customFormat="1" ht="27" customHeight="1">
      <c r="A231" s="171"/>
      <c r="B231" s="172"/>
      <c r="C231" s="173"/>
      <c r="D231" s="13" t="s">
        <v>125</v>
      </c>
      <c r="E231" s="104">
        <f t="shared" ref="E231:E232" si="362">H231+K231+N231+Q231+T231+W231+Z231+AC231+AF231+AI231+AL231+AO231</f>
        <v>0</v>
      </c>
      <c r="F231" s="22">
        <f>I231+L231+O231+R231+U231+X231+AA231+AD231+AG231+AJ231+AM231+AP231</f>
        <v>0</v>
      </c>
      <c r="G231" s="104">
        <v>0</v>
      </c>
      <c r="H231" s="104">
        <f>H20+H84+H108+H132+H172</f>
        <v>0</v>
      </c>
      <c r="I231" s="104">
        <f>I20+I84+I108+I132+I172</f>
        <v>0</v>
      </c>
      <c r="J231" s="104">
        <v>0</v>
      </c>
      <c r="K231" s="104">
        <f>K20+K84+K108+K132+K172</f>
        <v>0</v>
      </c>
      <c r="L231" s="104">
        <f>L20+L84+L108+L132+L172</f>
        <v>0</v>
      </c>
      <c r="M231" s="104">
        <v>0</v>
      </c>
      <c r="N231" s="104">
        <f>N20+N84+N108+N132+N172</f>
        <v>0</v>
      </c>
      <c r="O231" s="104">
        <f>O20+O84+O108+O132+O172</f>
        <v>0</v>
      </c>
      <c r="P231" s="104">
        <v>0</v>
      </c>
      <c r="Q231" s="104">
        <f t="shared" ref="Q231:AO231" si="363">Q20+Q84+Q108+Q132+Q172</f>
        <v>0</v>
      </c>
      <c r="R231" s="104">
        <f t="shared" si="363"/>
        <v>0</v>
      </c>
      <c r="S231" s="104">
        <f t="shared" si="363"/>
        <v>0</v>
      </c>
      <c r="T231" s="104">
        <f t="shared" si="363"/>
        <v>0</v>
      </c>
      <c r="U231" s="104">
        <f t="shared" si="363"/>
        <v>0</v>
      </c>
      <c r="V231" s="104">
        <f t="shared" si="363"/>
        <v>0</v>
      </c>
      <c r="W231" s="104">
        <f t="shared" si="363"/>
        <v>0</v>
      </c>
      <c r="X231" s="104">
        <f t="shared" si="363"/>
        <v>0</v>
      </c>
      <c r="Y231" s="104">
        <f t="shared" si="363"/>
        <v>0</v>
      </c>
      <c r="Z231" s="104">
        <f t="shared" si="363"/>
        <v>0</v>
      </c>
      <c r="AA231" s="104">
        <f t="shared" si="363"/>
        <v>0</v>
      </c>
      <c r="AB231" s="104">
        <f t="shared" si="363"/>
        <v>0</v>
      </c>
      <c r="AC231" s="104">
        <f t="shared" si="363"/>
        <v>0</v>
      </c>
      <c r="AD231" s="104">
        <f t="shared" si="363"/>
        <v>0</v>
      </c>
      <c r="AE231" s="104">
        <f t="shared" si="363"/>
        <v>0</v>
      </c>
      <c r="AF231" s="104">
        <f t="shared" si="363"/>
        <v>0</v>
      </c>
      <c r="AG231" s="104">
        <f t="shared" si="363"/>
        <v>0</v>
      </c>
      <c r="AH231" s="104">
        <f t="shared" si="363"/>
        <v>0</v>
      </c>
      <c r="AI231" s="104">
        <f t="shared" si="363"/>
        <v>0</v>
      </c>
      <c r="AJ231" s="104">
        <f t="shared" si="363"/>
        <v>0</v>
      </c>
      <c r="AK231" s="104">
        <f t="shared" si="363"/>
        <v>0</v>
      </c>
      <c r="AL231" s="104">
        <f t="shared" si="363"/>
        <v>0</v>
      </c>
      <c r="AM231" s="104">
        <f t="shared" si="363"/>
        <v>0</v>
      </c>
      <c r="AN231" s="104">
        <f t="shared" si="363"/>
        <v>0</v>
      </c>
      <c r="AO231" s="104">
        <f t="shared" si="363"/>
        <v>0</v>
      </c>
      <c r="AP231" s="81"/>
      <c r="AQ231" s="82"/>
      <c r="AR231" s="167"/>
      <c r="AS231" s="167"/>
      <c r="AT231" s="10"/>
      <c r="AU231" s="10"/>
      <c r="AV231" s="10"/>
    </row>
    <row r="232" spans="1:48" s="12" customFormat="1" ht="29.25" customHeight="1">
      <c r="A232" s="171"/>
      <c r="B232" s="172"/>
      <c r="C232" s="173"/>
      <c r="D232" s="15" t="s">
        <v>24</v>
      </c>
      <c r="E232" s="104">
        <f t="shared" si="362"/>
        <v>0</v>
      </c>
      <c r="F232" s="22">
        <f>I232+L232+O232+R232+U232+X232+AA232+AD232+AG232+AJ232+AM232+AP232</f>
        <v>0</v>
      </c>
      <c r="G232" s="104">
        <v>0</v>
      </c>
      <c r="H232" s="104">
        <f t="shared" ref="H232:I232" si="364">H21+H85+H109+H133+H173</f>
        <v>0</v>
      </c>
      <c r="I232" s="104">
        <f t="shared" si="364"/>
        <v>0</v>
      </c>
      <c r="J232" s="104">
        <v>0</v>
      </c>
      <c r="K232" s="104">
        <v>0</v>
      </c>
      <c r="L232" s="104">
        <f t="shared" ref="L232" si="365">L21+L85+L109+L133+L173</f>
        <v>0</v>
      </c>
      <c r="M232" s="104">
        <v>0</v>
      </c>
      <c r="N232" s="104">
        <v>0</v>
      </c>
      <c r="O232" s="104">
        <v>0</v>
      </c>
      <c r="P232" s="104">
        <v>0</v>
      </c>
      <c r="Q232" s="104">
        <v>0</v>
      </c>
      <c r="R232" s="104">
        <v>0</v>
      </c>
      <c r="S232" s="104">
        <v>0</v>
      </c>
      <c r="T232" s="104">
        <v>0</v>
      </c>
      <c r="U232" s="104">
        <v>0</v>
      </c>
      <c r="V232" s="104">
        <v>0</v>
      </c>
      <c r="W232" s="104">
        <v>0</v>
      </c>
      <c r="X232" s="104">
        <v>0</v>
      </c>
      <c r="Y232" s="104">
        <v>0</v>
      </c>
      <c r="Z232" s="104">
        <v>0</v>
      </c>
      <c r="AA232" s="104">
        <v>0</v>
      </c>
      <c r="AB232" s="104">
        <v>0</v>
      </c>
      <c r="AC232" s="104">
        <v>0</v>
      </c>
      <c r="AD232" s="104">
        <v>0</v>
      </c>
      <c r="AE232" s="104">
        <v>0</v>
      </c>
      <c r="AF232" s="104">
        <v>0</v>
      </c>
      <c r="AG232" s="104">
        <v>0</v>
      </c>
      <c r="AH232" s="104">
        <v>0</v>
      </c>
      <c r="AI232" s="104">
        <v>0</v>
      </c>
      <c r="AJ232" s="104">
        <v>0</v>
      </c>
      <c r="AK232" s="104">
        <v>0</v>
      </c>
      <c r="AL232" s="104">
        <v>0</v>
      </c>
      <c r="AM232" s="104">
        <v>0</v>
      </c>
      <c r="AN232" s="104">
        <v>0</v>
      </c>
      <c r="AO232" s="104">
        <v>0</v>
      </c>
      <c r="AP232" s="81"/>
      <c r="AQ232" s="82"/>
      <c r="AR232" s="167"/>
      <c r="AS232" s="167"/>
      <c r="AT232" s="10"/>
      <c r="AU232" s="10"/>
      <c r="AV232" s="10"/>
    </row>
    <row r="233" spans="1:48" s="12" customFormat="1" ht="25.5" customHeight="1">
      <c r="A233" s="171"/>
      <c r="B233" s="172"/>
      <c r="C233" s="173"/>
      <c r="D233" s="15" t="s">
        <v>126</v>
      </c>
      <c r="E233" s="104">
        <f>H233+K233+N233+Q233+T233+W233+Z233+AC233+AF233+AI233+AL233+AO233</f>
        <v>0</v>
      </c>
      <c r="F233" s="22">
        <f>I233+L233+O233+R233+U233+X233+AA233+AD233+AG233+AJ233+AM233+AP233</f>
        <v>0</v>
      </c>
      <c r="G233" s="104">
        <v>0</v>
      </c>
      <c r="H233" s="104">
        <f t="shared" ref="H233:I233" si="366">H22+H86+H110+H134+H174</f>
        <v>0</v>
      </c>
      <c r="I233" s="104">
        <f t="shared" si="366"/>
        <v>0</v>
      </c>
      <c r="J233" s="104">
        <v>0</v>
      </c>
      <c r="K233" s="104">
        <v>0</v>
      </c>
      <c r="L233" s="104">
        <f t="shared" ref="L233" si="367">L22+L86+L110+L134+L174</f>
        <v>0</v>
      </c>
      <c r="M233" s="104">
        <v>0</v>
      </c>
      <c r="N233" s="104">
        <v>0</v>
      </c>
      <c r="O233" s="104">
        <v>0</v>
      </c>
      <c r="P233" s="104">
        <v>0</v>
      </c>
      <c r="Q233" s="104">
        <v>0</v>
      </c>
      <c r="R233" s="104">
        <v>0</v>
      </c>
      <c r="S233" s="104">
        <v>0</v>
      </c>
      <c r="T233" s="104">
        <v>0</v>
      </c>
      <c r="U233" s="104">
        <v>0</v>
      </c>
      <c r="V233" s="104">
        <v>0</v>
      </c>
      <c r="W233" s="104">
        <v>0</v>
      </c>
      <c r="X233" s="104">
        <v>0</v>
      </c>
      <c r="Y233" s="104">
        <v>0</v>
      </c>
      <c r="Z233" s="104">
        <v>0</v>
      </c>
      <c r="AA233" s="104">
        <v>0</v>
      </c>
      <c r="AB233" s="104">
        <v>0</v>
      </c>
      <c r="AC233" s="104">
        <v>0</v>
      </c>
      <c r="AD233" s="104">
        <v>0</v>
      </c>
      <c r="AE233" s="104">
        <v>0</v>
      </c>
      <c r="AF233" s="104">
        <v>0</v>
      </c>
      <c r="AG233" s="104">
        <v>0</v>
      </c>
      <c r="AH233" s="104">
        <v>0</v>
      </c>
      <c r="AI233" s="104">
        <v>0</v>
      </c>
      <c r="AJ233" s="104">
        <v>0</v>
      </c>
      <c r="AK233" s="104">
        <v>0</v>
      </c>
      <c r="AL233" s="104">
        <v>0</v>
      </c>
      <c r="AM233" s="104">
        <v>0</v>
      </c>
      <c r="AN233" s="104">
        <v>0</v>
      </c>
      <c r="AO233" s="104">
        <v>0</v>
      </c>
      <c r="AP233" s="81"/>
      <c r="AQ233" s="82"/>
      <c r="AR233" s="167"/>
      <c r="AS233" s="167"/>
      <c r="AT233" s="10"/>
      <c r="AU233" s="10"/>
      <c r="AV233" s="10"/>
    </row>
    <row r="234" spans="1:48" s="12" customFormat="1" ht="23.25" customHeight="1">
      <c r="A234" s="174"/>
      <c r="B234" s="175"/>
      <c r="C234" s="176"/>
      <c r="D234" s="15" t="s">
        <v>127</v>
      </c>
      <c r="E234" s="104">
        <f t="shared" ref="E234" si="368">H234+K234+N234+Q234+T234+W234+Z234+AC234+AF234+AI234+AL234+AO234</f>
        <v>0</v>
      </c>
      <c r="F234" s="22">
        <v>0</v>
      </c>
      <c r="G234" s="104">
        <v>0</v>
      </c>
      <c r="H234" s="104">
        <v>0</v>
      </c>
      <c r="I234" s="104">
        <v>0</v>
      </c>
      <c r="J234" s="104">
        <v>0</v>
      </c>
      <c r="K234" s="104">
        <v>0</v>
      </c>
      <c r="L234" s="104">
        <v>0</v>
      </c>
      <c r="M234" s="104">
        <v>0</v>
      </c>
      <c r="N234" s="104">
        <v>0</v>
      </c>
      <c r="O234" s="104">
        <v>0</v>
      </c>
      <c r="P234" s="104">
        <v>0</v>
      </c>
      <c r="Q234" s="104">
        <v>0</v>
      </c>
      <c r="R234" s="104">
        <v>0</v>
      </c>
      <c r="S234" s="104">
        <v>0</v>
      </c>
      <c r="T234" s="104">
        <v>0</v>
      </c>
      <c r="U234" s="104">
        <v>0</v>
      </c>
      <c r="V234" s="104">
        <v>0</v>
      </c>
      <c r="W234" s="104">
        <v>0</v>
      </c>
      <c r="X234" s="104">
        <v>0</v>
      </c>
      <c r="Y234" s="104">
        <v>0</v>
      </c>
      <c r="Z234" s="104">
        <v>0</v>
      </c>
      <c r="AA234" s="104">
        <v>0</v>
      </c>
      <c r="AB234" s="104">
        <v>0</v>
      </c>
      <c r="AC234" s="104">
        <v>0</v>
      </c>
      <c r="AD234" s="104">
        <v>0</v>
      </c>
      <c r="AE234" s="104">
        <v>0</v>
      </c>
      <c r="AF234" s="104">
        <v>0</v>
      </c>
      <c r="AG234" s="104">
        <v>0</v>
      </c>
      <c r="AH234" s="104">
        <v>0</v>
      </c>
      <c r="AI234" s="104">
        <v>0</v>
      </c>
      <c r="AJ234" s="104">
        <v>0</v>
      </c>
      <c r="AK234" s="104">
        <v>0</v>
      </c>
      <c r="AL234" s="104">
        <v>0</v>
      </c>
      <c r="AM234" s="104">
        <v>0</v>
      </c>
      <c r="AN234" s="104">
        <v>0</v>
      </c>
      <c r="AO234" s="104">
        <v>0</v>
      </c>
      <c r="AP234" s="81"/>
      <c r="AQ234" s="83"/>
      <c r="AR234" s="167"/>
      <c r="AS234" s="167"/>
      <c r="AT234" s="10"/>
      <c r="AU234" s="10"/>
      <c r="AV234" s="10"/>
    </row>
    <row r="235" spans="1:48" s="12" customFormat="1" ht="24.75" customHeight="1">
      <c r="A235" s="168" t="s">
        <v>178</v>
      </c>
      <c r="B235" s="169"/>
      <c r="C235" s="170"/>
      <c r="D235" s="13" t="s">
        <v>129</v>
      </c>
      <c r="E235" s="104">
        <f>E237+E236+E238</f>
        <v>10283.800000000001</v>
      </c>
      <c r="F235" s="104">
        <f>F237+F236+F238</f>
        <v>7315.1</v>
      </c>
      <c r="G235" s="104">
        <f>F235/E235*100</f>
        <v>71.132266282891536</v>
      </c>
      <c r="H235" s="104">
        <f t="shared" ref="H235" si="369">H237+H236+H238</f>
        <v>348.3</v>
      </c>
      <c r="I235" s="104">
        <f t="shared" ref="I235" si="370">I237+I236+I238</f>
        <v>83.7</v>
      </c>
      <c r="J235" s="121">
        <f>I235/H235*100</f>
        <v>24.031007751937985</v>
      </c>
      <c r="K235" s="104">
        <f>K237+K236+K238</f>
        <v>1029.8</v>
      </c>
      <c r="L235" s="104">
        <f>L237+L236+L238</f>
        <v>1018.4</v>
      </c>
      <c r="M235" s="121">
        <f>L235/K235*100</f>
        <v>98.892988929889299</v>
      </c>
      <c r="N235" s="104">
        <f t="shared" ref="N235" si="371">N237+N236+N238</f>
        <v>1027</v>
      </c>
      <c r="O235" s="104">
        <f t="shared" ref="O235" si="372">O237+O236+O238</f>
        <v>766.5</v>
      </c>
      <c r="P235" s="121">
        <f>O235/N235*100</f>
        <v>74.634858812074</v>
      </c>
      <c r="Q235" s="104">
        <f t="shared" ref="Q235" si="373">Q237+Q236+Q238</f>
        <v>647.29999999999995</v>
      </c>
      <c r="R235" s="104">
        <f t="shared" ref="R235" si="374">R237+R236+R238</f>
        <v>654.40000000000009</v>
      </c>
      <c r="S235" s="121">
        <f>R235/Q235*100</f>
        <v>101.09686389618417</v>
      </c>
      <c r="T235" s="104">
        <f t="shared" ref="T235" si="375">T237+T236+T238</f>
        <v>800.59999999999991</v>
      </c>
      <c r="U235" s="104">
        <f t="shared" ref="U235" si="376">U237+U236+U238</f>
        <v>867.8</v>
      </c>
      <c r="V235" s="121">
        <f>U235/T235*100</f>
        <v>108.3937047214589</v>
      </c>
      <c r="W235" s="104">
        <f t="shared" ref="W235" si="377">W237+W236+W238</f>
        <v>1008.1999999999999</v>
      </c>
      <c r="X235" s="104">
        <f t="shared" ref="X235" si="378">X237+X236+X238</f>
        <v>1155.8999999999999</v>
      </c>
      <c r="Y235" s="121">
        <f>X235/W235*100</f>
        <v>114.64987105732989</v>
      </c>
      <c r="Z235" s="104">
        <f t="shared" ref="Z235" si="379">Z237+Z236+Z238</f>
        <v>1052.4000000000001</v>
      </c>
      <c r="AA235" s="104">
        <f t="shared" ref="AA235" si="380">AA237+AA236+AA238</f>
        <v>944.7</v>
      </c>
      <c r="AB235" s="121">
        <f>AA235/Z235*100</f>
        <v>89.766248574686429</v>
      </c>
      <c r="AC235" s="104">
        <f t="shared" ref="AC235" si="381">AC237+AC236+AC238</f>
        <v>984.8</v>
      </c>
      <c r="AD235" s="104">
        <f t="shared" ref="AD235" si="382">AD237+AD236+AD238</f>
        <v>938.8</v>
      </c>
      <c r="AE235" s="121">
        <f>AD235/AC235*100</f>
        <v>95.329000812347687</v>
      </c>
      <c r="AF235" s="104">
        <f t="shared" ref="AF235" si="383">AF237+AF236+AF238</f>
        <v>891.19999999999993</v>
      </c>
      <c r="AG235" s="104">
        <f t="shared" ref="AG235" si="384">AG237+AG236+AG238</f>
        <v>884.90000000000009</v>
      </c>
      <c r="AH235" s="121">
        <f>AG235/AF235*100</f>
        <v>99.293087971274701</v>
      </c>
      <c r="AI235" s="104">
        <f t="shared" ref="AI235" si="385">AI237+AI236+AI238</f>
        <v>932.2</v>
      </c>
      <c r="AJ235" s="104">
        <f t="shared" ref="AJ235" si="386">AJ237+AJ236+AJ238</f>
        <v>0</v>
      </c>
      <c r="AK235" s="104">
        <f t="shared" ref="AK235" si="387">AK237+AK236+AK238</f>
        <v>0</v>
      </c>
      <c r="AL235" s="104">
        <f t="shared" ref="AL235" si="388">AL237+AL236+AL238</f>
        <v>696.2</v>
      </c>
      <c r="AM235" s="104">
        <f t="shared" ref="AM235" si="389">AM237+AM236+AM238</f>
        <v>0</v>
      </c>
      <c r="AN235" s="104">
        <f t="shared" ref="AN235" si="390">AN237+AN236+AN238</f>
        <v>0</v>
      </c>
      <c r="AO235" s="104">
        <f t="shared" ref="AO235" si="391">AO237+AO236+AO238</f>
        <v>865.8</v>
      </c>
      <c r="AP235" s="81"/>
      <c r="AQ235" s="82"/>
      <c r="AR235" s="167"/>
      <c r="AS235" s="167"/>
      <c r="AT235" s="10"/>
      <c r="AU235" s="10"/>
      <c r="AV235" s="10"/>
    </row>
    <row r="236" spans="1:48" s="12" customFormat="1" ht="24" customHeight="1">
      <c r="A236" s="171"/>
      <c r="B236" s="172"/>
      <c r="C236" s="173"/>
      <c r="D236" s="13" t="s">
        <v>125</v>
      </c>
      <c r="E236" s="104">
        <f t="shared" ref="E236:E237" si="392">H236+K236+N236+Q236+T236+W236+Z236+AC236+AF236+AI236+AL236+AO236</f>
        <v>0</v>
      </c>
      <c r="F236" s="22">
        <f>I236+L236+O236+R236+U236+X236+AA236+AD236+AG236+AJ236+AM236+AP236</f>
        <v>0</v>
      </c>
      <c r="G236" s="104">
        <v>0</v>
      </c>
      <c r="H236" s="104">
        <f>H25+H89+H113+H137+H177</f>
        <v>0</v>
      </c>
      <c r="I236" s="104">
        <f>I25+I89+I113+I137+I177</f>
        <v>0</v>
      </c>
      <c r="J236" s="121">
        <v>0</v>
      </c>
      <c r="K236" s="104">
        <f>K25+K89+K113+K137+K177</f>
        <v>0</v>
      </c>
      <c r="L236" s="104">
        <f>L25+L89+L113+L137+L177</f>
        <v>0</v>
      </c>
      <c r="M236" s="121">
        <v>0</v>
      </c>
      <c r="N236" s="104">
        <f>N25+N89+N113+N137+N177</f>
        <v>0</v>
      </c>
      <c r="O236" s="104">
        <f>O25+O89+O113+O137+O177</f>
        <v>0</v>
      </c>
      <c r="P236" s="121">
        <v>0</v>
      </c>
      <c r="Q236" s="104">
        <f t="shared" ref="Q236:AO236" si="393">Q25+Q89+Q113+Q137+Q177</f>
        <v>0</v>
      </c>
      <c r="R236" s="104">
        <f t="shared" si="393"/>
        <v>0</v>
      </c>
      <c r="S236" s="121">
        <v>0</v>
      </c>
      <c r="T236" s="104">
        <f t="shared" si="393"/>
        <v>0</v>
      </c>
      <c r="U236" s="104">
        <f t="shared" si="393"/>
        <v>0</v>
      </c>
      <c r="V236" s="121">
        <v>0</v>
      </c>
      <c r="W236" s="104">
        <f t="shared" si="393"/>
        <v>0</v>
      </c>
      <c r="X236" s="104">
        <f t="shared" si="393"/>
        <v>0</v>
      </c>
      <c r="Y236" s="121">
        <v>0</v>
      </c>
      <c r="Z236" s="104">
        <f t="shared" si="393"/>
        <v>0</v>
      </c>
      <c r="AA236" s="104">
        <f t="shared" si="393"/>
        <v>0</v>
      </c>
      <c r="AB236" s="121">
        <v>0</v>
      </c>
      <c r="AC236" s="104">
        <f t="shared" si="393"/>
        <v>0</v>
      </c>
      <c r="AD236" s="104">
        <f t="shared" si="393"/>
        <v>0</v>
      </c>
      <c r="AE236" s="121">
        <v>0</v>
      </c>
      <c r="AF236" s="104">
        <f t="shared" si="393"/>
        <v>0</v>
      </c>
      <c r="AG236" s="104">
        <f t="shared" si="393"/>
        <v>0</v>
      </c>
      <c r="AH236" s="121">
        <v>0</v>
      </c>
      <c r="AI236" s="104">
        <f t="shared" si="393"/>
        <v>0</v>
      </c>
      <c r="AJ236" s="104">
        <f t="shared" si="393"/>
        <v>0</v>
      </c>
      <c r="AK236" s="104">
        <f t="shared" si="393"/>
        <v>0</v>
      </c>
      <c r="AL236" s="104">
        <f t="shared" si="393"/>
        <v>0</v>
      </c>
      <c r="AM236" s="104">
        <f t="shared" si="393"/>
        <v>0</v>
      </c>
      <c r="AN236" s="104">
        <f t="shared" si="393"/>
        <v>0</v>
      </c>
      <c r="AO236" s="104">
        <f t="shared" si="393"/>
        <v>0</v>
      </c>
      <c r="AP236" s="81"/>
      <c r="AQ236" s="82"/>
      <c r="AR236" s="167"/>
      <c r="AS236" s="167"/>
      <c r="AT236" s="10"/>
      <c r="AU236" s="10"/>
      <c r="AV236" s="10"/>
    </row>
    <row r="237" spans="1:48" s="12" customFormat="1" ht="25.5" customHeight="1">
      <c r="A237" s="171"/>
      <c r="B237" s="172"/>
      <c r="C237" s="173"/>
      <c r="D237" s="15" t="s">
        <v>24</v>
      </c>
      <c r="E237" s="104">
        <f t="shared" si="392"/>
        <v>7573.0000000000018</v>
      </c>
      <c r="F237" s="22">
        <f>I237+L237+O237+R237+U237+X237+AA237+AD237+AG237+AJ237+AM237+AP237</f>
        <v>5612.8</v>
      </c>
      <c r="G237" s="104">
        <f>F237/E237*100</f>
        <v>74.115938201505344</v>
      </c>
      <c r="H237" s="104">
        <f t="shared" ref="H237:I239" si="394">H226-H232</f>
        <v>63.7</v>
      </c>
      <c r="I237" s="104">
        <f t="shared" si="394"/>
        <v>63.7</v>
      </c>
      <c r="J237" s="121">
        <f>I237/H237*100</f>
        <v>100</v>
      </c>
      <c r="K237" s="104">
        <f t="shared" ref="K237:L239" si="395">K226-K232</f>
        <v>869.6</v>
      </c>
      <c r="L237" s="104">
        <f t="shared" si="395"/>
        <v>861.5</v>
      </c>
      <c r="M237" s="121">
        <f>L237/K237*100</f>
        <v>99.068537258509664</v>
      </c>
      <c r="N237" s="104">
        <f t="shared" ref="N237:O239" si="396">N226-N232</f>
        <v>906.5</v>
      </c>
      <c r="O237" s="104">
        <f t="shared" si="396"/>
        <v>656</v>
      </c>
      <c r="P237" s="121">
        <f>O237/N237*100</f>
        <v>72.366243794815219</v>
      </c>
      <c r="Q237" s="104">
        <f t="shared" ref="Q237:AO237" si="397">Q226-Q232</f>
        <v>533</v>
      </c>
      <c r="R237" s="104">
        <f t="shared" si="397"/>
        <v>530.70000000000005</v>
      </c>
      <c r="S237" s="121">
        <f>R237/Q237*100</f>
        <v>99.568480300187616</v>
      </c>
      <c r="T237" s="104">
        <f t="shared" si="397"/>
        <v>648.29999999999995</v>
      </c>
      <c r="U237" s="104">
        <f t="shared" si="397"/>
        <v>716.1</v>
      </c>
      <c r="V237" s="121">
        <f>U237/T237*100</f>
        <v>110.45812124016661</v>
      </c>
      <c r="W237" s="104">
        <f t="shared" si="397"/>
        <v>690.4</v>
      </c>
      <c r="X237" s="104">
        <f t="shared" si="397"/>
        <v>780.19999999999993</v>
      </c>
      <c r="Y237" s="121">
        <f>X237/W237*100</f>
        <v>113.00695249130939</v>
      </c>
      <c r="Z237" s="104">
        <f t="shared" si="397"/>
        <v>870.2</v>
      </c>
      <c r="AA237" s="104">
        <f t="shared" si="397"/>
        <v>745.5</v>
      </c>
      <c r="AB237" s="121">
        <f>AA237/Z237*100</f>
        <v>85.669960928522173</v>
      </c>
      <c r="AC237" s="104">
        <f t="shared" si="397"/>
        <v>819</v>
      </c>
      <c r="AD237" s="104">
        <f t="shared" si="397"/>
        <v>728.5</v>
      </c>
      <c r="AE237" s="121">
        <f>AD237/AC237*100</f>
        <v>88.949938949938939</v>
      </c>
      <c r="AF237" s="104">
        <f t="shared" si="397"/>
        <v>535.29999999999995</v>
      </c>
      <c r="AG237" s="104">
        <f t="shared" si="397"/>
        <v>530.6</v>
      </c>
      <c r="AH237" s="121">
        <f>AG237/AF237*100</f>
        <v>99.121987670465174</v>
      </c>
      <c r="AI237" s="104">
        <f t="shared" si="397"/>
        <v>616.1</v>
      </c>
      <c r="AJ237" s="104">
        <f t="shared" si="397"/>
        <v>0</v>
      </c>
      <c r="AK237" s="104">
        <f t="shared" si="397"/>
        <v>0</v>
      </c>
      <c r="AL237" s="104">
        <f t="shared" si="397"/>
        <v>397.1</v>
      </c>
      <c r="AM237" s="104">
        <f t="shared" si="397"/>
        <v>0</v>
      </c>
      <c r="AN237" s="104">
        <f t="shared" si="397"/>
        <v>0</v>
      </c>
      <c r="AO237" s="104">
        <f t="shared" si="397"/>
        <v>623.79999999999995</v>
      </c>
      <c r="AP237" s="81"/>
      <c r="AQ237" s="82"/>
      <c r="AR237" s="167"/>
      <c r="AS237" s="167"/>
      <c r="AT237" s="10"/>
      <c r="AU237" s="10"/>
      <c r="AV237" s="10"/>
    </row>
    <row r="238" spans="1:48" s="12" customFormat="1" ht="24.75" customHeight="1">
      <c r="A238" s="171"/>
      <c r="B238" s="172"/>
      <c r="C238" s="173"/>
      <c r="D238" s="15" t="s">
        <v>126</v>
      </c>
      <c r="E238" s="104">
        <f>H238+K238+N238+Q238+T238+W238+Z238+AC238+AF238+AI238+AL238+AO238</f>
        <v>2710.7999999999997</v>
      </c>
      <c r="F238" s="22">
        <f>I238+L238+O238+R238+U238+X238+AA238+AD238+AG238+AJ238+AM238+AP238</f>
        <v>1702.3</v>
      </c>
      <c r="G238" s="104">
        <f>F238/E238*100</f>
        <v>62.796960306920468</v>
      </c>
      <c r="H238" s="104">
        <f t="shared" si="394"/>
        <v>284.60000000000002</v>
      </c>
      <c r="I238" s="104">
        <f t="shared" si="394"/>
        <v>20</v>
      </c>
      <c r="J238" s="121">
        <f>I238/H238*100</f>
        <v>7.0274068868587491</v>
      </c>
      <c r="K238" s="104">
        <f t="shared" si="395"/>
        <v>160.19999999999999</v>
      </c>
      <c r="L238" s="104">
        <f t="shared" si="395"/>
        <v>156.9</v>
      </c>
      <c r="M238" s="121">
        <f>L238/K238*100</f>
        <v>97.940074906367045</v>
      </c>
      <c r="N238" s="104">
        <f t="shared" si="396"/>
        <v>120.5</v>
      </c>
      <c r="O238" s="104">
        <f t="shared" si="396"/>
        <v>110.5</v>
      </c>
      <c r="P238" s="121">
        <f>O238/N238*100</f>
        <v>91.701244813278009</v>
      </c>
      <c r="Q238" s="104">
        <f t="shared" ref="Q238:AO238" si="398">Q227-Q233</f>
        <v>114.30000000000001</v>
      </c>
      <c r="R238" s="104">
        <f t="shared" si="398"/>
        <v>123.7</v>
      </c>
      <c r="S238" s="121">
        <f>R238/Q238*100</f>
        <v>108.22397200349955</v>
      </c>
      <c r="T238" s="104">
        <f t="shared" si="398"/>
        <v>152.30000000000001</v>
      </c>
      <c r="U238" s="104">
        <f t="shared" si="398"/>
        <v>151.69999999999999</v>
      </c>
      <c r="V238" s="121">
        <f>U238/T238*100</f>
        <v>99.606040709126702</v>
      </c>
      <c r="W238" s="104">
        <f t="shared" si="398"/>
        <v>317.79999999999995</v>
      </c>
      <c r="X238" s="104">
        <f t="shared" si="398"/>
        <v>375.7</v>
      </c>
      <c r="Y238" s="121">
        <f>X238/W238*100</f>
        <v>118.2190056639396</v>
      </c>
      <c r="Z238" s="104">
        <f t="shared" si="398"/>
        <v>182.20000000000002</v>
      </c>
      <c r="AA238" s="104">
        <f t="shared" si="398"/>
        <v>199.20000000000002</v>
      </c>
      <c r="AB238" s="121">
        <f>AA238/Z238*100</f>
        <v>109.33040614709111</v>
      </c>
      <c r="AC238" s="104">
        <f t="shared" si="398"/>
        <v>165.8</v>
      </c>
      <c r="AD238" s="104">
        <f t="shared" si="398"/>
        <v>210.3</v>
      </c>
      <c r="AE238" s="121">
        <f>AD238/AC238*100</f>
        <v>126.83956574185767</v>
      </c>
      <c r="AF238" s="104">
        <f t="shared" si="398"/>
        <v>355.9</v>
      </c>
      <c r="AG238" s="104">
        <f t="shared" si="398"/>
        <v>354.3</v>
      </c>
      <c r="AH238" s="121">
        <f>AG238/AF238*100</f>
        <v>99.550435515594287</v>
      </c>
      <c r="AI238" s="104">
        <f t="shared" si="398"/>
        <v>316.10000000000002</v>
      </c>
      <c r="AJ238" s="104">
        <f t="shared" si="398"/>
        <v>0</v>
      </c>
      <c r="AK238" s="104">
        <f t="shared" si="398"/>
        <v>0</v>
      </c>
      <c r="AL238" s="104">
        <f t="shared" si="398"/>
        <v>299.10000000000002</v>
      </c>
      <c r="AM238" s="104">
        <f t="shared" si="398"/>
        <v>0</v>
      </c>
      <c r="AN238" s="104">
        <f t="shared" si="398"/>
        <v>0</v>
      </c>
      <c r="AO238" s="104">
        <f t="shared" si="398"/>
        <v>242</v>
      </c>
      <c r="AP238" s="81"/>
      <c r="AQ238" s="82"/>
      <c r="AR238" s="167"/>
      <c r="AS238" s="167"/>
      <c r="AT238" s="10"/>
      <c r="AU238" s="10"/>
      <c r="AV238" s="10"/>
    </row>
    <row r="239" spans="1:48" s="12" customFormat="1" ht="31.5" customHeight="1">
      <c r="A239" s="174"/>
      <c r="B239" s="175"/>
      <c r="C239" s="176"/>
      <c r="D239" s="15" t="s">
        <v>127</v>
      </c>
      <c r="E239" s="104">
        <f t="shared" ref="E239" si="399">H239+K239+N239+Q239+T239+W239+Z239+AC239+AF239+AI239+AL239+AO239</f>
        <v>0</v>
      </c>
      <c r="F239" s="104">
        <v>0</v>
      </c>
      <c r="G239" s="104">
        <v>0</v>
      </c>
      <c r="H239" s="104">
        <f t="shared" si="394"/>
        <v>0</v>
      </c>
      <c r="I239" s="104">
        <f t="shared" si="394"/>
        <v>0</v>
      </c>
      <c r="J239" s="104">
        <v>0</v>
      </c>
      <c r="K239" s="104">
        <f t="shared" si="395"/>
        <v>0</v>
      </c>
      <c r="L239" s="104">
        <f t="shared" si="395"/>
        <v>0</v>
      </c>
      <c r="M239" s="104">
        <v>0</v>
      </c>
      <c r="N239" s="104">
        <f t="shared" si="396"/>
        <v>0</v>
      </c>
      <c r="O239" s="104">
        <f t="shared" si="396"/>
        <v>0</v>
      </c>
      <c r="P239" s="104">
        <v>0</v>
      </c>
      <c r="Q239" s="104">
        <f t="shared" ref="Q239:AO239" si="400">Q228-Q234</f>
        <v>0</v>
      </c>
      <c r="R239" s="104">
        <f t="shared" si="400"/>
        <v>0</v>
      </c>
      <c r="S239" s="104">
        <f t="shared" si="400"/>
        <v>0</v>
      </c>
      <c r="T239" s="104">
        <f t="shared" si="400"/>
        <v>0</v>
      </c>
      <c r="U239" s="104">
        <f t="shared" si="400"/>
        <v>0</v>
      </c>
      <c r="V239" s="104">
        <f t="shared" si="400"/>
        <v>0</v>
      </c>
      <c r="W239" s="104">
        <f t="shared" si="400"/>
        <v>0</v>
      </c>
      <c r="X239" s="104">
        <f t="shared" si="400"/>
        <v>0</v>
      </c>
      <c r="Y239" s="104">
        <f t="shared" si="400"/>
        <v>0</v>
      </c>
      <c r="Z239" s="104">
        <f t="shared" si="400"/>
        <v>0</v>
      </c>
      <c r="AA239" s="104">
        <f t="shared" si="400"/>
        <v>0</v>
      </c>
      <c r="AB239" s="104">
        <f t="shared" si="400"/>
        <v>0</v>
      </c>
      <c r="AC239" s="104">
        <f t="shared" si="400"/>
        <v>0</v>
      </c>
      <c r="AD239" s="104">
        <f t="shared" si="400"/>
        <v>0</v>
      </c>
      <c r="AE239" s="104">
        <f t="shared" si="400"/>
        <v>0</v>
      </c>
      <c r="AF239" s="104">
        <f t="shared" si="400"/>
        <v>0</v>
      </c>
      <c r="AG239" s="104">
        <f t="shared" si="400"/>
        <v>0</v>
      </c>
      <c r="AH239" s="104">
        <f t="shared" si="400"/>
        <v>0</v>
      </c>
      <c r="AI239" s="104">
        <f t="shared" si="400"/>
        <v>0</v>
      </c>
      <c r="AJ239" s="104">
        <f t="shared" si="400"/>
        <v>0</v>
      </c>
      <c r="AK239" s="104">
        <f t="shared" si="400"/>
        <v>0</v>
      </c>
      <c r="AL239" s="104">
        <f t="shared" si="400"/>
        <v>0</v>
      </c>
      <c r="AM239" s="104">
        <f t="shared" si="400"/>
        <v>0</v>
      </c>
      <c r="AN239" s="104">
        <f t="shared" si="400"/>
        <v>0</v>
      </c>
      <c r="AO239" s="104">
        <f t="shared" si="400"/>
        <v>0</v>
      </c>
      <c r="AP239" s="81"/>
      <c r="AQ239" s="83"/>
      <c r="AR239" s="167"/>
      <c r="AS239" s="167"/>
      <c r="AT239" s="10"/>
      <c r="AU239" s="10"/>
      <c r="AV239" s="10"/>
    </row>
    <row r="240" spans="1:48" s="12" customFormat="1" ht="26.25" customHeight="1">
      <c r="A240" s="221" t="s">
        <v>179</v>
      </c>
      <c r="B240" s="222"/>
      <c r="C240" s="223"/>
      <c r="D240" s="15"/>
      <c r="E240" s="8"/>
      <c r="F240" s="8"/>
      <c r="G240" s="8"/>
      <c r="H240" s="105"/>
      <c r="I240" s="105"/>
      <c r="J240" s="104"/>
      <c r="K240" s="105"/>
      <c r="L240" s="105"/>
      <c r="M240" s="104"/>
      <c r="N240" s="105"/>
      <c r="O240" s="105"/>
      <c r="P240" s="105"/>
      <c r="Q240" s="105"/>
      <c r="R240" s="105"/>
      <c r="S240" s="104"/>
      <c r="T240" s="105"/>
      <c r="U240" s="105"/>
      <c r="V240" s="104"/>
      <c r="W240" s="105"/>
      <c r="X240" s="105"/>
      <c r="Y240" s="105"/>
      <c r="Z240" s="105"/>
      <c r="AA240" s="105"/>
      <c r="AB240" s="105"/>
      <c r="AC240" s="105"/>
      <c r="AD240" s="105"/>
      <c r="AE240" s="105"/>
      <c r="AF240" s="105"/>
      <c r="AG240" s="105"/>
      <c r="AH240" s="105"/>
      <c r="AI240" s="105"/>
      <c r="AJ240" s="105"/>
      <c r="AK240" s="105"/>
      <c r="AL240" s="105"/>
      <c r="AM240" s="105"/>
      <c r="AN240" s="105"/>
      <c r="AO240" s="105"/>
      <c r="AP240" s="85"/>
      <c r="AQ240" s="85"/>
      <c r="AR240" s="86"/>
      <c r="AS240" s="86"/>
      <c r="AT240" s="10"/>
      <c r="AU240" s="10"/>
      <c r="AV240" s="10"/>
    </row>
    <row r="241" spans="1:48" s="11" customFormat="1" ht="16.5" customHeight="1">
      <c r="A241" s="177" t="s">
        <v>208</v>
      </c>
      <c r="B241" s="178"/>
      <c r="C241" s="179"/>
      <c r="D241" s="13" t="s">
        <v>129</v>
      </c>
      <c r="E241" s="112">
        <f>H241+K241+N241+Q241+T241+W241+Z241+AC241+AF241+AI241+AL241+AO241</f>
        <v>1897.8</v>
      </c>
      <c r="F241" s="104">
        <f>I241+L241+O241+R241+U241+X241+AA241+AD241+AG241+AJ241+AM241+AP241</f>
        <v>1338.8</v>
      </c>
      <c r="G241" s="104">
        <f>F241/E241*100</f>
        <v>70.544841395299812</v>
      </c>
      <c r="H241" s="104">
        <f t="shared" ref="H241:I241" si="401">H242+H243+H244+H245</f>
        <v>19.3</v>
      </c>
      <c r="I241" s="104">
        <f t="shared" si="401"/>
        <v>19.3</v>
      </c>
      <c r="J241" s="104">
        <f>I241/H241*100</f>
        <v>100</v>
      </c>
      <c r="K241" s="104">
        <f t="shared" ref="K241:AO241" si="402">K242+K243+K244+K245</f>
        <v>147.20000000000002</v>
      </c>
      <c r="L241" s="104">
        <f t="shared" si="402"/>
        <v>135.80000000000001</v>
      </c>
      <c r="M241" s="104">
        <f>L241/K241*100</f>
        <v>92.255434782608688</v>
      </c>
      <c r="N241" s="104">
        <f t="shared" si="402"/>
        <v>197.4</v>
      </c>
      <c r="O241" s="104">
        <f t="shared" si="402"/>
        <v>141</v>
      </c>
      <c r="P241" s="104">
        <f>O241/N241*100</f>
        <v>71.428571428571431</v>
      </c>
      <c r="Q241" s="104">
        <f t="shared" si="402"/>
        <v>158.5</v>
      </c>
      <c r="R241" s="104">
        <f t="shared" si="402"/>
        <v>157.60000000000002</v>
      </c>
      <c r="S241" s="123">
        <f>R241/Q241*100</f>
        <v>99.432176656151441</v>
      </c>
      <c r="T241" s="104">
        <f t="shared" si="402"/>
        <v>157.79999999999998</v>
      </c>
      <c r="U241" s="104">
        <f t="shared" si="402"/>
        <v>155.6</v>
      </c>
      <c r="V241" s="123">
        <f>U241/T241*100</f>
        <v>98.605830164765536</v>
      </c>
      <c r="W241" s="104">
        <f t="shared" si="402"/>
        <v>86.2</v>
      </c>
      <c r="X241" s="104">
        <f t="shared" si="402"/>
        <v>88.600000000000009</v>
      </c>
      <c r="Y241" s="123">
        <f>X241/W241*100</f>
        <v>102.78422273781904</v>
      </c>
      <c r="Z241" s="104">
        <f t="shared" si="402"/>
        <v>323.70000000000005</v>
      </c>
      <c r="AA241" s="104">
        <f t="shared" si="402"/>
        <v>311.8</v>
      </c>
      <c r="AB241" s="123">
        <f>AA241/Z241*100</f>
        <v>96.323756564720412</v>
      </c>
      <c r="AC241" s="104">
        <f t="shared" si="402"/>
        <v>211.6</v>
      </c>
      <c r="AD241" s="104">
        <f t="shared" si="402"/>
        <v>160</v>
      </c>
      <c r="AE241" s="123">
        <f>AD241/AC241*100</f>
        <v>75.614366729678636</v>
      </c>
      <c r="AF241" s="112">
        <f t="shared" si="402"/>
        <v>150</v>
      </c>
      <c r="AG241" s="104">
        <f t="shared" si="402"/>
        <v>169.1</v>
      </c>
      <c r="AH241" s="123">
        <f>AG241/AF241*100</f>
        <v>112.73333333333333</v>
      </c>
      <c r="AI241" s="104">
        <f t="shared" si="402"/>
        <v>199.6</v>
      </c>
      <c r="AJ241" s="104">
        <f t="shared" si="402"/>
        <v>0</v>
      </c>
      <c r="AK241" s="104">
        <f t="shared" si="402"/>
        <v>0</v>
      </c>
      <c r="AL241" s="104">
        <f t="shared" si="402"/>
        <v>120.60000000000001</v>
      </c>
      <c r="AM241" s="104">
        <f t="shared" si="402"/>
        <v>0</v>
      </c>
      <c r="AN241" s="104">
        <f t="shared" si="402"/>
        <v>0</v>
      </c>
      <c r="AO241" s="104">
        <f t="shared" si="402"/>
        <v>125.9</v>
      </c>
      <c r="AP241" s="81"/>
      <c r="AQ241" s="81"/>
      <c r="AR241" s="164"/>
      <c r="AS241" s="164"/>
      <c r="AT241" s="10"/>
      <c r="AU241" s="10"/>
      <c r="AV241" s="10"/>
    </row>
    <row r="242" spans="1:48" s="12" customFormat="1" ht="16.5" customHeight="1">
      <c r="A242" s="180"/>
      <c r="B242" s="181"/>
      <c r="C242" s="182"/>
      <c r="D242" s="108" t="s">
        <v>125</v>
      </c>
      <c r="E242" s="104">
        <f t="shared" ref="E242:E244" si="403">H242+K242+N242+Q242+T242+W242+Z242+AC242+AF242+AI242+AL242+AO242</f>
        <v>0</v>
      </c>
      <c r="F242" s="22">
        <f>I242+L242+O242+R242+U242+X242+AA242+AD242+AG242+AJ242+AM242+AP242</f>
        <v>0</v>
      </c>
      <c r="G242" s="104">
        <v>0</v>
      </c>
      <c r="H242" s="18">
        <v>0</v>
      </c>
      <c r="I242" s="105">
        <v>0</v>
      </c>
      <c r="J242" s="105">
        <v>0</v>
      </c>
      <c r="K242" s="105">
        <v>0</v>
      </c>
      <c r="L242" s="20">
        <v>0</v>
      </c>
      <c r="M242" s="105">
        <v>0</v>
      </c>
      <c r="N242" s="18">
        <v>0</v>
      </c>
      <c r="O242" s="105">
        <v>0</v>
      </c>
      <c r="P242" s="105">
        <v>0</v>
      </c>
      <c r="Q242" s="105">
        <v>0</v>
      </c>
      <c r="R242" s="20">
        <v>0</v>
      </c>
      <c r="S242" s="124">
        <v>0</v>
      </c>
      <c r="T242" s="18">
        <v>0</v>
      </c>
      <c r="U242" s="20">
        <v>0</v>
      </c>
      <c r="V242" s="124">
        <v>0</v>
      </c>
      <c r="W242" s="18">
        <v>0</v>
      </c>
      <c r="X242" s="105">
        <v>0</v>
      </c>
      <c r="Y242" s="124">
        <v>0</v>
      </c>
      <c r="Z242" s="105">
        <v>0</v>
      </c>
      <c r="AA242" s="105">
        <v>0</v>
      </c>
      <c r="AB242" s="124">
        <v>0</v>
      </c>
      <c r="AC242" s="105">
        <v>0</v>
      </c>
      <c r="AD242" s="105">
        <v>0</v>
      </c>
      <c r="AE242" s="124">
        <v>0</v>
      </c>
      <c r="AF242" s="105">
        <v>0</v>
      </c>
      <c r="AG242" s="105">
        <v>0</v>
      </c>
      <c r="AH242" s="124">
        <v>0</v>
      </c>
      <c r="AI242" s="105">
        <v>0</v>
      </c>
      <c r="AJ242" s="105">
        <v>0</v>
      </c>
      <c r="AK242" s="105">
        <v>0</v>
      </c>
      <c r="AL242" s="105">
        <v>0</v>
      </c>
      <c r="AM242" s="105">
        <v>0</v>
      </c>
      <c r="AN242" s="105">
        <v>0</v>
      </c>
      <c r="AO242" s="105">
        <v>0</v>
      </c>
      <c r="AP242" s="84"/>
      <c r="AQ242" s="87"/>
      <c r="AR242" s="165"/>
      <c r="AS242" s="165"/>
      <c r="AT242" s="10"/>
      <c r="AU242" s="10"/>
      <c r="AV242" s="10"/>
    </row>
    <row r="243" spans="1:48" s="11" customFormat="1" ht="16.5" customHeight="1">
      <c r="A243" s="180"/>
      <c r="B243" s="181"/>
      <c r="C243" s="182"/>
      <c r="D243" s="21" t="s">
        <v>24</v>
      </c>
      <c r="E243" s="104">
        <f t="shared" si="403"/>
        <v>1856.0999999999997</v>
      </c>
      <c r="F243" s="22">
        <f t="shared" ref="F243:F245" si="404">I243+L243+O243+R243+U243+X243+AA243+AD243+AG243+AJ243+AM243+AP243</f>
        <v>1315.3999999999999</v>
      </c>
      <c r="G243" s="104">
        <f>F243/E243*100</f>
        <v>70.869026453316096</v>
      </c>
      <c r="H243" s="18">
        <f>H21+H31</f>
        <v>19.3</v>
      </c>
      <c r="I243" s="18">
        <f>I21+I31</f>
        <v>19.3</v>
      </c>
      <c r="J243" s="105">
        <f>I243/H243*100</f>
        <v>100</v>
      </c>
      <c r="K243" s="18">
        <f>K21+K31</f>
        <v>143.9</v>
      </c>
      <c r="L243" s="18">
        <f>L21+L31</f>
        <v>135.80000000000001</v>
      </c>
      <c r="M243" s="105">
        <f>L243/K243*100</f>
        <v>94.371091035441282</v>
      </c>
      <c r="N243" s="18">
        <f>N21+N31</f>
        <v>193.8</v>
      </c>
      <c r="O243" s="18">
        <f>O21+O31</f>
        <v>137.4</v>
      </c>
      <c r="P243" s="105">
        <f>O243/N243*100</f>
        <v>70.897832817337459</v>
      </c>
      <c r="Q243" s="18">
        <f t="shared" ref="Q243:AO243" si="405">Q21+Q31</f>
        <v>153</v>
      </c>
      <c r="R243" s="18">
        <f t="shared" si="405"/>
        <v>150.80000000000001</v>
      </c>
      <c r="S243" s="124">
        <f>R243/Q243*100</f>
        <v>98.562091503267979</v>
      </c>
      <c r="T243" s="18">
        <f t="shared" si="405"/>
        <v>154.29999999999998</v>
      </c>
      <c r="U243" s="18">
        <f t="shared" si="405"/>
        <v>150.9</v>
      </c>
      <c r="V243" s="124">
        <f>U243/T243*100</f>
        <v>97.796500324044089</v>
      </c>
      <c r="W243" s="18">
        <f t="shared" si="405"/>
        <v>82.8</v>
      </c>
      <c r="X243" s="18">
        <f t="shared" si="405"/>
        <v>84.4</v>
      </c>
      <c r="Y243" s="124">
        <f>X243/W243*100</f>
        <v>101.93236714975846</v>
      </c>
      <c r="Z243" s="18">
        <f t="shared" si="405"/>
        <v>320.20000000000005</v>
      </c>
      <c r="AA243" s="18">
        <f t="shared" si="405"/>
        <v>309.5</v>
      </c>
      <c r="AB243" s="124">
        <f>AA243/Z243*100</f>
        <v>96.658338538413474</v>
      </c>
      <c r="AC243" s="18">
        <f t="shared" si="405"/>
        <v>208.1</v>
      </c>
      <c r="AD243" s="18">
        <f t="shared" si="405"/>
        <v>160</v>
      </c>
      <c r="AE243" s="124">
        <f>AD243/AC243*100</f>
        <v>76.88611244593946</v>
      </c>
      <c r="AF243" s="18">
        <f t="shared" si="405"/>
        <v>146.6</v>
      </c>
      <c r="AG243" s="18">
        <f t="shared" si="405"/>
        <v>167.29999999999998</v>
      </c>
      <c r="AH243" s="124">
        <f>AG243/AF243*100</f>
        <v>114.1200545702592</v>
      </c>
      <c r="AI243" s="18">
        <f t="shared" si="405"/>
        <v>196.1</v>
      </c>
      <c r="AJ243" s="18">
        <f t="shared" si="405"/>
        <v>0</v>
      </c>
      <c r="AK243" s="18">
        <f t="shared" si="405"/>
        <v>0</v>
      </c>
      <c r="AL243" s="18">
        <f t="shared" si="405"/>
        <v>117.10000000000001</v>
      </c>
      <c r="AM243" s="18">
        <f t="shared" si="405"/>
        <v>0</v>
      </c>
      <c r="AN243" s="18">
        <f t="shared" si="405"/>
        <v>0</v>
      </c>
      <c r="AO243" s="18">
        <f t="shared" si="405"/>
        <v>120.9</v>
      </c>
      <c r="AP243" s="84"/>
      <c r="AQ243" s="87"/>
      <c r="AR243" s="165"/>
      <c r="AS243" s="165"/>
      <c r="AT243" s="10"/>
      <c r="AU243" s="10"/>
      <c r="AV243" s="10"/>
    </row>
    <row r="244" spans="1:48" s="11" customFormat="1" ht="16.5" customHeight="1">
      <c r="A244" s="180"/>
      <c r="B244" s="181"/>
      <c r="C244" s="182"/>
      <c r="D244" s="21" t="s">
        <v>126</v>
      </c>
      <c r="E244" s="104">
        <f t="shared" si="403"/>
        <v>41.7</v>
      </c>
      <c r="F244" s="22">
        <f t="shared" si="404"/>
        <v>23.400000000000002</v>
      </c>
      <c r="G244" s="104">
        <f>F244/E244*100</f>
        <v>56.115107913669071</v>
      </c>
      <c r="H244" s="18">
        <f>H22</f>
        <v>0</v>
      </c>
      <c r="I244" s="18">
        <f>I22</f>
        <v>0</v>
      </c>
      <c r="J244" s="105">
        <v>0</v>
      </c>
      <c r="K244" s="18">
        <f>K22</f>
        <v>3.3</v>
      </c>
      <c r="L244" s="18">
        <f>L22</f>
        <v>0</v>
      </c>
      <c r="M244" s="105">
        <v>0</v>
      </c>
      <c r="N244" s="18">
        <f>N22</f>
        <v>3.6</v>
      </c>
      <c r="O244" s="18">
        <f>O22</f>
        <v>3.6</v>
      </c>
      <c r="P244" s="105">
        <f>O244/N244*100</f>
        <v>100</v>
      </c>
      <c r="Q244" s="18">
        <f t="shared" ref="Q244:AO244" si="406">Q22</f>
        <v>5.5</v>
      </c>
      <c r="R244" s="18">
        <f t="shared" si="406"/>
        <v>6.8</v>
      </c>
      <c r="S244" s="124">
        <f>R244/Q244*100</f>
        <v>123.63636363636363</v>
      </c>
      <c r="T244" s="18">
        <f t="shared" si="406"/>
        <v>3.5</v>
      </c>
      <c r="U244" s="18">
        <f t="shared" si="406"/>
        <v>4.7</v>
      </c>
      <c r="V244" s="124">
        <f>U244/T244*100</f>
        <v>134.28571428571431</v>
      </c>
      <c r="W244" s="18">
        <f t="shared" si="406"/>
        <v>3.4</v>
      </c>
      <c r="X244" s="18">
        <f t="shared" si="406"/>
        <v>4.2</v>
      </c>
      <c r="Y244" s="124">
        <f>X244/W244*100</f>
        <v>123.52941176470588</v>
      </c>
      <c r="Z244" s="18">
        <f t="shared" si="406"/>
        <v>3.5</v>
      </c>
      <c r="AA244" s="18">
        <f t="shared" si="406"/>
        <v>2.2999999999999998</v>
      </c>
      <c r="AB244" s="124">
        <f>AA244/Z244*100</f>
        <v>65.714285714285708</v>
      </c>
      <c r="AC244" s="18">
        <f t="shared" si="406"/>
        <v>3.5</v>
      </c>
      <c r="AD244" s="18">
        <f t="shared" si="406"/>
        <v>0</v>
      </c>
      <c r="AE244" s="124">
        <f>AD244/AC244*100</f>
        <v>0</v>
      </c>
      <c r="AF244" s="18">
        <f t="shared" si="406"/>
        <v>3.4</v>
      </c>
      <c r="AG244" s="18">
        <f t="shared" si="406"/>
        <v>1.8</v>
      </c>
      <c r="AH244" s="124">
        <f>AG244/AF244*100</f>
        <v>52.941176470588239</v>
      </c>
      <c r="AI244" s="18">
        <f t="shared" si="406"/>
        <v>3.5</v>
      </c>
      <c r="AJ244" s="18">
        <f t="shared" si="406"/>
        <v>0</v>
      </c>
      <c r="AK244" s="18">
        <f t="shared" si="406"/>
        <v>0</v>
      </c>
      <c r="AL244" s="18">
        <f t="shared" si="406"/>
        <v>3.5</v>
      </c>
      <c r="AM244" s="18">
        <f t="shared" si="406"/>
        <v>0</v>
      </c>
      <c r="AN244" s="18">
        <f t="shared" si="406"/>
        <v>0</v>
      </c>
      <c r="AO244" s="18">
        <f t="shared" si="406"/>
        <v>5</v>
      </c>
      <c r="AP244" s="84"/>
      <c r="AQ244" s="87"/>
      <c r="AR244" s="165"/>
      <c r="AS244" s="165"/>
      <c r="AT244" s="10"/>
      <c r="AU244" s="10"/>
      <c r="AV244" s="10"/>
    </row>
    <row r="245" spans="1:48" s="11" customFormat="1" ht="24" customHeight="1">
      <c r="A245" s="183"/>
      <c r="B245" s="184"/>
      <c r="C245" s="185"/>
      <c r="D245" s="21" t="s">
        <v>127</v>
      </c>
      <c r="E245" s="112">
        <f>H245+K245+N245+Q245+T245+W245+Z245+AC245+AF245+AI245+AL245+AO245</f>
        <v>0</v>
      </c>
      <c r="F245" s="104">
        <f t="shared" si="404"/>
        <v>0</v>
      </c>
      <c r="G245" s="104">
        <v>0</v>
      </c>
      <c r="H245" s="18">
        <v>0</v>
      </c>
      <c r="I245" s="105">
        <v>0</v>
      </c>
      <c r="J245" s="105">
        <v>0</v>
      </c>
      <c r="K245" s="105">
        <v>0</v>
      </c>
      <c r="L245" s="20">
        <v>0</v>
      </c>
      <c r="M245" s="105">
        <v>0</v>
      </c>
      <c r="N245" s="18">
        <v>0</v>
      </c>
      <c r="O245" s="105">
        <v>0</v>
      </c>
      <c r="P245" s="105">
        <v>0</v>
      </c>
      <c r="Q245" s="105">
        <v>0</v>
      </c>
      <c r="R245" s="20">
        <v>0</v>
      </c>
      <c r="S245" s="105">
        <v>0</v>
      </c>
      <c r="T245" s="18">
        <v>0</v>
      </c>
      <c r="U245" s="20">
        <v>0</v>
      </c>
      <c r="V245" s="105">
        <v>0</v>
      </c>
      <c r="W245" s="18">
        <v>0</v>
      </c>
      <c r="X245" s="105">
        <v>0</v>
      </c>
      <c r="Y245" s="105">
        <v>0</v>
      </c>
      <c r="Z245" s="105">
        <v>0</v>
      </c>
      <c r="AA245" s="105">
        <v>0</v>
      </c>
      <c r="AB245" s="105">
        <v>0</v>
      </c>
      <c r="AC245" s="105">
        <v>0</v>
      </c>
      <c r="AD245" s="105">
        <v>0</v>
      </c>
      <c r="AE245" s="105">
        <v>0</v>
      </c>
      <c r="AF245" s="113">
        <v>0</v>
      </c>
      <c r="AG245" s="105">
        <v>0</v>
      </c>
      <c r="AH245" s="105">
        <v>0</v>
      </c>
      <c r="AI245" s="105">
        <v>0</v>
      </c>
      <c r="AJ245" s="105">
        <v>0</v>
      </c>
      <c r="AK245" s="105">
        <v>0</v>
      </c>
      <c r="AL245" s="105">
        <v>0</v>
      </c>
      <c r="AM245" s="105">
        <v>0</v>
      </c>
      <c r="AN245" s="105">
        <v>0</v>
      </c>
      <c r="AO245" s="105">
        <v>0</v>
      </c>
      <c r="AP245" s="84"/>
      <c r="AQ245" s="87"/>
      <c r="AR245" s="166"/>
      <c r="AS245" s="166"/>
      <c r="AT245" s="10"/>
      <c r="AU245" s="10"/>
      <c r="AV245" s="10"/>
    </row>
    <row r="246" spans="1:48" s="11" customFormat="1" ht="16.5" customHeight="1">
      <c r="A246" s="177" t="s">
        <v>209</v>
      </c>
      <c r="B246" s="178"/>
      <c r="C246" s="179"/>
      <c r="D246" s="13" t="s">
        <v>129</v>
      </c>
      <c r="E246" s="104">
        <f>H246+K246+N246+Q246+T246+W246+Z246+AC246+AF246+AI246+AL246+AO246</f>
        <v>8106.1</v>
      </c>
      <c r="F246" s="104">
        <f>I246+L246+O246+R246+U246+X246+AA246+AD246+AG246+AJ246+AM246+AP246</f>
        <v>5904.8</v>
      </c>
      <c r="G246" s="104">
        <f>F246/E246*100</f>
        <v>72.843907674467374</v>
      </c>
      <c r="H246" s="104">
        <f t="shared" ref="H246:I246" si="407">H247+H248+H249+H250</f>
        <v>329</v>
      </c>
      <c r="I246" s="104">
        <f t="shared" si="407"/>
        <v>64.400000000000006</v>
      </c>
      <c r="J246" s="123">
        <f>I246/H246*100</f>
        <v>19.574468085106382</v>
      </c>
      <c r="K246" s="104">
        <f t="shared" ref="K246:AO246" si="408">K247+K248+K249+K250</f>
        <v>871.80000000000007</v>
      </c>
      <c r="L246" s="104">
        <f t="shared" si="408"/>
        <v>871.80000000000007</v>
      </c>
      <c r="M246" s="123">
        <f>L246/K246*100</f>
        <v>100</v>
      </c>
      <c r="N246" s="104">
        <f t="shared" si="408"/>
        <v>820.4</v>
      </c>
      <c r="O246" s="104">
        <f t="shared" si="408"/>
        <v>616.30000000000007</v>
      </c>
      <c r="P246" s="123">
        <f>O246/N246*100</f>
        <v>75.121891760117023</v>
      </c>
      <c r="Q246" s="104">
        <f t="shared" si="408"/>
        <v>477.8</v>
      </c>
      <c r="R246" s="104">
        <f t="shared" si="408"/>
        <v>485.80000000000007</v>
      </c>
      <c r="S246" s="123">
        <f>R246/Q246*100</f>
        <v>101.67434072833824</v>
      </c>
      <c r="T246" s="104">
        <f t="shared" si="408"/>
        <v>633.29999999999995</v>
      </c>
      <c r="U246" s="104">
        <f t="shared" si="408"/>
        <v>703.90000000000009</v>
      </c>
      <c r="V246" s="123">
        <f>U246/T246*100</f>
        <v>111.14795515553453</v>
      </c>
      <c r="W246" s="104">
        <f t="shared" si="408"/>
        <v>855.8</v>
      </c>
      <c r="X246" s="104">
        <f t="shared" si="408"/>
        <v>1057.4000000000001</v>
      </c>
      <c r="Y246" s="123">
        <f>X246/W246*100</f>
        <v>123.55690581911662</v>
      </c>
      <c r="Z246" s="104">
        <f t="shared" si="408"/>
        <v>720.5</v>
      </c>
      <c r="AA246" s="104">
        <f t="shared" si="408"/>
        <v>625.4</v>
      </c>
      <c r="AB246" s="123">
        <f>AA246/Z246*100</f>
        <v>86.800832755031223</v>
      </c>
      <c r="AC246" s="104">
        <f t="shared" si="408"/>
        <v>765</v>
      </c>
      <c r="AD246" s="104">
        <f t="shared" si="408"/>
        <v>771.5</v>
      </c>
      <c r="AE246" s="123">
        <f>AD246/AC246*100</f>
        <v>100.84967320261438</v>
      </c>
      <c r="AF246" s="104">
        <f t="shared" si="408"/>
        <v>733.3</v>
      </c>
      <c r="AG246" s="104">
        <f t="shared" si="408"/>
        <v>708.30000000000007</v>
      </c>
      <c r="AH246" s="123">
        <f>AG246/AF246*100</f>
        <v>96.59075412518753</v>
      </c>
      <c r="AI246" s="104">
        <f t="shared" si="408"/>
        <v>715.2</v>
      </c>
      <c r="AJ246" s="104">
        <f t="shared" si="408"/>
        <v>0</v>
      </c>
      <c r="AK246" s="104">
        <f t="shared" si="408"/>
        <v>0</v>
      </c>
      <c r="AL246" s="104">
        <f t="shared" si="408"/>
        <v>563.20000000000005</v>
      </c>
      <c r="AM246" s="104">
        <f t="shared" si="408"/>
        <v>0</v>
      </c>
      <c r="AN246" s="104">
        <f t="shared" si="408"/>
        <v>0</v>
      </c>
      <c r="AO246" s="104">
        <f t="shared" si="408"/>
        <v>620.79999999999995</v>
      </c>
      <c r="AP246" s="81"/>
      <c r="AQ246" s="81"/>
      <c r="AR246" s="164"/>
      <c r="AS246" s="164"/>
      <c r="AT246" s="10"/>
      <c r="AU246" s="10"/>
      <c r="AV246" s="10"/>
    </row>
    <row r="247" spans="1:48" s="12" customFormat="1" ht="16.5" customHeight="1">
      <c r="A247" s="180"/>
      <c r="B247" s="181"/>
      <c r="C247" s="182"/>
      <c r="D247" s="108" t="s">
        <v>125</v>
      </c>
      <c r="E247" s="104">
        <f t="shared" ref="E247:E250" si="409">H247+K247+N247+Q247+T247+W247+Z247+AC247+AF247+AI247+AL247+AO247</f>
        <v>0</v>
      </c>
      <c r="F247" s="22">
        <f>I247+L247+O247+R247+U247+X247+AA247+AD247+AG247+AJ247+AM247+AP247</f>
        <v>0</v>
      </c>
      <c r="G247" s="104">
        <v>0</v>
      </c>
      <c r="H247" s="18">
        <f>H225-H242-H252-H257-H262</f>
        <v>0</v>
      </c>
      <c r="I247" s="18">
        <f>I225-I242-I252-I257-I262</f>
        <v>0</v>
      </c>
      <c r="J247" s="124">
        <v>0</v>
      </c>
      <c r="K247" s="18">
        <f t="shared" ref="K247:L247" si="410">K225-K242-K252-K257-K262</f>
        <v>0</v>
      </c>
      <c r="L247" s="18">
        <f t="shared" si="410"/>
        <v>0</v>
      </c>
      <c r="M247" s="124">
        <v>0</v>
      </c>
      <c r="N247" s="18">
        <f t="shared" ref="N247:O247" si="411">N225-N242-N252-N257-N262</f>
        <v>0</v>
      </c>
      <c r="O247" s="18">
        <f t="shared" si="411"/>
        <v>0</v>
      </c>
      <c r="P247" s="124">
        <v>0</v>
      </c>
      <c r="Q247" s="18">
        <f t="shared" ref="Q247:AO247" si="412">Q225-Q242-Q252-Q257-Q262</f>
        <v>0</v>
      </c>
      <c r="R247" s="18">
        <f t="shared" si="412"/>
        <v>0</v>
      </c>
      <c r="S247" s="124">
        <v>0</v>
      </c>
      <c r="T247" s="18">
        <f t="shared" si="412"/>
        <v>0</v>
      </c>
      <c r="U247" s="18">
        <f t="shared" si="412"/>
        <v>0</v>
      </c>
      <c r="V247" s="124">
        <v>0</v>
      </c>
      <c r="W247" s="18">
        <f t="shared" si="412"/>
        <v>0</v>
      </c>
      <c r="X247" s="18">
        <f t="shared" si="412"/>
        <v>0</v>
      </c>
      <c r="Y247" s="124">
        <v>0</v>
      </c>
      <c r="Z247" s="18">
        <f t="shared" si="412"/>
        <v>0</v>
      </c>
      <c r="AA247" s="18">
        <f t="shared" si="412"/>
        <v>0</v>
      </c>
      <c r="AB247" s="124">
        <v>0</v>
      </c>
      <c r="AC247" s="18">
        <f t="shared" si="412"/>
        <v>0</v>
      </c>
      <c r="AD247" s="18">
        <f t="shared" si="412"/>
        <v>0</v>
      </c>
      <c r="AE247" s="124">
        <v>0</v>
      </c>
      <c r="AF247" s="18">
        <f t="shared" si="412"/>
        <v>0</v>
      </c>
      <c r="AG247" s="18">
        <f t="shared" si="412"/>
        <v>0</v>
      </c>
      <c r="AH247" s="124">
        <v>0</v>
      </c>
      <c r="AI247" s="18">
        <f t="shared" si="412"/>
        <v>0</v>
      </c>
      <c r="AJ247" s="18">
        <f t="shared" si="412"/>
        <v>0</v>
      </c>
      <c r="AK247" s="18">
        <f t="shared" si="412"/>
        <v>0</v>
      </c>
      <c r="AL247" s="18">
        <f t="shared" si="412"/>
        <v>0</v>
      </c>
      <c r="AM247" s="18">
        <f t="shared" si="412"/>
        <v>0</v>
      </c>
      <c r="AN247" s="18">
        <f t="shared" si="412"/>
        <v>0</v>
      </c>
      <c r="AO247" s="18">
        <f t="shared" si="412"/>
        <v>0</v>
      </c>
      <c r="AP247" s="84"/>
      <c r="AQ247" s="84"/>
      <c r="AR247" s="165"/>
      <c r="AS247" s="165"/>
      <c r="AT247" s="10"/>
      <c r="AU247" s="10"/>
      <c r="AV247" s="10"/>
    </row>
    <row r="248" spans="1:48" s="11" customFormat="1" ht="16.5" customHeight="1">
      <c r="A248" s="180"/>
      <c r="B248" s="181"/>
      <c r="C248" s="182"/>
      <c r="D248" s="21" t="s">
        <v>24</v>
      </c>
      <c r="E248" s="104">
        <f t="shared" si="409"/>
        <v>5592.0000000000009</v>
      </c>
      <c r="F248" s="22">
        <f t="shared" ref="F248:F250" si="413">I248+L248+O248+R248+U248+X248+AA248+AD248+AG248+AJ248+AM248+AP248</f>
        <v>4225.9000000000005</v>
      </c>
      <c r="G248" s="104">
        <f>F248/E248*100</f>
        <v>75.570457796852637</v>
      </c>
      <c r="H248" s="18">
        <f t="shared" ref="H248:I248" si="414">H226-H243-H253-H258-H263</f>
        <v>44.400000000000006</v>
      </c>
      <c r="I248" s="18">
        <f t="shared" si="414"/>
        <v>44.400000000000006</v>
      </c>
      <c r="J248" s="124">
        <f>I248/H248*100</f>
        <v>100</v>
      </c>
      <c r="K248" s="18">
        <f t="shared" ref="K248:L248" si="415">K226-K243-K253-K258-K263</f>
        <v>714.90000000000009</v>
      </c>
      <c r="L248" s="18">
        <f t="shared" si="415"/>
        <v>714.90000000000009</v>
      </c>
      <c r="M248" s="124">
        <f>L248/K248*100</f>
        <v>100</v>
      </c>
      <c r="N248" s="18">
        <f t="shared" ref="N248:O248" si="416">N226-N243-N253-N258-N263</f>
        <v>703.5</v>
      </c>
      <c r="O248" s="18">
        <f t="shared" si="416"/>
        <v>509.40000000000003</v>
      </c>
      <c r="P248" s="124">
        <f>O248/N248*100</f>
        <v>72.40938166311301</v>
      </c>
      <c r="Q248" s="18">
        <f t="shared" ref="Q248:AO248" si="417">Q226-Q243-Q253-Q258-Q263</f>
        <v>369</v>
      </c>
      <c r="R248" s="18">
        <f t="shared" si="417"/>
        <v>368.90000000000003</v>
      </c>
      <c r="S248" s="124">
        <f>R248/Q248*100</f>
        <v>99.972899728997305</v>
      </c>
      <c r="T248" s="18">
        <f t="shared" si="417"/>
        <v>484.5</v>
      </c>
      <c r="U248" s="18">
        <f t="shared" si="417"/>
        <v>556.90000000000009</v>
      </c>
      <c r="V248" s="124">
        <f>U248/T248*100</f>
        <v>114.94324045407637</v>
      </c>
      <c r="W248" s="18">
        <f t="shared" si="417"/>
        <v>596.9</v>
      </c>
      <c r="X248" s="18">
        <f t="shared" si="417"/>
        <v>685.9</v>
      </c>
      <c r="Y248" s="124">
        <f>X248/W248*100</f>
        <v>114.91037024627239</v>
      </c>
      <c r="Z248" s="18">
        <f t="shared" si="417"/>
        <v>541.79999999999995</v>
      </c>
      <c r="AA248" s="18">
        <f t="shared" si="417"/>
        <v>428.5</v>
      </c>
      <c r="AB248" s="124">
        <f>AA248/Z248*100</f>
        <v>79.088224437061655</v>
      </c>
      <c r="AC248" s="18">
        <f t="shared" si="417"/>
        <v>602.69999999999993</v>
      </c>
      <c r="AD248" s="18">
        <f t="shared" si="417"/>
        <v>561.20000000000005</v>
      </c>
      <c r="AE248" s="124">
        <f>AD248/AC248*100</f>
        <v>93.114318898291032</v>
      </c>
      <c r="AF248" s="18">
        <f t="shared" si="417"/>
        <v>380.79999999999995</v>
      </c>
      <c r="AG248" s="18">
        <f t="shared" si="417"/>
        <v>355.80000000000007</v>
      </c>
      <c r="AH248" s="124">
        <f>AG248/AF248*100</f>
        <v>93.434873949579867</v>
      </c>
      <c r="AI248" s="18">
        <f t="shared" si="417"/>
        <v>407.6</v>
      </c>
      <c r="AJ248" s="18">
        <f t="shared" si="417"/>
        <v>0</v>
      </c>
      <c r="AK248" s="18">
        <f t="shared" si="417"/>
        <v>0</v>
      </c>
      <c r="AL248" s="18">
        <f t="shared" si="417"/>
        <v>267.60000000000002</v>
      </c>
      <c r="AM248" s="18">
        <f t="shared" si="417"/>
        <v>0</v>
      </c>
      <c r="AN248" s="18">
        <f t="shared" si="417"/>
        <v>0</v>
      </c>
      <c r="AO248" s="18">
        <f t="shared" si="417"/>
        <v>478.29999999999995</v>
      </c>
      <c r="AP248" s="84"/>
      <c r="AQ248" s="84"/>
      <c r="AR248" s="165"/>
      <c r="AS248" s="165"/>
      <c r="AT248" s="10"/>
      <c r="AU248" s="10"/>
      <c r="AV248" s="10"/>
    </row>
    <row r="249" spans="1:48" s="11" customFormat="1" ht="16.5" customHeight="1">
      <c r="A249" s="180"/>
      <c r="B249" s="181"/>
      <c r="C249" s="182"/>
      <c r="D249" s="21" t="s">
        <v>126</v>
      </c>
      <c r="E249" s="104">
        <f t="shared" si="409"/>
        <v>2514.1</v>
      </c>
      <c r="F249" s="22">
        <f t="shared" si="413"/>
        <v>1678.9</v>
      </c>
      <c r="G249" s="104">
        <f>F249/E249*100</f>
        <v>66.779364384869339</v>
      </c>
      <c r="H249" s="18">
        <f t="shared" ref="H249:I249" si="418">H227-H244-H254-H259-H264</f>
        <v>284.60000000000002</v>
      </c>
      <c r="I249" s="18">
        <f t="shared" si="418"/>
        <v>20</v>
      </c>
      <c r="J249" s="124">
        <f>I249/H249*100</f>
        <v>7.0274068868587491</v>
      </c>
      <c r="K249" s="18">
        <f t="shared" ref="K249:L249" si="419">K227-K244-K254-K259-K264</f>
        <v>156.89999999999998</v>
      </c>
      <c r="L249" s="18">
        <f t="shared" si="419"/>
        <v>156.9</v>
      </c>
      <c r="M249" s="124">
        <f>L249/K249*100</f>
        <v>100.00000000000003</v>
      </c>
      <c r="N249" s="18">
        <f t="shared" ref="N249:O249" si="420">N227-N244-N254-N259-N264</f>
        <v>116.9</v>
      </c>
      <c r="O249" s="18">
        <f t="shared" si="420"/>
        <v>106.9</v>
      </c>
      <c r="P249" s="124">
        <f>O249/N249*100</f>
        <v>91.445680068434569</v>
      </c>
      <c r="Q249" s="18">
        <f t="shared" ref="Q249:AO249" si="421">Q227-Q244-Q254-Q259-Q264</f>
        <v>108.80000000000001</v>
      </c>
      <c r="R249" s="18">
        <f t="shared" si="421"/>
        <v>116.9</v>
      </c>
      <c r="S249" s="124">
        <f>R249/Q249*100</f>
        <v>107.44485294117648</v>
      </c>
      <c r="T249" s="18">
        <f t="shared" si="421"/>
        <v>148.80000000000001</v>
      </c>
      <c r="U249" s="18">
        <f t="shared" si="421"/>
        <v>147</v>
      </c>
      <c r="V249" s="124">
        <f>U249/T249*100</f>
        <v>98.790322580645153</v>
      </c>
      <c r="W249" s="18">
        <f t="shared" si="421"/>
        <v>258.89999999999998</v>
      </c>
      <c r="X249" s="18">
        <f t="shared" si="421"/>
        <v>371.5</v>
      </c>
      <c r="Y249" s="124">
        <f>X249/W249*100</f>
        <v>143.49169563538047</v>
      </c>
      <c r="Z249" s="18">
        <f t="shared" si="421"/>
        <v>178.70000000000002</v>
      </c>
      <c r="AA249" s="18">
        <f t="shared" si="421"/>
        <v>196.9</v>
      </c>
      <c r="AB249" s="124">
        <f>AA249/Z249*100</f>
        <v>110.18466703973138</v>
      </c>
      <c r="AC249" s="18">
        <f t="shared" si="421"/>
        <v>162.30000000000001</v>
      </c>
      <c r="AD249" s="18">
        <f t="shared" si="421"/>
        <v>210.3</v>
      </c>
      <c r="AE249" s="124">
        <f>AD249/AC249*100</f>
        <v>129.57486136783734</v>
      </c>
      <c r="AF249" s="18">
        <f t="shared" si="421"/>
        <v>352.5</v>
      </c>
      <c r="AG249" s="18">
        <f t="shared" si="421"/>
        <v>352.5</v>
      </c>
      <c r="AH249" s="124">
        <f>AG249/AF249*100</f>
        <v>100</v>
      </c>
      <c r="AI249" s="18">
        <f t="shared" si="421"/>
        <v>307.60000000000002</v>
      </c>
      <c r="AJ249" s="18">
        <f t="shared" si="421"/>
        <v>0</v>
      </c>
      <c r="AK249" s="18">
        <f t="shared" si="421"/>
        <v>0</v>
      </c>
      <c r="AL249" s="18">
        <f t="shared" si="421"/>
        <v>295.60000000000002</v>
      </c>
      <c r="AM249" s="18">
        <f t="shared" si="421"/>
        <v>0</v>
      </c>
      <c r="AN249" s="18">
        <f t="shared" si="421"/>
        <v>0</v>
      </c>
      <c r="AO249" s="18">
        <f t="shared" si="421"/>
        <v>142.5</v>
      </c>
      <c r="AP249" s="84"/>
      <c r="AQ249" s="84"/>
      <c r="AR249" s="165"/>
      <c r="AS249" s="165"/>
      <c r="AT249" s="10"/>
      <c r="AU249" s="10"/>
      <c r="AV249" s="10"/>
    </row>
    <row r="250" spans="1:48" s="11" customFormat="1" ht="27" customHeight="1">
      <c r="A250" s="183"/>
      <c r="B250" s="184"/>
      <c r="C250" s="185"/>
      <c r="D250" s="21" t="s">
        <v>127</v>
      </c>
      <c r="E250" s="104">
        <f t="shared" si="409"/>
        <v>0</v>
      </c>
      <c r="F250" s="104">
        <f t="shared" si="413"/>
        <v>0</v>
      </c>
      <c r="G250" s="104">
        <v>0</v>
      </c>
      <c r="H250" s="18">
        <v>0</v>
      </c>
      <c r="I250" s="105">
        <v>0</v>
      </c>
      <c r="J250" s="105">
        <v>0</v>
      </c>
      <c r="K250" s="105">
        <v>0</v>
      </c>
      <c r="L250" s="20">
        <v>0</v>
      </c>
      <c r="M250" s="105">
        <v>0</v>
      </c>
      <c r="N250" s="18">
        <v>0</v>
      </c>
      <c r="O250" s="105">
        <v>0</v>
      </c>
      <c r="P250" s="105">
        <v>0</v>
      </c>
      <c r="Q250" s="105">
        <v>0</v>
      </c>
      <c r="R250" s="20">
        <v>0</v>
      </c>
      <c r="S250" s="105">
        <v>0</v>
      </c>
      <c r="T250" s="18">
        <v>0</v>
      </c>
      <c r="U250" s="20">
        <v>0</v>
      </c>
      <c r="V250" s="105">
        <v>0</v>
      </c>
      <c r="W250" s="18">
        <v>0</v>
      </c>
      <c r="X250" s="105">
        <v>0</v>
      </c>
      <c r="Y250" s="105">
        <v>0</v>
      </c>
      <c r="Z250" s="105">
        <v>0</v>
      </c>
      <c r="AA250" s="105">
        <v>0</v>
      </c>
      <c r="AB250" s="105">
        <v>0</v>
      </c>
      <c r="AC250" s="105">
        <v>0</v>
      </c>
      <c r="AD250" s="105">
        <v>0</v>
      </c>
      <c r="AE250" s="105">
        <v>0</v>
      </c>
      <c r="AF250" s="105">
        <f t="shared" ref="AF250" si="422">AF252+AF253+AF254+AF255</f>
        <v>0</v>
      </c>
      <c r="AG250" s="105">
        <v>0</v>
      </c>
      <c r="AH250" s="105">
        <v>0</v>
      </c>
      <c r="AI250" s="105">
        <v>0</v>
      </c>
      <c r="AJ250" s="105">
        <v>0</v>
      </c>
      <c r="AK250" s="105">
        <v>0</v>
      </c>
      <c r="AL250" s="105">
        <v>0</v>
      </c>
      <c r="AM250" s="105">
        <v>0</v>
      </c>
      <c r="AN250" s="105">
        <v>0</v>
      </c>
      <c r="AO250" s="105">
        <v>0</v>
      </c>
      <c r="AP250" s="84"/>
      <c r="AQ250" s="84"/>
      <c r="AR250" s="166"/>
      <c r="AS250" s="166"/>
      <c r="AT250" s="10"/>
      <c r="AU250" s="10"/>
      <c r="AV250" s="10"/>
    </row>
    <row r="251" spans="1:48" s="11" customFormat="1" ht="16.5" customHeight="1">
      <c r="A251" s="177" t="s">
        <v>210</v>
      </c>
      <c r="B251" s="178"/>
      <c r="C251" s="179"/>
      <c r="D251" s="13" t="s">
        <v>129</v>
      </c>
      <c r="E251" s="104">
        <f>H251+K251+N251+Q251+T251+W251+Z251+AC251+AF251+AI251+AL251+AO251</f>
        <v>155</v>
      </c>
      <c r="F251" s="104">
        <f>I251+L251+O251+R251+U251+X251+AA251+AD251+AG251+AJ251+AM251+AP251</f>
        <v>0</v>
      </c>
      <c r="G251" s="104">
        <v>0</v>
      </c>
      <c r="H251" s="104">
        <f t="shared" ref="H251:I251" si="423">H252+H253+H254+H255</f>
        <v>0</v>
      </c>
      <c r="I251" s="104">
        <f t="shared" si="423"/>
        <v>0</v>
      </c>
      <c r="J251" s="104">
        <v>0</v>
      </c>
      <c r="K251" s="104">
        <f t="shared" ref="K251:AO251" si="424">K252+K253+K254+K255</f>
        <v>0</v>
      </c>
      <c r="L251" s="104">
        <f t="shared" si="424"/>
        <v>0</v>
      </c>
      <c r="M251" s="104">
        <f t="shared" si="424"/>
        <v>0</v>
      </c>
      <c r="N251" s="104">
        <f t="shared" si="424"/>
        <v>0</v>
      </c>
      <c r="O251" s="104">
        <f t="shared" si="424"/>
        <v>0</v>
      </c>
      <c r="P251" s="104">
        <f t="shared" si="424"/>
        <v>0</v>
      </c>
      <c r="Q251" s="104">
        <f t="shared" si="424"/>
        <v>0</v>
      </c>
      <c r="R251" s="104">
        <f t="shared" si="424"/>
        <v>0</v>
      </c>
      <c r="S251" s="104">
        <f t="shared" si="424"/>
        <v>0</v>
      </c>
      <c r="T251" s="104">
        <f t="shared" si="424"/>
        <v>0</v>
      </c>
      <c r="U251" s="104">
        <f t="shared" si="424"/>
        <v>0</v>
      </c>
      <c r="V251" s="104">
        <f t="shared" si="424"/>
        <v>0</v>
      </c>
      <c r="W251" s="104">
        <f t="shared" si="424"/>
        <v>55.5</v>
      </c>
      <c r="X251" s="104">
        <f t="shared" si="424"/>
        <v>0</v>
      </c>
      <c r="Y251" s="104">
        <f t="shared" si="424"/>
        <v>0</v>
      </c>
      <c r="Z251" s="104">
        <f t="shared" si="424"/>
        <v>0</v>
      </c>
      <c r="AA251" s="104">
        <f t="shared" si="424"/>
        <v>0</v>
      </c>
      <c r="AB251" s="104">
        <f t="shared" si="424"/>
        <v>0</v>
      </c>
      <c r="AC251" s="104">
        <f t="shared" si="424"/>
        <v>0</v>
      </c>
      <c r="AD251" s="104">
        <f t="shared" si="424"/>
        <v>0</v>
      </c>
      <c r="AE251" s="104">
        <f t="shared" si="424"/>
        <v>0</v>
      </c>
      <c r="AF251" s="104">
        <f t="shared" si="424"/>
        <v>0</v>
      </c>
      <c r="AG251" s="104">
        <f t="shared" si="424"/>
        <v>0</v>
      </c>
      <c r="AH251" s="104">
        <f t="shared" si="424"/>
        <v>0</v>
      </c>
      <c r="AI251" s="104">
        <f t="shared" si="424"/>
        <v>5</v>
      </c>
      <c r="AJ251" s="104">
        <f t="shared" si="424"/>
        <v>0</v>
      </c>
      <c r="AK251" s="104">
        <f t="shared" si="424"/>
        <v>0</v>
      </c>
      <c r="AL251" s="104">
        <f t="shared" si="424"/>
        <v>0</v>
      </c>
      <c r="AM251" s="104">
        <f t="shared" si="424"/>
        <v>0</v>
      </c>
      <c r="AN251" s="104">
        <f t="shared" si="424"/>
        <v>0</v>
      </c>
      <c r="AO251" s="104">
        <f t="shared" si="424"/>
        <v>94.5</v>
      </c>
      <c r="AP251" s="81"/>
      <c r="AQ251" s="81"/>
      <c r="AR251" s="163"/>
      <c r="AS251" s="163"/>
      <c r="AT251" s="10"/>
      <c r="AU251" s="10"/>
      <c r="AV251" s="10"/>
    </row>
    <row r="252" spans="1:48" s="12" customFormat="1" ht="16.5" customHeight="1">
      <c r="A252" s="180"/>
      <c r="B252" s="181"/>
      <c r="C252" s="182"/>
      <c r="D252" s="108" t="s">
        <v>125</v>
      </c>
      <c r="E252" s="104">
        <f t="shared" ref="E252:E255" si="425">H252+K252+N252+Q252+T252+W252+Z252+AC252+AF252+AI252+AL252+AO252</f>
        <v>0</v>
      </c>
      <c r="F252" s="22">
        <f>I252+L252+O252+R252+U252+X252+AA252+AD252+AG252+AJ252+AM252+AP252</f>
        <v>0</v>
      </c>
      <c r="G252" s="104">
        <v>0</v>
      </c>
      <c r="H252" s="18">
        <v>0</v>
      </c>
      <c r="I252" s="105">
        <v>0</v>
      </c>
      <c r="J252" s="105">
        <v>0</v>
      </c>
      <c r="K252" s="105">
        <v>0</v>
      </c>
      <c r="L252" s="20">
        <v>0</v>
      </c>
      <c r="M252" s="105">
        <v>0</v>
      </c>
      <c r="N252" s="18">
        <v>0</v>
      </c>
      <c r="O252" s="105">
        <v>0</v>
      </c>
      <c r="P252" s="105">
        <v>0</v>
      </c>
      <c r="Q252" s="105">
        <v>0</v>
      </c>
      <c r="R252" s="20">
        <v>0</v>
      </c>
      <c r="S252" s="105">
        <v>0</v>
      </c>
      <c r="T252" s="18">
        <v>0</v>
      </c>
      <c r="U252" s="20">
        <v>0</v>
      </c>
      <c r="V252" s="105">
        <v>0</v>
      </c>
      <c r="W252" s="18">
        <v>0</v>
      </c>
      <c r="X252" s="105">
        <v>0</v>
      </c>
      <c r="Y252" s="105">
        <v>0</v>
      </c>
      <c r="Z252" s="105">
        <v>0</v>
      </c>
      <c r="AA252" s="105">
        <v>0</v>
      </c>
      <c r="AB252" s="105">
        <v>0</v>
      </c>
      <c r="AC252" s="105">
        <v>0</v>
      </c>
      <c r="AD252" s="105">
        <v>0</v>
      </c>
      <c r="AE252" s="105">
        <v>0</v>
      </c>
      <c r="AF252" s="105">
        <v>0</v>
      </c>
      <c r="AG252" s="105">
        <v>0</v>
      </c>
      <c r="AH252" s="105">
        <v>0</v>
      </c>
      <c r="AI252" s="105">
        <v>0</v>
      </c>
      <c r="AJ252" s="105">
        <v>0</v>
      </c>
      <c r="AK252" s="105">
        <v>0</v>
      </c>
      <c r="AL252" s="105">
        <v>0</v>
      </c>
      <c r="AM252" s="105">
        <v>0</v>
      </c>
      <c r="AN252" s="105">
        <v>0</v>
      </c>
      <c r="AO252" s="105">
        <v>0</v>
      </c>
      <c r="AP252" s="84"/>
      <c r="AQ252" s="84"/>
      <c r="AR252" s="146"/>
      <c r="AS252" s="146"/>
      <c r="AT252" s="10"/>
      <c r="AU252" s="10"/>
      <c r="AV252" s="10"/>
    </row>
    <row r="253" spans="1:48" s="11" customFormat="1" ht="16.5" customHeight="1">
      <c r="A253" s="180"/>
      <c r="B253" s="181"/>
      <c r="C253" s="182"/>
      <c r="D253" s="21" t="s">
        <v>24</v>
      </c>
      <c r="E253" s="104">
        <f t="shared" si="425"/>
        <v>0</v>
      </c>
      <c r="F253" s="22">
        <f t="shared" ref="F253:F255" si="426">I253+L253+O253+R253+U253+X253+AA253+AD253+AG253+AJ253+AM253+AP253</f>
        <v>0</v>
      </c>
      <c r="G253" s="104">
        <v>0</v>
      </c>
      <c r="H253" s="18">
        <v>0</v>
      </c>
      <c r="I253" s="105">
        <v>0</v>
      </c>
      <c r="J253" s="105">
        <v>0</v>
      </c>
      <c r="K253" s="105">
        <v>0</v>
      </c>
      <c r="L253" s="20">
        <v>0</v>
      </c>
      <c r="M253" s="105">
        <v>0</v>
      </c>
      <c r="N253" s="18">
        <v>0</v>
      </c>
      <c r="O253" s="105">
        <v>0</v>
      </c>
      <c r="P253" s="105">
        <v>0</v>
      </c>
      <c r="Q253" s="105">
        <v>0</v>
      </c>
      <c r="R253" s="20">
        <v>0</v>
      </c>
      <c r="S253" s="105">
        <v>0</v>
      </c>
      <c r="T253" s="18">
        <v>0</v>
      </c>
      <c r="U253" s="20">
        <v>0</v>
      </c>
      <c r="V253" s="105">
        <v>0</v>
      </c>
      <c r="W253" s="18">
        <v>0</v>
      </c>
      <c r="X253" s="105">
        <v>0</v>
      </c>
      <c r="Y253" s="105">
        <v>0</v>
      </c>
      <c r="Z253" s="105">
        <v>0</v>
      </c>
      <c r="AA253" s="105">
        <v>0</v>
      </c>
      <c r="AB253" s="105">
        <v>0</v>
      </c>
      <c r="AC253" s="105">
        <v>0</v>
      </c>
      <c r="AD253" s="105">
        <v>0</v>
      </c>
      <c r="AE253" s="105">
        <v>0</v>
      </c>
      <c r="AF253" s="105">
        <v>0</v>
      </c>
      <c r="AG253" s="105">
        <v>0</v>
      </c>
      <c r="AH253" s="105">
        <v>0</v>
      </c>
      <c r="AI253" s="105">
        <v>0</v>
      </c>
      <c r="AJ253" s="105">
        <v>0</v>
      </c>
      <c r="AK253" s="105">
        <v>0</v>
      </c>
      <c r="AL253" s="105">
        <v>0</v>
      </c>
      <c r="AM253" s="105">
        <v>0</v>
      </c>
      <c r="AN253" s="105">
        <v>0</v>
      </c>
      <c r="AO253" s="105">
        <v>0</v>
      </c>
      <c r="AP253" s="84"/>
      <c r="AQ253" s="84"/>
      <c r="AR253" s="146"/>
      <c r="AS253" s="146"/>
      <c r="AT253" s="10"/>
      <c r="AU253" s="10"/>
      <c r="AV253" s="10"/>
    </row>
    <row r="254" spans="1:48" s="11" customFormat="1" ht="16.5" customHeight="1">
      <c r="A254" s="180"/>
      <c r="B254" s="181"/>
      <c r="C254" s="182"/>
      <c r="D254" s="21" t="s">
        <v>126</v>
      </c>
      <c r="E254" s="104">
        <f t="shared" si="425"/>
        <v>155</v>
      </c>
      <c r="F254" s="22">
        <f t="shared" si="426"/>
        <v>0</v>
      </c>
      <c r="G254" s="104">
        <v>0</v>
      </c>
      <c r="H254" s="18">
        <v>0</v>
      </c>
      <c r="I254" s="105">
        <v>0</v>
      </c>
      <c r="J254" s="105">
        <v>0</v>
      </c>
      <c r="K254" s="105">
        <v>0</v>
      </c>
      <c r="L254" s="20">
        <v>0</v>
      </c>
      <c r="M254" s="105">
        <v>0</v>
      </c>
      <c r="N254" s="18">
        <v>0</v>
      </c>
      <c r="O254" s="105">
        <v>0</v>
      </c>
      <c r="P254" s="105">
        <v>0</v>
      </c>
      <c r="Q254" s="105">
        <v>0</v>
      </c>
      <c r="R254" s="20">
        <v>0</v>
      </c>
      <c r="S254" s="105">
        <v>0</v>
      </c>
      <c r="T254" s="18">
        <v>0</v>
      </c>
      <c r="U254" s="20">
        <v>0</v>
      </c>
      <c r="V254" s="105">
        <v>0</v>
      </c>
      <c r="W254" s="18">
        <v>55.5</v>
      </c>
      <c r="X254" s="105">
        <v>0</v>
      </c>
      <c r="Y254" s="105">
        <v>0</v>
      </c>
      <c r="Z254" s="105">
        <v>0</v>
      </c>
      <c r="AA254" s="105">
        <v>0</v>
      </c>
      <c r="AB254" s="105">
        <v>0</v>
      </c>
      <c r="AC254" s="105">
        <v>0</v>
      </c>
      <c r="AD254" s="105">
        <v>0</v>
      </c>
      <c r="AE254" s="105">
        <v>0</v>
      </c>
      <c r="AF254" s="105">
        <v>0</v>
      </c>
      <c r="AG254" s="105">
        <v>0</v>
      </c>
      <c r="AH254" s="105">
        <v>0</v>
      </c>
      <c r="AI254" s="105">
        <v>5</v>
      </c>
      <c r="AJ254" s="105">
        <v>0</v>
      </c>
      <c r="AK254" s="105">
        <v>0</v>
      </c>
      <c r="AL254" s="105">
        <v>0</v>
      </c>
      <c r="AM254" s="105">
        <v>0</v>
      </c>
      <c r="AN254" s="105">
        <v>0</v>
      </c>
      <c r="AO254" s="105">
        <v>94.5</v>
      </c>
      <c r="AP254" s="84"/>
      <c r="AQ254" s="84"/>
      <c r="AR254" s="146"/>
      <c r="AS254" s="146"/>
      <c r="AT254" s="10"/>
      <c r="AU254" s="10"/>
      <c r="AV254" s="10"/>
    </row>
    <row r="255" spans="1:48" s="11" customFormat="1" ht="26.25" customHeight="1">
      <c r="A255" s="183"/>
      <c r="B255" s="184"/>
      <c r="C255" s="185"/>
      <c r="D255" s="21" t="s">
        <v>127</v>
      </c>
      <c r="E255" s="104">
        <f t="shared" si="425"/>
        <v>0</v>
      </c>
      <c r="F255" s="104">
        <f t="shared" si="426"/>
        <v>0</v>
      </c>
      <c r="G255" s="104">
        <v>0</v>
      </c>
      <c r="H255" s="18">
        <v>0</v>
      </c>
      <c r="I255" s="105">
        <v>0</v>
      </c>
      <c r="J255" s="105">
        <v>0</v>
      </c>
      <c r="K255" s="105">
        <v>0</v>
      </c>
      <c r="L255" s="20">
        <v>0</v>
      </c>
      <c r="M255" s="105">
        <v>0</v>
      </c>
      <c r="N255" s="18">
        <v>0</v>
      </c>
      <c r="O255" s="105">
        <v>0</v>
      </c>
      <c r="P255" s="105">
        <v>0</v>
      </c>
      <c r="Q255" s="105">
        <v>0</v>
      </c>
      <c r="R255" s="20">
        <v>0</v>
      </c>
      <c r="S255" s="105">
        <v>0</v>
      </c>
      <c r="T255" s="18">
        <v>0</v>
      </c>
      <c r="U255" s="20">
        <v>0</v>
      </c>
      <c r="V255" s="105">
        <v>0</v>
      </c>
      <c r="W255" s="18">
        <v>0</v>
      </c>
      <c r="X255" s="105">
        <v>0</v>
      </c>
      <c r="Y255" s="105">
        <v>0</v>
      </c>
      <c r="Z255" s="105">
        <v>0</v>
      </c>
      <c r="AA255" s="105">
        <v>0</v>
      </c>
      <c r="AB255" s="105">
        <v>0</v>
      </c>
      <c r="AC255" s="105">
        <v>0</v>
      </c>
      <c r="AD255" s="105">
        <v>0</v>
      </c>
      <c r="AE255" s="105">
        <v>0</v>
      </c>
      <c r="AF255" s="105">
        <v>0</v>
      </c>
      <c r="AG255" s="105">
        <v>0</v>
      </c>
      <c r="AH255" s="105">
        <v>0</v>
      </c>
      <c r="AI255" s="105">
        <v>0</v>
      </c>
      <c r="AJ255" s="105">
        <v>0</v>
      </c>
      <c r="AK255" s="105">
        <v>0</v>
      </c>
      <c r="AL255" s="105">
        <v>0</v>
      </c>
      <c r="AM255" s="105">
        <v>0</v>
      </c>
      <c r="AN255" s="105">
        <v>0</v>
      </c>
      <c r="AO255" s="105">
        <v>0</v>
      </c>
      <c r="AP255" s="84"/>
      <c r="AQ255" s="84"/>
      <c r="AR255" s="147"/>
      <c r="AS255" s="147"/>
      <c r="AT255" s="10"/>
      <c r="AU255" s="10"/>
      <c r="AV255" s="10"/>
    </row>
    <row r="256" spans="1:48" s="11" customFormat="1" ht="25.5" customHeight="1">
      <c r="A256" s="177" t="s">
        <v>211</v>
      </c>
      <c r="B256" s="178"/>
      <c r="C256" s="179"/>
      <c r="D256" s="13" t="s">
        <v>129</v>
      </c>
      <c r="E256" s="104">
        <f>H256+K256+N256+Q256+T256+W256+Z256+AC256+AF256+AI256+AL256+AO256</f>
        <v>124.90000000000003</v>
      </c>
      <c r="F256" s="104">
        <f>I256+L256+O256+R256+U256+X256+AA256+AD256+AG256+AJ256+AM256+AP256</f>
        <v>71.5</v>
      </c>
      <c r="G256" s="104">
        <f>F256/E256*100</f>
        <v>57.24579663730983</v>
      </c>
      <c r="H256" s="104">
        <f t="shared" ref="H256:I256" si="427">H257+H258+H259+H260</f>
        <v>0</v>
      </c>
      <c r="I256" s="104">
        <f t="shared" si="427"/>
        <v>0</v>
      </c>
      <c r="J256" s="104">
        <v>0</v>
      </c>
      <c r="K256" s="104">
        <f t="shared" ref="K256:AO256" si="428">K257+K258+K259+K260</f>
        <v>10.8</v>
      </c>
      <c r="L256" s="104">
        <f t="shared" si="428"/>
        <v>10.8</v>
      </c>
      <c r="M256" s="104">
        <f t="shared" si="428"/>
        <v>100</v>
      </c>
      <c r="N256" s="104">
        <f t="shared" si="428"/>
        <v>9.1999999999999993</v>
      </c>
      <c r="O256" s="104">
        <f t="shared" si="428"/>
        <v>9.1999999999999993</v>
      </c>
      <c r="P256" s="104">
        <f t="shared" si="428"/>
        <v>100</v>
      </c>
      <c r="Q256" s="104">
        <f t="shared" si="428"/>
        <v>11</v>
      </c>
      <c r="R256" s="104">
        <f t="shared" si="428"/>
        <v>11</v>
      </c>
      <c r="S256" s="104">
        <f t="shared" si="428"/>
        <v>100</v>
      </c>
      <c r="T256" s="104">
        <f t="shared" si="428"/>
        <v>9.5</v>
      </c>
      <c r="U256" s="104">
        <f t="shared" si="428"/>
        <v>8.3000000000000007</v>
      </c>
      <c r="V256" s="104">
        <f t="shared" si="428"/>
        <v>87.368421052631589</v>
      </c>
      <c r="W256" s="104">
        <f t="shared" si="428"/>
        <v>10.7</v>
      </c>
      <c r="X256" s="104">
        <f t="shared" si="428"/>
        <v>9.9</v>
      </c>
      <c r="Y256" s="104">
        <f t="shared" si="428"/>
        <v>92.523364485981318</v>
      </c>
      <c r="Z256" s="104">
        <f t="shared" si="428"/>
        <v>8.1999999999999993</v>
      </c>
      <c r="AA256" s="104">
        <f t="shared" si="428"/>
        <v>7.5</v>
      </c>
      <c r="AB256" s="104">
        <f t="shared" si="428"/>
        <v>91.463414634146346</v>
      </c>
      <c r="AC256" s="104">
        <f t="shared" si="428"/>
        <v>8.1999999999999993</v>
      </c>
      <c r="AD256" s="104">
        <f t="shared" si="428"/>
        <v>7.3</v>
      </c>
      <c r="AE256" s="104">
        <f t="shared" si="428"/>
        <v>89.024390243902445</v>
      </c>
      <c r="AF256" s="104">
        <f t="shared" si="428"/>
        <v>7.9</v>
      </c>
      <c r="AG256" s="104">
        <f t="shared" si="428"/>
        <v>7.5</v>
      </c>
      <c r="AH256" s="104">
        <f t="shared" si="428"/>
        <v>94.936708860759495</v>
      </c>
      <c r="AI256" s="104">
        <f t="shared" si="428"/>
        <v>12.4</v>
      </c>
      <c r="AJ256" s="104">
        <f t="shared" si="428"/>
        <v>0</v>
      </c>
      <c r="AK256" s="104">
        <f t="shared" si="428"/>
        <v>0</v>
      </c>
      <c r="AL256" s="104">
        <f t="shared" si="428"/>
        <v>12.4</v>
      </c>
      <c r="AM256" s="104">
        <f t="shared" si="428"/>
        <v>0</v>
      </c>
      <c r="AN256" s="104">
        <f t="shared" si="428"/>
        <v>0</v>
      </c>
      <c r="AO256" s="104">
        <f t="shared" si="428"/>
        <v>24.6</v>
      </c>
      <c r="AP256" s="81"/>
      <c r="AQ256" s="81"/>
      <c r="AR256" s="163"/>
      <c r="AS256" s="163"/>
      <c r="AT256" s="10"/>
      <c r="AU256" s="10"/>
      <c r="AV256" s="10"/>
    </row>
    <row r="257" spans="1:48" s="12" customFormat="1" ht="16.5" customHeight="1">
      <c r="A257" s="180"/>
      <c r="B257" s="181"/>
      <c r="C257" s="182"/>
      <c r="D257" s="108" t="s">
        <v>125</v>
      </c>
      <c r="E257" s="104">
        <f t="shared" ref="E257:E260" si="429">H257+K257+N257+Q257+T257+W257+Z257+AC257+AF257+AI257+AL257+AO257</f>
        <v>0</v>
      </c>
      <c r="F257" s="22">
        <f>I257+L257+O257+R257+U257+X257+AA257+AD257+AG257+AJ257+AM257+AP257</f>
        <v>0</v>
      </c>
      <c r="G257" s="104">
        <v>0</v>
      </c>
      <c r="H257" s="18">
        <v>0</v>
      </c>
      <c r="I257" s="105">
        <v>0</v>
      </c>
      <c r="J257" s="105">
        <v>0</v>
      </c>
      <c r="K257" s="105">
        <v>0</v>
      </c>
      <c r="L257" s="20">
        <v>0</v>
      </c>
      <c r="M257" s="105">
        <v>0</v>
      </c>
      <c r="N257" s="18">
        <v>0</v>
      </c>
      <c r="O257" s="105">
        <v>0</v>
      </c>
      <c r="P257" s="105">
        <v>0</v>
      </c>
      <c r="Q257" s="105">
        <v>0</v>
      </c>
      <c r="R257" s="20">
        <v>0</v>
      </c>
      <c r="S257" s="105">
        <v>0</v>
      </c>
      <c r="T257" s="18">
        <v>0</v>
      </c>
      <c r="U257" s="20">
        <v>0</v>
      </c>
      <c r="V257" s="105">
        <v>0</v>
      </c>
      <c r="W257" s="18">
        <v>0</v>
      </c>
      <c r="X257" s="105">
        <v>0</v>
      </c>
      <c r="Y257" s="105">
        <v>0</v>
      </c>
      <c r="Z257" s="105">
        <v>0</v>
      </c>
      <c r="AA257" s="105">
        <v>0</v>
      </c>
      <c r="AB257" s="105">
        <v>0</v>
      </c>
      <c r="AC257" s="105">
        <v>0</v>
      </c>
      <c r="AD257" s="105">
        <v>0</v>
      </c>
      <c r="AE257" s="105">
        <v>0</v>
      </c>
      <c r="AF257" s="105">
        <v>0</v>
      </c>
      <c r="AG257" s="105">
        <v>0</v>
      </c>
      <c r="AH257" s="105">
        <v>0</v>
      </c>
      <c r="AI257" s="105">
        <v>0</v>
      </c>
      <c r="AJ257" s="105">
        <v>0</v>
      </c>
      <c r="AK257" s="105">
        <v>0</v>
      </c>
      <c r="AL257" s="105">
        <v>0</v>
      </c>
      <c r="AM257" s="105">
        <v>0</v>
      </c>
      <c r="AN257" s="105">
        <v>0</v>
      </c>
      <c r="AO257" s="105">
        <v>0</v>
      </c>
      <c r="AP257" s="84"/>
      <c r="AQ257" s="84"/>
      <c r="AR257" s="146"/>
      <c r="AS257" s="146"/>
      <c r="AT257" s="10"/>
      <c r="AU257" s="10"/>
      <c r="AV257" s="10"/>
    </row>
    <row r="258" spans="1:48" s="11" customFormat="1" ht="16.5" customHeight="1">
      <c r="A258" s="180"/>
      <c r="B258" s="181"/>
      <c r="C258" s="182"/>
      <c r="D258" s="21" t="s">
        <v>24</v>
      </c>
      <c r="E258" s="104">
        <f t="shared" si="429"/>
        <v>124.90000000000003</v>
      </c>
      <c r="F258" s="22">
        <f t="shared" ref="F258:F260" si="430">I258+L258+O258+R258+U258+X258+AA258+AD258+AG258+AJ258+AM258+AP258</f>
        <v>71.5</v>
      </c>
      <c r="G258" s="104">
        <f>F258/E258*100</f>
        <v>57.24579663730983</v>
      </c>
      <c r="H258" s="18">
        <v>0</v>
      </c>
      <c r="I258" s="105">
        <v>0</v>
      </c>
      <c r="J258" s="105">
        <v>0</v>
      </c>
      <c r="K258" s="105">
        <v>10.8</v>
      </c>
      <c r="L258" s="20">
        <v>10.8</v>
      </c>
      <c r="M258" s="105">
        <f>L258/K258*100</f>
        <v>100</v>
      </c>
      <c r="N258" s="18">
        <v>9.1999999999999993</v>
      </c>
      <c r="O258" s="105">
        <v>9.1999999999999993</v>
      </c>
      <c r="P258" s="105">
        <f>O258/N258*100</f>
        <v>100</v>
      </c>
      <c r="Q258" s="105">
        <v>11</v>
      </c>
      <c r="R258" s="20">
        <v>11</v>
      </c>
      <c r="S258" s="118">
        <f>R258/Q258*100</f>
        <v>100</v>
      </c>
      <c r="T258" s="18">
        <v>9.5</v>
      </c>
      <c r="U258" s="20">
        <v>8.3000000000000007</v>
      </c>
      <c r="V258" s="118">
        <f>U258/T258*100</f>
        <v>87.368421052631589</v>
      </c>
      <c r="W258" s="18">
        <v>10.7</v>
      </c>
      <c r="X258" s="105">
        <v>9.9</v>
      </c>
      <c r="Y258" s="118">
        <f>X258/W258*100</f>
        <v>92.523364485981318</v>
      </c>
      <c r="Z258" s="105">
        <v>8.1999999999999993</v>
      </c>
      <c r="AA258" s="105">
        <v>7.5</v>
      </c>
      <c r="AB258" s="124">
        <f>AA258/Z258*100</f>
        <v>91.463414634146346</v>
      </c>
      <c r="AC258" s="105">
        <v>8.1999999999999993</v>
      </c>
      <c r="AD258" s="105">
        <v>7.3</v>
      </c>
      <c r="AE258" s="124">
        <f>AD258/AC258*100</f>
        <v>89.024390243902445</v>
      </c>
      <c r="AF258" s="105">
        <v>7.9</v>
      </c>
      <c r="AG258" s="105">
        <v>7.5</v>
      </c>
      <c r="AH258" s="124">
        <f>AG258/AF258*100</f>
        <v>94.936708860759495</v>
      </c>
      <c r="AI258" s="105">
        <v>12.4</v>
      </c>
      <c r="AJ258" s="105">
        <v>0</v>
      </c>
      <c r="AK258" s="105">
        <v>0</v>
      </c>
      <c r="AL258" s="105">
        <v>12.4</v>
      </c>
      <c r="AM258" s="105">
        <v>0</v>
      </c>
      <c r="AN258" s="105">
        <v>0</v>
      </c>
      <c r="AO258" s="105">
        <v>24.6</v>
      </c>
      <c r="AP258" s="87"/>
      <c r="AQ258" s="84">
        <v>24.6</v>
      </c>
      <c r="AR258" s="146"/>
      <c r="AS258" s="146"/>
      <c r="AT258" s="10"/>
      <c r="AU258" s="10"/>
      <c r="AV258" s="10"/>
    </row>
    <row r="259" spans="1:48" s="11" customFormat="1" ht="16.5" customHeight="1">
      <c r="A259" s="180"/>
      <c r="B259" s="181"/>
      <c r="C259" s="182"/>
      <c r="D259" s="21" t="s">
        <v>126</v>
      </c>
      <c r="E259" s="104">
        <f t="shared" si="429"/>
        <v>0</v>
      </c>
      <c r="F259" s="22">
        <f t="shared" si="430"/>
        <v>0</v>
      </c>
      <c r="G259" s="104">
        <v>0</v>
      </c>
      <c r="H259" s="18">
        <v>0</v>
      </c>
      <c r="I259" s="105">
        <v>0</v>
      </c>
      <c r="J259" s="105">
        <v>0</v>
      </c>
      <c r="K259" s="105">
        <v>0</v>
      </c>
      <c r="L259" s="20">
        <v>0</v>
      </c>
      <c r="M259" s="105">
        <v>0</v>
      </c>
      <c r="N259" s="18">
        <v>0</v>
      </c>
      <c r="O259" s="105">
        <v>0</v>
      </c>
      <c r="P259" s="105">
        <v>0</v>
      </c>
      <c r="Q259" s="105">
        <v>0</v>
      </c>
      <c r="R259" s="20">
        <v>0</v>
      </c>
      <c r="S259" s="105">
        <v>0</v>
      </c>
      <c r="T259" s="18">
        <v>0</v>
      </c>
      <c r="U259" s="20">
        <v>0</v>
      </c>
      <c r="V259" s="105">
        <v>0</v>
      </c>
      <c r="W259" s="18">
        <v>0</v>
      </c>
      <c r="X259" s="105">
        <v>0</v>
      </c>
      <c r="Y259" s="105">
        <v>0</v>
      </c>
      <c r="Z259" s="105">
        <v>0</v>
      </c>
      <c r="AA259" s="105">
        <v>0</v>
      </c>
      <c r="AB259" s="105">
        <v>0</v>
      </c>
      <c r="AC259" s="105">
        <v>0</v>
      </c>
      <c r="AD259" s="105">
        <v>0</v>
      </c>
      <c r="AE259" s="105">
        <v>0</v>
      </c>
      <c r="AF259" s="105">
        <f t="shared" ref="AF259" si="431">AF260+AF262+AF263+AF264</f>
        <v>0</v>
      </c>
      <c r="AG259" s="105">
        <v>0</v>
      </c>
      <c r="AH259" s="105">
        <v>0</v>
      </c>
      <c r="AI259" s="105">
        <v>0</v>
      </c>
      <c r="AJ259" s="105">
        <v>0</v>
      </c>
      <c r="AK259" s="105">
        <v>0</v>
      </c>
      <c r="AL259" s="105">
        <v>0</v>
      </c>
      <c r="AM259" s="105">
        <v>0</v>
      </c>
      <c r="AN259" s="105">
        <v>0</v>
      </c>
      <c r="AO259" s="105">
        <v>0</v>
      </c>
      <c r="AP259" s="84"/>
      <c r="AQ259" s="84"/>
      <c r="AR259" s="146"/>
      <c r="AS259" s="146"/>
      <c r="AT259" s="10"/>
      <c r="AU259" s="10"/>
      <c r="AV259" s="10"/>
    </row>
    <row r="260" spans="1:48" s="11" customFormat="1" ht="23.25" customHeight="1">
      <c r="A260" s="183"/>
      <c r="B260" s="184"/>
      <c r="C260" s="185"/>
      <c r="D260" s="21" t="s">
        <v>127</v>
      </c>
      <c r="E260" s="104">
        <f t="shared" si="429"/>
        <v>0</v>
      </c>
      <c r="F260" s="104">
        <f t="shared" si="430"/>
        <v>0</v>
      </c>
      <c r="G260" s="104">
        <v>0</v>
      </c>
      <c r="H260" s="18">
        <v>0</v>
      </c>
      <c r="I260" s="105">
        <v>0</v>
      </c>
      <c r="J260" s="105">
        <v>0</v>
      </c>
      <c r="K260" s="105">
        <v>0</v>
      </c>
      <c r="L260" s="20">
        <v>0</v>
      </c>
      <c r="M260" s="105">
        <v>0</v>
      </c>
      <c r="N260" s="18">
        <v>0</v>
      </c>
      <c r="O260" s="105">
        <v>0</v>
      </c>
      <c r="P260" s="105">
        <v>0</v>
      </c>
      <c r="Q260" s="105">
        <v>0</v>
      </c>
      <c r="R260" s="20">
        <v>0</v>
      </c>
      <c r="S260" s="105">
        <v>0</v>
      </c>
      <c r="T260" s="18">
        <v>0</v>
      </c>
      <c r="U260" s="20">
        <v>0</v>
      </c>
      <c r="V260" s="105">
        <v>0</v>
      </c>
      <c r="W260" s="18">
        <v>0</v>
      </c>
      <c r="X260" s="105">
        <v>0</v>
      </c>
      <c r="Y260" s="105">
        <v>0</v>
      </c>
      <c r="Z260" s="105">
        <v>0</v>
      </c>
      <c r="AA260" s="105">
        <v>0</v>
      </c>
      <c r="AB260" s="105">
        <v>0</v>
      </c>
      <c r="AC260" s="105">
        <v>0</v>
      </c>
      <c r="AD260" s="105">
        <v>0</v>
      </c>
      <c r="AE260" s="105">
        <v>0</v>
      </c>
      <c r="AF260" s="105">
        <f t="shared" ref="AF260" si="432">AF262+AF263+AF264+AF265</f>
        <v>0</v>
      </c>
      <c r="AG260" s="105">
        <v>0</v>
      </c>
      <c r="AH260" s="105">
        <v>0</v>
      </c>
      <c r="AI260" s="105">
        <v>0</v>
      </c>
      <c r="AJ260" s="105">
        <v>0</v>
      </c>
      <c r="AK260" s="105">
        <v>0</v>
      </c>
      <c r="AL260" s="105">
        <v>0</v>
      </c>
      <c r="AM260" s="105">
        <v>0</v>
      </c>
      <c r="AN260" s="105">
        <v>0</v>
      </c>
      <c r="AO260" s="105">
        <v>0</v>
      </c>
      <c r="AP260" s="84"/>
      <c r="AQ260" s="84"/>
      <c r="AR260" s="147"/>
      <c r="AS260" s="147"/>
      <c r="AT260" s="10"/>
      <c r="AU260" s="10"/>
      <c r="AV260" s="10"/>
    </row>
    <row r="261" spans="1:48" s="11" customFormat="1" ht="21.75" customHeight="1">
      <c r="A261" s="177" t="s">
        <v>212</v>
      </c>
      <c r="B261" s="178"/>
      <c r="C261" s="179"/>
      <c r="D261" s="13" t="s">
        <v>129</v>
      </c>
      <c r="E261" s="104">
        <f>H261+K261+N261+Q261+T261+W261+Z261+AC261+AF261+AI261+AL261+AO261</f>
        <v>0</v>
      </c>
      <c r="F261" s="104">
        <f>I261+L261+O261+R261+U261+X261+AA261+AD261+AG261+AJ261+AM261+AP261</f>
        <v>0</v>
      </c>
      <c r="G261" s="104">
        <v>0</v>
      </c>
      <c r="H261" s="104">
        <f t="shared" ref="H261:I261" si="433">H262+H263+H264+H265</f>
        <v>0</v>
      </c>
      <c r="I261" s="104">
        <f t="shared" si="433"/>
        <v>0</v>
      </c>
      <c r="J261" s="104">
        <v>0</v>
      </c>
      <c r="K261" s="104">
        <f t="shared" ref="K261:AO261" si="434">K262+K263+K264+K265</f>
        <v>0</v>
      </c>
      <c r="L261" s="104">
        <f t="shared" si="434"/>
        <v>0</v>
      </c>
      <c r="M261" s="104">
        <f t="shared" si="434"/>
        <v>0</v>
      </c>
      <c r="N261" s="104">
        <f t="shared" si="434"/>
        <v>0</v>
      </c>
      <c r="O261" s="104">
        <f t="shared" si="434"/>
        <v>0</v>
      </c>
      <c r="P261" s="104">
        <f t="shared" si="434"/>
        <v>0</v>
      </c>
      <c r="Q261" s="104">
        <f t="shared" si="434"/>
        <v>0</v>
      </c>
      <c r="R261" s="104">
        <f t="shared" si="434"/>
        <v>0</v>
      </c>
      <c r="S261" s="104">
        <f t="shared" si="434"/>
        <v>0</v>
      </c>
      <c r="T261" s="104">
        <f t="shared" si="434"/>
        <v>0</v>
      </c>
      <c r="U261" s="104">
        <f t="shared" si="434"/>
        <v>0</v>
      </c>
      <c r="V261" s="104">
        <f t="shared" si="434"/>
        <v>0</v>
      </c>
      <c r="W261" s="104">
        <f t="shared" si="434"/>
        <v>0</v>
      </c>
      <c r="X261" s="104">
        <f t="shared" si="434"/>
        <v>0</v>
      </c>
      <c r="Y261" s="104">
        <f t="shared" si="434"/>
        <v>0</v>
      </c>
      <c r="Z261" s="104">
        <f t="shared" si="434"/>
        <v>0</v>
      </c>
      <c r="AA261" s="104">
        <f t="shared" si="434"/>
        <v>0</v>
      </c>
      <c r="AB261" s="104">
        <f t="shared" si="434"/>
        <v>0</v>
      </c>
      <c r="AC261" s="104">
        <f t="shared" si="434"/>
        <v>0</v>
      </c>
      <c r="AD261" s="104">
        <f t="shared" si="434"/>
        <v>0</v>
      </c>
      <c r="AE261" s="104">
        <f t="shared" si="434"/>
        <v>0</v>
      </c>
      <c r="AF261" s="104">
        <f t="shared" si="434"/>
        <v>0</v>
      </c>
      <c r="AG261" s="104">
        <f t="shared" si="434"/>
        <v>0</v>
      </c>
      <c r="AH261" s="104">
        <f t="shared" si="434"/>
        <v>0</v>
      </c>
      <c r="AI261" s="104">
        <f t="shared" si="434"/>
        <v>0</v>
      </c>
      <c r="AJ261" s="104">
        <f t="shared" si="434"/>
        <v>0</v>
      </c>
      <c r="AK261" s="104">
        <f t="shared" si="434"/>
        <v>0</v>
      </c>
      <c r="AL261" s="104">
        <f t="shared" si="434"/>
        <v>0</v>
      </c>
      <c r="AM261" s="104">
        <f t="shared" si="434"/>
        <v>0</v>
      </c>
      <c r="AN261" s="104">
        <f t="shared" si="434"/>
        <v>0</v>
      </c>
      <c r="AO261" s="104">
        <f t="shared" si="434"/>
        <v>0</v>
      </c>
      <c r="AP261" s="81"/>
      <c r="AQ261" s="81"/>
      <c r="AR261" s="163"/>
      <c r="AS261" s="163"/>
      <c r="AT261" s="10"/>
      <c r="AU261" s="10"/>
      <c r="AV261" s="10"/>
    </row>
    <row r="262" spans="1:48" s="12" customFormat="1" ht="16.5" customHeight="1">
      <c r="A262" s="180"/>
      <c r="B262" s="181"/>
      <c r="C262" s="182"/>
      <c r="D262" s="108" t="s">
        <v>125</v>
      </c>
      <c r="E262" s="104">
        <f t="shared" ref="E262:E265" si="435">H262+K262+N262+Q262+T262+W262+Z262+AC262+AF262+AI262+AL262+AO262</f>
        <v>0</v>
      </c>
      <c r="F262" s="22">
        <f>I262+L262+O262+R262+U262+X262+AA262+AD262+AG262+AJ262+AM262+AP262</f>
        <v>0</v>
      </c>
      <c r="G262" s="104">
        <v>0</v>
      </c>
      <c r="H262" s="18">
        <v>0</v>
      </c>
      <c r="I262" s="105">
        <v>0</v>
      </c>
      <c r="J262" s="105">
        <v>0</v>
      </c>
      <c r="K262" s="105">
        <v>0</v>
      </c>
      <c r="L262" s="20">
        <v>0</v>
      </c>
      <c r="M262" s="105">
        <v>0</v>
      </c>
      <c r="N262" s="18">
        <v>0</v>
      </c>
      <c r="O262" s="105">
        <v>0</v>
      </c>
      <c r="P262" s="105">
        <v>0</v>
      </c>
      <c r="Q262" s="105">
        <v>0</v>
      </c>
      <c r="R262" s="20">
        <v>0</v>
      </c>
      <c r="S262" s="105">
        <v>0</v>
      </c>
      <c r="T262" s="18">
        <v>0</v>
      </c>
      <c r="U262" s="20">
        <v>0</v>
      </c>
      <c r="V262" s="105">
        <v>0</v>
      </c>
      <c r="W262" s="18">
        <v>0</v>
      </c>
      <c r="X262" s="105">
        <v>0</v>
      </c>
      <c r="Y262" s="105">
        <v>0</v>
      </c>
      <c r="Z262" s="105">
        <v>0</v>
      </c>
      <c r="AA262" s="105">
        <v>0</v>
      </c>
      <c r="AB262" s="105">
        <v>0</v>
      </c>
      <c r="AC262" s="105">
        <v>0</v>
      </c>
      <c r="AD262" s="105">
        <v>0</v>
      </c>
      <c r="AE262" s="105">
        <v>0</v>
      </c>
      <c r="AF262" s="105">
        <f>AF263+AF264+AF265+AF268</f>
        <v>0</v>
      </c>
      <c r="AG262" s="105">
        <v>0</v>
      </c>
      <c r="AH262" s="105">
        <v>0</v>
      </c>
      <c r="AI262" s="105">
        <v>0</v>
      </c>
      <c r="AJ262" s="105">
        <v>0</v>
      </c>
      <c r="AK262" s="105">
        <v>0</v>
      </c>
      <c r="AL262" s="105">
        <v>0</v>
      </c>
      <c r="AM262" s="105">
        <v>0</v>
      </c>
      <c r="AN262" s="105">
        <v>0</v>
      </c>
      <c r="AO262" s="105">
        <v>0</v>
      </c>
      <c r="AP262" s="84"/>
      <c r="AQ262" s="84"/>
      <c r="AR262" s="146"/>
      <c r="AS262" s="146"/>
      <c r="AT262" s="10"/>
      <c r="AU262" s="10"/>
      <c r="AV262" s="10"/>
    </row>
    <row r="263" spans="1:48" s="11" customFormat="1" ht="16.5" customHeight="1">
      <c r="A263" s="180"/>
      <c r="B263" s="181"/>
      <c r="C263" s="182"/>
      <c r="D263" s="21" t="s">
        <v>24</v>
      </c>
      <c r="E263" s="104">
        <f t="shared" si="435"/>
        <v>0</v>
      </c>
      <c r="F263" s="22">
        <f t="shared" ref="F263:F265" si="436">I263+L263+O263+R263+U263+X263+AA263+AD263+AG263+AJ263+AM263+AP263</f>
        <v>0</v>
      </c>
      <c r="G263" s="104">
        <v>0</v>
      </c>
      <c r="H263" s="18">
        <v>0</v>
      </c>
      <c r="I263" s="105">
        <v>0</v>
      </c>
      <c r="J263" s="105">
        <v>0</v>
      </c>
      <c r="K263" s="105">
        <v>0</v>
      </c>
      <c r="L263" s="20">
        <v>0</v>
      </c>
      <c r="M263" s="105">
        <v>0</v>
      </c>
      <c r="N263" s="18">
        <v>0</v>
      </c>
      <c r="O263" s="105">
        <v>0</v>
      </c>
      <c r="P263" s="105">
        <v>0</v>
      </c>
      <c r="Q263" s="105">
        <v>0</v>
      </c>
      <c r="R263" s="20">
        <v>0</v>
      </c>
      <c r="S263" s="105">
        <v>0</v>
      </c>
      <c r="T263" s="18">
        <v>0</v>
      </c>
      <c r="U263" s="20">
        <v>0</v>
      </c>
      <c r="V263" s="105">
        <v>0</v>
      </c>
      <c r="W263" s="18">
        <v>0</v>
      </c>
      <c r="X263" s="105">
        <v>0</v>
      </c>
      <c r="Y263" s="105">
        <v>0</v>
      </c>
      <c r="Z263" s="105">
        <v>0</v>
      </c>
      <c r="AA263" s="105">
        <v>0</v>
      </c>
      <c r="AB263" s="105">
        <v>0</v>
      </c>
      <c r="AC263" s="105">
        <v>0</v>
      </c>
      <c r="AD263" s="105">
        <v>0</v>
      </c>
      <c r="AE263" s="105">
        <v>0</v>
      </c>
      <c r="AF263" s="105">
        <f>AF264+AF265+AF268+AF269</f>
        <v>0</v>
      </c>
      <c r="AG263" s="105">
        <v>0</v>
      </c>
      <c r="AH263" s="105">
        <v>0</v>
      </c>
      <c r="AI263" s="105">
        <v>0</v>
      </c>
      <c r="AJ263" s="105">
        <v>0</v>
      </c>
      <c r="AK263" s="105">
        <v>0</v>
      </c>
      <c r="AL263" s="105">
        <v>0</v>
      </c>
      <c r="AM263" s="105">
        <v>0</v>
      </c>
      <c r="AN263" s="105">
        <v>0</v>
      </c>
      <c r="AO263" s="105">
        <v>0</v>
      </c>
      <c r="AP263" s="84"/>
      <c r="AQ263" s="84"/>
      <c r="AR263" s="146"/>
      <c r="AS263" s="146"/>
      <c r="AT263" s="10"/>
      <c r="AU263" s="10"/>
      <c r="AV263" s="10"/>
    </row>
    <row r="264" spans="1:48" s="11" customFormat="1" ht="16.5" customHeight="1">
      <c r="A264" s="180"/>
      <c r="B264" s="181"/>
      <c r="C264" s="182"/>
      <c r="D264" s="21" t="s">
        <v>126</v>
      </c>
      <c r="E264" s="104">
        <f t="shared" si="435"/>
        <v>0</v>
      </c>
      <c r="F264" s="22">
        <f t="shared" si="436"/>
        <v>0</v>
      </c>
      <c r="G264" s="104">
        <v>0</v>
      </c>
      <c r="H264" s="18">
        <v>0</v>
      </c>
      <c r="I264" s="105">
        <v>0</v>
      </c>
      <c r="J264" s="105">
        <v>0</v>
      </c>
      <c r="K264" s="105">
        <v>0</v>
      </c>
      <c r="L264" s="20">
        <v>0</v>
      </c>
      <c r="M264" s="105">
        <v>0</v>
      </c>
      <c r="N264" s="18">
        <v>0</v>
      </c>
      <c r="O264" s="105">
        <v>0</v>
      </c>
      <c r="P264" s="105">
        <v>0</v>
      </c>
      <c r="Q264" s="105">
        <v>0</v>
      </c>
      <c r="R264" s="20">
        <v>0</v>
      </c>
      <c r="S264" s="105">
        <v>0</v>
      </c>
      <c r="T264" s="18">
        <v>0</v>
      </c>
      <c r="U264" s="20">
        <v>0</v>
      </c>
      <c r="V264" s="105">
        <v>0</v>
      </c>
      <c r="W264" s="18">
        <v>0</v>
      </c>
      <c r="X264" s="105">
        <v>0</v>
      </c>
      <c r="Y264" s="105">
        <v>0</v>
      </c>
      <c r="Z264" s="105">
        <v>0</v>
      </c>
      <c r="AA264" s="105">
        <v>0</v>
      </c>
      <c r="AB264" s="105">
        <v>0</v>
      </c>
      <c r="AC264" s="105">
        <v>0</v>
      </c>
      <c r="AD264" s="105">
        <v>0</v>
      </c>
      <c r="AE264" s="105">
        <v>0</v>
      </c>
      <c r="AF264" s="105">
        <f>AF265+AF268+AF269+AF270</f>
        <v>0</v>
      </c>
      <c r="AG264" s="105">
        <v>0</v>
      </c>
      <c r="AH264" s="105">
        <v>0</v>
      </c>
      <c r="AI264" s="105">
        <v>0</v>
      </c>
      <c r="AJ264" s="105">
        <v>0</v>
      </c>
      <c r="AK264" s="105">
        <v>0</v>
      </c>
      <c r="AL264" s="105">
        <v>0</v>
      </c>
      <c r="AM264" s="105">
        <v>0</v>
      </c>
      <c r="AN264" s="105">
        <v>0</v>
      </c>
      <c r="AO264" s="105">
        <v>0</v>
      </c>
      <c r="AP264" s="84"/>
      <c r="AQ264" s="84"/>
      <c r="AR264" s="146"/>
      <c r="AS264" s="146"/>
      <c r="AT264" s="10"/>
      <c r="AU264" s="10"/>
      <c r="AV264" s="10"/>
    </row>
    <row r="265" spans="1:48" s="11" customFormat="1" ht="24.75" customHeight="1">
      <c r="A265" s="183"/>
      <c r="B265" s="184"/>
      <c r="C265" s="185"/>
      <c r="D265" s="21" t="s">
        <v>127</v>
      </c>
      <c r="E265" s="104">
        <f t="shared" si="435"/>
        <v>0</v>
      </c>
      <c r="F265" s="104">
        <f t="shared" si="436"/>
        <v>0</v>
      </c>
      <c r="G265" s="104">
        <v>0</v>
      </c>
      <c r="H265" s="18">
        <v>0</v>
      </c>
      <c r="I265" s="105">
        <v>0</v>
      </c>
      <c r="J265" s="105">
        <v>0</v>
      </c>
      <c r="K265" s="105">
        <v>0</v>
      </c>
      <c r="L265" s="20">
        <v>0</v>
      </c>
      <c r="M265" s="105">
        <v>0</v>
      </c>
      <c r="N265" s="18">
        <v>0</v>
      </c>
      <c r="O265" s="105">
        <v>0</v>
      </c>
      <c r="P265" s="105">
        <v>0</v>
      </c>
      <c r="Q265" s="105">
        <v>0</v>
      </c>
      <c r="R265" s="20">
        <v>0</v>
      </c>
      <c r="S265" s="105">
        <v>0</v>
      </c>
      <c r="T265" s="18">
        <v>0</v>
      </c>
      <c r="U265" s="20">
        <v>0</v>
      </c>
      <c r="V265" s="105">
        <v>0</v>
      </c>
      <c r="W265" s="18">
        <v>0</v>
      </c>
      <c r="X265" s="105">
        <v>0</v>
      </c>
      <c r="Y265" s="105">
        <v>0</v>
      </c>
      <c r="Z265" s="105">
        <v>0</v>
      </c>
      <c r="AA265" s="105">
        <v>0</v>
      </c>
      <c r="AB265" s="105">
        <v>0</v>
      </c>
      <c r="AC265" s="105">
        <v>0</v>
      </c>
      <c r="AD265" s="105">
        <v>0</v>
      </c>
      <c r="AE265" s="105">
        <v>0</v>
      </c>
      <c r="AF265" s="105">
        <f t="shared" ref="AF265" si="437">AF268+AF269+AF270+AF271</f>
        <v>0</v>
      </c>
      <c r="AG265" s="105">
        <v>0</v>
      </c>
      <c r="AH265" s="105">
        <v>0</v>
      </c>
      <c r="AI265" s="105">
        <v>0</v>
      </c>
      <c r="AJ265" s="105">
        <v>0</v>
      </c>
      <c r="AK265" s="105">
        <v>0</v>
      </c>
      <c r="AL265" s="105">
        <v>0</v>
      </c>
      <c r="AM265" s="105">
        <v>0</v>
      </c>
      <c r="AN265" s="105">
        <v>0</v>
      </c>
      <c r="AO265" s="105">
        <v>0</v>
      </c>
      <c r="AP265" s="84"/>
      <c r="AQ265" s="84"/>
      <c r="AR265" s="147"/>
      <c r="AS265" s="147"/>
      <c r="AT265" s="10"/>
      <c r="AU265" s="10"/>
      <c r="AV265" s="10"/>
    </row>
    <row r="266" spans="1:48" s="11" customFormat="1" ht="16.5" customHeight="1">
      <c r="A266" s="33"/>
      <c r="B266" s="34"/>
      <c r="C266" s="34"/>
      <c r="D266" s="35"/>
      <c r="E266" s="34"/>
      <c r="F266" s="34"/>
      <c r="G266" s="34"/>
      <c r="H266" s="34"/>
      <c r="I266" s="34"/>
      <c r="J266" s="34"/>
      <c r="K266" s="34"/>
      <c r="L266" s="34"/>
      <c r="M266" s="34"/>
      <c r="N266" s="34"/>
      <c r="O266" s="34"/>
      <c r="P266" s="34"/>
      <c r="Q266" s="34"/>
      <c r="R266" s="34"/>
      <c r="S266" s="34"/>
      <c r="T266" s="34"/>
      <c r="U266" s="34"/>
      <c r="V266" s="34"/>
      <c r="W266" s="34"/>
      <c r="X266" s="34"/>
      <c r="Y266" s="34"/>
      <c r="Z266" s="36"/>
      <c r="AA266" s="34"/>
      <c r="AB266" s="34"/>
      <c r="AC266" s="34"/>
      <c r="AD266" s="34"/>
      <c r="AE266" s="34"/>
      <c r="AF266" s="34"/>
      <c r="AG266" s="34"/>
      <c r="AH266" s="34"/>
      <c r="AI266" s="34"/>
      <c r="AJ266" s="34"/>
      <c r="AK266" s="34"/>
      <c r="AL266" s="34"/>
      <c r="AM266" s="34"/>
      <c r="AN266" s="34"/>
      <c r="AO266" s="34"/>
      <c r="AP266" s="34"/>
      <c r="AQ266" s="34"/>
      <c r="AR266" s="34"/>
      <c r="AS266" s="34"/>
      <c r="AT266" s="10"/>
      <c r="AU266" s="10"/>
      <c r="AV266" s="10"/>
    </row>
    <row r="267" spans="1:48" s="34" customFormat="1" ht="16.5" customHeight="1">
      <c r="A267" s="33"/>
      <c r="D267" s="35"/>
      <c r="Z267" s="36"/>
    </row>
    <row r="268" spans="1:48" s="34" customFormat="1" ht="16.5" customHeight="1">
      <c r="A268" s="226" t="s">
        <v>42</v>
      </c>
      <c r="B268" s="226"/>
      <c r="C268" s="226"/>
      <c r="D268" s="226"/>
      <c r="E268" s="226"/>
      <c r="F268" s="11"/>
      <c r="G268" s="227" t="s">
        <v>38</v>
      </c>
      <c r="H268" s="227"/>
      <c r="I268" s="227"/>
      <c r="J268" s="227"/>
      <c r="K268" s="227"/>
      <c r="L268" s="227"/>
      <c r="M268" s="227"/>
      <c r="N268" s="10"/>
      <c r="O268" s="11"/>
      <c r="Q268" s="35"/>
      <c r="Z268" s="36"/>
      <c r="AJ268" s="35"/>
    </row>
    <row r="269" spans="1:48" s="34" customFormat="1" ht="16.5" customHeight="1">
      <c r="A269" s="225" t="s">
        <v>180</v>
      </c>
      <c r="B269" s="225"/>
      <c r="C269" s="225"/>
      <c r="D269" s="225"/>
      <c r="E269" s="225"/>
      <c r="F269" s="11"/>
      <c r="G269" s="107"/>
      <c r="H269" s="107"/>
      <c r="I269" s="107"/>
      <c r="J269" s="107"/>
      <c r="K269" s="107"/>
      <c r="L269" s="107"/>
      <c r="M269" s="107"/>
      <c r="N269" s="11"/>
      <c r="O269" s="11"/>
      <c r="Z269" s="36"/>
      <c r="AF269" s="35"/>
      <c r="AO269" s="35"/>
    </row>
    <row r="270" spans="1:48" s="34" customFormat="1" ht="16.5" customHeight="1">
      <c r="A270" s="214" t="s">
        <v>181</v>
      </c>
      <c r="B270" s="214"/>
      <c r="C270" s="214"/>
      <c r="D270" s="214"/>
      <c r="E270" s="10"/>
      <c r="F270" s="10"/>
      <c r="G270" s="228" t="s">
        <v>39</v>
      </c>
      <c r="H270" s="229"/>
      <c r="I270" s="229"/>
      <c r="J270" s="229"/>
      <c r="K270" s="229"/>
      <c r="L270" s="229"/>
      <c r="M270" s="229"/>
      <c r="N270" s="229"/>
      <c r="O270" s="229"/>
      <c r="Z270" s="35"/>
      <c r="AI270" s="35"/>
    </row>
    <row r="271" spans="1:48" s="34" customFormat="1" ht="16.5" customHeight="1">
      <c r="A271" s="214" t="s">
        <v>192</v>
      </c>
      <c r="B271" s="214"/>
      <c r="C271" s="214"/>
      <c r="D271" s="214"/>
      <c r="E271" s="214"/>
      <c r="F271" s="11"/>
      <c r="G271" s="230" t="s">
        <v>193</v>
      </c>
      <c r="H271" s="231"/>
      <c r="I271" s="231"/>
      <c r="J271" s="231"/>
      <c r="K271" s="231"/>
      <c r="L271" s="231"/>
      <c r="M271" s="231"/>
      <c r="N271" s="231"/>
      <c r="O271" s="231"/>
    </row>
    <row r="272" spans="1:48" s="34" customFormat="1" ht="16.5" customHeight="1">
      <c r="A272" s="33"/>
      <c r="B272" s="37" t="s">
        <v>41</v>
      </c>
      <c r="C272" s="106"/>
      <c r="D272" s="11"/>
      <c r="E272" s="10"/>
      <c r="F272" s="10"/>
      <c r="G272" s="11"/>
      <c r="H272" s="11"/>
      <c r="I272" s="11"/>
      <c r="J272" s="11"/>
      <c r="K272" s="11" t="s">
        <v>40</v>
      </c>
      <c r="L272" s="11"/>
      <c r="M272" s="224"/>
      <c r="N272" s="224"/>
      <c r="O272" s="11"/>
      <c r="P272" s="11"/>
    </row>
    <row r="273" spans="1:45" s="34" customFormat="1" ht="28.5" customHeight="1">
      <c r="A273" s="214" t="s">
        <v>219</v>
      </c>
      <c r="B273" s="214"/>
      <c r="C273" s="214"/>
      <c r="D273" s="214"/>
      <c r="E273" s="214"/>
      <c r="F273" s="214"/>
      <c r="G273" s="214"/>
      <c r="H273" s="214"/>
      <c r="I273" s="11"/>
      <c r="J273" s="11"/>
      <c r="K273" s="11"/>
      <c r="L273" s="11"/>
      <c r="M273" s="11"/>
      <c r="N273" s="11"/>
      <c r="O273" s="11"/>
    </row>
    <row r="274" spans="1:45" s="34" customFormat="1" ht="38.25" customHeight="1">
      <c r="A274" s="213"/>
      <c r="B274" s="213"/>
      <c r="C274" s="213"/>
      <c r="D274" s="213"/>
      <c r="E274" s="213"/>
      <c r="F274" s="213"/>
      <c r="G274" s="213"/>
      <c r="H274" s="213"/>
      <c r="I274" s="11"/>
      <c r="J274" s="11"/>
      <c r="K274" s="11"/>
      <c r="L274" s="11"/>
      <c r="M274" s="11"/>
      <c r="N274" s="11"/>
      <c r="O274" s="11"/>
    </row>
    <row r="275" spans="1:45" s="34" customFormat="1" ht="16.5" customHeight="1">
      <c r="A275" s="33"/>
      <c r="B275" s="50"/>
      <c r="C275" s="50"/>
      <c r="D275" s="38"/>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37"/>
      <c r="AS275" s="11"/>
    </row>
    <row r="276" spans="1:45" s="11" customFormat="1" ht="16.5" customHeight="1">
      <c r="A276" s="33"/>
      <c r="B276" s="50"/>
      <c r="C276" s="50"/>
      <c r="D276" s="38"/>
      <c r="AR276" s="37"/>
    </row>
    <row r="277" spans="1:45" s="11" customFormat="1" ht="16.5" customHeight="1">
      <c r="A277" s="33"/>
      <c r="B277" s="50"/>
      <c r="C277" s="50"/>
      <c r="D277" s="38"/>
      <c r="AR277" s="37"/>
    </row>
    <row r="278" spans="1:45" s="11" customFormat="1" ht="16.5" customHeight="1">
      <c r="A278" s="33"/>
      <c r="B278" s="50"/>
      <c r="C278" s="50"/>
      <c r="D278" s="38"/>
      <c r="AR278" s="37"/>
    </row>
    <row r="279" spans="1:45" s="11" customFormat="1" ht="16.5" customHeight="1">
      <c r="A279" s="33"/>
      <c r="B279" s="50"/>
      <c r="C279" s="50"/>
      <c r="D279" s="38"/>
      <c r="AR279" s="37"/>
    </row>
    <row r="280" spans="1:45" s="11" customFormat="1" ht="16.5" customHeight="1">
      <c r="A280" s="33"/>
      <c r="B280" s="50"/>
      <c r="C280" s="50"/>
      <c r="D280" s="38"/>
      <c r="AR280" s="37"/>
    </row>
    <row r="281" spans="1:45" s="11" customFormat="1" ht="16.5" customHeight="1">
      <c r="A281" s="33"/>
      <c r="B281" s="50"/>
      <c r="C281" s="50"/>
      <c r="D281" s="38"/>
      <c r="AR281" s="37"/>
    </row>
    <row r="282" spans="1:45" s="11" customFormat="1" ht="16.5" customHeight="1">
      <c r="A282" s="33"/>
      <c r="B282" s="50"/>
      <c r="C282" s="50"/>
      <c r="D282" s="38"/>
      <c r="AR282" s="37"/>
    </row>
    <row r="283" spans="1:45" s="11" customFormat="1" ht="16.5" customHeight="1">
      <c r="A283" s="33"/>
      <c r="B283" s="50"/>
      <c r="C283" s="50"/>
      <c r="D283" s="38"/>
      <c r="AR283" s="37"/>
    </row>
    <row r="284" spans="1:45" s="11" customFormat="1" ht="16.5" customHeight="1">
      <c r="A284" s="33"/>
      <c r="B284" s="50"/>
      <c r="C284" s="50"/>
      <c r="D284" s="38"/>
      <c r="AR284" s="37"/>
    </row>
    <row r="285" spans="1:45" s="11" customFormat="1" ht="16.5" customHeight="1">
      <c r="A285" s="33"/>
      <c r="B285" s="50"/>
      <c r="C285" s="50"/>
      <c r="D285" s="38"/>
      <c r="AR285" s="37"/>
    </row>
    <row r="286" spans="1:45" s="11" customFormat="1" ht="16.5" customHeight="1">
      <c r="A286" s="33"/>
      <c r="B286" s="50"/>
      <c r="C286" s="50"/>
      <c r="D286" s="38"/>
      <c r="AR286" s="37"/>
    </row>
    <row r="287" spans="1:45" s="11" customFormat="1" ht="16.5" customHeight="1">
      <c r="A287" s="33"/>
      <c r="B287" s="50"/>
      <c r="C287" s="50"/>
      <c r="D287" s="38"/>
      <c r="AR287" s="37"/>
    </row>
    <row r="288" spans="1:45" s="11" customFormat="1" ht="16.5" customHeight="1">
      <c r="A288" s="33"/>
      <c r="B288" s="50"/>
      <c r="C288" s="50"/>
      <c r="D288" s="38"/>
      <c r="AR288" s="37"/>
    </row>
    <row r="289" spans="1:44" s="11" customFormat="1" ht="16.5" customHeight="1">
      <c r="A289" s="33"/>
      <c r="B289" s="50"/>
      <c r="C289" s="50"/>
      <c r="D289" s="38"/>
      <c r="AR289" s="37"/>
    </row>
    <row r="290" spans="1:44" s="11" customFormat="1" ht="16.5" customHeight="1">
      <c r="A290" s="33"/>
      <c r="B290" s="50"/>
      <c r="C290" s="50"/>
      <c r="D290" s="38"/>
      <c r="AR290" s="37"/>
    </row>
    <row r="291" spans="1:44" s="11" customFormat="1" ht="16.5" customHeight="1">
      <c r="A291" s="33"/>
      <c r="B291" s="50"/>
      <c r="C291" s="50"/>
      <c r="D291" s="38"/>
      <c r="AR291" s="37"/>
    </row>
    <row r="292" spans="1:44" s="11" customFormat="1" ht="16.5" customHeight="1">
      <c r="A292" s="33"/>
      <c r="B292" s="50"/>
      <c r="C292" s="50"/>
      <c r="D292" s="38"/>
      <c r="AR292" s="37"/>
    </row>
    <row r="293" spans="1:44" s="11" customFormat="1" ht="16.5" customHeight="1">
      <c r="A293" s="33"/>
      <c r="B293" s="50"/>
      <c r="C293" s="50"/>
      <c r="D293" s="38"/>
      <c r="AR293" s="37"/>
    </row>
    <row r="294" spans="1:44" s="11" customFormat="1" ht="16.5" customHeight="1">
      <c r="A294" s="33"/>
      <c r="B294" s="50"/>
      <c r="C294" s="50"/>
      <c r="D294" s="38"/>
      <c r="AR294" s="37"/>
    </row>
    <row r="295" spans="1:44" s="11" customFormat="1" ht="16.5" customHeight="1">
      <c r="A295" s="33"/>
      <c r="B295" s="50"/>
      <c r="C295" s="50"/>
      <c r="D295" s="38"/>
      <c r="AR295" s="37"/>
    </row>
    <row r="296" spans="1:44" s="11" customFormat="1" ht="16.5" customHeight="1">
      <c r="A296" s="33"/>
      <c r="B296" s="50"/>
      <c r="C296" s="50"/>
      <c r="D296" s="38"/>
      <c r="AR296" s="37"/>
    </row>
    <row r="297" spans="1:44" s="11" customFormat="1" ht="16.5" customHeight="1">
      <c r="A297" s="33"/>
      <c r="B297" s="50"/>
      <c r="C297" s="50"/>
      <c r="D297" s="38"/>
      <c r="AR297" s="37"/>
    </row>
    <row r="298" spans="1:44" s="11" customFormat="1" ht="16.5" customHeight="1">
      <c r="A298" s="33"/>
      <c r="B298" s="50"/>
      <c r="C298" s="50"/>
      <c r="D298" s="38"/>
      <c r="AR298" s="37"/>
    </row>
    <row r="299" spans="1:44" s="11" customFormat="1" ht="16.5" customHeight="1">
      <c r="A299" s="33"/>
      <c r="B299" s="50"/>
      <c r="C299" s="50"/>
      <c r="D299" s="38"/>
      <c r="AR299" s="37"/>
    </row>
    <row r="300" spans="1:44" s="11" customFormat="1" ht="16.5" customHeight="1">
      <c r="A300" s="33"/>
      <c r="B300" s="50"/>
      <c r="C300" s="50"/>
      <c r="D300" s="38"/>
      <c r="AR300" s="37"/>
    </row>
    <row r="301" spans="1:44" s="11" customFormat="1" ht="16.5" customHeight="1">
      <c r="A301" s="33"/>
      <c r="B301" s="50"/>
      <c r="C301" s="50"/>
      <c r="D301" s="38"/>
      <c r="AR301" s="37"/>
    </row>
    <row r="302" spans="1:44" s="11" customFormat="1" ht="16.5" customHeight="1">
      <c r="A302" s="33"/>
      <c r="B302" s="50"/>
      <c r="C302" s="50"/>
      <c r="D302" s="38"/>
      <c r="AR302" s="37"/>
    </row>
    <row r="303" spans="1:44" s="11" customFormat="1" ht="16.5" customHeight="1">
      <c r="A303" s="33"/>
      <c r="B303" s="50"/>
      <c r="C303" s="50"/>
      <c r="D303" s="38"/>
      <c r="AR303" s="37"/>
    </row>
    <row r="304" spans="1:44" s="11" customFormat="1" ht="16.5" customHeight="1">
      <c r="A304" s="33"/>
      <c r="B304" s="50"/>
      <c r="C304" s="50"/>
      <c r="D304" s="38"/>
      <c r="AR304" s="37"/>
    </row>
    <row r="305" spans="1:44" s="11" customFormat="1" ht="16.5" customHeight="1">
      <c r="A305" s="33"/>
      <c r="B305" s="50"/>
      <c r="C305" s="50"/>
      <c r="D305" s="38"/>
      <c r="AR305" s="37"/>
    </row>
    <row r="306" spans="1:44" s="11" customFormat="1" ht="16.5" customHeight="1">
      <c r="A306" s="33"/>
      <c r="B306" s="50"/>
      <c r="C306" s="50"/>
      <c r="D306" s="38"/>
      <c r="AR306" s="37"/>
    </row>
    <row r="307" spans="1:44" s="11" customFormat="1" ht="16.5" customHeight="1">
      <c r="A307" s="33"/>
      <c r="B307" s="50"/>
      <c r="C307" s="50"/>
      <c r="D307" s="38"/>
      <c r="AR307" s="37"/>
    </row>
    <row r="308" spans="1:44" s="11" customFormat="1" ht="16.5" customHeight="1">
      <c r="A308" s="33"/>
      <c r="B308" s="50"/>
      <c r="C308" s="50"/>
      <c r="D308" s="38"/>
      <c r="AR308" s="37"/>
    </row>
    <row r="309" spans="1:44" s="11" customFormat="1" ht="16.5" customHeight="1">
      <c r="A309" s="33"/>
      <c r="B309" s="50"/>
      <c r="C309" s="50"/>
      <c r="D309" s="38"/>
      <c r="AR309" s="37"/>
    </row>
    <row r="310" spans="1:44" s="11" customFormat="1" ht="16.5" customHeight="1">
      <c r="A310" s="33"/>
      <c r="B310" s="50"/>
      <c r="C310" s="50"/>
      <c r="D310" s="38"/>
      <c r="AR310" s="37"/>
    </row>
    <row r="311" spans="1:44" s="11" customFormat="1" ht="16.5" customHeight="1">
      <c r="A311" s="33"/>
      <c r="B311" s="50"/>
      <c r="C311" s="50"/>
      <c r="D311" s="38"/>
      <c r="AR311" s="37"/>
    </row>
    <row r="312" spans="1:44" s="11" customFormat="1" ht="16.5" customHeight="1">
      <c r="A312" s="33"/>
      <c r="B312" s="50"/>
      <c r="C312" s="50"/>
      <c r="D312" s="38"/>
      <c r="AR312" s="37"/>
    </row>
    <row r="313" spans="1:44" s="11" customFormat="1" ht="16.5" customHeight="1">
      <c r="A313" s="33"/>
      <c r="B313" s="50"/>
      <c r="C313" s="50"/>
      <c r="D313" s="38"/>
      <c r="AR313" s="37"/>
    </row>
    <row r="314" spans="1:44" s="11" customFormat="1" ht="16.5" customHeight="1">
      <c r="A314" s="33"/>
      <c r="B314" s="50"/>
      <c r="C314" s="50"/>
      <c r="D314" s="38"/>
      <c r="AR314" s="37"/>
    </row>
    <row r="315" spans="1:44" s="11" customFormat="1" ht="16.5" customHeight="1">
      <c r="A315" s="33"/>
      <c r="B315" s="50"/>
      <c r="C315" s="50"/>
      <c r="D315" s="38"/>
      <c r="AR315" s="37"/>
    </row>
    <row r="316" spans="1:44" s="11" customFormat="1" ht="16.5" customHeight="1">
      <c r="A316" s="33"/>
      <c r="B316" s="50"/>
      <c r="C316" s="50"/>
      <c r="D316" s="38"/>
      <c r="AR316" s="37"/>
    </row>
    <row r="317" spans="1:44" s="11" customFormat="1" ht="16.5" customHeight="1">
      <c r="A317" s="33"/>
      <c r="B317" s="50"/>
      <c r="C317" s="50"/>
      <c r="D317" s="38"/>
      <c r="AR317" s="37"/>
    </row>
    <row r="318" spans="1:44" s="11" customFormat="1" ht="16.5" customHeight="1">
      <c r="A318" s="33"/>
      <c r="B318" s="50"/>
      <c r="C318" s="50"/>
      <c r="D318" s="38"/>
      <c r="AR318" s="37"/>
    </row>
    <row r="319" spans="1:44" s="11" customFormat="1" ht="16.5" customHeight="1">
      <c r="A319" s="33"/>
      <c r="B319" s="50"/>
      <c r="C319" s="50"/>
      <c r="D319" s="38"/>
      <c r="AR319" s="37"/>
    </row>
    <row r="320" spans="1:44" s="11" customFormat="1" ht="16.5" customHeight="1">
      <c r="A320" s="33"/>
      <c r="B320" s="50"/>
      <c r="C320" s="50"/>
      <c r="D320" s="38"/>
      <c r="AR320" s="37"/>
    </row>
    <row r="321" spans="1:44" s="11" customFormat="1" ht="16.5" customHeight="1">
      <c r="A321" s="33"/>
      <c r="B321" s="50"/>
      <c r="C321" s="50"/>
      <c r="D321" s="38"/>
      <c r="AR321" s="37"/>
    </row>
    <row r="322" spans="1:44" s="11" customFormat="1" ht="16.5" customHeight="1">
      <c r="A322" s="33"/>
      <c r="B322" s="50"/>
      <c r="C322" s="50"/>
      <c r="D322" s="38"/>
      <c r="AR322" s="37"/>
    </row>
    <row r="323" spans="1:44" s="11" customFormat="1" ht="16.5" customHeight="1">
      <c r="A323" s="33"/>
      <c r="B323" s="50"/>
      <c r="C323" s="50"/>
      <c r="D323" s="38"/>
      <c r="AR323" s="37"/>
    </row>
    <row r="324" spans="1:44" s="11" customFormat="1" ht="16.5" customHeight="1">
      <c r="A324" s="33"/>
      <c r="B324" s="50"/>
      <c r="C324" s="50"/>
      <c r="D324" s="38"/>
      <c r="AR324" s="37"/>
    </row>
    <row r="325" spans="1:44" s="11" customFormat="1" ht="16.5" customHeight="1">
      <c r="A325" s="33"/>
      <c r="B325" s="50"/>
      <c r="C325" s="50"/>
      <c r="D325" s="38"/>
      <c r="AR325" s="37"/>
    </row>
    <row r="326" spans="1:44" s="11" customFormat="1" ht="16.5" customHeight="1">
      <c r="A326" s="33"/>
      <c r="B326" s="50"/>
      <c r="C326" s="50"/>
      <c r="D326" s="38"/>
      <c r="AR326" s="37"/>
    </row>
    <row r="327" spans="1:44" s="11" customFormat="1" ht="16.5" customHeight="1">
      <c r="A327" s="33"/>
      <c r="B327" s="50"/>
      <c r="C327" s="50"/>
      <c r="D327" s="38"/>
      <c r="AR327" s="37"/>
    </row>
    <row r="328" spans="1:44" s="11" customFormat="1" ht="16.5" customHeight="1">
      <c r="A328" s="33"/>
      <c r="B328" s="50"/>
      <c r="C328" s="50"/>
      <c r="D328" s="38"/>
      <c r="AR328" s="37"/>
    </row>
    <row r="329" spans="1:44" s="11" customFormat="1" ht="16.5" customHeight="1">
      <c r="A329" s="33"/>
      <c r="B329" s="50"/>
      <c r="C329" s="50"/>
      <c r="D329" s="38"/>
      <c r="AR329" s="37"/>
    </row>
    <row r="330" spans="1:44" s="11" customFormat="1" ht="16.5" customHeight="1">
      <c r="A330" s="33"/>
      <c r="B330" s="50"/>
      <c r="C330" s="50"/>
      <c r="D330" s="38"/>
      <c r="AR330" s="37"/>
    </row>
    <row r="331" spans="1:44" s="11" customFormat="1" ht="16.5" customHeight="1">
      <c r="A331" s="33"/>
      <c r="B331" s="50"/>
      <c r="C331" s="50"/>
      <c r="D331" s="38"/>
      <c r="AR331" s="37"/>
    </row>
    <row r="332" spans="1:44" s="11" customFormat="1" ht="16.5" customHeight="1">
      <c r="A332" s="33"/>
      <c r="B332" s="50"/>
      <c r="C332" s="50"/>
      <c r="D332" s="38"/>
      <c r="AR332" s="37"/>
    </row>
    <row r="333" spans="1:44" s="11" customFormat="1" ht="16.5" customHeight="1">
      <c r="A333" s="33"/>
      <c r="B333" s="50"/>
      <c r="C333" s="50"/>
      <c r="D333" s="38"/>
      <c r="AR333" s="37"/>
    </row>
    <row r="334" spans="1:44" s="11" customFormat="1" ht="16.5" customHeight="1">
      <c r="A334" s="33"/>
      <c r="B334" s="50"/>
      <c r="C334" s="50"/>
      <c r="D334" s="38"/>
      <c r="AR334" s="37"/>
    </row>
    <row r="335" spans="1:44" s="11" customFormat="1" ht="16.5" customHeight="1">
      <c r="A335" s="33"/>
      <c r="B335" s="50"/>
      <c r="C335" s="50"/>
      <c r="D335" s="38"/>
      <c r="AR335" s="37"/>
    </row>
    <row r="336" spans="1:44" s="11" customFormat="1" ht="16.5" customHeight="1">
      <c r="A336" s="33"/>
      <c r="B336" s="50"/>
      <c r="C336" s="50"/>
      <c r="D336" s="38"/>
      <c r="AR336" s="37"/>
    </row>
    <row r="337" spans="1:45" s="11" customFormat="1" ht="16.5" customHeight="1">
      <c r="A337" s="33"/>
      <c r="B337" s="50"/>
      <c r="C337" s="50"/>
      <c r="D337" s="38"/>
      <c r="AR337" s="37"/>
    </row>
    <row r="338" spans="1:45" s="11" customFormat="1" ht="16.5" customHeight="1">
      <c r="A338" s="33"/>
      <c r="B338" s="50"/>
      <c r="C338" s="50"/>
      <c r="D338" s="38"/>
      <c r="AR338" s="37"/>
    </row>
    <row r="339" spans="1:45" s="11" customFormat="1" ht="16.5" customHeight="1">
      <c r="A339" s="33"/>
      <c r="B339" s="50"/>
      <c r="C339" s="50"/>
      <c r="D339" s="38"/>
      <c r="AR339" s="37"/>
    </row>
    <row r="340" spans="1:45" s="11" customFormat="1" ht="16.5" customHeight="1">
      <c r="A340" s="33"/>
      <c r="B340" s="50"/>
      <c r="C340" s="50"/>
      <c r="D340" s="38"/>
      <c r="AR340" s="37"/>
    </row>
    <row r="341" spans="1:45" s="11" customFormat="1" ht="16.5" customHeight="1">
      <c r="A341" s="33"/>
      <c r="B341" s="50"/>
      <c r="C341" s="50"/>
      <c r="D341" s="38"/>
      <c r="AR341" s="37"/>
    </row>
    <row r="342" spans="1:45" s="11" customFormat="1" ht="16.5" customHeight="1">
      <c r="A342" s="33"/>
      <c r="B342" s="50"/>
      <c r="C342" s="50"/>
      <c r="D342" s="38"/>
      <c r="AR342" s="37"/>
    </row>
    <row r="343" spans="1:45" s="11" customFormat="1" ht="16.5" customHeight="1">
      <c r="A343" s="33"/>
      <c r="B343" s="50"/>
      <c r="C343" s="50"/>
      <c r="D343" s="38"/>
      <c r="AR343" s="37"/>
    </row>
    <row r="344" spans="1:45" s="11" customFormat="1" ht="16.5" customHeight="1">
      <c r="A344" s="33"/>
      <c r="B344" s="50"/>
      <c r="C344" s="50"/>
      <c r="D344" s="38"/>
      <c r="AR344" s="37"/>
    </row>
    <row r="345" spans="1:45" s="11" customFormat="1" ht="16.5" customHeight="1">
      <c r="A345" s="59"/>
      <c r="B345" s="1"/>
      <c r="C345" s="1"/>
      <c r="D345" s="38"/>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4"/>
      <c r="AS345" s="1"/>
    </row>
  </sheetData>
  <mergeCells count="989">
    <mergeCell ref="AP72:AP76"/>
    <mergeCell ref="AQ72:AQ76"/>
    <mergeCell ref="AR72:AR76"/>
    <mergeCell ref="AS72:AS76"/>
    <mergeCell ref="AH72:AH76"/>
    <mergeCell ref="AI72:AI76"/>
    <mergeCell ref="AJ72:AJ76"/>
    <mergeCell ref="AK72:AK76"/>
    <mergeCell ref="AL72:AL76"/>
    <mergeCell ref="AM72:AM76"/>
    <mergeCell ref="AN72:AN76"/>
    <mergeCell ref="AO72:AO76"/>
    <mergeCell ref="AP60:AP62"/>
    <mergeCell ref="AQ60:AQ62"/>
    <mergeCell ref="AS210:AS214"/>
    <mergeCell ref="AS221:AS223"/>
    <mergeCell ref="AS122:AS124"/>
    <mergeCell ref="AS159:AS161"/>
    <mergeCell ref="AS162:AS164"/>
    <mergeCell ref="AR165:AR169"/>
    <mergeCell ref="AS165:AS169"/>
    <mergeCell ref="AS170:AS174"/>
    <mergeCell ref="AR149:AR153"/>
    <mergeCell ref="AS146:AS148"/>
    <mergeCell ref="AR181:AR185"/>
    <mergeCell ref="AS181:AS185"/>
    <mergeCell ref="AR135:AR137"/>
    <mergeCell ref="AR159:AR161"/>
    <mergeCell ref="AR162:AR164"/>
    <mergeCell ref="AR146:AR148"/>
    <mergeCell ref="AR154:AR158"/>
    <mergeCell ref="AR117:AR121"/>
    <mergeCell ref="AS175:AS177"/>
    <mergeCell ref="AS189:AS191"/>
    <mergeCell ref="AS192:AS196"/>
    <mergeCell ref="AS197:AS201"/>
    <mergeCell ref="AS202:AS206"/>
    <mergeCell ref="AS207:AS209"/>
    <mergeCell ref="AS186:AS188"/>
    <mergeCell ref="AS117:AS121"/>
    <mergeCell ref="AR130:AR134"/>
    <mergeCell ref="AS130:AS134"/>
    <mergeCell ref="AL186:AL188"/>
    <mergeCell ref="AO186:AO188"/>
    <mergeCell ref="AJ175:AJ177"/>
    <mergeCell ref="AM159:AM161"/>
    <mergeCell ref="AM146:AM148"/>
    <mergeCell ref="AK122:AK124"/>
    <mergeCell ref="AL122:AL124"/>
    <mergeCell ref="AK175:AK177"/>
    <mergeCell ref="AN159:AN161"/>
    <mergeCell ref="AR178:AR180"/>
    <mergeCell ref="AR186:AR188"/>
    <mergeCell ref="AS135:AS137"/>
    <mergeCell ref="AR138:AR140"/>
    <mergeCell ref="AS138:AS140"/>
    <mergeCell ref="AS141:AS145"/>
    <mergeCell ref="AS149:AS153"/>
    <mergeCell ref="AS154:AS158"/>
    <mergeCell ref="AR141:AR145"/>
    <mergeCell ref="AS178:AS180"/>
    <mergeCell ref="AG159:AG161"/>
    <mergeCell ref="AO63:AO65"/>
    <mergeCell ref="J162:J164"/>
    <mergeCell ref="A117:A121"/>
    <mergeCell ref="B117:B121"/>
    <mergeCell ref="C117:C121"/>
    <mergeCell ref="AB63:AB65"/>
    <mergeCell ref="AC63:AC65"/>
    <mergeCell ref="AD63:AD65"/>
    <mergeCell ref="AE63:AE65"/>
    <mergeCell ref="AF63:AF65"/>
    <mergeCell ref="AG63:AG65"/>
    <mergeCell ref="AH63:AH65"/>
    <mergeCell ref="AI63:AI65"/>
    <mergeCell ref="AJ63:AJ65"/>
    <mergeCell ref="AK138:AK140"/>
    <mergeCell ref="AL138:AL140"/>
    <mergeCell ref="AM138:AM140"/>
    <mergeCell ref="AE159:AE161"/>
    <mergeCell ref="AF159:AF161"/>
    <mergeCell ref="W63:W65"/>
    <mergeCell ref="X63:X65"/>
    <mergeCell ref="Y63:Y65"/>
    <mergeCell ref="V135:V137"/>
    <mergeCell ref="T60:T62"/>
    <mergeCell ref="U60:U62"/>
    <mergeCell ref="V60:V62"/>
    <mergeCell ref="S60:S62"/>
    <mergeCell ref="X60:X62"/>
    <mergeCell ref="Y60:Y62"/>
    <mergeCell ref="O111:O113"/>
    <mergeCell ref="N60:N62"/>
    <mergeCell ref="O60:O62"/>
    <mergeCell ref="P60:P62"/>
    <mergeCell ref="Q60:Q62"/>
    <mergeCell ref="P111:P113"/>
    <mergeCell ref="T111:T113"/>
    <mergeCell ref="Q111:Q113"/>
    <mergeCell ref="W111:W113"/>
    <mergeCell ref="X111:X113"/>
    <mergeCell ref="U111:U113"/>
    <mergeCell ref="Y72:Y76"/>
    <mergeCell ref="W60:W62"/>
    <mergeCell ref="X135:X137"/>
    <mergeCell ref="Y135:Y137"/>
    <mergeCell ref="AE114:AE116"/>
    <mergeCell ref="X114:X116"/>
    <mergeCell ref="Y114:Y116"/>
    <mergeCell ref="X72:X76"/>
    <mergeCell ref="W72:W76"/>
    <mergeCell ref="AG72:AG76"/>
    <mergeCell ref="O138:O140"/>
    <mergeCell ref="AC60:AC62"/>
    <mergeCell ref="AD60:AD62"/>
    <mergeCell ref="AE60:AE62"/>
    <mergeCell ref="AA63:AA65"/>
    <mergeCell ref="Z60:Z62"/>
    <mergeCell ref="AA60:AA62"/>
    <mergeCell ref="AB60:AB62"/>
    <mergeCell ref="AA111:AA113"/>
    <mergeCell ref="AB111:AB113"/>
    <mergeCell ref="AC111:AC113"/>
    <mergeCell ref="AD111:AD113"/>
    <mergeCell ref="AE111:AE113"/>
    <mergeCell ref="Q135:Q137"/>
    <mergeCell ref="R135:R137"/>
    <mergeCell ref="S135:S137"/>
    <mergeCell ref="T135:T137"/>
    <mergeCell ref="U135:U137"/>
    <mergeCell ref="M114:M116"/>
    <mergeCell ref="M111:M113"/>
    <mergeCell ref="Q114:Q116"/>
    <mergeCell ref="R114:R116"/>
    <mergeCell ref="S114:S116"/>
    <mergeCell ref="T114:T116"/>
    <mergeCell ref="U114:U116"/>
    <mergeCell ref="V114:V116"/>
    <mergeCell ref="W114:W116"/>
    <mergeCell ref="AM60:AM62"/>
    <mergeCell ref="AN60:AN62"/>
    <mergeCell ref="AK63:AK65"/>
    <mergeCell ref="O122:O124"/>
    <mergeCell ref="V111:V113"/>
    <mergeCell ref="U122:U124"/>
    <mergeCell ref="V122:V124"/>
    <mergeCell ref="N63:N65"/>
    <mergeCell ref="O63:O65"/>
    <mergeCell ref="P63:P65"/>
    <mergeCell ref="Q63:Q65"/>
    <mergeCell ref="R63:R65"/>
    <mergeCell ref="S63:S65"/>
    <mergeCell ref="T63:T65"/>
    <mergeCell ref="U63:U65"/>
    <mergeCell ref="V63:V65"/>
    <mergeCell ref="U72:U76"/>
    <mergeCell ref="V72:V76"/>
    <mergeCell ref="AD72:AD76"/>
    <mergeCell ref="AE72:AE76"/>
    <mergeCell ref="AF72:AF76"/>
    <mergeCell ref="AF111:AF113"/>
    <mergeCell ref="AC114:AC116"/>
    <mergeCell ref="AD114:AD116"/>
    <mergeCell ref="AF221:AF223"/>
    <mergeCell ref="AG221:AG223"/>
    <mergeCell ref="AH221:AH223"/>
    <mergeCell ref="AI221:AI223"/>
    <mergeCell ref="AL221:AL223"/>
    <mergeCell ref="AO221:AO223"/>
    <mergeCell ref="AM221:AM223"/>
    <mergeCell ref="AN221:AN223"/>
    <mergeCell ref="G60:G62"/>
    <mergeCell ref="H60:H62"/>
    <mergeCell ref="I60:I62"/>
    <mergeCell ref="J60:J62"/>
    <mergeCell ref="K60:K62"/>
    <mergeCell ref="L60:L62"/>
    <mergeCell ref="M60:M62"/>
    <mergeCell ref="R111:R113"/>
    <mergeCell ref="S111:S113"/>
    <mergeCell ref="L111:L113"/>
    <mergeCell ref="N111:N113"/>
    <mergeCell ref="I111:I113"/>
    <mergeCell ref="J111:J113"/>
    <mergeCell ref="R60:R62"/>
    <mergeCell ref="K111:K113"/>
    <mergeCell ref="I122:I124"/>
    <mergeCell ref="W221:W223"/>
    <mergeCell ref="X221:X223"/>
    <mergeCell ref="Y221:Y223"/>
    <mergeCell ref="Z221:Z223"/>
    <mergeCell ref="AA221:AA223"/>
    <mergeCell ref="AB221:AB223"/>
    <mergeCell ref="AC221:AC223"/>
    <mergeCell ref="AD221:AD223"/>
    <mergeCell ref="AE221:AE223"/>
    <mergeCell ref="AH122:AH124"/>
    <mergeCell ref="AI122:AI124"/>
    <mergeCell ref="AN122:AN124"/>
    <mergeCell ref="AI159:AI161"/>
    <mergeCell ref="AP221:AP223"/>
    <mergeCell ref="AM216:AM220"/>
    <mergeCell ref="AN216:AN220"/>
    <mergeCell ref="AO216:AO220"/>
    <mergeCell ref="AM186:AM188"/>
    <mergeCell ref="AN186:AN188"/>
    <mergeCell ref="AL162:AL164"/>
    <mergeCell ref="AM162:AM164"/>
    <mergeCell ref="AN162:AN164"/>
    <mergeCell ref="AH159:AH161"/>
    <mergeCell ref="AN175:AN177"/>
    <mergeCell ref="AJ162:AJ164"/>
    <mergeCell ref="AK162:AK164"/>
    <mergeCell ref="AI162:AI164"/>
    <mergeCell ref="AK189:AK191"/>
    <mergeCell ref="AL189:AL191"/>
    <mergeCell ref="AM189:AM191"/>
    <mergeCell ref="AN189:AN191"/>
    <mergeCell ref="AO189:AO191"/>
    <mergeCell ref="AO159:AO161"/>
    <mergeCell ref="AG207:AG209"/>
    <mergeCell ref="S221:S223"/>
    <mergeCell ref="AS50:AS54"/>
    <mergeCell ref="AG146:AG148"/>
    <mergeCell ref="AJ138:AJ140"/>
    <mergeCell ref="AJ114:AJ116"/>
    <mergeCell ref="AK114:AK116"/>
    <mergeCell ref="AJ122:AJ124"/>
    <mergeCell ref="AL111:AL113"/>
    <mergeCell ref="AM111:AM113"/>
    <mergeCell ref="AN111:AN113"/>
    <mergeCell ref="AM135:AM137"/>
    <mergeCell ref="AI114:AI116"/>
    <mergeCell ref="AI138:AI140"/>
    <mergeCell ref="AH146:AH148"/>
    <mergeCell ref="AI146:AI148"/>
    <mergeCell ref="AJ146:AJ148"/>
    <mergeCell ref="AG111:AG113"/>
    <mergeCell ref="AG122:AG124"/>
    <mergeCell ref="AG138:AG140"/>
    <mergeCell ref="AH135:AH137"/>
    <mergeCell ref="AH138:AH140"/>
    <mergeCell ref="AJ159:AJ161"/>
    <mergeCell ref="AK159:AK161"/>
    <mergeCell ref="AR175:AR177"/>
    <mergeCell ref="AN135:AN137"/>
    <mergeCell ref="AR50:AR54"/>
    <mergeCell ref="AS87:AS91"/>
    <mergeCell ref="AR170:AR174"/>
    <mergeCell ref="R221:R223"/>
    <mergeCell ref="Q221:Q223"/>
    <mergeCell ref="P221:P223"/>
    <mergeCell ref="AJ207:AJ209"/>
    <mergeCell ref="AK207:AK209"/>
    <mergeCell ref="AL207:AL209"/>
    <mergeCell ref="AM207:AM209"/>
    <mergeCell ref="AN207:AN209"/>
    <mergeCell ref="AO207:AO209"/>
    <mergeCell ref="X207:X209"/>
    <mergeCell ref="Y207:Y209"/>
    <mergeCell ref="Z207:Z209"/>
    <mergeCell ref="AA207:AA209"/>
    <mergeCell ref="AB207:AB209"/>
    <mergeCell ref="AC207:AC209"/>
    <mergeCell ref="AD207:AD209"/>
    <mergeCell ref="AE207:AE209"/>
    <mergeCell ref="AF207:AF209"/>
    <mergeCell ref="AS55:AS59"/>
    <mergeCell ref="AI207:AI209"/>
    <mergeCell ref="AO146:AO148"/>
    <mergeCell ref="AN138:AN140"/>
    <mergeCell ref="AO138:AO140"/>
    <mergeCell ref="AK146:AK148"/>
    <mergeCell ref="AL146:AL148"/>
    <mergeCell ref="AL114:AL116"/>
    <mergeCell ref="AM114:AM116"/>
    <mergeCell ref="AL178:AL180"/>
    <mergeCell ref="AM178:AM180"/>
    <mergeCell ref="AN178:AN180"/>
    <mergeCell ref="AL175:AL177"/>
    <mergeCell ref="AM122:AM124"/>
    <mergeCell ref="AO175:AO177"/>
    <mergeCell ref="AM175:AM177"/>
    <mergeCell ref="AL159:AL161"/>
    <mergeCell ref="AN146:AN148"/>
    <mergeCell ref="AO114:AO116"/>
    <mergeCell ref="X146:X148"/>
    <mergeCell ref="AO60:AO62"/>
    <mergeCell ref="AD122:AD124"/>
    <mergeCell ref="AE122:AE124"/>
    <mergeCell ref="AF122:AF124"/>
    <mergeCell ref="P207:P209"/>
    <mergeCell ref="AJ189:AJ191"/>
    <mergeCell ref="Q207:Q209"/>
    <mergeCell ref="R207:R209"/>
    <mergeCell ref="S207:S209"/>
    <mergeCell ref="T207:T209"/>
    <mergeCell ref="U207:U209"/>
    <mergeCell ref="V207:V209"/>
    <mergeCell ref="W207:W209"/>
    <mergeCell ref="R189:R191"/>
    <mergeCell ref="S189:S191"/>
    <mergeCell ref="T189:T191"/>
    <mergeCell ref="U189:U191"/>
    <mergeCell ref="V189:V191"/>
    <mergeCell ref="W189:W191"/>
    <mergeCell ref="AG189:AG191"/>
    <mergeCell ref="AH189:AH191"/>
    <mergeCell ref="AI189:AI191"/>
    <mergeCell ref="AH207:AH209"/>
    <mergeCell ref="W138:W140"/>
    <mergeCell ref="AA122:AA124"/>
    <mergeCell ref="AB122:AB124"/>
    <mergeCell ref="AC122:AC124"/>
    <mergeCell ref="Z114:Z116"/>
    <mergeCell ref="AA114:AA116"/>
    <mergeCell ref="AB114:AB116"/>
    <mergeCell ref="Z138:Z140"/>
    <mergeCell ref="AC135:AC137"/>
    <mergeCell ref="W122:W124"/>
    <mergeCell ref="N189:N191"/>
    <mergeCell ref="O189:O191"/>
    <mergeCell ref="P189:P191"/>
    <mergeCell ref="M189:M191"/>
    <mergeCell ref="Q189:Q191"/>
    <mergeCell ref="X189:X191"/>
    <mergeCell ref="Y122:Y124"/>
    <mergeCell ref="N175:N177"/>
    <mergeCell ref="N138:N140"/>
    <mergeCell ref="W175:W177"/>
    <mergeCell ref="X175:X177"/>
    <mergeCell ref="P175:P177"/>
    <mergeCell ref="X138:X140"/>
    <mergeCell ref="Y138:Y140"/>
    <mergeCell ref="X122:X124"/>
    <mergeCell ref="Y146:Y148"/>
    <mergeCell ref="M175:M177"/>
    <mergeCell ref="P135:P137"/>
    <mergeCell ref="N159:N161"/>
    <mergeCell ref="O159:O161"/>
    <mergeCell ref="P159:P161"/>
    <mergeCell ref="M146:M148"/>
    <mergeCell ref="W135:W137"/>
    <mergeCell ref="Q178:Q180"/>
    <mergeCell ref="R178:R180"/>
    <mergeCell ref="S178:S180"/>
    <mergeCell ref="V146:V148"/>
    <mergeCell ref="S122:S124"/>
    <mergeCell ref="M178:M180"/>
    <mergeCell ref="AG162:AG164"/>
    <mergeCell ref="AH162:AH164"/>
    <mergeCell ref="AD159:AD161"/>
    <mergeCell ref="W159:W161"/>
    <mergeCell ref="X159:X161"/>
    <mergeCell ref="Y159:Y161"/>
    <mergeCell ref="Z159:Z161"/>
    <mergeCell ref="AA159:AA161"/>
    <mergeCell ref="Z135:Z137"/>
    <mergeCell ref="AA135:AA137"/>
    <mergeCell ref="AB135:AB137"/>
    <mergeCell ref="AB159:AB161"/>
    <mergeCell ref="AC159:AC161"/>
    <mergeCell ref="W146:W148"/>
    <mergeCell ref="AE146:AE148"/>
    <mergeCell ref="AF146:AF148"/>
    <mergeCell ref="Z122:Z124"/>
    <mergeCell ref="V138:V140"/>
    <mergeCell ref="AD135:AD137"/>
    <mergeCell ref="AG186:AG188"/>
    <mergeCell ref="Y189:Y191"/>
    <mergeCell ref="Z189:Z191"/>
    <mergeCell ref="AA189:AA191"/>
    <mergeCell ref="AB189:AB191"/>
    <mergeCell ref="AB186:AB188"/>
    <mergeCell ref="AF175:AF177"/>
    <mergeCell ref="AI175:AI177"/>
    <mergeCell ref="AC175:AC177"/>
    <mergeCell ref="AD175:AD177"/>
    <mergeCell ref="AE175:AE177"/>
    <mergeCell ref="AG175:AG177"/>
    <mergeCell ref="Z175:Z177"/>
    <mergeCell ref="AH175:AH177"/>
    <mergeCell ref="AF178:AF180"/>
    <mergeCell ref="AG178:AG180"/>
    <mergeCell ref="AH178:AH180"/>
    <mergeCell ref="Y175:Y177"/>
    <mergeCell ref="Z178:Z180"/>
    <mergeCell ref="AA178:AA180"/>
    <mergeCell ref="AE189:AE191"/>
    <mergeCell ref="AF189:AF191"/>
    <mergeCell ref="AD189:AD191"/>
    <mergeCell ref="AC189:AC191"/>
    <mergeCell ref="AD146:AD148"/>
    <mergeCell ref="AA138:AA140"/>
    <mergeCell ref="AB138:AB140"/>
    <mergeCell ref="AC138:AC140"/>
    <mergeCell ref="AE135:AE137"/>
    <mergeCell ref="AF135:AF137"/>
    <mergeCell ref="AE138:AE140"/>
    <mergeCell ref="Z146:Z148"/>
    <mergeCell ref="AA146:AA148"/>
    <mergeCell ref="AB146:AB148"/>
    <mergeCell ref="AD138:AD140"/>
    <mergeCell ref="AF138:AF140"/>
    <mergeCell ref="AC146:AC148"/>
    <mergeCell ref="Q146:Q148"/>
    <mergeCell ref="R146:R148"/>
    <mergeCell ref="U146:U148"/>
    <mergeCell ref="N135:N137"/>
    <mergeCell ref="O135:O137"/>
    <mergeCell ref="A72:A76"/>
    <mergeCell ref="B72:B76"/>
    <mergeCell ref="C72:C76"/>
    <mergeCell ref="B106:B110"/>
    <mergeCell ref="C106:C110"/>
    <mergeCell ref="A106:A110"/>
    <mergeCell ref="A111:A113"/>
    <mergeCell ref="S146:S148"/>
    <mergeCell ref="T146:T148"/>
    <mergeCell ref="Q138:Q140"/>
    <mergeCell ref="R138:R140"/>
    <mergeCell ref="S138:S140"/>
    <mergeCell ref="T138:T140"/>
    <mergeCell ref="P122:P124"/>
    <mergeCell ref="M122:M124"/>
    <mergeCell ref="T122:T124"/>
    <mergeCell ref="Q122:Q124"/>
    <mergeCell ref="R122:R124"/>
    <mergeCell ref="G122:G124"/>
    <mergeCell ref="F122:F124"/>
    <mergeCell ref="D114:D116"/>
    <mergeCell ref="D122:D124"/>
    <mergeCell ref="E114:E116"/>
    <mergeCell ref="A114:A116"/>
    <mergeCell ref="B114:B116"/>
    <mergeCell ref="C114:C116"/>
    <mergeCell ref="C122:C124"/>
    <mergeCell ref="U138:U140"/>
    <mergeCell ref="H122:H124"/>
    <mergeCell ref="J135:J137"/>
    <mergeCell ref="M135:M137"/>
    <mergeCell ref="J138:J140"/>
    <mergeCell ref="M138:M140"/>
    <mergeCell ref="I138:I140"/>
    <mergeCell ref="L135:L137"/>
    <mergeCell ref="G138:G140"/>
    <mergeCell ref="H138:H140"/>
    <mergeCell ref="G135:G137"/>
    <mergeCell ref="H135:H137"/>
    <mergeCell ref="J122:J124"/>
    <mergeCell ref="K122:K124"/>
    <mergeCell ref="L122:L124"/>
    <mergeCell ref="N122:N124"/>
    <mergeCell ref="B77:C81"/>
    <mergeCell ref="A82:A86"/>
    <mergeCell ref="A101:A105"/>
    <mergeCell ref="B101:C105"/>
    <mergeCell ref="E111:E113"/>
    <mergeCell ref="D111:D113"/>
    <mergeCell ref="A122:A124"/>
    <mergeCell ref="B122:B124"/>
    <mergeCell ref="B111:B113"/>
    <mergeCell ref="C111:C113"/>
    <mergeCell ref="B82:B86"/>
    <mergeCell ref="C82:C86"/>
    <mergeCell ref="B94:B98"/>
    <mergeCell ref="C94:C98"/>
    <mergeCell ref="A94:A98"/>
    <mergeCell ref="E122:E124"/>
    <mergeCell ref="A77:A81"/>
    <mergeCell ref="C55:C59"/>
    <mergeCell ref="A66:A71"/>
    <mergeCell ref="B66:B71"/>
    <mergeCell ref="D72:D76"/>
    <mergeCell ref="E63:E65"/>
    <mergeCell ref="F63:F65"/>
    <mergeCell ref="G63:G65"/>
    <mergeCell ref="H63:H65"/>
    <mergeCell ref="I63:I65"/>
    <mergeCell ref="A7:AS7"/>
    <mergeCell ref="A9:A11"/>
    <mergeCell ref="B9:B11"/>
    <mergeCell ref="C9:C11"/>
    <mergeCell ref="D9:D11"/>
    <mergeCell ref="E9:G10"/>
    <mergeCell ref="AI10:AK10"/>
    <mergeCell ref="AL10:AN10"/>
    <mergeCell ref="AO10:AQ10"/>
    <mergeCell ref="H9:AQ9"/>
    <mergeCell ref="AR9:AR11"/>
    <mergeCell ref="AS9:AS11"/>
    <mergeCell ref="H10:J10"/>
    <mergeCell ref="K10:M10"/>
    <mergeCell ref="N10:P10"/>
    <mergeCell ref="Q10:S10"/>
    <mergeCell ref="T10:V10"/>
    <mergeCell ref="W10:Y10"/>
    <mergeCell ref="Z10:AB10"/>
    <mergeCell ref="AC10:AE10"/>
    <mergeCell ref="AF10:AH10"/>
    <mergeCell ref="AR19:AR23"/>
    <mergeCell ref="AS19:AS23"/>
    <mergeCell ref="A24:A28"/>
    <mergeCell ref="B24:B28"/>
    <mergeCell ref="C24:C28"/>
    <mergeCell ref="AR24:AR28"/>
    <mergeCell ref="AS24:AS28"/>
    <mergeCell ref="A19:A23"/>
    <mergeCell ref="B19:B23"/>
    <mergeCell ref="C19:C23"/>
    <mergeCell ref="AR29:AR33"/>
    <mergeCell ref="AS29:AS33"/>
    <mergeCell ref="A45:A49"/>
    <mergeCell ref="B45:B49"/>
    <mergeCell ref="C45:C49"/>
    <mergeCell ref="AR34:AR38"/>
    <mergeCell ref="AR45:AR49"/>
    <mergeCell ref="A29:A33"/>
    <mergeCell ref="B29:B33"/>
    <mergeCell ref="C29:C33"/>
    <mergeCell ref="C34:C38"/>
    <mergeCell ref="AS34:AS38"/>
    <mergeCell ref="AS45:AS49"/>
    <mergeCell ref="A34:A38"/>
    <mergeCell ref="B34:B38"/>
    <mergeCell ref="A39:A44"/>
    <mergeCell ref="B39:B44"/>
    <mergeCell ref="C39:C44"/>
    <mergeCell ref="A50:A54"/>
    <mergeCell ref="B50:B54"/>
    <mergeCell ref="AH111:AH113"/>
    <mergeCell ref="H111:H113"/>
    <mergeCell ref="AR55:AR59"/>
    <mergeCell ref="A87:A91"/>
    <mergeCell ref="B87:B91"/>
    <mergeCell ref="C87:C91"/>
    <mergeCell ref="AR87:AR91"/>
    <mergeCell ref="AR66:AR70"/>
    <mergeCell ref="Z111:Z113"/>
    <mergeCell ref="G111:G113"/>
    <mergeCell ref="F111:F113"/>
    <mergeCell ref="K63:K65"/>
    <mergeCell ref="L63:L65"/>
    <mergeCell ref="M63:M65"/>
    <mergeCell ref="C50:C54"/>
    <mergeCell ref="C66:C71"/>
    <mergeCell ref="Q72:Q76"/>
    <mergeCell ref="R72:R76"/>
    <mergeCell ref="S72:S76"/>
    <mergeCell ref="T72:T76"/>
    <mergeCell ref="E60:E62"/>
    <mergeCell ref="F60:F62"/>
    <mergeCell ref="AS60:AS62"/>
    <mergeCell ref="A63:A65"/>
    <mergeCell ref="B63:B65"/>
    <mergeCell ref="C63:C65"/>
    <mergeCell ref="D63:D65"/>
    <mergeCell ref="AR63:AR65"/>
    <mergeCell ref="AS63:AS65"/>
    <mergeCell ref="A60:A62"/>
    <mergeCell ref="B60:B62"/>
    <mergeCell ref="C60:C62"/>
    <mergeCell ref="D60:D62"/>
    <mergeCell ref="AR60:AR62"/>
    <mergeCell ref="J63:J65"/>
    <mergeCell ref="AF60:AF62"/>
    <mergeCell ref="AG60:AG62"/>
    <mergeCell ref="AH60:AH62"/>
    <mergeCell ref="AI60:AI62"/>
    <mergeCell ref="AL63:AL65"/>
    <mergeCell ref="Z63:Z65"/>
    <mergeCell ref="AM63:AM65"/>
    <mergeCell ref="AN63:AN65"/>
    <mergeCell ref="AJ60:AJ62"/>
    <mergeCell ref="AK60:AK62"/>
    <mergeCell ref="AL60:AL62"/>
    <mergeCell ref="AS66:AS70"/>
    <mergeCell ref="AR82:AR86"/>
    <mergeCell ref="A55:A59"/>
    <mergeCell ref="B55:B59"/>
    <mergeCell ref="C141:C145"/>
    <mergeCell ref="F175:F177"/>
    <mergeCell ref="AO111:AO113"/>
    <mergeCell ref="F114:F116"/>
    <mergeCell ref="G114:G116"/>
    <mergeCell ref="H114:H116"/>
    <mergeCell ref="I114:I116"/>
    <mergeCell ref="J114:J116"/>
    <mergeCell ref="K114:K116"/>
    <mergeCell ref="L114:L116"/>
    <mergeCell ref="N114:N116"/>
    <mergeCell ref="O114:O116"/>
    <mergeCell ref="P114:P116"/>
    <mergeCell ref="AK111:AK113"/>
    <mergeCell ref="AJ111:AJ113"/>
    <mergeCell ref="AF114:AF116"/>
    <mergeCell ref="AG114:AG116"/>
    <mergeCell ref="AH114:AH116"/>
    <mergeCell ref="AI111:AI113"/>
    <mergeCell ref="Y111:Y113"/>
    <mergeCell ref="A125:A129"/>
    <mergeCell ref="D138:D140"/>
    <mergeCell ref="E138:E140"/>
    <mergeCell ref="F138:F140"/>
    <mergeCell ref="A138:A140"/>
    <mergeCell ref="B138:B140"/>
    <mergeCell ref="C138:C140"/>
    <mergeCell ref="A135:A137"/>
    <mergeCell ref="B135:B137"/>
    <mergeCell ref="C135:C137"/>
    <mergeCell ref="D135:D137"/>
    <mergeCell ref="E135:E137"/>
    <mergeCell ref="F135:F137"/>
    <mergeCell ref="A130:A134"/>
    <mergeCell ref="B130:B134"/>
    <mergeCell ref="C130:C134"/>
    <mergeCell ref="B125:C129"/>
    <mergeCell ref="A202:A206"/>
    <mergeCell ref="C202:C206"/>
    <mergeCell ref="A154:A158"/>
    <mergeCell ref="B154:B158"/>
    <mergeCell ref="C154:C158"/>
    <mergeCell ref="L159:L161"/>
    <mergeCell ref="K159:K161"/>
    <mergeCell ref="B165:C169"/>
    <mergeCell ref="A165:A169"/>
    <mergeCell ref="L175:L177"/>
    <mergeCell ref="L178:L180"/>
    <mergeCell ref="K178:K180"/>
    <mergeCell ref="B197:B201"/>
    <mergeCell ref="C197:C201"/>
    <mergeCell ref="A192:A196"/>
    <mergeCell ref="B192:B196"/>
    <mergeCell ref="C192:C196"/>
    <mergeCell ref="A162:A164"/>
    <mergeCell ref="B162:B164"/>
    <mergeCell ref="C162:C164"/>
    <mergeCell ref="C170:C174"/>
    <mergeCell ref="D178:D180"/>
    <mergeCell ref="B189:B191"/>
    <mergeCell ref="E175:E177"/>
    <mergeCell ref="A141:A145"/>
    <mergeCell ref="K138:K140"/>
    <mergeCell ref="L138:L140"/>
    <mergeCell ref="C189:C191"/>
    <mergeCell ref="D189:D191"/>
    <mergeCell ref="C159:C161"/>
    <mergeCell ref="D159:D161"/>
    <mergeCell ref="A175:A177"/>
    <mergeCell ref="H162:H164"/>
    <mergeCell ref="I162:I164"/>
    <mergeCell ref="A159:A161"/>
    <mergeCell ref="B159:B161"/>
    <mergeCell ref="E159:E161"/>
    <mergeCell ref="F159:F161"/>
    <mergeCell ref="G159:G161"/>
    <mergeCell ref="H159:H161"/>
    <mergeCell ref="I159:I161"/>
    <mergeCell ref="D146:D148"/>
    <mergeCell ref="K186:K188"/>
    <mergeCell ref="B175:B177"/>
    <mergeCell ref="A149:A153"/>
    <mergeCell ref="A170:A174"/>
    <mergeCell ref="B170:B174"/>
    <mergeCell ref="B141:B145"/>
    <mergeCell ref="A197:A201"/>
    <mergeCell ref="B149:B153"/>
    <mergeCell ref="J146:J148"/>
    <mergeCell ref="J159:J161"/>
    <mergeCell ref="E146:E148"/>
    <mergeCell ref="F146:F148"/>
    <mergeCell ref="G146:G148"/>
    <mergeCell ref="H146:H148"/>
    <mergeCell ref="A146:A148"/>
    <mergeCell ref="B146:B148"/>
    <mergeCell ref="C146:C148"/>
    <mergeCell ref="C149:C153"/>
    <mergeCell ref="I146:I148"/>
    <mergeCell ref="G189:G191"/>
    <mergeCell ref="C175:C177"/>
    <mergeCell ref="D175:D177"/>
    <mergeCell ref="D186:D188"/>
    <mergeCell ref="G175:G177"/>
    <mergeCell ref="H175:H177"/>
    <mergeCell ref="I175:I177"/>
    <mergeCell ref="J175:J177"/>
    <mergeCell ref="I186:I188"/>
    <mergeCell ref="I178:I180"/>
    <mergeCell ref="M159:M161"/>
    <mergeCell ref="N146:N148"/>
    <mergeCell ref="O146:O148"/>
    <mergeCell ref="P146:P148"/>
    <mergeCell ref="I135:I137"/>
    <mergeCell ref="K135:K137"/>
    <mergeCell ref="P138:P140"/>
    <mergeCell ref="K146:K148"/>
    <mergeCell ref="L146:L148"/>
    <mergeCell ref="M272:N272"/>
    <mergeCell ref="H221:H223"/>
    <mergeCell ref="I221:I223"/>
    <mergeCell ref="J221:J223"/>
    <mergeCell ref="K221:K223"/>
    <mergeCell ref="A207:A209"/>
    <mergeCell ref="B207:B209"/>
    <mergeCell ref="C207:C209"/>
    <mergeCell ref="E207:E209"/>
    <mergeCell ref="C221:C223"/>
    <mergeCell ref="A221:A223"/>
    <mergeCell ref="B210:B214"/>
    <mergeCell ref="B221:B223"/>
    <mergeCell ref="A269:E269"/>
    <mergeCell ref="A268:E268"/>
    <mergeCell ref="G268:M268"/>
    <mergeCell ref="A270:D270"/>
    <mergeCell ref="G270:O270"/>
    <mergeCell ref="A271:E271"/>
    <mergeCell ref="G271:O271"/>
    <mergeCell ref="E221:E223"/>
    <mergeCell ref="F221:F223"/>
    <mergeCell ref="A210:A214"/>
    <mergeCell ref="D221:D223"/>
    <mergeCell ref="P186:P188"/>
    <mergeCell ref="A274:H274"/>
    <mergeCell ref="A273:H273"/>
    <mergeCell ref="H189:H191"/>
    <mergeCell ref="G178:G180"/>
    <mergeCell ref="H178:H180"/>
    <mergeCell ref="E186:E188"/>
    <mergeCell ref="E178:E180"/>
    <mergeCell ref="A186:A188"/>
    <mergeCell ref="B186:B188"/>
    <mergeCell ref="A181:A185"/>
    <mergeCell ref="A178:A180"/>
    <mergeCell ref="B178:B180"/>
    <mergeCell ref="B181:B185"/>
    <mergeCell ref="A189:A191"/>
    <mergeCell ref="G221:G223"/>
    <mergeCell ref="E189:E191"/>
    <mergeCell ref="F189:F191"/>
    <mergeCell ref="C186:C188"/>
    <mergeCell ref="C178:C180"/>
    <mergeCell ref="C181:C185"/>
    <mergeCell ref="A261:C265"/>
    <mergeCell ref="A240:C240"/>
    <mergeCell ref="C210:C214"/>
    <mergeCell ref="D207:D209"/>
    <mergeCell ref="A256:C260"/>
    <mergeCell ref="AS77:AS81"/>
    <mergeCell ref="AR77:AR81"/>
    <mergeCell ref="AR94:AR98"/>
    <mergeCell ref="AS94:AS98"/>
    <mergeCell ref="AR122:AR124"/>
    <mergeCell ref="AR106:AR110"/>
    <mergeCell ref="AR111:AR113"/>
    <mergeCell ref="AR114:AR116"/>
    <mergeCell ref="AS114:AS116"/>
    <mergeCell ref="AS111:AS113"/>
    <mergeCell ref="AS106:AS110"/>
    <mergeCell ref="AR101:AR105"/>
    <mergeCell ref="AS101:AS105"/>
    <mergeCell ref="AS125:AS129"/>
    <mergeCell ref="AR125:AR129"/>
    <mergeCell ref="AS82:AS86"/>
    <mergeCell ref="AG135:AG137"/>
    <mergeCell ref="AI135:AI137"/>
    <mergeCell ref="AJ135:AJ137"/>
    <mergeCell ref="AK135:AK137"/>
    <mergeCell ref="AL135:AL137"/>
    <mergeCell ref="Q159:Q161"/>
    <mergeCell ref="R159:R161"/>
    <mergeCell ref="S159:S161"/>
    <mergeCell ref="T159:T161"/>
    <mergeCell ref="U159:U161"/>
    <mergeCell ref="V159:V161"/>
    <mergeCell ref="U175:U177"/>
    <mergeCell ref="V175:V177"/>
    <mergeCell ref="V162:V164"/>
    <mergeCell ref="Q162:Q164"/>
    <mergeCell ref="R162:R164"/>
    <mergeCell ref="Q175:Q177"/>
    <mergeCell ref="R175:R177"/>
    <mergeCell ref="S175:S177"/>
    <mergeCell ref="T175:T177"/>
    <mergeCell ref="AR210:AR214"/>
    <mergeCell ref="AR221:AR223"/>
    <mergeCell ref="AR189:AR191"/>
    <mergeCell ref="AR202:AR206"/>
    <mergeCell ref="AR192:AR196"/>
    <mergeCell ref="AR197:AR201"/>
    <mergeCell ref="AR207:AR209"/>
    <mergeCell ref="AO178:AO180"/>
    <mergeCell ref="S186:S188"/>
    <mergeCell ref="T186:T188"/>
    <mergeCell ref="U186:U188"/>
    <mergeCell ref="V186:V188"/>
    <mergeCell ref="W186:W188"/>
    <mergeCell ref="T178:T180"/>
    <mergeCell ref="AC178:AC180"/>
    <mergeCell ref="AD178:AD180"/>
    <mergeCell ref="AE178:AE180"/>
    <mergeCell ref="AA186:AA188"/>
    <mergeCell ref="U178:U180"/>
    <mergeCell ref="AB178:AB180"/>
    <mergeCell ref="AQ221:AQ223"/>
    <mergeCell ref="T221:T223"/>
    <mergeCell ref="U221:U223"/>
    <mergeCell ref="V221:V223"/>
    <mergeCell ref="N221:N223"/>
    <mergeCell ref="Q186:Q188"/>
    <mergeCell ref="AJ221:AJ223"/>
    <mergeCell ref="AK221:AK223"/>
    <mergeCell ref="W178:W180"/>
    <mergeCell ref="X178:X180"/>
    <mergeCell ref="Y178:Y180"/>
    <mergeCell ref="AK186:AK188"/>
    <mergeCell ref="AJ178:AJ180"/>
    <mergeCell ref="AK178:AK180"/>
    <mergeCell ref="AD186:AD188"/>
    <mergeCell ref="AE186:AE188"/>
    <mergeCell ref="AF186:AF188"/>
    <mergeCell ref="AI186:AI188"/>
    <mergeCell ref="AJ186:AJ188"/>
    <mergeCell ref="AH186:AH188"/>
    <mergeCell ref="Z186:Z188"/>
    <mergeCell ref="AC186:AC188"/>
    <mergeCell ref="V178:V180"/>
    <mergeCell ref="AI178:AI180"/>
    <mergeCell ref="N207:N209"/>
    <mergeCell ref="O207:O209"/>
    <mergeCell ref="N178:N180"/>
    <mergeCell ref="O178:O180"/>
    <mergeCell ref="O186:O188"/>
    <mergeCell ref="M186:M188"/>
    <mergeCell ref="D162:D164"/>
    <mergeCell ref="G186:G188"/>
    <mergeCell ref="H186:H188"/>
    <mergeCell ref="E162:E164"/>
    <mergeCell ref="F162:F164"/>
    <mergeCell ref="G162:G164"/>
    <mergeCell ref="AD162:AD164"/>
    <mergeCell ref="R186:R188"/>
    <mergeCell ref="X186:X188"/>
    <mergeCell ref="Y186:Y188"/>
    <mergeCell ref="AB162:AB164"/>
    <mergeCell ref="AC162:AC164"/>
    <mergeCell ref="AB175:AB177"/>
    <mergeCell ref="W162:W164"/>
    <mergeCell ref="X162:X164"/>
    <mergeCell ref="Y162:Y164"/>
    <mergeCell ref="Z162:Z164"/>
    <mergeCell ref="AA162:AA164"/>
    <mergeCell ref="AA175:AA177"/>
    <mergeCell ref="O175:O177"/>
    <mergeCell ref="P178:P180"/>
    <mergeCell ref="P162:P164"/>
    <mergeCell ref="M221:M223"/>
    <mergeCell ref="AP63:AP65"/>
    <mergeCell ref="AQ63:AQ65"/>
    <mergeCell ref="AP138:AP140"/>
    <mergeCell ref="AQ138:AQ140"/>
    <mergeCell ref="AP146:AP148"/>
    <mergeCell ref="AQ146:AQ148"/>
    <mergeCell ref="AP175:AP177"/>
    <mergeCell ref="AQ175:AQ177"/>
    <mergeCell ref="AP111:AP113"/>
    <mergeCell ref="AQ111:AQ113"/>
    <mergeCell ref="AP114:AP116"/>
    <mergeCell ref="AQ114:AQ116"/>
    <mergeCell ref="AN114:AN116"/>
    <mergeCell ref="AO135:AO137"/>
    <mergeCell ref="AO122:AO124"/>
    <mergeCell ref="AO162:AO164"/>
    <mergeCell ref="S162:S164"/>
    <mergeCell ref="T162:T164"/>
    <mergeCell ref="U162:U164"/>
    <mergeCell ref="O221:O223"/>
    <mergeCell ref="AE162:AE164"/>
    <mergeCell ref="AF162:AF164"/>
    <mergeCell ref="N162:N164"/>
    <mergeCell ref="A246:C250"/>
    <mergeCell ref="A251:C255"/>
    <mergeCell ref="K175:K177"/>
    <mergeCell ref="J186:J188"/>
    <mergeCell ref="J207:J209"/>
    <mergeCell ref="M207:M209"/>
    <mergeCell ref="F207:F209"/>
    <mergeCell ref="G207:G209"/>
    <mergeCell ref="H207:H209"/>
    <mergeCell ref="I207:I209"/>
    <mergeCell ref="K207:K209"/>
    <mergeCell ref="L207:L209"/>
    <mergeCell ref="I189:I191"/>
    <mergeCell ref="L221:L223"/>
    <mergeCell ref="A216:A220"/>
    <mergeCell ref="B216:B220"/>
    <mergeCell ref="C216:C220"/>
    <mergeCell ref="B202:B206"/>
    <mergeCell ref="J189:J191"/>
    <mergeCell ref="K189:K191"/>
    <mergeCell ref="L189:L191"/>
    <mergeCell ref="J178:J180"/>
    <mergeCell ref="F178:F180"/>
    <mergeCell ref="F186:F188"/>
    <mergeCell ref="AS230:AS234"/>
    <mergeCell ref="AR235:AR239"/>
    <mergeCell ref="AS235:AS239"/>
    <mergeCell ref="A230:C234"/>
    <mergeCell ref="A235:C239"/>
    <mergeCell ref="A241:C245"/>
    <mergeCell ref="AR224:AR228"/>
    <mergeCell ref="AS224:AS228"/>
    <mergeCell ref="AR230:AR234"/>
    <mergeCell ref="A224:C229"/>
    <mergeCell ref="AR261:AR265"/>
    <mergeCell ref="AS261:AS265"/>
    <mergeCell ref="AR256:AR260"/>
    <mergeCell ref="AS256:AS260"/>
    <mergeCell ref="AR251:AR255"/>
    <mergeCell ref="AS251:AS255"/>
    <mergeCell ref="AR241:AR245"/>
    <mergeCell ref="AS241:AS245"/>
    <mergeCell ref="AR246:AR250"/>
    <mergeCell ref="AS246:AS250"/>
    <mergeCell ref="D216:D220"/>
    <mergeCell ref="E216:E220"/>
    <mergeCell ref="F216:F220"/>
    <mergeCell ref="G216:G220"/>
    <mergeCell ref="H216:H220"/>
    <mergeCell ref="I216:I220"/>
    <mergeCell ref="J216:J220"/>
    <mergeCell ref="K216:K220"/>
    <mergeCell ref="L216:L220"/>
    <mergeCell ref="AR216:AR220"/>
    <mergeCell ref="P216:P220"/>
    <mergeCell ref="O216:O220"/>
    <mergeCell ref="N216:N220"/>
    <mergeCell ref="AS216:AS220"/>
    <mergeCell ref="E72:E76"/>
    <mergeCell ref="F72:F76"/>
    <mergeCell ref="G72:G76"/>
    <mergeCell ref="H72:H76"/>
    <mergeCell ref="I72:I76"/>
    <mergeCell ref="J72:J76"/>
    <mergeCell ref="K72:K76"/>
    <mergeCell ref="L72:L76"/>
    <mergeCell ref="M72:M76"/>
    <mergeCell ref="N72:N76"/>
    <mergeCell ref="O72:O76"/>
    <mergeCell ref="P72:P76"/>
    <mergeCell ref="M216:M220"/>
    <mergeCell ref="M162:M164"/>
    <mergeCell ref="K162:K164"/>
    <mergeCell ref="L162:L164"/>
    <mergeCell ref="O162:O164"/>
    <mergeCell ref="L186:L188"/>
    <mergeCell ref="N186:N188"/>
    <mergeCell ref="U216:U220"/>
    <mergeCell ref="V216:V220"/>
    <mergeCell ref="W216:W220"/>
    <mergeCell ref="X216:X220"/>
    <mergeCell ref="Y216:Y220"/>
    <mergeCell ref="Z216:Z220"/>
    <mergeCell ref="AA216:AA220"/>
    <mergeCell ref="AB216:AB220"/>
    <mergeCell ref="AC216:AC220"/>
    <mergeCell ref="A6:AS6"/>
    <mergeCell ref="AR39:AR44"/>
    <mergeCell ref="AS39:AS44"/>
    <mergeCell ref="AR13:AR18"/>
    <mergeCell ref="AS13:AS18"/>
    <mergeCell ref="AD216:AD220"/>
    <mergeCell ref="AE216:AE220"/>
    <mergeCell ref="AF216:AF220"/>
    <mergeCell ref="AG216:AG220"/>
    <mergeCell ref="AH216:AH220"/>
    <mergeCell ref="AI216:AI220"/>
    <mergeCell ref="AJ216:AJ220"/>
    <mergeCell ref="AK216:AK220"/>
    <mergeCell ref="AL216:AL220"/>
    <mergeCell ref="Z72:Z76"/>
    <mergeCell ref="AA72:AA76"/>
    <mergeCell ref="AB72:AB76"/>
    <mergeCell ref="AC72:AC76"/>
    <mergeCell ref="A13:A18"/>
    <mergeCell ref="B13:C18"/>
    <mergeCell ref="Q216:Q220"/>
    <mergeCell ref="R216:R220"/>
    <mergeCell ref="S216:S220"/>
    <mergeCell ref="T216:T220"/>
  </mergeCells>
  <pageMargins left="0.70866141732283472" right="0.11811023622047245" top="0.31496062992125984" bottom="0.27559055118110237" header="0.31496062992125984" footer="0.31496062992125984"/>
  <pageSetup paperSize="8" scale="40" fitToHeight="13" orientation="landscape" r:id="rId1"/>
  <ignoredErrors>
    <ignoredError sqref="A216"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Сетевой график на 01.10.2022.</vt:lpstr>
      <vt:lpstr>'Сетевой график на 01.10.2022.'!Заголовки_для_печати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2022-10-14T12:01:11Z</dcterms:modified>
</cp:coreProperties>
</file>