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2760" yWindow="32940" windowWidth="28800" windowHeight="11985" firstSheet="2" activeTab="2"/>
  </bookViews>
  <sheets>
    <sheet name="ОГД  МКУ УГЗиП" sheetId="4" state="hidden" r:id="rId1"/>
    <sheet name="ОГД МКУ УКС " sheetId="5" state="hidden" r:id="rId2"/>
    <sheet name="отчет" sheetId="6" r:id="rId3"/>
  </sheets>
  <definedNames>
    <definedName name="_xlnm.Print_Area" localSheetId="0">'ОГД  МКУ УГЗиП'!$A$1:$AS$68</definedName>
    <definedName name="_xlnm.Print_Area" localSheetId="2">отчет!$A$1:$AS$82</definedName>
  </definedNames>
  <calcPr calcId="144525" iterate="1"/>
</workbook>
</file>

<file path=xl/calcChain.xml><?xml version="1.0" encoding="utf-8"?>
<calcChain xmlns="http://schemas.openxmlformats.org/spreadsheetml/2006/main">
  <c r="Q71" i="6" l="1"/>
  <c r="Q58" i="6"/>
  <c r="Q23" i="6"/>
  <c r="AO17" i="6"/>
  <c r="K17" i="6"/>
  <c r="P55" i="6" l="1"/>
  <c r="P58" i="6"/>
  <c r="M58" i="6"/>
  <c r="P23" i="6"/>
  <c r="E38" i="6" l="1"/>
  <c r="G81" i="6" l="1"/>
  <c r="G67" i="6"/>
  <c r="F67" i="6"/>
  <c r="E67" i="6"/>
  <c r="E81" i="6"/>
  <c r="P81" i="6"/>
  <c r="AP81" i="6"/>
  <c r="AO81" i="6"/>
  <c r="AM81" i="6"/>
  <c r="AL81" i="6"/>
  <c r="AJ81" i="6"/>
  <c r="AI81" i="6"/>
  <c r="AG81" i="6"/>
  <c r="AF81" i="6"/>
  <c r="AD81" i="6"/>
  <c r="AC81" i="6"/>
  <c r="AA81" i="6"/>
  <c r="Z81" i="6"/>
  <c r="X81" i="6"/>
  <c r="U81" i="6"/>
  <c r="T81" i="6"/>
  <c r="R81" i="6"/>
  <c r="Q81" i="6"/>
  <c r="I81" i="6"/>
  <c r="H81" i="6"/>
  <c r="F81" i="6"/>
  <c r="AQ67" i="6"/>
  <c r="AP67" i="6"/>
  <c r="AN67" i="6"/>
  <c r="AM67" i="6"/>
  <c r="AK67" i="6"/>
  <c r="AJ67" i="6"/>
  <c r="AH67" i="6"/>
  <c r="AG67" i="6"/>
  <c r="AE67" i="6"/>
  <c r="AD67" i="6"/>
  <c r="AB67" i="6"/>
  <c r="AA67" i="6"/>
  <c r="Y67" i="6"/>
  <c r="X67" i="6"/>
  <c r="V67" i="6"/>
  <c r="U67" i="6"/>
  <c r="S67" i="6"/>
  <c r="R67" i="6"/>
  <c r="M67" i="6"/>
  <c r="J67" i="6"/>
  <c r="AP60" i="6"/>
  <c r="AO60" i="6"/>
  <c r="AM60" i="6"/>
  <c r="AL60" i="6"/>
  <c r="AJ60" i="6"/>
  <c r="AI60" i="6"/>
  <c r="AG60" i="6"/>
  <c r="AF60" i="6"/>
  <c r="AD60" i="6"/>
  <c r="AC60" i="6"/>
  <c r="E60" i="6" s="1"/>
  <c r="AA60" i="6"/>
  <c r="X60" i="6"/>
  <c r="W60" i="6"/>
  <c r="U60" i="6"/>
  <c r="T60" i="6"/>
  <c r="R60" i="6"/>
  <c r="Q60" i="6"/>
  <c r="L60" i="6"/>
  <c r="K60" i="6"/>
  <c r="I60" i="6"/>
  <c r="H60" i="6"/>
  <c r="F60" i="6"/>
  <c r="AQ54" i="6"/>
  <c r="AP54" i="6"/>
  <c r="AN54" i="6"/>
  <c r="AM54" i="6"/>
  <c r="AK54" i="6"/>
  <c r="AJ54" i="6"/>
  <c r="AH54" i="6"/>
  <c r="AG54" i="6"/>
  <c r="AE54" i="6"/>
  <c r="AD54" i="6"/>
  <c r="AB54" i="6"/>
  <c r="AA54" i="6"/>
  <c r="Y54" i="6"/>
  <c r="X54" i="6"/>
  <c r="V54" i="6"/>
  <c r="U54" i="6"/>
  <c r="S54" i="6"/>
  <c r="R54" i="6"/>
  <c r="J54" i="6"/>
  <c r="F54" i="6"/>
  <c r="E54" i="6"/>
  <c r="I58" i="6"/>
  <c r="P42" i="6"/>
  <c r="G60" i="6" l="1"/>
  <c r="F48" i="6"/>
  <c r="E48" i="6"/>
  <c r="AP37" i="6"/>
  <c r="AM37" i="6"/>
  <c r="AL37" i="6"/>
  <c r="AJ37" i="6"/>
  <c r="AI37" i="6"/>
  <c r="AG37" i="6"/>
  <c r="AD37" i="6"/>
  <c r="AC37" i="6"/>
  <c r="AA37" i="6"/>
  <c r="Z37" i="6"/>
  <c r="X37" i="6"/>
  <c r="W37" i="6"/>
  <c r="U37" i="6"/>
  <c r="T37" i="6"/>
  <c r="R37" i="6"/>
  <c r="Q37" i="6"/>
  <c r="O37" i="6"/>
  <c r="N37" i="6"/>
  <c r="L37" i="6"/>
  <c r="K37" i="6"/>
  <c r="I37" i="6"/>
  <c r="H37" i="6"/>
  <c r="E37" i="6"/>
  <c r="AP31" i="6"/>
  <c r="AO31" i="6"/>
  <c r="AM31" i="6"/>
  <c r="AL31" i="6"/>
  <c r="AJ31" i="6"/>
  <c r="AI31" i="6"/>
  <c r="AG31" i="6"/>
  <c r="AF31" i="6"/>
  <c r="AD31" i="6"/>
  <c r="AC31" i="6"/>
  <c r="AA31" i="6"/>
  <c r="Z31" i="6"/>
  <c r="X31" i="6"/>
  <c r="U31" i="6"/>
  <c r="T31" i="6"/>
  <c r="R31" i="6"/>
  <c r="Q31" i="6"/>
  <c r="L31" i="6"/>
  <c r="K31" i="6"/>
  <c r="I31" i="6"/>
  <c r="F31" i="6" s="1"/>
  <c r="AP25" i="6"/>
  <c r="AM25" i="6"/>
  <c r="AL25" i="6"/>
  <c r="AJ25" i="6"/>
  <c r="AI25" i="6"/>
  <c r="AG25" i="6"/>
  <c r="AD25" i="6"/>
  <c r="AC25" i="6"/>
  <c r="AA25" i="6"/>
  <c r="Z25" i="6"/>
  <c r="X25" i="6"/>
  <c r="U25" i="6"/>
  <c r="T25" i="6"/>
  <c r="R25" i="6"/>
  <c r="Q25" i="6"/>
  <c r="O25" i="6"/>
  <c r="N25" i="6"/>
  <c r="K25" i="6"/>
  <c r="I25" i="6"/>
  <c r="H25" i="6"/>
  <c r="AP19" i="6"/>
  <c r="AM19" i="6"/>
  <c r="AJ19" i="6"/>
  <c r="AG19" i="6"/>
  <c r="AD19" i="6"/>
  <c r="AA19" i="6"/>
  <c r="X19" i="6"/>
  <c r="U19" i="6"/>
  <c r="R19" i="6"/>
  <c r="AP13" i="6"/>
  <c r="AM13" i="6"/>
  <c r="AJ13" i="6"/>
  <c r="AG13" i="6"/>
  <c r="AD13" i="6"/>
  <c r="AA13" i="6"/>
  <c r="X13" i="6"/>
  <c r="U13" i="6"/>
  <c r="R13" i="6"/>
  <c r="F13" i="6"/>
  <c r="E13" i="6"/>
  <c r="P38" i="5"/>
  <c r="F37" i="6" l="1"/>
  <c r="E31" i="6"/>
  <c r="G31" i="6" s="1"/>
  <c r="P21" i="5"/>
  <c r="N21" i="5"/>
  <c r="K16" i="4"/>
  <c r="AF16" i="4"/>
  <c r="K13" i="4"/>
  <c r="M13" i="4" s="1"/>
  <c r="E16" i="4"/>
  <c r="P13" i="4"/>
  <c r="J13" i="4"/>
  <c r="F28" i="4" l="1"/>
  <c r="E28" i="4"/>
  <c r="M16" i="4"/>
  <c r="J16" i="4"/>
  <c r="J60" i="5"/>
  <c r="J63" i="5"/>
  <c r="J49" i="5"/>
  <c r="J52" i="5"/>
  <c r="J39" i="5"/>
  <c r="J42" i="5"/>
  <c r="F38" i="5"/>
  <c r="E38" i="5"/>
  <c r="G38" i="5" l="1"/>
  <c r="J21" i="5"/>
  <c r="Z72" i="6" l="1"/>
  <c r="O66" i="6"/>
  <c r="N66" i="6"/>
  <c r="AP42" i="6"/>
  <c r="AO42" i="6"/>
  <c r="AP41" i="6"/>
  <c r="AO41" i="6"/>
  <c r="AP40" i="6"/>
  <c r="AO40" i="6"/>
  <c r="AP39" i="6"/>
  <c r="AO39" i="6"/>
  <c r="AM42" i="6"/>
  <c r="AL42" i="6"/>
  <c r="AM41" i="6"/>
  <c r="AL41" i="6"/>
  <c r="AM40" i="6"/>
  <c r="AL40" i="6"/>
  <c r="AM39" i="6"/>
  <c r="AL39" i="6"/>
  <c r="AJ42" i="6"/>
  <c r="AI42" i="6"/>
  <c r="AJ41" i="6"/>
  <c r="AI41" i="6"/>
  <c r="AJ40" i="6"/>
  <c r="AI40" i="6"/>
  <c r="AJ39" i="6"/>
  <c r="AI39" i="6"/>
  <c r="AG42" i="6"/>
  <c r="AF42" i="6"/>
  <c r="AG41" i="6"/>
  <c r="AF41" i="6"/>
  <c r="AG40" i="6"/>
  <c r="AF40" i="6"/>
  <c r="AG39" i="6"/>
  <c r="AF39" i="6"/>
  <c r="AD42" i="6"/>
  <c r="AC42" i="6"/>
  <c r="AD41" i="6"/>
  <c r="AC41" i="6"/>
  <c r="AD40" i="6"/>
  <c r="AC40" i="6"/>
  <c r="AD39" i="6"/>
  <c r="AC39" i="6"/>
  <c r="AA42" i="6"/>
  <c r="Z42" i="6"/>
  <c r="AA41" i="6"/>
  <c r="Z41" i="6"/>
  <c r="AA40" i="6"/>
  <c r="Z40" i="6"/>
  <c r="AA39" i="6"/>
  <c r="Z39" i="6"/>
  <c r="X42" i="6"/>
  <c r="X41" i="6"/>
  <c r="W41" i="6"/>
  <c r="X40" i="6"/>
  <c r="W40" i="6"/>
  <c r="X39" i="6"/>
  <c r="W39" i="6"/>
  <c r="U42" i="6"/>
  <c r="T42" i="6"/>
  <c r="U41" i="6"/>
  <c r="T41" i="6"/>
  <c r="U40" i="6"/>
  <c r="T40" i="6"/>
  <c r="U39" i="6"/>
  <c r="T39" i="6"/>
  <c r="R42" i="6"/>
  <c r="Q42" i="6"/>
  <c r="R41" i="6"/>
  <c r="Q41" i="6"/>
  <c r="R40" i="6"/>
  <c r="Q40" i="6"/>
  <c r="R39" i="6"/>
  <c r="Q39" i="6"/>
  <c r="O41" i="6"/>
  <c r="N41" i="6"/>
  <c r="O40" i="6"/>
  <c r="N40" i="6"/>
  <c r="O39" i="6"/>
  <c r="N39" i="6"/>
  <c r="L41" i="6"/>
  <c r="K41" i="6"/>
  <c r="L40" i="6"/>
  <c r="K40" i="6"/>
  <c r="L39" i="6"/>
  <c r="K39" i="6"/>
  <c r="H40" i="6"/>
  <c r="I40" i="6"/>
  <c r="H41" i="6"/>
  <c r="I41" i="6"/>
  <c r="H42" i="6"/>
  <c r="I42" i="6"/>
  <c r="I39" i="6"/>
  <c r="H39" i="6"/>
  <c r="AP36" i="6"/>
  <c r="AO36" i="6"/>
  <c r="AP35" i="6"/>
  <c r="AO35" i="6"/>
  <c r="AP34" i="6"/>
  <c r="AO34" i="6"/>
  <c r="AP33" i="6"/>
  <c r="AO33" i="6"/>
  <c r="AM36" i="6"/>
  <c r="AL36" i="6"/>
  <c r="AM35" i="6"/>
  <c r="AL35" i="6"/>
  <c r="AM34" i="6"/>
  <c r="AL34" i="6"/>
  <c r="AM33" i="6"/>
  <c r="AL33" i="6"/>
  <c r="AJ36" i="6"/>
  <c r="AI36" i="6"/>
  <c r="AJ35" i="6"/>
  <c r="AI35" i="6"/>
  <c r="AJ34" i="6"/>
  <c r="AI34" i="6"/>
  <c r="AJ33" i="6"/>
  <c r="AI33" i="6"/>
  <c r="AG36" i="6"/>
  <c r="AF36" i="6"/>
  <c r="AG35" i="6"/>
  <c r="AF35" i="6"/>
  <c r="AG34" i="6"/>
  <c r="AF34" i="6"/>
  <c r="AG33" i="6"/>
  <c r="AF33" i="6"/>
  <c r="AD36" i="6"/>
  <c r="AC36" i="6"/>
  <c r="AD35" i="6"/>
  <c r="AC35" i="6"/>
  <c r="AD34" i="6"/>
  <c r="AC34" i="6"/>
  <c r="AD33" i="6"/>
  <c r="AC33" i="6"/>
  <c r="AA36" i="6"/>
  <c r="Z36" i="6"/>
  <c r="AA35" i="6"/>
  <c r="Z35" i="6"/>
  <c r="AA34" i="6"/>
  <c r="Z34" i="6"/>
  <c r="AA33" i="6"/>
  <c r="Z33" i="6"/>
  <c r="X36" i="6"/>
  <c r="W36" i="6"/>
  <c r="X35" i="6"/>
  <c r="W35" i="6"/>
  <c r="X34" i="6"/>
  <c r="W34" i="6"/>
  <c r="X33" i="6"/>
  <c r="W33" i="6"/>
  <c r="U36" i="6"/>
  <c r="T36" i="6"/>
  <c r="U35" i="6"/>
  <c r="T35" i="6"/>
  <c r="U34" i="6"/>
  <c r="T34" i="6"/>
  <c r="U33" i="6"/>
  <c r="T33" i="6"/>
  <c r="R36" i="6"/>
  <c r="Q36" i="6"/>
  <c r="R35" i="6"/>
  <c r="Q35" i="6"/>
  <c r="R34" i="6"/>
  <c r="Q34" i="6"/>
  <c r="R33" i="6"/>
  <c r="Q33" i="6"/>
  <c r="O36" i="6"/>
  <c r="N36" i="6"/>
  <c r="O35" i="6"/>
  <c r="N35" i="6"/>
  <c r="O34" i="6"/>
  <c r="N34" i="6"/>
  <c r="O33" i="6"/>
  <c r="N33" i="6"/>
  <c r="L36" i="6"/>
  <c r="K36" i="6"/>
  <c r="L35" i="6"/>
  <c r="K35" i="6"/>
  <c r="L34" i="6"/>
  <c r="K34" i="6"/>
  <c r="L33" i="6"/>
  <c r="K33" i="6"/>
  <c r="H34" i="6"/>
  <c r="I34" i="6"/>
  <c r="H35" i="6"/>
  <c r="I35" i="6"/>
  <c r="H36" i="6"/>
  <c r="I36" i="6"/>
  <c r="I33" i="6"/>
  <c r="H33" i="6"/>
  <c r="AP30" i="6"/>
  <c r="AO30" i="6"/>
  <c r="AP29" i="6"/>
  <c r="AP28" i="6"/>
  <c r="AO28" i="6"/>
  <c r="AP27" i="6"/>
  <c r="AO27" i="6"/>
  <c r="AM30" i="6"/>
  <c r="AL30" i="6"/>
  <c r="AM29" i="6"/>
  <c r="AL29" i="6"/>
  <c r="AM28" i="6"/>
  <c r="AL28" i="6"/>
  <c r="AM27" i="6"/>
  <c r="AL27" i="6"/>
  <c r="AJ30" i="6"/>
  <c r="AI30" i="6"/>
  <c r="AJ29" i="6"/>
  <c r="AI29" i="6"/>
  <c r="AJ28" i="6"/>
  <c r="AI28" i="6"/>
  <c r="AJ27" i="6"/>
  <c r="AI27" i="6"/>
  <c r="AG30" i="6"/>
  <c r="AF30" i="6"/>
  <c r="AG29" i="6"/>
  <c r="AG28" i="6"/>
  <c r="AF28" i="6"/>
  <c r="AG27" i="6"/>
  <c r="AF27" i="6"/>
  <c r="AD30" i="6"/>
  <c r="AC30" i="6"/>
  <c r="AD29" i="6"/>
  <c r="AC29" i="6"/>
  <c r="AD28" i="6"/>
  <c r="AC28" i="6"/>
  <c r="AD27" i="6"/>
  <c r="AC27" i="6"/>
  <c r="AA30" i="6"/>
  <c r="Z30" i="6"/>
  <c r="AA29" i="6"/>
  <c r="Z29" i="6"/>
  <c r="AA28" i="6"/>
  <c r="Z28" i="6"/>
  <c r="AA27" i="6"/>
  <c r="Z27" i="6"/>
  <c r="X30" i="6"/>
  <c r="W30" i="6"/>
  <c r="X29" i="6"/>
  <c r="W29" i="6"/>
  <c r="X28" i="6"/>
  <c r="W28" i="6"/>
  <c r="X27" i="6"/>
  <c r="W27" i="6"/>
  <c r="U30" i="6"/>
  <c r="T30" i="6"/>
  <c r="U29" i="6"/>
  <c r="U28" i="6"/>
  <c r="T28" i="6"/>
  <c r="U27" i="6"/>
  <c r="T27" i="6"/>
  <c r="R30" i="6"/>
  <c r="Q30" i="6"/>
  <c r="R29" i="6"/>
  <c r="Q29" i="6"/>
  <c r="R28" i="6"/>
  <c r="Q28" i="6"/>
  <c r="R27" i="6"/>
  <c r="Q27" i="6"/>
  <c r="O30" i="6"/>
  <c r="N30" i="6"/>
  <c r="O29" i="6"/>
  <c r="N29" i="6"/>
  <c r="O28" i="6"/>
  <c r="N28" i="6"/>
  <c r="O27" i="6"/>
  <c r="N27" i="6"/>
  <c r="L30" i="6"/>
  <c r="K30" i="6"/>
  <c r="L28" i="6"/>
  <c r="K28" i="6"/>
  <c r="L27" i="6"/>
  <c r="K27" i="6"/>
  <c r="H28" i="6"/>
  <c r="I28" i="6"/>
  <c r="H29" i="6"/>
  <c r="E29" i="6" s="1"/>
  <c r="I29" i="6"/>
  <c r="H30" i="6"/>
  <c r="I30" i="6"/>
  <c r="I27" i="6"/>
  <c r="H27" i="6"/>
  <c r="AP24" i="6"/>
  <c r="AO24" i="6"/>
  <c r="AP23" i="6"/>
  <c r="AP22" i="6"/>
  <c r="AO22" i="6"/>
  <c r="AP21" i="6"/>
  <c r="AO21" i="6"/>
  <c r="AM24" i="6"/>
  <c r="AL24" i="6"/>
  <c r="AM23" i="6"/>
  <c r="AL23" i="6"/>
  <c r="AM22" i="6"/>
  <c r="AL22" i="6"/>
  <c r="AM21" i="6"/>
  <c r="AL21" i="6"/>
  <c r="AJ24" i="6"/>
  <c r="AI24" i="6"/>
  <c r="AJ23" i="6"/>
  <c r="AI23" i="6"/>
  <c r="AJ22" i="6"/>
  <c r="AI22" i="6"/>
  <c r="AJ21" i="6"/>
  <c r="AI21" i="6"/>
  <c r="AG24" i="6"/>
  <c r="AF24" i="6"/>
  <c r="AG23" i="6"/>
  <c r="AF23" i="6"/>
  <c r="AG22" i="6"/>
  <c r="AF22" i="6"/>
  <c r="AG21" i="6"/>
  <c r="AF21" i="6"/>
  <c r="AD24" i="6"/>
  <c r="AC24" i="6"/>
  <c r="AD23" i="6"/>
  <c r="AC23" i="6"/>
  <c r="AD22" i="6"/>
  <c r="AC22" i="6"/>
  <c r="AD21" i="6"/>
  <c r="AC21" i="6"/>
  <c r="AA24" i="6"/>
  <c r="Z24" i="6"/>
  <c r="AA23" i="6"/>
  <c r="Z23" i="6"/>
  <c r="AA22" i="6"/>
  <c r="Z22" i="6"/>
  <c r="AA21" i="6"/>
  <c r="Z21" i="6"/>
  <c r="X24" i="6"/>
  <c r="W24" i="6"/>
  <c r="X23" i="6"/>
  <c r="W23" i="6"/>
  <c r="X22" i="6"/>
  <c r="W22" i="6"/>
  <c r="X21" i="6"/>
  <c r="W21" i="6"/>
  <c r="U24" i="6"/>
  <c r="T24" i="6"/>
  <c r="U23" i="6"/>
  <c r="T23" i="6"/>
  <c r="U22" i="6"/>
  <c r="T22" i="6"/>
  <c r="U21" i="6"/>
  <c r="T21" i="6"/>
  <c r="R24" i="6"/>
  <c r="Q24" i="6"/>
  <c r="R23" i="6"/>
  <c r="R22" i="6"/>
  <c r="Q22" i="6"/>
  <c r="R21" i="6"/>
  <c r="Q21" i="6"/>
  <c r="O24" i="6"/>
  <c r="N24" i="6"/>
  <c r="O23" i="6"/>
  <c r="N23" i="6"/>
  <c r="O22" i="6"/>
  <c r="N22" i="6"/>
  <c r="O21" i="6"/>
  <c r="N21" i="6"/>
  <c r="L24" i="6"/>
  <c r="K24" i="6"/>
  <c r="L23" i="6"/>
  <c r="K23" i="6"/>
  <c r="L22" i="6"/>
  <c r="K22" i="6"/>
  <c r="L21" i="6"/>
  <c r="K21" i="6"/>
  <c r="H22" i="6"/>
  <c r="I22" i="6"/>
  <c r="H23" i="6"/>
  <c r="I23" i="6"/>
  <c r="J23" i="6" s="1"/>
  <c r="H24" i="6"/>
  <c r="I24" i="6"/>
  <c r="I21" i="6"/>
  <c r="H21" i="6"/>
  <c r="AP18" i="6" l="1"/>
  <c r="AO18" i="6"/>
  <c r="AP17" i="6"/>
  <c r="AP16" i="6"/>
  <c r="AO16" i="6"/>
  <c r="AP15" i="6"/>
  <c r="AO15" i="6"/>
  <c r="AM18" i="6"/>
  <c r="AL18" i="6"/>
  <c r="AM17" i="6"/>
  <c r="AL17" i="6"/>
  <c r="AM16" i="6"/>
  <c r="AL16" i="6"/>
  <c r="AM15" i="6"/>
  <c r="AL15" i="6"/>
  <c r="AJ18" i="6"/>
  <c r="AI18" i="6"/>
  <c r="AJ17" i="6"/>
  <c r="AI17" i="6"/>
  <c r="AJ16" i="6"/>
  <c r="AI16" i="6"/>
  <c r="AJ15" i="6"/>
  <c r="AI15" i="6"/>
  <c r="AG18" i="6"/>
  <c r="AF18" i="6"/>
  <c r="AG17" i="6"/>
  <c r="AG16" i="6"/>
  <c r="AF16" i="6"/>
  <c r="AG15" i="6"/>
  <c r="AF15" i="6"/>
  <c r="AD18" i="6"/>
  <c r="AC18" i="6"/>
  <c r="AD17" i="6"/>
  <c r="AC17" i="6"/>
  <c r="AD16" i="6"/>
  <c r="AC16" i="6"/>
  <c r="AD15" i="6"/>
  <c r="AC15" i="6"/>
  <c r="AA18" i="6"/>
  <c r="Z18" i="6"/>
  <c r="AA17" i="6"/>
  <c r="Z17" i="6"/>
  <c r="AA16" i="6"/>
  <c r="Z16" i="6"/>
  <c r="AA15" i="6"/>
  <c r="Z15" i="6"/>
  <c r="X18" i="6"/>
  <c r="W18" i="6"/>
  <c r="X17" i="6"/>
  <c r="X16" i="6"/>
  <c r="W16" i="6"/>
  <c r="X15" i="6"/>
  <c r="W15" i="6"/>
  <c r="U18" i="6"/>
  <c r="T18" i="6"/>
  <c r="U17" i="6"/>
  <c r="T17" i="6"/>
  <c r="U16" i="6"/>
  <c r="T16" i="6"/>
  <c r="U15" i="6"/>
  <c r="T15" i="6"/>
  <c r="R18" i="6"/>
  <c r="Q18" i="6"/>
  <c r="R17" i="6"/>
  <c r="Q17" i="6"/>
  <c r="R16" i="6"/>
  <c r="Q16" i="6"/>
  <c r="R15" i="6"/>
  <c r="Q15" i="6"/>
  <c r="O18" i="6"/>
  <c r="N18" i="6"/>
  <c r="O17" i="6"/>
  <c r="O16" i="6"/>
  <c r="N16" i="6"/>
  <c r="O15" i="6"/>
  <c r="N15" i="6"/>
  <c r="L18" i="6"/>
  <c r="K18" i="6"/>
  <c r="L17" i="6"/>
  <c r="L16" i="6"/>
  <c r="K16" i="6"/>
  <c r="L15" i="6"/>
  <c r="K15" i="6"/>
  <c r="H16" i="6"/>
  <c r="I16" i="6"/>
  <c r="H17" i="6"/>
  <c r="I17" i="6"/>
  <c r="H18" i="6"/>
  <c r="I18" i="6"/>
  <c r="I15" i="6"/>
  <c r="H15" i="6"/>
  <c r="AP12" i="6"/>
  <c r="AO12" i="6"/>
  <c r="AP11" i="6"/>
  <c r="AQ11" i="6" s="1"/>
  <c r="AO11" i="6"/>
  <c r="AP10" i="6"/>
  <c r="AQ10" i="6" s="1"/>
  <c r="AO10" i="6"/>
  <c r="AP9" i="6"/>
  <c r="AO9" i="6"/>
  <c r="AM12" i="6"/>
  <c r="AL12" i="6"/>
  <c r="AM11" i="6"/>
  <c r="AL11" i="6"/>
  <c r="AM10" i="6"/>
  <c r="AL10" i="6"/>
  <c r="AM9" i="6"/>
  <c r="AL9" i="6"/>
  <c r="AJ12" i="6"/>
  <c r="AI12" i="6"/>
  <c r="AJ11" i="6"/>
  <c r="AI11" i="6"/>
  <c r="AJ10" i="6"/>
  <c r="AI10" i="6"/>
  <c r="AJ9" i="6"/>
  <c r="AI9" i="6"/>
  <c r="AG12" i="6"/>
  <c r="AF12" i="6"/>
  <c r="AG11" i="6"/>
  <c r="AF11" i="6"/>
  <c r="AG10" i="6"/>
  <c r="AF10" i="6"/>
  <c r="AG9" i="6"/>
  <c r="AF9" i="6"/>
  <c r="AD12" i="6"/>
  <c r="AC12" i="6"/>
  <c r="AD11" i="6"/>
  <c r="AC11" i="6"/>
  <c r="AD10" i="6"/>
  <c r="AC10" i="6"/>
  <c r="AD9" i="6"/>
  <c r="AC9" i="6"/>
  <c r="AA12" i="6"/>
  <c r="Z12" i="6"/>
  <c r="AA11" i="6"/>
  <c r="Z11" i="6"/>
  <c r="AA10" i="6"/>
  <c r="Z10" i="6"/>
  <c r="AA9" i="6"/>
  <c r="Z9" i="6"/>
  <c r="X12" i="6"/>
  <c r="W12" i="6"/>
  <c r="X11" i="6"/>
  <c r="W11" i="6"/>
  <c r="X10" i="6"/>
  <c r="W10" i="6"/>
  <c r="X9" i="6"/>
  <c r="W9" i="6"/>
  <c r="U12" i="6"/>
  <c r="T12" i="6"/>
  <c r="U11" i="6"/>
  <c r="T11" i="6"/>
  <c r="U10" i="6"/>
  <c r="T10" i="6"/>
  <c r="U9" i="6"/>
  <c r="T9" i="6"/>
  <c r="R12" i="6"/>
  <c r="Q12" i="6"/>
  <c r="R11" i="6"/>
  <c r="Q11" i="6"/>
  <c r="R10" i="6"/>
  <c r="Q10" i="6"/>
  <c r="R9" i="6"/>
  <c r="Q9" i="6"/>
  <c r="O12" i="6"/>
  <c r="N12" i="6"/>
  <c r="O11" i="6"/>
  <c r="N11" i="6"/>
  <c r="O10" i="6"/>
  <c r="N10" i="6"/>
  <c r="O9" i="6"/>
  <c r="N9" i="6"/>
  <c r="L12" i="6"/>
  <c r="K12" i="6"/>
  <c r="L11" i="6"/>
  <c r="K11" i="6"/>
  <c r="L10" i="6"/>
  <c r="K10" i="6"/>
  <c r="L9" i="6"/>
  <c r="K9" i="6"/>
  <c r="H10" i="6"/>
  <c r="I10" i="6"/>
  <c r="H11" i="6"/>
  <c r="I11" i="6"/>
  <c r="H12" i="6"/>
  <c r="I12" i="6"/>
  <c r="I9" i="6"/>
  <c r="AO16" i="4"/>
  <c r="AF17" i="6"/>
  <c r="W16" i="4"/>
  <c r="W17" i="6" s="1"/>
  <c r="N17" i="6"/>
  <c r="Q64" i="5"/>
  <c r="Q72" i="6" s="1"/>
  <c r="H9" i="6"/>
  <c r="H8" i="6" s="1"/>
  <c r="W63" i="5"/>
  <c r="W71" i="6" s="1"/>
  <c r="AK11" i="6" l="1"/>
  <c r="J17" i="6"/>
  <c r="AK17" i="6"/>
  <c r="AN17" i="6"/>
  <c r="AB17" i="6"/>
  <c r="S17" i="6"/>
  <c r="V17" i="6"/>
  <c r="M17" i="6"/>
  <c r="AE17" i="6"/>
  <c r="P17" i="6"/>
  <c r="AH17" i="6"/>
  <c r="Y17" i="6"/>
  <c r="AQ17" i="6"/>
  <c r="AP80" i="6"/>
  <c r="AO80" i="6"/>
  <c r="AO73" i="6" s="1"/>
  <c r="AM80" i="6"/>
  <c r="AM73" i="6" s="1"/>
  <c r="AL80" i="6"/>
  <c r="AJ80" i="6"/>
  <c r="AI80" i="6"/>
  <c r="AI73" i="6" s="1"/>
  <c r="AG80" i="6"/>
  <c r="AG73" i="6" s="1"/>
  <c r="AF80" i="6"/>
  <c r="AD80" i="6"/>
  <c r="AC80" i="6"/>
  <c r="AC73" i="6" s="1"/>
  <c r="AA80" i="6"/>
  <c r="Z80" i="6"/>
  <c r="X80" i="6"/>
  <c r="W80" i="6"/>
  <c r="W73" i="6" s="1"/>
  <c r="U80" i="6"/>
  <c r="T80" i="6"/>
  <c r="R80" i="6"/>
  <c r="Q80" i="6"/>
  <c r="O80" i="6"/>
  <c r="N80" i="6"/>
  <c r="L80" i="6"/>
  <c r="K80" i="6"/>
  <c r="I80" i="6"/>
  <c r="H80" i="6"/>
  <c r="G79" i="6"/>
  <c r="AQ75" i="6"/>
  <c r="AQ76" i="6" s="1"/>
  <c r="AQ77" i="6" s="1"/>
  <c r="AQ78" i="6" s="1"/>
  <c r="AQ79" i="6" s="1"/>
  <c r="AP75" i="6"/>
  <c r="AP76" i="6" s="1"/>
  <c r="AP77" i="6" s="1"/>
  <c r="AP78" i="6" s="1"/>
  <c r="AP79" i="6" s="1"/>
  <c r="AO75" i="6"/>
  <c r="AO76" i="6" s="1"/>
  <c r="AO77" i="6" s="1"/>
  <c r="AO78" i="6" s="1"/>
  <c r="AO79" i="6" s="1"/>
  <c r="AN75" i="6"/>
  <c r="AN76" i="6" s="1"/>
  <c r="AN77" i="6" s="1"/>
  <c r="AN78" i="6" s="1"/>
  <c r="AN79" i="6" s="1"/>
  <c r="AM75" i="6"/>
  <c r="AM76" i="6" s="1"/>
  <c r="AM77" i="6" s="1"/>
  <c r="AM78" i="6" s="1"/>
  <c r="AM79" i="6" s="1"/>
  <c r="AL75" i="6"/>
  <c r="AL76" i="6" s="1"/>
  <c r="AL77" i="6" s="1"/>
  <c r="AL78" i="6" s="1"/>
  <c r="AL79" i="6" s="1"/>
  <c r="AK75" i="6"/>
  <c r="AK76" i="6" s="1"/>
  <c r="AK77" i="6" s="1"/>
  <c r="AK78" i="6" s="1"/>
  <c r="AK79" i="6" s="1"/>
  <c r="AJ75" i="6"/>
  <c r="AJ76" i="6" s="1"/>
  <c r="AJ77" i="6" s="1"/>
  <c r="AJ78" i="6" s="1"/>
  <c r="AJ79" i="6" s="1"/>
  <c r="AI75" i="6"/>
  <c r="AI76" i="6" s="1"/>
  <c r="AI77" i="6" s="1"/>
  <c r="AI78" i="6" s="1"/>
  <c r="AI79" i="6" s="1"/>
  <c r="AH75" i="6"/>
  <c r="AH76" i="6" s="1"/>
  <c r="AH77" i="6" s="1"/>
  <c r="AH78" i="6" s="1"/>
  <c r="AH79" i="6" s="1"/>
  <c r="AG75" i="6"/>
  <c r="AG76" i="6" s="1"/>
  <c r="AG77" i="6" s="1"/>
  <c r="AG78" i="6" s="1"/>
  <c r="AG79" i="6" s="1"/>
  <c r="AF75" i="6"/>
  <c r="AF76" i="6" s="1"/>
  <c r="AF77" i="6" s="1"/>
  <c r="AF78" i="6" s="1"/>
  <c r="AF79" i="6" s="1"/>
  <c r="AE75" i="6"/>
  <c r="AE76" i="6" s="1"/>
  <c r="AE77" i="6" s="1"/>
  <c r="AE78" i="6" s="1"/>
  <c r="AE79" i="6" s="1"/>
  <c r="AD75" i="6"/>
  <c r="AD76" i="6" s="1"/>
  <c r="AD77" i="6" s="1"/>
  <c r="AD78" i="6" s="1"/>
  <c r="AD79" i="6" s="1"/>
  <c r="AC75" i="6"/>
  <c r="AC76" i="6" s="1"/>
  <c r="AC77" i="6" s="1"/>
  <c r="AC78" i="6" s="1"/>
  <c r="AC79" i="6" s="1"/>
  <c r="AB75" i="6"/>
  <c r="AB76" i="6" s="1"/>
  <c r="AB77" i="6" s="1"/>
  <c r="AB78" i="6" s="1"/>
  <c r="AB79" i="6" s="1"/>
  <c r="AA75" i="6"/>
  <c r="AA76" i="6" s="1"/>
  <c r="AA77" i="6" s="1"/>
  <c r="AA78" i="6" s="1"/>
  <c r="AA79" i="6" s="1"/>
  <c r="Z75" i="6"/>
  <c r="Z76" i="6" s="1"/>
  <c r="Z77" i="6" s="1"/>
  <c r="Z78" i="6" s="1"/>
  <c r="Z79" i="6" s="1"/>
  <c r="Y75" i="6"/>
  <c r="Y76" i="6" s="1"/>
  <c r="Y77" i="6" s="1"/>
  <c r="Y78" i="6" s="1"/>
  <c r="Y79" i="6" s="1"/>
  <c r="X75" i="6"/>
  <c r="X76" i="6" s="1"/>
  <c r="X77" i="6" s="1"/>
  <c r="X78" i="6" s="1"/>
  <c r="X79" i="6" s="1"/>
  <c r="W75" i="6"/>
  <c r="W76" i="6" s="1"/>
  <c r="W77" i="6" s="1"/>
  <c r="W78" i="6" s="1"/>
  <c r="W79" i="6" s="1"/>
  <c r="V75" i="6"/>
  <c r="V76" i="6" s="1"/>
  <c r="V77" i="6" s="1"/>
  <c r="V78" i="6" s="1"/>
  <c r="V79" i="6" s="1"/>
  <c r="U75" i="6"/>
  <c r="U76" i="6" s="1"/>
  <c r="U77" i="6" s="1"/>
  <c r="U78" i="6" s="1"/>
  <c r="U79" i="6" s="1"/>
  <c r="T75" i="6"/>
  <c r="T76" i="6" s="1"/>
  <c r="T77" i="6" s="1"/>
  <c r="T78" i="6" s="1"/>
  <c r="T79" i="6" s="1"/>
  <c r="S75" i="6"/>
  <c r="S76" i="6" s="1"/>
  <c r="S77" i="6" s="1"/>
  <c r="S78" i="6" s="1"/>
  <c r="S79" i="6" s="1"/>
  <c r="R75" i="6"/>
  <c r="R76" i="6" s="1"/>
  <c r="R77" i="6" s="1"/>
  <c r="R78" i="6" s="1"/>
  <c r="Q75" i="6"/>
  <c r="Q76" i="6" s="1"/>
  <c r="Q77" i="6" s="1"/>
  <c r="Q78" i="6" s="1"/>
  <c r="Q79" i="6" s="1"/>
  <c r="P75" i="6"/>
  <c r="P76" i="6" s="1"/>
  <c r="P77" i="6" s="1"/>
  <c r="P78" i="6" s="1"/>
  <c r="P79" i="6" s="1"/>
  <c r="O75" i="6"/>
  <c r="O76" i="6" s="1"/>
  <c r="O77" i="6" s="1"/>
  <c r="O78" i="6" s="1"/>
  <c r="O79" i="6" s="1"/>
  <c r="N75" i="6"/>
  <c r="N76" i="6" s="1"/>
  <c r="N77" i="6" s="1"/>
  <c r="N78" i="6" s="1"/>
  <c r="M75" i="6"/>
  <c r="M76" i="6" s="1"/>
  <c r="M77" i="6" s="1"/>
  <c r="L75" i="6"/>
  <c r="L76" i="6" s="1"/>
  <c r="L77" i="6" s="1"/>
  <c r="K75" i="6"/>
  <c r="K76" i="6" s="1"/>
  <c r="K77" i="6" s="1"/>
  <c r="J75" i="6"/>
  <c r="J76" i="6" s="1"/>
  <c r="J77" i="6" s="1"/>
  <c r="J78" i="6" s="1"/>
  <c r="J79" i="6" s="1"/>
  <c r="I75" i="6"/>
  <c r="I76" i="6" s="1"/>
  <c r="I77" i="6" s="1"/>
  <c r="I78" i="6" s="1"/>
  <c r="H75" i="6"/>
  <c r="H76" i="6" s="1"/>
  <c r="H77" i="6" s="1"/>
  <c r="H78" i="6" s="1"/>
  <c r="G75" i="6"/>
  <c r="G76" i="6" s="1"/>
  <c r="G77" i="6" s="1"/>
  <c r="F75" i="6"/>
  <c r="F76" i="6" s="1"/>
  <c r="F77" i="6" s="1"/>
  <c r="Y73" i="6"/>
  <c r="N73" i="6"/>
  <c r="K73" i="6"/>
  <c r="I73" i="6"/>
  <c r="H73" i="6"/>
  <c r="AQ70" i="6"/>
  <c r="AN70" i="6"/>
  <c r="AK70" i="6"/>
  <c r="AH70" i="6"/>
  <c r="AE70" i="6"/>
  <c r="AB70" i="6"/>
  <c r="Y70" i="6"/>
  <c r="V70" i="6"/>
  <c r="S70" i="6"/>
  <c r="P70" i="6"/>
  <c r="M70" i="6"/>
  <c r="J70" i="6"/>
  <c r="AQ66" i="6"/>
  <c r="AN66" i="6"/>
  <c r="AK66" i="6"/>
  <c r="AH66" i="6"/>
  <c r="AE66" i="6"/>
  <c r="AB66" i="6"/>
  <c r="Y66" i="6"/>
  <c r="V66" i="6"/>
  <c r="S66" i="6"/>
  <c r="M66" i="6"/>
  <c r="J66" i="6"/>
  <c r="AQ64" i="6"/>
  <c r="AN64" i="6"/>
  <c r="AK64" i="6"/>
  <c r="AH64" i="6"/>
  <c r="AE64" i="6"/>
  <c r="AB64" i="6"/>
  <c r="Y64" i="6"/>
  <c r="V64" i="6"/>
  <c r="S64" i="6"/>
  <c r="M64" i="6"/>
  <c r="J64" i="6"/>
  <c r="AQ63" i="6"/>
  <c r="AN63" i="6"/>
  <c r="AK63" i="6"/>
  <c r="AH63" i="6"/>
  <c r="AE63" i="6"/>
  <c r="AB63" i="6"/>
  <c r="Y63" i="6"/>
  <c r="V63" i="6"/>
  <c r="S63" i="6"/>
  <c r="P63" i="6"/>
  <c r="M63" i="6"/>
  <c r="J63" i="6"/>
  <c r="AQ51" i="6"/>
  <c r="AQ53" i="6" s="1"/>
  <c r="AQ52" i="6" s="1"/>
  <c r="AN51" i="6"/>
  <c r="AN53" i="6" s="1"/>
  <c r="AN52" i="6" s="1"/>
  <c r="AK51" i="6"/>
  <c r="AK53" i="6" s="1"/>
  <c r="AK52" i="6" s="1"/>
  <c r="AH51" i="6"/>
  <c r="AH53" i="6" s="1"/>
  <c r="AH52" i="6" s="1"/>
  <c r="AE51" i="6"/>
  <c r="AE53" i="6" s="1"/>
  <c r="AB51" i="6"/>
  <c r="AB53" i="6" s="1"/>
  <c r="AB52" i="6" s="1"/>
  <c r="Y51" i="6"/>
  <c r="Y53" i="6" s="1"/>
  <c r="Y52" i="6" s="1"/>
  <c r="V51" i="6"/>
  <c r="V53" i="6" s="1"/>
  <c r="V52" i="6" s="1"/>
  <c r="S51" i="6"/>
  <c r="S53" i="6" s="1"/>
  <c r="S52" i="6" s="1"/>
  <c r="P51" i="6"/>
  <c r="P53" i="6" s="1"/>
  <c r="P52" i="6" s="1"/>
  <c r="M51" i="6"/>
  <c r="M53" i="6" s="1"/>
  <c r="M52" i="6" s="1"/>
  <c r="J51" i="6"/>
  <c r="J53" i="6" s="1"/>
  <c r="J52" i="6" s="1"/>
  <c r="AQ73" i="6"/>
  <c r="AN73" i="6"/>
  <c r="AL73" i="6"/>
  <c r="AK73" i="6"/>
  <c r="AH73" i="6"/>
  <c r="AF73" i="6"/>
  <c r="AE73" i="6"/>
  <c r="AB73" i="6"/>
  <c r="Z73" i="6"/>
  <c r="V73" i="6"/>
  <c r="T73" i="6"/>
  <c r="M73" i="6"/>
  <c r="F47" i="6"/>
  <c r="E47" i="6"/>
  <c r="AQ45" i="6"/>
  <c r="AQ57" i="6" s="1"/>
  <c r="AN45" i="6"/>
  <c r="AN57" i="6" s="1"/>
  <c r="AK45" i="6"/>
  <c r="AK57" i="6" s="1"/>
  <c r="AH45" i="6"/>
  <c r="AE45" i="6"/>
  <c r="AE57" i="6" s="1"/>
  <c r="AB45" i="6"/>
  <c r="AB57" i="6" s="1"/>
  <c r="Y45" i="6"/>
  <c r="V45" i="6"/>
  <c r="V57" i="6" s="1"/>
  <c r="S45" i="6"/>
  <c r="S57" i="6" s="1"/>
  <c r="P45" i="6"/>
  <c r="P57" i="6" s="1"/>
  <c r="M45" i="6"/>
  <c r="M57" i="6" s="1"/>
  <c r="J45" i="6"/>
  <c r="J57" i="6" s="1"/>
  <c r="AQ44" i="6"/>
  <c r="AN44" i="6"/>
  <c r="AK44" i="6"/>
  <c r="AH44" i="6"/>
  <c r="AE44" i="6"/>
  <c r="AB44" i="6"/>
  <c r="Y44" i="6"/>
  <c r="V44" i="6"/>
  <c r="S44" i="6"/>
  <c r="P44" i="6"/>
  <c r="M44" i="6"/>
  <c r="J44" i="6"/>
  <c r="F42" i="6"/>
  <c r="G42" i="6" s="1"/>
  <c r="E42" i="6"/>
  <c r="F41" i="6"/>
  <c r="F40" i="6"/>
  <c r="E40" i="6"/>
  <c r="F39" i="6"/>
  <c r="E39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V38" i="6"/>
  <c r="U38" i="6"/>
  <c r="T38" i="6"/>
  <c r="S38" i="6"/>
  <c r="R38" i="6"/>
  <c r="Q38" i="6"/>
  <c r="J38" i="6"/>
  <c r="I38" i="6"/>
  <c r="H38" i="6"/>
  <c r="F36" i="6"/>
  <c r="E36" i="6"/>
  <c r="F35" i="6"/>
  <c r="E35" i="6"/>
  <c r="F33" i="6"/>
  <c r="E33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0" i="6"/>
  <c r="E30" i="6"/>
  <c r="AH29" i="6"/>
  <c r="F29" i="6"/>
  <c r="F28" i="6"/>
  <c r="E28" i="6"/>
  <c r="F27" i="6"/>
  <c r="E27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X26" i="6"/>
  <c r="W26" i="6"/>
  <c r="V26" i="6"/>
  <c r="U26" i="6"/>
  <c r="T26" i="6"/>
  <c r="S26" i="6"/>
  <c r="R26" i="6"/>
  <c r="Q26" i="6"/>
  <c r="O26" i="6"/>
  <c r="N26" i="6"/>
  <c r="M26" i="6"/>
  <c r="L26" i="6"/>
  <c r="K26" i="6"/>
  <c r="J26" i="6"/>
  <c r="I26" i="6"/>
  <c r="H26" i="6"/>
  <c r="E24" i="6"/>
  <c r="F23" i="6"/>
  <c r="E22" i="6"/>
  <c r="E21" i="6"/>
  <c r="AQ20" i="6"/>
  <c r="AP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I20" i="6"/>
  <c r="H20" i="6"/>
  <c r="F18" i="6"/>
  <c r="E18" i="6"/>
  <c r="F17" i="6"/>
  <c r="E17" i="6"/>
  <c r="F16" i="6"/>
  <c r="E16" i="6"/>
  <c r="F15" i="6"/>
  <c r="E15" i="6"/>
  <c r="AP14" i="6"/>
  <c r="AO14" i="6"/>
  <c r="AM14" i="6"/>
  <c r="AL14" i="6"/>
  <c r="AJ14" i="6"/>
  <c r="AI14" i="6"/>
  <c r="AG14" i="6"/>
  <c r="AF14" i="6"/>
  <c r="AD14" i="6"/>
  <c r="AC14" i="6"/>
  <c r="AA14" i="6"/>
  <c r="Z14" i="6"/>
  <c r="X14" i="6"/>
  <c r="W14" i="6"/>
  <c r="U14" i="6"/>
  <c r="T14" i="6"/>
  <c r="R14" i="6"/>
  <c r="Q14" i="6"/>
  <c r="O14" i="6"/>
  <c r="N14" i="6"/>
  <c r="L14" i="6"/>
  <c r="K14" i="6"/>
  <c r="I14" i="6"/>
  <c r="H14" i="6"/>
  <c r="F12" i="6"/>
  <c r="E12" i="6"/>
  <c r="F11" i="6"/>
  <c r="E11" i="6"/>
  <c r="F10" i="6"/>
  <c r="E10" i="6"/>
  <c r="F9" i="6"/>
  <c r="E9" i="6"/>
  <c r="AP8" i="6"/>
  <c r="AO8" i="6"/>
  <c r="AN8" i="6"/>
  <c r="AM8" i="6"/>
  <c r="AL8" i="6"/>
  <c r="AJ8" i="6"/>
  <c r="AI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O8" i="6"/>
  <c r="N8" i="6"/>
  <c r="M8" i="6"/>
  <c r="L8" i="6"/>
  <c r="K8" i="6"/>
  <c r="I8" i="6"/>
  <c r="G10" i="6" l="1"/>
  <c r="G11" i="6"/>
  <c r="J14" i="6"/>
  <c r="P14" i="6"/>
  <c r="S14" i="6"/>
  <c r="V14" i="6"/>
  <c r="Y14" i="6"/>
  <c r="AB14" i="6"/>
  <c r="AE14" i="6"/>
  <c r="AK14" i="6"/>
  <c r="AN14" i="6"/>
  <c r="AQ14" i="6"/>
  <c r="AQ8" i="6"/>
  <c r="AH14" i="6"/>
  <c r="M14" i="6"/>
  <c r="G17" i="6"/>
  <c r="J20" i="6"/>
  <c r="AK8" i="6"/>
  <c r="G29" i="6"/>
  <c r="F20" i="6"/>
  <c r="F8" i="6"/>
  <c r="AK49" i="6"/>
  <c r="E8" i="6"/>
  <c r="F26" i="6"/>
  <c r="F14" i="6"/>
  <c r="E26" i="6"/>
  <c r="F32" i="6"/>
  <c r="S49" i="6"/>
  <c r="AQ49" i="6"/>
  <c r="AN49" i="6"/>
  <c r="F80" i="6"/>
  <c r="F64" i="6"/>
  <c r="Q73" i="6"/>
  <c r="E73" i="6" s="1"/>
  <c r="E80" i="6"/>
  <c r="E14" i="6"/>
  <c r="Y49" i="6"/>
  <c r="P49" i="6"/>
  <c r="AB49" i="6"/>
  <c r="E32" i="6"/>
  <c r="J49" i="6"/>
  <c r="V49" i="6"/>
  <c r="M49" i="6"/>
  <c r="F44" i="6"/>
  <c r="F63" i="6" s="1"/>
  <c r="F45" i="6"/>
  <c r="J73" i="6"/>
  <c r="S73" i="6"/>
  <c r="U73" i="6"/>
  <c r="I79" i="6"/>
  <c r="F79" i="6" s="1"/>
  <c r="F78" i="6"/>
  <c r="H79" i="6"/>
  <c r="E79" i="6" s="1"/>
  <c r="E78" i="6"/>
  <c r="E75" i="6"/>
  <c r="E76" i="6" s="1"/>
  <c r="E77" i="6" s="1"/>
  <c r="AP64" i="5"/>
  <c r="AP72" i="6" s="1"/>
  <c r="AO64" i="5"/>
  <c r="AO72" i="6" s="1"/>
  <c r="AM64" i="5"/>
  <c r="AM72" i="6" s="1"/>
  <c r="AL64" i="5"/>
  <c r="AL72" i="6" s="1"/>
  <c r="AJ64" i="5"/>
  <c r="AJ72" i="6" s="1"/>
  <c r="AI64" i="5"/>
  <c r="AI72" i="6" s="1"/>
  <c r="AG64" i="5"/>
  <c r="AG72" i="6" s="1"/>
  <c r="AF64" i="5"/>
  <c r="AF72" i="6" s="1"/>
  <c r="AD64" i="5"/>
  <c r="AD72" i="6" s="1"/>
  <c r="AC64" i="5"/>
  <c r="AC72" i="6" s="1"/>
  <c r="AA64" i="5"/>
  <c r="AA72" i="6" s="1"/>
  <c r="X64" i="5"/>
  <c r="X72" i="6" s="1"/>
  <c r="W64" i="5"/>
  <c r="W72" i="6" s="1"/>
  <c r="U64" i="5"/>
  <c r="U72" i="6" s="1"/>
  <c r="T64" i="5"/>
  <c r="T72" i="6" s="1"/>
  <c r="R64" i="5"/>
  <c r="R72" i="6" s="1"/>
  <c r="O64" i="5"/>
  <c r="O72" i="6" s="1"/>
  <c r="N64" i="5"/>
  <c r="N72" i="6" s="1"/>
  <c r="L64" i="5"/>
  <c r="L72" i="6" s="1"/>
  <c r="K64" i="5"/>
  <c r="K72" i="6" s="1"/>
  <c r="I64" i="5"/>
  <c r="I72" i="6" s="1"/>
  <c r="F72" i="6" s="1"/>
  <c r="H64" i="5"/>
  <c r="H72" i="6" s="1"/>
  <c r="AQ63" i="5"/>
  <c r="AP63" i="5"/>
  <c r="AP71" i="6" s="1"/>
  <c r="AN63" i="5"/>
  <c r="AM63" i="5"/>
  <c r="AM71" i="6" s="1"/>
  <c r="AL63" i="5"/>
  <c r="AL71" i="6" s="1"/>
  <c r="AK63" i="5"/>
  <c r="AJ63" i="5"/>
  <c r="AJ71" i="6" s="1"/>
  <c r="AI63" i="5"/>
  <c r="AI71" i="6" s="1"/>
  <c r="AH63" i="5"/>
  <c r="AG63" i="5"/>
  <c r="AG71" i="6" s="1"/>
  <c r="AF63" i="5"/>
  <c r="AF71" i="6" s="1"/>
  <c r="AE63" i="5"/>
  <c r="AD63" i="5"/>
  <c r="AD71" i="6" s="1"/>
  <c r="AC63" i="5"/>
  <c r="AC71" i="6" s="1"/>
  <c r="AB63" i="5"/>
  <c r="AA63" i="5"/>
  <c r="AA71" i="6" s="1"/>
  <c r="Z63" i="5"/>
  <c r="Z71" i="6" s="1"/>
  <c r="Y63" i="5"/>
  <c r="X63" i="5"/>
  <c r="X71" i="6" s="1"/>
  <c r="Y71" i="6" s="1"/>
  <c r="V63" i="5"/>
  <c r="U63" i="5"/>
  <c r="U71" i="6" s="1"/>
  <c r="T63" i="5"/>
  <c r="T71" i="6" s="1"/>
  <c r="S63" i="5"/>
  <c r="R63" i="5"/>
  <c r="R71" i="6" s="1"/>
  <c r="Q63" i="5"/>
  <c r="P63" i="5"/>
  <c r="O63" i="5"/>
  <c r="O71" i="6" s="1"/>
  <c r="N63" i="5"/>
  <c r="N71" i="6" s="1"/>
  <c r="M63" i="5"/>
  <c r="L63" i="5"/>
  <c r="L71" i="6" s="1"/>
  <c r="K63" i="5"/>
  <c r="K71" i="6" s="1"/>
  <c r="I63" i="5"/>
  <c r="I71" i="6" s="1"/>
  <c r="H63" i="5"/>
  <c r="H71" i="6" s="1"/>
  <c r="AQ62" i="5"/>
  <c r="AP62" i="5"/>
  <c r="AP70" i="6" s="1"/>
  <c r="AO62" i="5"/>
  <c r="AO70" i="6" s="1"/>
  <c r="AN62" i="5"/>
  <c r="AM62" i="5"/>
  <c r="AM70" i="6" s="1"/>
  <c r="AL62" i="5"/>
  <c r="AL70" i="6" s="1"/>
  <c r="AK62" i="5"/>
  <c r="AJ62" i="5"/>
  <c r="AJ70" i="6" s="1"/>
  <c r="AI62" i="5"/>
  <c r="AI70" i="6" s="1"/>
  <c r="AH62" i="5"/>
  <c r="AG62" i="5"/>
  <c r="AG70" i="6" s="1"/>
  <c r="AF62" i="5"/>
  <c r="AF70" i="6" s="1"/>
  <c r="AE62" i="5"/>
  <c r="AD62" i="5"/>
  <c r="AD70" i="6" s="1"/>
  <c r="AC62" i="5"/>
  <c r="AC70" i="6" s="1"/>
  <c r="AB62" i="5"/>
  <c r="AA62" i="5"/>
  <c r="AA70" i="6" s="1"/>
  <c r="Z62" i="5"/>
  <c r="Z70" i="6" s="1"/>
  <c r="Y62" i="5"/>
  <c r="X62" i="5"/>
  <c r="X70" i="6" s="1"/>
  <c r="W62" i="5"/>
  <c r="W70" i="6" s="1"/>
  <c r="V62" i="5"/>
  <c r="U62" i="5"/>
  <c r="U70" i="6" s="1"/>
  <c r="T62" i="5"/>
  <c r="T70" i="6" s="1"/>
  <c r="S62" i="5"/>
  <c r="R62" i="5"/>
  <c r="R70" i="6" s="1"/>
  <c r="Q62" i="5"/>
  <c r="Q70" i="6" s="1"/>
  <c r="P62" i="5"/>
  <c r="O62" i="5"/>
  <c r="O70" i="6" s="1"/>
  <c r="N62" i="5"/>
  <c r="N70" i="6" s="1"/>
  <c r="M62" i="5"/>
  <c r="L62" i="5"/>
  <c r="L70" i="6" s="1"/>
  <c r="K62" i="5"/>
  <c r="K70" i="6" s="1"/>
  <c r="J62" i="5"/>
  <c r="I62" i="5"/>
  <c r="I70" i="6" s="1"/>
  <c r="H62" i="5"/>
  <c r="H70" i="6" s="1"/>
  <c r="E70" i="6" s="1"/>
  <c r="AP61" i="5"/>
  <c r="AP69" i="6" s="1"/>
  <c r="AO61" i="5"/>
  <c r="AO69" i="6" s="1"/>
  <c r="AM61" i="5"/>
  <c r="AM69" i="6" s="1"/>
  <c r="AM68" i="6" s="1"/>
  <c r="AL61" i="5"/>
  <c r="AL69" i="6" s="1"/>
  <c r="AL68" i="6" s="1"/>
  <c r="AJ61" i="5"/>
  <c r="AJ69" i="6" s="1"/>
  <c r="AI61" i="5"/>
  <c r="AI69" i="6" s="1"/>
  <c r="AI68" i="6" s="1"/>
  <c r="AG61" i="5"/>
  <c r="AG69" i="6" s="1"/>
  <c r="AG68" i="6" s="1"/>
  <c r="AF61" i="5"/>
  <c r="AF69" i="6" s="1"/>
  <c r="AF68" i="6" s="1"/>
  <c r="AD61" i="5"/>
  <c r="AD69" i="6" s="1"/>
  <c r="AC61" i="5"/>
  <c r="AC69" i="6" s="1"/>
  <c r="AC68" i="6" s="1"/>
  <c r="AA61" i="5"/>
  <c r="AA69" i="6" s="1"/>
  <c r="Z61" i="5"/>
  <c r="Z69" i="6" s="1"/>
  <c r="Z68" i="6" s="1"/>
  <c r="X61" i="5"/>
  <c r="X69" i="6" s="1"/>
  <c r="W61" i="5"/>
  <c r="W69" i="6" s="1"/>
  <c r="W68" i="6" s="1"/>
  <c r="U61" i="5"/>
  <c r="U69" i="6" s="1"/>
  <c r="T61" i="5"/>
  <c r="R61" i="5"/>
  <c r="R69" i="6" s="1"/>
  <c r="Q61" i="5"/>
  <c r="Q69" i="6" s="1"/>
  <c r="Q68" i="6" s="1"/>
  <c r="O61" i="5"/>
  <c r="O69" i="6" s="1"/>
  <c r="N61" i="5"/>
  <c r="N69" i="6" s="1"/>
  <c r="L61" i="5"/>
  <c r="L69" i="6" s="1"/>
  <c r="K61" i="5"/>
  <c r="K69" i="6" s="1"/>
  <c r="K68" i="6" s="1"/>
  <c r="I61" i="5"/>
  <c r="I69" i="6" s="1"/>
  <c r="I68" i="6" s="1"/>
  <c r="H61" i="5"/>
  <c r="H69" i="6" s="1"/>
  <c r="H68" i="6" s="1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M59" i="5"/>
  <c r="L59" i="5"/>
  <c r="K59" i="5"/>
  <c r="J59" i="5"/>
  <c r="I59" i="5"/>
  <c r="H59" i="5"/>
  <c r="AQ58" i="5"/>
  <c r="AP58" i="5"/>
  <c r="AO58" i="5"/>
  <c r="AN58" i="5"/>
  <c r="AM58" i="5"/>
  <c r="AL58" i="5"/>
  <c r="AK58" i="5"/>
  <c r="AJ58" i="5"/>
  <c r="AH58" i="5"/>
  <c r="AG58" i="5"/>
  <c r="AF58" i="5"/>
  <c r="AE58" i="5"/>
  <c r="AD58" i="5"/>
  <c r="AC58" i="5"/>
  <c r="AB58" i="5"/>
  <c r="AA58" i="5"/>
  <c r="Z58" i="5"/>
  <c r="Y58" i="5"/>
  <c r="X58" i="5"/>
  <c r="V58" i="5"/>
  <c r="U58" i="5"/>
  <c r="T58" i="5"/>
  <c r="S58" i="5"/>
  <c r="R58" i="5"/>
  <c r="Q58" i="5"/>
  <c r="O58" i="5"/>
  <c r="N58" i="5"/>
  <c r="L58" i="5"/>
  <c r="K58" i="5"/>
  <c r="I58" i="5"/>
  <c r="H58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O57" i="5"/>
  <c r="N57" i="5"/>
  <c r="M57" i="5"/>
  <c r="L57" i="5"/>
  <c r="K57" i="5"/>
  <c r="J57" i="5"/>
  <c r="I57" i="5"/>
  <c r="H57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AP53" i="5"/>
  <c r="AO53" i="5"/>
  <c r="AM53" i="5"/>
  <c r="AL53" i="5"/>
  <c r="AJ53" i="5"/>
  <c r="AI53" i="5"/>
  <c r="AG53" i="5"/>
  <c r="AF53" i="5"/>
  <c r="AD53" i="5"/>
  <c r="AC53" i="5"/>
  <c r="AA53" i="5"/>
  <c r="Z53" i="5"/>
  <c r="X53" i="5"/>
  <c r="W53" i="5"/>
  <c r="U53" i="5"/>
  <c r="T53" i="5"/>
  <c r="R53" i="5"/>
  <c r="Q53" i="5"/>
  <c r="O53" i="5"/>
  <c r="N53" i="5"/>
  <c r="L53" i="5"/>
  <c r="K53" i="5"/>
  <c r="I53" i="5"/>
  <c r="H53" i="5"/>
  <c r="AP52" i="5"/>
  <c r="AM52" i="5"/>
  <c r="AL52" i="5"/>
  <c r="AJ52" i="5"/>
  <c r="AI52" i="5"/>
  <c r="AG52" i="5"/>
  <c r="AF52" i="5"/>
  <c r="AD52" i="5"/>
  <c r="AC52" i="5"/>
  <c r="AA52" i="5"/>
  <c r="Z52" i="5"/>
  <c r="X52" i="5"/>
  <c r="W52" i="5"/>
  <c r="U52" i="5"/>
  <c r="T52" i="5"/>
  <c r="R52" i="5"/>
  <c r="Q52" i="5"/>
  <c r="O52" i="5"/>
  <c r="N52" i="5"/>
  <c r="L52" i="5"/>
  <c r="K52" i="5"/>
  <c r="M52" i="5" s="1"/>
  <c r="I52" i="5"/>
  <c r="H52" i="5"/>
  <c r="AP51" i="5"/>
  <c r="AO51" i="5"/>
  <c r="AM51" i="5"/>
  <c r="AL51" i="5"/>
  <c r="AJ51" i="5"/>
  <c r="AI51" i="5"/>
  <c r="AG51" i="5"/>
  <c r="AF51" i="5"/>
  <c r="AD51" i="5"/>
  <c r="AC51" i="5"/>
  <c r="AA51" i="5"/>
  <c r="Z51" i="5"/>
  <c r="X51" i="5"/>
  <c r="W51" i="5"/>
  <c r="U51" i="5"/>
  <c r="T51" i="5"/>
  <c r="R51" i="5"/>
  <c r="Q51" i="5"/>
  <c r="O51" i="5"/>
  <c r="N51" i="5"/>
  <c r="L51" i="5"/>
  <c r="K51" i="5"/>
  <c r="I51" i="5"/>
  <c r="H51" i="5"/>
  <c r="AP50" i="5"/>
  <c r="AO50" i="5"/>
  <c r="AM50" i="5"/>
  <c r="AL50" i="5"/>
  <c r="AJ50" i="5"/>
  <c r="AI50" i="5"/>
  <c r="AI49" i="5" s="1"/>
  <c r="AG50" i="5"/>
  <c r="AF50" i="5"/>
  <c r="AD50" i="5"/>
  <c r="AC50" i="5"/>
  <c r="AA50" i="5"/>
  <c r="Z50" i="5"/>
  <c r="X50" i="5"/>
  <c r="W50" i="5"/>
  <c r="W49" i="5" s="1"/>
  <c r="U50" i="5"/>
  <c r="T50" i="5"/>
  <c r="R50" i="5"/>
  <c r="Q50" i="5"/>
  <c r="O50" i="5"/>
  <c r="N50" i="5"/>
  <c r="L50" i="5"/>
  <c r="K50" i="5"/>
  <c r="I50" i="5"/>
  <c r="H50" i="5"/>
  <c r="AP48" i="5"/>
  <c r="AO48" i="5"/>
  <c r="AM48" i="5"/>
  <c r="AL48" i="5"/>
  <c r="AJ48" i="5"/>
  <c r="AI48" i="5"/>
  <c r="AG48" i="5"/>
  <c r="AF48" i="5"/>
  <c r="AD48" i="5"/>
  <c r="AC48" i="5"/>
  <c r="AA48" i="5"/>
  <c r="Z48" i="5"/>
  <c r="X48" i="5"/>
  <c r="W48" i="5"/>
  <c r="U48" i="5"/>
  <c r="T48" i="5"/>
  <c r="R48" i="5"/>
  <c r="Q48" i="5"/>
  <c r="O48" i="5"/>
  <c r="N48" i="5"/>
  <c r="L48" i="5"/>
  <c r="K48" i="5"/>
  <c r="I48" i="5"/>
  <c r="H48" i="5"/>
  <c r="AP47" i="5"/>
  <c r="AO47" i="5"/>
  <c r="AM47" i="5"/>
  <c r="AL47" i="5"/>
  <c r="AJ47" i="5"/>
  <c r="AI47" i="5"/>
  <c r="AG47" i="5"/>
  <c r="AF47" i="5"/>
  <c r="AD47" i="5"/>
  <c r="AC47" i="5"/>
  <c r="AA47" i="5"/>
  <c r="Z47" i="5"/>
  <c r="X47" i="5"/>
  <c r="W47" i="5"/>
  <c r="U47" i="5"/>
  <c r="U42" i="5" s="1"/>
  <c r="T47" i="5"/>
  <c r="R47" i="5"/>
  <c r="Q47" i="5"/>
  <c r="O47" i="5"/>
  <c r="O42" i="5" s="1"/>
  <c r="N47" i="5"/>
  <c r="L47" i="5"/>
  <c r="K47" i="5"/>
  <c r="I47" i="5"/>
  <c r="H47" i="5"/>
  <c r="AQ46" i="5"/>
  <c r="AQ48" i="5" s="1"/>
  <c r="AQ47" i="5" s="1"/>
  <c r="AP46" i="5"/>
  <c r="AO46" i="5"/>
  <c r="AN46" i="5"/>
  <c r="AN48" i="5" s="1"/>
  <c r="AN47" i="5" s="1"/>
  <c r="AM46" i="5"/>
  <c r="AL46" i="5"/>
  <c r="AK46" i="5"/>
  <c r="AK48" i="5" s="1"/>
  <c r="AK47" i="5" s="1"/>
  <c r="AJ46" i="5"/>
  <c r="AI46" i="5"/>
  <c r="AH46" i="5"/>
  <c r="AH48" i="5" s="1"/>
  <c r="AH47" i="5" s="1"/>
  <c r="AG46" i="5"/>
  <c r="AG41" i="5" s="1"/>
  <c r="AF46" i="5"/>
  <c r="AE46" i="5"/>
  <c r="AE48" i="5" s="1"/>
  <c r="AD46" i="5"/>
  <c r="AC46" i="5"/>
  <c r="AB46" i="5"/>
  <c r="AB48" i="5" s="1"/>
  <c r="AB47" i="5" s="1"/>
  <c r="AA46" i="5"/>
  <c r="Z46" i="5"/>
  <c r="Y46" i="5"/>
  <c r="Y48" i="5" s="1"/>
  <c r="Y47" i="5" s="1"/>
  <c r="X46" i="5"/>
  <c r="W46" i="5"/>
  <c r="V46" i="5"/>
  <c r="V48" i="5" s="1"/>
  <c r="V47" i="5" s="1"/>
  <c r="U46" i="5"/>
  <c r="U41" i="5" s="1"/>
  <c r="T46" i="5"/>
  <c r="S46" i="5"/>
  <c r="S48" i="5" s="1"/>
  <c r="S47" i="5" s="1"/>
  <c r="R46" i="5"/>
  <c r="Q46" i="5"/>
  <c r="P46" i="5"/>
  <c r="P48" i="5" s="1"/>
  <c r="P47" i="5" s="1"/>
  <c r="O46" i="5"/>
  <c r="N46" i="5"/>
  <c r="M46" i="5"/>
  <c r="M48" i="5" s="1"/>
  <c r="M47" i="5" s="1"/>
  <c r="L46" i="5"/>
  <c r="K46" i="5"/>
  <c r="J46" i="5"/>
  <c r="J48" i="5" s="1"/>
  <c r="J47" i="5" s="1"/>
  <c r="I46" i="5"/>
  <c r="H46" i="5"/>
  <c r="E46" i="5"/>
  <c r="AP45" i="5"/>
  <c r="AO45" i="5"/>
  <c r="AM45" i="5"/>
  <c r="AL45" i="5"/>
  <c r="AJ45" i="5"/>
  <c r="AI45" i="5"/>
  <c r="AG45" i="5"/>
  <c r="AF45" i="5"/>
  <c r="AD45" i="5"/>
  <c r="AC45" i="5"/>
  <c r="AA45" i="5"/>
  <c r="Z45" i="5"/>
  <c r="X45" i="5"/>
  <c r="W45" i="5"/>
  <c r="U45" i="5"/>
  <c r="T45" i="5"/>
  <c r="R45" i="5"/>
  <c r="Q45" i="5"/>
  <c r="O45" i="5"/>
  <c r="N45" i="5"/>
  <c r="L45" i="5"/>
  <c r="K45" i="5"/>
  <c r="I45" i="5"/>
  <c r="H45" i="5"/>
  <c r="F43" i="5"/>
  <c r="E43" i="5"/>
  <c r="AQ41" i="5"/>
  <c r="AQ51" i="5" s="1"/>
  <c r="AN41" i="5"/>
  <c r="AN51" i="5" s="1"/>
  <c r="AK41" i="5"/>
  <c r="AK51" i="5" s="1"/>
  <c r="AH41" i="5"/>
  <c r="AE41" i="5"/>
  <c r="AE51" i="5" s="1"/>
  <c r="AB41" i="5"/>
  <c r="AB51" i="5" s="1"/>
  <c r="Y41" i="5"/>
  <c r="V41" i="5"/>
  <c r="V51" i="5" s="1"/>
  <c r="S41" i="5"/>
  <c r="S51" i="5" s="1"/>
  <c r="P41" i="5"/>
  <c r="P51" i="5" s="1"/>
  <c r="M41" i="5"/>
  <c r="M51" i="5" s="1"/>
  <c r="J41" i="5"/>
  <c r="J51" i="5" s="1"/>
  <c r="AQ40" i="5"/>
  <c r="AN40" i="5"/>
  <c r="AK40" i="5"/>
  <c r="AH40" i="5"/>
  <c r="AE40" i="5"/>
  <c r="AB40" i="5"/>
  <c r="Y40" i="5"/>
  <c r="V40" i="5"/>
  <c r="S40" i="5"/>
  <c r="P40" i="5"/>
  <c r="M40" i="5"/>
  <c r="J40" i="5"/>
  <c r="F37" i="5"/>
  <c r="E37" i="5"/>
  <c r="F36" i="5"/>
  <c r="E36" i="5"/>
  <c r="F35" i="5"/>
  <c r="E35" i="5"/>
  <c r="F34" i="5"/>
  <c r="E34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F32" i="5"/>
  <c r="E32" i="5"/>
  <c r="F31" i="5"/>
  <c r="E31" i="5"/>
  <c r="F29" i="5"/>
  <c r="E29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7" i="5"/>
  <c r="E27" i="5"/>
  <c r="F26" i="5"/>
  <c r="E26" i="5"/>
  <c r="F25" i="5"/>
  <c r="E25" i="5"/>
  <c r="F24" i="5"/>
  <c r="E24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E22" i="5"/>
  <c r="AO23" i="6"/>
  <c r="F21" i="5"/>
  <c r="F18" i="5" s="1"/>
  <c r="E20" i="5"/>
  <c r="E19" i="5"/>
  <c r="AL18" i="5"/>
  <c r="AI18" i="5"/>
  <c r="AH18" i="5"/>
  <c r="AG18" i="5"/>
  <c r="AF18" i="5"/>
  <c r="AE18" i="5"/>
  <c r="AD18" i="5"/>
  <c r="AC18" i="5"/>
  <c r="AA18" i="5"/>
  <c r="Z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F17" i="5"/>
  <c r="E17" i="5"/>
  <c r="F16" i="5"/>
  <c r="E16" i="5"/>
  <c r="F15" i="5"/>
  <c r="E15" i="5"/>
  <c r="F14" i="5"/>
  <c r="E14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I13" i="5"/>
  <c r="H13" i="5"/>
  <c r="G13" i="5"/>
  <c r="F12" i="5"/>
  <c r="E12" i="5"/>
  <c r="F11" i="5"/>
  <c r="E11" i="5"/>
  <c r="F10" i="5"/>
  <c r="E10" i="5"/>
  <c r="F9" i="5"/>
  <c r="E9" i="5"/>
  <c r="AQ8" i="5"/>
  <c r="AP8" i="5"/>
  <c r="AN8" i="5"/>
  <c r="AM8" i="5"/>
  <c r="AL8" i="5"/>
  <c r="AK8" i="5"/>
  <c r="AJ8" i="5"/>
  <c r="AI8" i="5"/>
  <c r="Y8" i="5"/>
  <c r="X8" i="5"/>
  <c r="W8" i="5"/>
  <c r="V8" i="5"/>
  <c r="U8" i="5"/>
  <c r="T8" i="5"/>
  <c r="S8" i="5"/>
  <c r="R8" i="5"/>
  <c r="Q8" i="5"/>
  <c r="N8" i="5"/>
  <c r="M8" i="5"/>
  <c r="L8" i="5"/>
  <c r="K8" i="5"/>
  <c r="J8" i="5"/>
  <c r="I8" i="5"/>
  <c r="H8" i="5"/>
  <c r="L68" i="6" l="1"/>
  <c r="R68" i="6"/>
  <c r="S68" i="6" s="1"/>
  <c r="U68" i="6"/>
  <c r="X68" i="6"/>
  <c r="AA68" i="6"/>
  <c r="AB68" i="6" s="1"/>
  <c r="AD68" i="6"/>
  <c r="AE68" i="6" s="1"/>
  <c r="AJ68" i="6"/>
  <c r="AK68" i="6" s="1"/>
  <c r="AP68" i="6"/>
  <c r="F70" i="6"/>
  <c r="J71" i="6"/>
  <c r="N68" i="6"/>
  <c r="O68" i="6"/>
  <c r="S71" i="6"/>
  <c r="AB71" i="6"/>
  <c r="AN71" i="6"/>
  <c r="AH71" i="6"/>
  <c r="M71" i="6"/>
  <c r="T60" i="5"/>
  <c r="T69" i="6"/>
  <c r="T68" i="6" s="1"/>
  <c r="V68" i="6" s="1"/>
  <c r="P71" i="6"/>
  <c r="V71" i="6"/>
  <c r="AE71" i="6"/>
  <c r="AK71" i="6"/>
  <c r="G14" i="6"/>
  <c r="E69" i="6"/>
  <c r="G8" i="6"/>
  <c r="J68" i="6"/>
  <c r="M68" i="6"/>
  <c r="Y68" i="6"/>
  <c r="AH68" i="6"/>
  <c r="AN68" i="6"/>
  <c r="F71" i="6"/>
  <c r="F69" i="6"/>
  <c r="G26" i="6"/>
  <c r="E61" i="5"/>
  <c r="Z60" i="5"/>
  <c r="AL60" i="5"/>
  <c r="V55" i="5"/>
  <c r="Z55" i="5"/>
  <c r="AD55" i="5"/>
  <c r="AH55" i="5"/>
  <c r="AL40" i="5"/>
  <c r="AN44" i="5"/>
  <c r="N40" i="5"/>
  <c r="F13" i="5"/>
  <c r="F33" i="5"/>
  <c r="N41" i="5"/>
  <c r="N60" i="5"/>
  <c r="F47" i="5"/>
  <c r="F48" i="5"/>
  <c r="K41" i="5"/>
  <c r="Z42" i="5"/>
  <c r="T49" i="5"/>
  <c r="Z49" i="5"/>
  <c r="AF49" i="5"/>
  <c r="AL49" i="5"/>
  <c r="AP55" i="5"/>
  <c r="K42" i="5"/>
  <c r="M42" i="5" s="1"/>
  <c r="W40" i="5"/>
  <c r="K40" i="5"/>
  <c r="W44" i="5"/>
  <c r="AI40" i="5"/>
  <c r="AO40" i="5"/>
  <c r="H60" i="5"/>
  <c r="J44" i="5"/>
  <c r="O41" i="5"/>
  <c r="AA41" i="5"/>
  <c r="AM41" i="5"/>
  <c r="F50" i="5"/>
  <c r="R41" i="5"/>
  <c r="AP41" i="5"/>
  <c r="X42" i="5"/>
  <c r="AD42" i="5"/>
  <c r="AJ42" i="5"/>
  <c r="AC42" i="5"/>
  <c r="V44" i="5"/>
  <c r="Q40" i="5"/>
  <c r="AC44" i="5"/>
  <c r="F46" i="5"/>
  <c r="O55" i="5"/>
  <c r="X55" i="5"/>
  <c r="AF55" i="5"/>
  <c r="AN55" i="5"/>
  <c r="F8" i="5"/>
  <c r="K44" i="5"/>
  <c r="I40" i="5"/>
  <c r="O40" i="5"/>
  <c r="AA40" i="5"/>
  <c r="AG40" i="5"/>
  <c r="AL44" i="5"/>
  <c r="AL41" i="5"/>
  <c r="AL55" i="5"/>
  <c r="AC40" i="5"/>
  <c r="T41" i="5"/>
  <c r="AJ41" i="5"/>
  <c r="E8" i="5"/>
  <c r="E33" i="5"/>
  <c r="AQ44" i="5"/>
  <c r="L44" i="5"/>
  <c r="X44" i="5"/>
  <c r="AJ44" i="5"/>
  <c r="F61" i="5"/>
  <c r="O60" i="5"/>
  <c r="AA60" i="5"/>
  <c r="F63" i="5"/>
  <c r="U60" i="5"/>
  <c r="Q44" i="5"/>
  <c r="H41" i="5"/>
  <c r="L41" i="5"/>
  <c r="X41" i="5"/>
  <c r="F57" i="5"/>
  <c r="AL42" i="5"/>
  <c r="AB44" i="5"/>
  <c r="T40" i="5"/>
  <c r="Z40" i="5"/>
  <c r="W41" i="5"/>
  <c r="AP42" i="5"/>
  <c r="F53" i="5"/>
  <c r="K60" i="5"/>
  <c r="Q60" i="5"/>
  <c r="W60" i="5"/>
  <c r="AC60" i="5"/>
  <c r="AI60" i="5"/>
  <c r="R60" i="5"/>
  <c r="AD60" i="5"/>
  <c r="AO41" i="5"/>
  <c r="F58" i="5"/>
  <c r="AM60" i="5"/>
  <c r="E23" i="5"/>
  <c r="I41" i="5"/>
  <c r="P44" i="5"/>
  <c r="Y44" i="5"/>
  <c r="F45" i="5"/>
  <c r="U44" i="5"/>
  <c r="AG44" i="5"/>
  <c r="AM44" i="5"/>
  <c r="AI41" i="5"/>
  <c r="L42" i="5"/>
  <c r="R42" i="5"/>
  <c r="F52" i="5"/>
  <c r="AA42" i="5"/>
  <c r="I55" i="5"/>
  <c r="E62" i="5"/>
  <c r="F62" i="5"/>
  <c r="X60" i="5"/>
  <c r="AF60" i="5"/>
  <c r="AJ60" i="5"/>
  <c r="AP60" i="5"/>
  <c r="Q49" i="5"/>
  <c r="AC41" i="5"/>
  <c r="R55" i="5"/>
  <c r="E28" i="5"/>
  <c r="AH60" i="5"/>
  <c r="M44" i="5"/>
  <c r="AK44" i="5"/>
  <c r="E45" i="5"/>
  <c r="AF44" i="5"/>
  <c r="Q42" i="5"/>
  <c r="W42" i="5"/>
  <c r="AI42" i="5"/>
  <c r="AO44" i="5"/>
  <c r="E50" i="5"/>
  <c r="H42" i="5"/>
  <c r="AF42" i="5"/>
  <c r="E53" i="5"/>
  <c r="E56" i="5"/>
  <c r="T55" i="5"/>
  <c r="AB55" i="5"/>
  <c r="AJ55" i="5"/>
  <c r="E57" i="5"/>
  <c r="L55" i="5"/>
  <c r="F64" i="5"/>
  <c r="S60" i="5"/>
  <c r="M60" i="5"/>
  <c r="AO63" i="5"/>
  <c r="U55" i="5"/>
  <c r="AC55" i="5"/>
  <c r="AK55" i="5"/>
  <c r="H40" i="5"/>
  <c r="AF40" i="5"/>
  <c r="I42" i="5"/>
  <c r="P60" i="5"/>
  <c r="AK60" i="5"/>
  <c r="AG42" i="5"/>
  <c r="N49" i="5"/>
  <c r="U40" i="5"/>
  <c r="U39" i="5" s="1"/>
  <c r="U49" i="5" s="1"/>
  <c r="Q41" i="5"/>
  <c r="AN60" i="5"/>
  <c r="I44" i="5"/>
  <c r="O44" i="5"/>
  <c r="AA44" i="5"/>
  <c r="AI44" i="5"/>
  <c r="R44" i="5"/>
  <c r="AD44" i="5"/>
  <c r="AP44" i="5"/>
  <c r="E47" i="5"/>
  <c r="N44" i="5"/>
  <c r="T44" i="5"/>
  <c r="Z44" i="5"/>
  <c r="AC49" i="5"/>
  <c r="AF41" i="5"/>
  <c r="S55" i="5"/>
  <c r="W55" i="5"/>
  <c r="AA55" i="5"/>
  <c r="AE55" i="5"/>
  <c r="AI55" i="5"/>
  <c r="AM55" i="5"/>
  <c r="AQ55" i="5"/>
  <c r="K55" i="5"/>
  <c r="AO38" i="6"/>
  <c r="G38" i="6" s="1"/>
  <c r="F51" i="5"/>
  <c r="Q55" i="5"/>
  <c r="Y55" i="5"/>
  <c r="AG55" i="5"/>
  <c r="AO55" i="5"/>
  <c r="AG60" i="5"/>
  <c r="AM42" i="5"/>
  <c r="E51" i="5"/>
  <c r="H55" i="5"/>
  <c r="L60" i="5"/>
  <c r="E13" i="5"/>
  <c r="E21" i="5"/>
  <c r="G21" i="5" s="1"/>
  <c r="G18" i="5" s="1"/>
  <c r="F23" i="5"/>
  <c r="G26" i="5"/>
  <c r="G23" i="5" s="1"/>
  <c r="F28" i="5"/>
  <c r="AM40" i="5"/>
  <c r="N42" i="5"/>
  <c r="AE60" i="5"/>
  <c r="AQ60" i="5"/>
  <c r="S44" i="5"/>
  <c r="E48" i="5"/>
  <c r="Z41" i="5"/>
  <c r="AD41" i="5"/>
  <c r="S52" i="5"/>
  <c r="N55" i="5"/>
  <c r="E58" i="5"/>
  <c r="I60" i="5"/>
  <c r="P73" i="6"/>
  <c r="F73" i="6"/>
  <c r="F40" i="5"/>
  <c r="F56" i="5" s="1"/>
  <c r="F41" i="5"/>
  <c r="V60" i="5"/>
  <c r="AB60" i="5"/>
  <c r="AO18" i="5"/>
  <c r="E18" i="5" s="1"/>
  <c r="L40" i="5"/>
  <c r="R40" i="5"/>
  <c r="X40" i="5"/>
  <c r="AD40" i="5"/>
  <c r="AJ40" i="5"/>
  <c r="AP40" i="5"/>
  <c r="T42" i="5"/>
  <c r="H44" i="5"/>
  <c r="H49" i="5"/>
  <c r="K49" i="5"/>
  <c r="M49" i="5" s="1"/>
  <c r="AO52" i="5"/>
  <c r="AO42" i="5" s="1"/>
  <c r="AI58" i="4"/>
  <c r="AI65" i="6" s="1"/>
  <c r="AF47" i="4"/>
  <c r="AF52" i="6" s="1"/>
  <c r="E21" i="4"/>
  <c r="P41" i="4"/>
  <c r="E11" i="4"/>
  <c r="AO48" i="4"/>
  <c r="AO53" i="6" s="1"/>
  <c r="AO47" i="4"/>
  <c r="AO52" i="6" s="1"/>
  <c r="AO46" i="4"/>
  <c r="AO51" i="6" s="1"/>
  <c r="AO45" i="4"/>
  <c r="AO50" i="6" s="1"/>
  <c r="AL48" i="4"/>
  <c r="AL53" i="6" s="1"/>
  <c r="AL47" i="4"/>
  <c r="AL52" i="6" s="1"/>
  <c r="AL46" i="4"/>
  <c r="AL51" i="6" s="1"/>
  <c r="AL45" i="4"/>
  <c r="AL50" i="6" s="1"/>
  <c r="AI48" i="4"/>
  <c r="AI53" i="6" s="1"/>
  <c r="AI47" i="4"/>
  <c r="AI52" i="6" s="1"/>
  <c r="AI46" i="4"/>
  <c r="AI51" i="6" s="1"/>
  <c r="AI45" i="4"/>
  <c r="AI50" i="6" s="1"/>
  <c r="AF48" i="4"/>
  <c r="AF53" i="6" s="1"/>
  <c r="AF46" i="4"/>
  <c r="AF51" i="6" s="1"/>
  <c r="AF45" i="4"/>
  <c r="AF50" i="6" s="1"/>
  <c r="AC48" i="4"/>
  <c r="AC53" i="6" s="1"/>
  <c r="AC47" i="4"/>
  <c r="AC52" i="6" s="1"/>
  <c r="AC46" i="4"/>
  <c r="AC51" i="6" s="1"/>
  <c r="AC45" i="4"/>
  <c r="AC50" i="6" s="1"/>
  <c r="Z48" i="4"/>
  <c r="Z53" i="6" s="1"/>
  <c r="Z47" i="4"/>
  <c r="Z52" i="6" s="1"/>
  <c r="Z46" i="4"/>
  <c r="Z51" i="6" s="1"/>
  <c r="Z45" i="4"/>
  <c r="Z50" i="6" s="1"/>
  <c r="W48" i="4"/>
  <c r="W53" i="6" s="1"/>
  <c r="W47" i="4"/>
  <c r="W52" i="6" s="1"/>
  <c r="W46" i="4"/>
  <c r="W51" i="6" s="1"/>
  <c r="W45" i="4"/>
  <c r="W50" i="6" s="1"/>
  <c r="T48" i="4"/>
  <c r="T53" i="6" s="1"/>
  <c r="T47" i="4"/>
  <c r="T52" i="6" s="1"/>
  <c r="T46" i="4"/>
  <c r="T51" i="6" s="1"/>
  <c r="T45" i="4"/>
  <c r="T50" i="6" s="1"/>
  <c r="Q48" i="4"/>
  <c r="Q53" i="6" s="1"/>
  <c r="Q47" i="4"/>
  <c r="Q52" i="6" s="1"/>
  <c r="Q46" i="4"/>
  <c r="Q51" i="6" s="1"/>
  <c r="Q45" i="4"/>
  <c r="Q50" i="6" s="1"/>
  <c r="N48" i="4"/>
  <c r="N53" i="6" s="1"/>
  <c r="N47" i="4"/>
  <c r="N52" i="6" s="1"/>
  <c r="N46" i="4"/>
  <c r="N51" i="6" s="1"/>
  <c r="N45" i="4"/>
  <c r="N50" i="6" s="1"/>
  <c r="K48" i="4"/>
  <c r="K53" i="6" s="1"/>
  <c r="K47" i="4"/>
  <c r="K52" i="6" s="1"/>
  <c r="K46" i="4"/>
  <c r="K51" i="6" s="1"/>
  <c r="K45" i="4"/>
  <c r="K50" i="6" s="1"/>
  <c r="H46" i="4"/>
  <c r="H51" i="6" s="1"/>
  <c r="H47" i="4"/>
  <c r="H52" i="6" s="1"/>
  <c r="H48" i="4"/>
  <c r="H53" i="6" s="1"/>
  <c r="H45" i="4"/>
  <c r="H50" i="6" s="1"/>
  <c r="AP48" i="4"/>
  <c r="AP53" i="6" s="1"/>
  <c r="AP47" i="4"/>
  <c r="AP52" i="6" s="1"/>
  <c r="AP46" i="4"/>
  <c r="AP51" i="6" s="1"/>
  <c r="AP45" i="4"/>
  <c r="AP50" i="6" s="1"/>
  <c r="AM48" i="4"/>
  <c r="AM53" i="6" s="1"/>
  <c r="AM47" i="4"/>
  <c r="AM52" i="6" s="1"/>
  <c r="AM46" i="4"/>
  <c r="AM51" i="6" s="1"/>
  <c r="AM45" i="4"/>
  <c r="AM50" i="6" s="1"/>
  <c r="AJ48" i="4"/>
  <c r="AJ53" i="6" s="1"/>
  <c r="AJ47" i="4"/>
  <c r="AJ52" i="6" s="1"/>
  <c r="AJ46" i="4"/>
  <c r="AJ51" i="6" s="1"/>
  <c r="AJ45" i="4"/>
  <c r="AJ50" i="6" s="1"/>
  <c r="AG48" i="4"/>
  <c r="AG53" i="6" s="1"/>
  <c r="AG47" i="4"/>
  <c r="AG52" i="6" s="1"/>
  <c r="AG46" i="4"/>
  <c r="AG51" i="6" s="1"/>
  <c r="AG45" i="4"/>
  <c r="AG50" i="6" s="1"/>
  <c r="AD48" i="4"/>
  <c r="AD53" i="6" s="1"/>
  <c r="AD47" i="4"/>
  <c r="AD52" i="6" s="1"/>
  <c r="AD46" i="4"/>
  <c r="AD51" i="6" s="1"/>
  <c r="AD45" i="4"/>
  <c r="AD50" i="6" s="1"/>
  <c r="AA48" i="4"/>
  <c r="AA53" i="6" s="1"/>
  <c r="AA47" i="4"/>
  <c r="AA52" i="6" s="1"/>
  <c r="AA46" i="4"/>
  <c r="AA51" i="6" s="1"/>
  <c r="AA45" i="4"/>
  <c r="AA50" i="6" s="1"/>
  <c r="X48" i="4"/>
  <c r="X53" i="6" s="1"/>
  <c r="X47" i="4"/>
  <c r="X52" i="6" s="1"/>
  <c r="X46" i="4"/>
  <c r="X51" i="6" s="1"/>
  <c r="X45" i="4"/>
  <c r="X50" i="6" s="1"/>
  <c r="U48" i="4"/>
  <c r="U53" i="6" s="1"/>
  <c r="U47" i="4"/>
  <c r="U52" i="6" s="1"/>
  <c r="U46" i="4"/>
  <c r="U51" i="6" s="1"/>
  <c r="U45" i="4"/>
  <c r="U50" i="6" s="1"/>
  <c r="R48" i="4"/>
  <c r="R53" i="6" s="1"/>
  <c r="R47" i="4"/>
  <c r="R52" i="6" s="1"/>
  <c r="R46" i="4"/>
  <c r="R51" i="6" s="1"/>
  <c r="R45" i="4"/>
  <c r="R50" i="6" s="1"/>
  <c r="O48" i="4"/>
  <c r="O53" i="6" s="1"/>
  <c r="O47" i="4"/>
  <c r="O52" i="6" s="1"/>
  <c r="O46" i="4"/>
  <c r="O51" i="6" s="1"/>
  <c r="O45" i="4"/>
  <c r="O50" i="6" s="1"/>
  <c r="L48" i="4"/>
  <c r="L53" i="6" s="1"/>
  <c r="L47" i="4"/>
  <c r="L52" i="6" s="1"/>
  <c r="L46" i="4"/>
  <c r="L51" i="6" s="1"/>
  <c r="L45" i="4"/>
  <c r="L50" i="6" s="1"/>
  <c r="I48" i="4"/>
  <c r="I53" i="6" s="1"/>
  <c r="F53" i="6" s="1"/>
  <c r="I45" i="4"/>
  <c r="I50" i="6" s="1"/>
  <c r="I46" i="4"/>
  <c r="I51" i="6" s="1"/>
  <c r="I47" i="4"/>
  <c r="I52" i="6" s="1"/>
  <c r="I46" i="6" s="1"/>
  <c r="F43" i="4"/>
  <c r="E43" i="4"/>
  <c r="N52" i="4"/>
  <c r="N58" i="6" s="1"/>
  <c r="AI52" i="4"/>
  <c r="AI58" i="6" s="1"/>
  <c r="AB18" i="4"/>
  <c r="V18" i="4"/>
  <c r="AB23" i="4"/>
  <c r="AH57" i="4"/>
  <c r="AE57" i="4"/>
  <c r="E9" i="4"/>
  <c r="E10" i="4"/>
  <c r="N57" i="4"/>
  <c r="N64" i="6" s="1"/>
  <c r="N56" i="4"/>
  <c r="N63" i="6" s="1"/>
  <c r="K59" i="4"/>
  <c r="K66" i="6" s="1"/>
  <c r="K58" i="4"/>
  <c r="K65" i="6" s="1"/>
  <c r="K57" i="4"/>
  <c r="K64" i="6" s="1"/>
  <c r="K56" i="4"/>
  <c r="K63" i="6" s="1"/>
  <c r="H59" i="4"/>
  <c r="H66" i="6" s="1"/>
  <c r="H58" i="4"/>
  <c r="H65" i="6" s="1"/>
  <c r="H57" i="4"/>
  <c r="H64" i="6" s="1"/>
  <c r="W8" i="4"/>
  <c r="AP53" i="4"/>
  <c r="AP59" i="6" s="1"/>
  <c r="AP52" i="4"/>
  <c r="AP58" i="6" s="1"/>
  <c r="AP51" i="4"/>
  <c r="AP57" i="6" s="1"/>
  <c r="AP50" i="4"/>
  <c r="AP56" i="6" s="1"/>
  <c r="AM53" i="4"/>
  <c r="AM59" i="6" s="1"/>
  <c r="AM52" i="4"/>
  <c r="AM58" i="6" s="1"/>
  <c r="AM51" i="4"/>
  <c r="AM57" i="6" s="1"/>
  <c r="AM50" i="4"/>
  <c r="AM56" i="6" s="1"/>
  <c r="AJ53" i="4"/>
  <c r="AJ59" i="6" s="1"/>
  <c r="AJ52" i="4"/>
  <c r="AJ58" i="6" s="1"/>
  <c r="AJ51" i="4"/>
  <c r="AJ57" i="6" s="1"/>
  <c r="AJ50" i="4"/>
  <c r="AJ56" i="6" s="1"/>
  <c r="AG53" i="4"/>
  <c r="AG59" i="6" s="1"/>
  <c r="AG52" i="4"/>
  <c r="AG58" i="6" s="1"/>
  <c r="AG51" i="4"/>
  <c r="AG57" i="6" s="1"/>
  <c r="AG50" i="4"/>
  <c r="AG56" i="6" s="1"/>
  <c r="AD53" i="4"/>
  <c r="AD59" i="6" s="1"/>
  <c r="AD52" i="4"/>
  <c r="AD58" i="6" s="1"/>
  <c r="AD51" i="4"/>
  <c r="AD57" i="6" s="1"/>
  <c r="AD50" i="4"/>
  <c r="AD56" i="6" s="1"/>
  <c r="AA53" i="4"/>
  <c r="AA59" i="6" s="1"/>
  <c r="AA52" i="4"/>
  <c r="AA58" i="6" s="1"/>
  <c r="AA51" i="4"/>
  <c r="AA57" i="6" s="1"/>
  <c r="AA50" i="4"/>
  <c r="AA56" i="6" s="1"/>
  <c r="X53" i="4"/>
  <c r="X59" i="6" s="1"/>
  <c r="X52" i="4"/>
  <c r="X58" i="6" s="1"/>
  <c r="X51" i="4"/>
  <c r="X57" i="6" s="1"/>
  <c r="X50" i="4"/>
  <c r="X56" i="6" s="1"/>
  <c r="U53" i="4"/>
  <c r="U59" i="6" s="1"/>
  <c r="U52" i="4"/>
  <c r="U58" i="6" s="1"/>
  <c r="U51" i="4"/>
  <c r="U57" i="6" s="1"/>
  <c r="U50" i="4"/>
  <c r="U56" i="6" s="1"/>
  <c r="R53" i="4"/>
  <c r="R59" i="6" s="1"/>
  <c r="R52" i="4"/>
  <c r="R58" i="6" s="1"/>
  <c r="R51" i="4"/>
  <c r="R57" i="6" s="1"/>
  <c r="R50" i="4"/>
  <c r="R56" i="6" s="1"/>
  <c r="O53" i="4"/>
  <c r="O59" i="6" s="1"/>
  <c r="O52" i="4"/>
  <c r="O58" i="6" s="1"/>
  <c r="O51" i="4"/>
  <c r="O57" i="6" s="1"/>
  <c r="O50" i="4"/>
  <c r="O56" i="6" s="1"/>
  <c r="L53" i="4"/>
  <c r="L59" i="6" s="1"/>
  <c r="L52" i="4"/>
  <c r="L58" i="6" s="1"/>
  <c r="L51" i="4"/>
  <c r="L57" i="6" s="1"/>
  <c r="L50" i="4"/>
  <c r="L56" i="6" s="1"/>
  <c r="I53" i="4"/>
  <c r="I59" i="6" s="1"/>
  <c r="F59" i="6" s="1"/>
  <c r="I52" i="4"/>
  <c r="I51" i="4"/>
  <c r="I50" i="4"/>
  <c r="I56" i="6" s="1"/>
  <c r="F56" i="6" s="1"/>
  <c r="AO53" i="4"/>
  <c r="AO59" i="6" s="1"/>
  <c r="AO52" i="4"/>
  <c r="AO58" i="6" s="1"/>
  <c r="AO51" i="4"/>
  <c r="AO57" i="6" s="1"/>
  <c r="AO50" i="4"/>
  <c r="AO56" i="6" s="1"/>
  <c r="AL53" i="4"/>
  <c r="AL59" i="6" s="1"/>
  <c r="AL52" i="4"/>
  <c r="AL58" i="6" s="1"/>
  <c r="AL51" i="4"/>
  <c r="AL57" i="6" s="1"/>
  <c r="AL50" i="4"/>
  <c r="AL56" i="6" s="1"/>
  <c r="AI53" i="4"/>
  <c r="AI59" i="6" s="1"/>
  <c r="AI51" i="4"/>
  <c r="AI57" i="6" s="1"/>
  <c r="AI50" i="4"/>
  <c r="AI56" i="6" s="1"/>
  <c r="AF53" i="4"/>
  <c r="AF59" i="6" s="1"/>
  <c r="AF51" i="4"/>
  <c r="AF57" i="6" s="1"/>
  <c r="AF50" i="4"/>
  <c r="AF56" i="6" s="1"/>
  <c r="AC53" i="4"/>
  <c r="AC59" i="6" s="1"/>
  <c r="AC52" i="4"/>
  <c r="AC58" i="6" s="1"/>
  <c r="AC51" i="4"/>
  <c r="AC57" i="6" s="1"/>
  <c r="AC50" i="4"/>
  <c r="AC56" i="6" s="1"/>
  <c r="Z53" i="4"/>
  <c r="Z59" i="6" s="1"/>
  <c r="Z52" i="4"/>
  <c r="Z58" i="6" s="1"/>
  <c r="Z51" i="4"/>
  <c r="Z57" i="6" s="1"/>
  <c r="Z50" i="4"/>
  <c r="Z56" i="6" s="1"/>
  <c r="W53" i="4"/>
  <c r="W59" i="6" s="1"/>
  <c r="W51" i="4"/>
  <c r="W57" i="6" s="1"/>
  <c r="W50" i="4"/>
  <c r="W56" i="6" s="1"/>
  <c r="T53" i="4"/>
  <c r="T59" i="6" s="1"/>
  <c r="T52" i="4"/>
  <c r="T58" i="6" s="1"/>
  <c r="T51" i="4"/>
  <c r="T57" i="6" s="1"/>
  <c r="T50" i="4"/>
  <c r="T56" i="6" s="1"/>
  <c r="Q53" i="4"/>
  <c r="Q59" i="6" s="1"/>
  <c r="Q51" i="4"/>
  <c r="Q57" i="6" s="1"/>
  <c r="Q50" i="4"/>
  <c r="Q56" i="6" s="1"/>
  <c r="N53" i="4"/>
  <c r="N59" i="6" s="1"/>
  <c r="N51" i="4"/>
  <c r="N57" i="6" s="1"/>
  <c r="N50" i="4"/>
  <c r="N56" i="6" s="1"/>
  <c r="K53" i="4"/>
  <c r="K59" i="6" s="1"/>
  <c r="K52" i="4"/>
  <c r="K58" i="6" s="1"/>
  <c r="K51" i="4"/>
  <c r="K57" i="6" s="1"/>
  <c r="K50" i="4"/>
  <c r="K56" i="6" s="1"/>
  <c r="H53" i="4"/>
  <c r="H59" i="6" s="1"/>
  <c r="H52" i="4"/>
  <c r="H58" i="6" s="1"/>
  <c r="H51" i="4"/>
  <c r="H57" i="6" s="1"/>
  <c r="H50" i="4"/>
  <c r="H56" i="6" s="1"/>
  <c r="F35" i="4"/>
  <c r="F36" i="4"/>
  <c r="F37" i="4"/>
  <c r="F38" i="4"/>
  <c r="AK34" i="4"/>
  <c r="AH34" i="4"/>
  <c r="AE34" i="4"/>
  <c r="Y34" i="4"/>
  <c r="V34" i="4"/>
  <c r="M34" i="4"/>
  <c r="J34" i="4"/>
  <c r="S34" i="4"/>
  <c r="AQ34" i="4"/>
  <c r="AN34" i="4"/>
  <c r="AB34" i="4"/>
  <c r="P34" i="4"/>
  <c r="AP34" i="4"/>
  <c r="AM34" i="4"/>
  <c r="AJ34" i="4"/>
  <c r="AG34" i="4"/>
  <c r="AD34" i="4"/>
  <c r="AA34" i="4"/>
  <c r="X34" i="4"/>
  <c r="U34" i="4"/>
  <c r="R34" i="4"/>
  <c r="O34" i="4"/>
  <c r="L34" i="4"/>
  <c r="I34" i="4"/>
  <c r="AO34" i="4"/>
  <c r="AL34" i="4"/>
  <c r="AI34" i="4"/>
  <c r="AF34" i="4"/>
  <c r="AC34" i="4"/>
  <c r="Z34" i="4"/>
  <c r="W34" i="4"/>
  <c r="H34" i="4"/>
  <c r="K34" i="4"/>
  <c r="N34" i="4"/>
  <c r="T34" i="4"/>
  <c r="Q34" i="4"/>
  <c r="E35" i="4"/>
  <c r="E36" i="4"/>
  <c r="E37" i="4"/>
  <c r="G34" i="4"/>
  <c r="E38" i="4"/>
  <c r="F21" i="4"/>
  <c r="F18" i="4" s="1"/>
  <c r="J18" i="4"/>
  <c r="E22" i="4"/>
  <c r="E19" i="4"/>
  <c r="I59" i="4"/>
  <c r="I66" i="6" s="1"/>
  <c r="J59" i="4"/>
  <c r="L59" i="4"/>
  <c r="L66" i="6" s="1"/>
  <c r="M59" i="4"/>
  <c r="Q59" i="4"/>
  <c r="Q66" i="6" s="1"/>
  <c r="R59" i="4"/>
  <c r="R66" i="6" s="1"/>
  <c r="S59" i="4"/>
  <c r="T59" i="4"/>
  <c r="T66" i="6" s="1"/>
  <c r="U59" i="4"/>
  <c r="U66" i="6" s="1"/>
  <c r="V59" i="4"/>
  <c r="W59" i="4"/>
  <c r="W66" i="6" s="1"/>
  <c r="X59" i="4"/>
  <c r="X66" i="6" s="1"/>
  <c r="Y59" i="4"/>
  <c r="Z59" i="4"/>
  <c r="Z66" i="6" s="1"/>
  <c r="AA59" i="4"/>
  <c r="AA66" i="6" s="1"/>
  <c r="AB59" i="4"/>
  <c r="AC59" i="4"/>
  <c r="AC66" i="6" s="1"/>
  <c r="AD59" i="4"/>
  <c r="AD66" i="6" s="1"/>
  <c r="AE59" i="4"/>
  <c r="AF59" i="4"/>
  <c r="AF66" i="6" s="1"/>
  <c r="AG59" i="4"/>
  <c r="AG66" i="6" s="1"/>
  <c r="AH59" i="4"/>
  <c r="AI59" i="4"/>
  <c r="AI66" i="6" s="1"/>
  <c r="AJ59" i="4"/>
  <c r="AJ66" i="6" s="1"/>
  <c r="AK59" i="4"/>
  <c r="AL59" i="4"/>
  <c r="AL66" i="6" s="1"/>
  <c r="AM59" i="4"/>
  <c r="AM66" i="6" s="1"/>
  <c r="AN59" i="4"/>
  <c r="AO59" i="4"/>
  <c r="AO66" i="6" s="1"/>
  <c r="AP59" i="4"/>
  <c r="AP66" i="6" s="1"/>
  <c r="AQ59" i="4"/>
  <c r="I58" i="4"/>
  <c r="I65" i="6" s="1"/>
  <c r="L58" i="4"/>
  <c r="L65" i="6" s="1"/>
  <c r="O58" i="4"/>
  <c r="O65" i="6" s="1"/>
  <c r="Q58" i="4"/>
  <c r="Q65" i="6" s="1"/>
  <c r="R58" i="4"/>
  <c r="R65" i="6" s="1"/>
  <c r="T58" i="4"/>
  <c r="T65" i="6" s="1"/>
  <c r="U58" i="4"/>
  <c r="U65" i="6" s="1"/>
  <c r="X58" i="4"/>
  <c r="X65" i="6" s="1"/>
  <c r="Z58" i="4"/>
  <c r="Z65" i="6" s="1"/>
  <c r="AA58" i="4"/>
  <c r="AA65" i="6" s="1"/>
  <c r="AC58" i="4"/>
  <c r="AC65" i="6" s="1"/>
  <c r="AD58" i="4"/>
  <c r="AD65" i="6" s="1"/>
  <c r="AF58" i="4"/>
  <c r="AF65" i="6" s="1"/>
  <c r="AG58" i="4"/>
  <c r="AG65" i="6" s="1"/>
  <c r="AJ58" i="4"/>
  <c r="AJ65" i="6" s="1"/>
  <c r="AK65" i="6" s="1"/>
  <c r="AL58" i="4"/>
  <c r="AL65" i="6" s="1"/>
  <c r="AM58" i="4"/>
  <c r="AM65" i="6" s="1"/>
  <c r="AO58" i="4"/>
  <c r="AO65" i="6" s="1"/>
  <c r="AP58" i="4"/>
  <c r="AP65" i="6" s="1"/>
  <c r="AQ58" i="4"/>
  <c r="I57" i="4"/>
  <c r="I64" i="6" s="1"/>
  <c r="J57" i="4"/>
  <c r="L57" i="4"/>
  <c r="L64" i="6" s="1"/>
  <c r="M57" i="4"/>
  <c r="O57" i="4"/>
  <c r="O64" i="6" s="1"/>
  <c r="Q57" i="4"/>
  <c r="Q64" i="6" s="1"/>
  <c r="R57" i="4"/>
  <c r="R64" i="6" s="1"/>
  <c r="S57" i="4"/>
  <c r="T57" i="4"/>
  <c r="T64" i="6" s="1"/>
  <c r="U57" i="4"/>
  <c r="U64" i="6" s="1"/>
  <c r="V57" i="4"/>
  <c r="W57" i="4"/>
  <c r="W64" i="6" s="1"/>
  <c r="X57" i="4"/>
  <c r="X64" i="6" s="1"/>
  <c r="Y57" i="4"/>
  <c r="Z57" i="4"/>
  <c r="Z64" i="6" s="1"/>
  <c r="AA57" i="4"/>
  <c r="AA64" i="6" s="1"/>
  <c r="AC57" i="4"/>
  <c r="AC64" i="6" s="1"/>
  <c r="AD57" i="4"/>
  <c r="AD64" i="6" s="1"/>
  <c r="AF57" i="4"/>
  <c r="AF64" i="6" s="1"/>
  <c r="AG57" i="4"/>
  <c r="AG64" i="6" s="1"/>
  <c r="AI57" i="4"/>
  <c r="AI64" i="6" s="1"/>
  <c r="AJ57" i="4"/>
  <c r="AJ64" i="6" s="1"/>
  <c r="AK57" i="4"/>
  <c r="AL57" i="4"/>
  <c r="AL64" i="6" s="1"/>
  <c r="AM57" i="4"/>
  <c r="AM64" i="6" s="1"/>
  <c r="AN57" i="4"/>
  <c r="AO57" i="4"/>
  <c r="AO64" i="6" s="1"/>
  <c r="AP57" i="4"/>
  <c r="AP64" i="6" s="1"/>
  <c r="AQ57" i="4"/>
  <c r="I56" i="4"/>
  <c r="I63" i="6" s="1"/>
  <c r="J56" i="4"/>
  <c r="L56" i="4"/>
  <c r="L63" i="6" s="1"/>
  <c r="M56" i="4"/>
  <c r="O56" i="4"/>
  <c r="O63" i="6" s="1"/>
  <c r="P56" i="4"/>
  <c r="Q56" i="4"/>
  <c r="Q63" i="6" s="1"/>
  <c r="Q62" i="6" s="1"/>
  <c r="R56" i="4"/>
  <c r="R63" i="6" s="1"/>
  <c r="R62" i="6" s="1"/>
  <c r="S56" i="4"/>
  <c r="T56" i="4"/>
  <c r="T63" i="6" s="1"/>
  <c r="U56" i="4"/>
  <c r="U63" i="6" s="1"/>
  <c r="V56" i="4"/>
  <c r="W56" i="4"/>
  <c r="W63" i="6" s="1"/>
  <c r="X56" i="4"/>
  <c r="X63" i="6" s="1"/>
  <c r="Y56" i="4"/>
  <c r="Z56" i="4"/>
  <c r="Z63" i="6" s="1"/>
  <c r="Z62" i="6" s="1"/>
  <c r="AA56" i="4"/>
  <c r="AA63" i="6" s="1"/>
  <c r="AA62" i="6" s="1"/>
  <c r="AB56" i="4"/>
  <c r="AC56" i="4"/>
  <c r="AC63" i="6" s="1"/>
  <c r="AD56" i="4"/>
  <c r="AD63" i="6" s="1"/>
  <c r="AE56" i="4"/>
  <c r="AF56" i="4"/>
  <c r="AF63" i="6" s="1"/>
  <c r="AF62" i="6" s="1"/>
  <c r="AG56" i="4"/>
  <c r="AG63" i="6" s="1"/>
  <c r="AG62" i="6" s="1"/>
  <c r="AH56" i="4"/>
  <c r="AI56" i="4"/>
  <c r="AI63" i="6" s="1"/>
  <c r="AJ56" i="4"/>
  <c r="AJ63" i="6" s="1"/>
  <c r="AK56" i="4"/>
  <c r="AL56" i="4"/>
  <c r="AL63" i="6" s="1"/>
  <c r="AM56" i="4"/>
  <c r="AM63" i="6" s="1"/>
  <c r="AN56" i="4"/>
  <c r="AO56" i="4"/>
  <c r="AO63" i="6" s="1"/>
  <c r="AP56" i="4"/>
  <c r="AP63" i="6" s="1"/>
  <c r="AQ56" i="4"/>
  <c r="H56" i="4"/>
  <c r="H63" i="6" s="1"/>
  <c r="J41" i="4"/>
  <c r="J51" i="4" s="1"/>
  <c r="M41" i="4"/>
  <c r="M51" i="4" s="1"/>
  <c r="S41" i="4"/>
  <c r="S51" i="4" s="1"/>
  <c r="V41" i="4"/>
  <c r="V51" i="4" s="1"/>
  <c r="Y41" i="4"/>
  <c r="AH41" i="4"/>
  <c r="AK41" i="4"/>
  <c r="AK51" i="4" s="1"/>
  <c r="AN41" i="4"/>
  <c r="AN51" i="4" s="1"/>
  <c r="AQ41" i="4"/>
  <c r="AQ51" i="4" s="1"/>
  <c r="J40" i="4"/>
  <c r="M40" i="4"/>
  <c r="P40" i="4"/>
  <c r="S40" i="4"/>
  <c r="V40" i="4"/>
  <c r="Y40" i="4"/>
  <c r="AB40" i="4"/>
  <c r="AE40" i="4"/>
  <c r="AH40" i="4"/>
  <c r="AK40" i="4"/>
  <c r="AN40" i="4"/>
  <c r="AQ40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H8" i="4"/>
  <c r="I8" i="4"/>
  <c r="J8" i="4"/>
  <c r="K8" i="4"/>
  <c r="L8" i="4"/>
  <c r="M8" i="4"/>
  <c r="N8" i="4"/>
  <c r="O8" i="4"/>
  <c r="Q8" i="4"/>
  <c r="R8" i="4"/>
  <c r="S8" i="4"/>
  <c r="T8" i="4"/>
  <c r="U8" i="4"/>
  <c r="V8" i="4"/>
  <c r="X8" i="4"/>
  <c r="Y8" i="4"/>
  <c r="Z8" i="4"/>
  <c r="AA8" i="4"/>
  <c r="AC8" i="4"/>
  <c r="AD8" i="4"/>
  <c r="AF8" i="4"/>
  <c r="AG8" i="4"/>
  <c r="AI8" i="4"/>
  <c r="AJ8" i="4"/>
  <c r="AK8" i="4"/>
  <c r="AL8" i="4"/>
  <c r="AM8" i="4"/>
  <c r="AN8" i="4"/>
  <c r="AO8" i="4"/>
  <c r="AP8" i="4"/>
  <c r="AQ8" i="4"/>
  <c r="I13" i="4"/>
  <c r="L13" i="4"/>
  <c r="R13" i="4"/>
  <c r="T13" i="4"/>
  <c r="U13" i="4"/>
  <c r="X13" i="4"/>
  <c r="Z13" i="4"/>
  <c r="AA13" i="4"/>
  <c r="AC13" i="4"/>
  <c r="AD13" i="4"/>
  <c r="AG13" i="4"/>
  <c r="AJ13" i="4"/>
  <c r="AL13" i="4"/>
  <c r="AM13" i="4"/>
  <c r="AO13" i="4"/>
  <c r="AP13" i="4"/>
  <c r="AQ13" i="4"/>
  <c r="H23" i="4"/>
  <c r="I23" i="4"/>
  <c r="J23" i="4"/>
  <c r="K23" i="4"/>
  <c r="L23" i="4"/>
  <c r="M23" i="4"/>
  <c r="N23" i="4"/>
  <c r="O23" i="4"/>
  <c r="Q23" i="4"/>
  <c r="R23" i="4"/>
  <c r="S23" i="4"/>
  <c r="T23" i="4"/>
  <c r="U23" i="4"/>
  <c r="W23" i="4"/>
  <c r="X23" i="4"/>
  <c r="Z23" i="4"/>
  <c r="AA23" i="4"/>
  <c r="AC23" i="4"/>
  <c r="AD23" i="4"/>
  <c r="AF23" i="4"/>
  <c r="AG23" i="4"/>
  <c r="AI23" i="4"/>
  <c r="AJ23" i="4"/>
  <c r="AK23" i="4"/>
  <c r="AL23" i="4"/>
  <c r="AM23" i="4"/>
  <c r="AN23" i="4"/>
  <c r="AO23" i="4"/>
  <c r="AP23" i="4"/>
  <c r="AQ23" i="4"/>
  <c r="H18" i="4"/>
  <c r="I18" i="4"/>
  <c r="K18" i="4"/>
  <c r="L18" i="4"/>
  <c r="M18" i="4"/>
  <c r="N18" i="4"/>
  <c r="O18" i="4"/>
  <c r="P18" i="4"/>
  <c r="Q18" i="4"/>
  <c r="R18" i="4"/>
  <c r="T18" i="4"/>
  <c r="U18" i="4"/>
  <c r="W18" i="4"/>
  <c r="X18" i="4"/>
  <c r="Z18" i="4"/>
  <c r="AA18" i="4"/>
  <c r="AC18" i="4"/>
  <c r="AD18" i="4"/>
  <c r="AG18" i="4"/>
  <c r="AI18" i="4"/>
  <c r="AJ18" i="4"/>
  <c r="AK18" i="4"/>
  <c r="AL18" i="4"/>
  <c r="AM18" i="4"/>
  <c r="AN18" i="4"/>
  <c r="AO18" i="4"/>
  <c r="AP18" i="4"/>
  <c r="AQ18" i="4"/>
  <c r="E20" i="4"/>
  <c r="E17" i="4"/>
  <c r="E26" i="4"/>
  <c r="F33" i="4"/>
  <c r="E33" i="4"/>
  <c r="F30" i="4"/>
  <c r="E30" i="4"/>
  <c r="F27" i="4"/>
  <c r="E27" i="4"/>
  <c r="F25" i="4"/>
  <c r="E25" i="4"/>
  <c r="F24" i="4"/>
  <c r="E24" i="4"/>
  <c r="F17" i="4"/>
  <c r="F14" i="4"/>
  <c r="E14" i="4"/>
  <c r="F12" i="4"/>
  <c r="E12" i="4"/>
  <c r="F9" i="4"/>
  <c r="J46" i="4"/>
  <c r="J44" i="4" s="1"/>
  <c r="M46" i="4"/>
  <c r="M48" i="4" s="1"/>
  <c r="M47" i="4" s="1"/>
  <c r="P46" i="4"/>
  <c r="P44" i="4" s="1"/>
  <c r="S46" i="4"/>
  <c r="S44" i="4" s="1"/>
  <c r="V46" i="4"/>
  <c r="V44" i="4" s="1"/>
  <c r="Y46" i="4"/>
  <c r="Y48" i="4" s="1"/>
  <c r="Y47" i="4" s="1"/>
  <c r="AB46" i="4"/>
  <c r="AB44" i="4" s="1"/>
  <c r="AE46" i="4"/>
  <c r="AE48" i="4" s="1"/>
  <c r="AH46" i="4"/>
  <c r="AH48" i="4" s="1"/>
  <c r="AH47" i="4" s="1"/>
  <c r="AK46" i="4"/>
  <c r="AK44" i="4" s="1"/>
  <c r="AN46" i="4"/>
  <c r="AN48" i="4" s="1"/>
  <c r="AN47" i="4" s="1"/>
  <c r="AQ46" i="4"/>
  <c r="AQ48" i="4" s="1"/>
  <c r="AQ47" i="4" s="1"/>
  <c r="AE23" i="4"/>
  <c r="V23" i="4"/>
  <c r="AH26" i="4"/>
  <c r="AH23" i="4" s="1"/>
  <c r="AN13" i="4"/>
  <c r="AK58" i="4"/>
  <c r="S58" i="4"/>
  <c r="E32" i="4"/>
  <c r="F15" i="4"/>
  <c r="E15" i="4"/>
  <c r="F32" i="4"/>
  <c r="F26" i="4"/>
  <c r="F16" i="4"/>
  <c r="F11" i="4"/>
  <c r="F10" i="4"/>
  <c r="AB13" i="4"/>
  <c r="AN58" i="4"/>
  <c r="AE8" i="4"/>
  <c r="AE18" i="4"/>
  <c r="S18" i="4"/>
  <c r="AB57" i="4"/>
  <c r="N58" i="4"/>
  <c r="N65" i="6" s="1"/>
  <c r="AK13" i="4"/>
  <c r="AI13" i="4"/>
  <c r="W52" i="4"/>
  <c r="W58" i="6" s="1"/>
  <c r="Y58" i="4"/>
  <c r="AF13" i="4"/>
  <c r="E13" i="4" s="1"/>
  <c r="AB8" i="4"/>
  <c r="AB41" i="4"/>
  <c r="AB51" i="4" s="1"/>
  <c r="AH13" i="4"/>
  <c r="AH18" i="4"/>
  <c r="G18" i="4"/>
  <c r="AB58" i="4"/>
  <c r="AE41" i="4"/>
  <c r="AE51" i="4" s="1"/>
  <c r="AE58" i="4"/>
  <c r="AE13" i="4"/>
  <c r="Y13" i="4"/>
  <c r="S13" i="4"/>
  <c r="Y18" i="4"/>
  <c r="AF52" i="4"/>
  <c r="AF58" i="6" s="1"/>
  <c r="AF18" i="4"/>
  <c r="Q52" i="4"/>
  <c r="Q13" i="4"/>
  <c r="W13" i="4"/>
  <c r="W58" i="4"/>
  <c r="W65" i="6" s="1"/>
  <c r="AP62" i="6" l="1"/>
  <c r="AL62" i="6"/>
  <c r="AJ62" i="6"/>
  <c r="AD62" i="6"/>
  <c r="X62" i="6"/>
  <c r="T62" i="6"/>
  <c r="E57" i="6"/>
  <c r="E59" i="6"/>
  <c r="Z55" i="6"/>
  <c r="AC55" i="6"/>
  <c r="AL55" i="6"/>
  <c r="L46" i="6"/>
  <c r="K62" i="6"/>
  <c r="E53" i="6"/>
  <c r="O46" i="6"/>
  <c r="P68" i="6"/>
  <c r="F68" i="6"/>
  <c r="AO62" i="6"/>
  <c r="AM62" i="6"/>
  <c r="AN62" i="6" s="1"/>
  <c r="AI62" i="6"/>
  <c r="AC62" i="6"/>
  <c r="AB62" i="6"/>
  <c r="U62" i="6"/>
  <c r="V62" i="6" s="1"/>
  <c r="L62" i="6"/>
  <c r="AE65" i="6"/>
  <c r="AB65" i="6"/>
  <c r="M65" i="6"/>
  <c r="AH62" i="6"/>
  <c r="AH65" i="6"/>
  <c r="O62" i="6"/>
  <c r="K55" i="6"/>
  <c r="N55" i="6"/>
  <c r="G16" i="4"/>
  <c r="I62" i="6"/>
  <c r="T55" i="6"/>
  <c r="AI55" i="6"/>
  <c r="E63" i="6"/>
  <c r="H62" i="6"/>
  <c r="AE62" i="6"/>
  <c r="S62" i="6"/>
  <c r="AQ65" i="6"/>
  <c r="AN65" i="6"/>
  <c r="V65" i="6"/>
  <c r="S65" i="6"/>
  <c r="P65" i="6"/>
  <c r="J65" i="6"/>
  <c r="F65" i="6"/>
  <c r="Q55" i="6"/>
  <c r="AF55" i="6"/>
  <c r="F52" i="4"/>
  <c r="AH58" i="6"/>
  <c r="E65" i="6"/>
  <c r="N62" i="6"/>
  <c r="F51" i="6"/>
  <c r="L45" i="6"/>
  <c r="O45" i="6"/>
  <c r="R45" i="6"/>
  <c r="U45" i="6"/>
  <c r="X45" i="6"/>
  <c r="AA45" i="6"/>
  <c r="AD45" i="6"/>
  <c r="AG45" i="6"/>
  <c r="AJ45" i="6"/>
  <c r="AM45" i="6"/>
  <c r="AP45" i="6"/>
  <c r="H45" i="6"/>
  <c r="E51" i="6"/>
  <c r="K45" i="6"/>
  <c r="N45" i="6"/>
  <c r="Q45" i="6"/>
  <c r="T45" i="6"/>
  <c r="W45" i="6"/>
  <c r="Z45" i="6"/>
  <c r="AC45" i="6"/>
  <c r="AF45" i="6"/>
  <c r="AI49" i="6"/>
  <c r="AI44" i="6"/>
  <c r="AI46" i="6"/>
  <c r="AL49" i="6"/>
  <c r="AL44" i="6"/>
  <c r="AL46" i="6"/>
  <c r="AO44" i="6"/>
  <c r="AO60" i="5"/>
  <c r="AO71" i="6"/>
  <c r="AQ71" i="6" s="1"/>
  <c r="W62" i="6"/>
  <c r="Y62" i="6" s="1"/>
  <c r="Y65" i="6"/>
  <c r="E56" i="6"/>
  <c r="H55" i="6"/>
  <c r="W55" i="6"/>
  <c r="F51" i="4"/>
  <c r="I57" i="6"/>
  <c r="F57" i="6" s="1"/>
  <c r="G57" i="6" s="1"/>
  <c r="E64" i="6"/>
  <c r="G64" i="6" s="1"/>
  <c r="F52" i="6"/>
  <c r="I49" i="6"/>
  <c r="F50" i="6"/>
  <c r="I44" i="6"/>
  <c r="L49" i="6"/>
  <c r="L44" i="6"/>
  <c r="O44" i="6"/>
  <c r="O49" i="6"/>
  <c r="R44" i="6"/>
  <c r="R49" i="6"/>
  <c r="R46" i="6"/>
  <c r="U44" i="6"/>
  <c r="U49" i="6"/>
  <c r="U46" i="6"/>
  <c r="X44" i="6"/>
  <c r="X49" i="6"/>
  <c r="X46" i="6"/>
  <c r="AA49" i="6"/>
  <c r="AA44" i="6"/>
  <c r="AA46" i="6"/>
  <c r="AD49" i="6"/>
  <c r="AD44" i="6"/>
  <c r="AD46" i="6"/>
  <c r="AG49" i="6"/>
  <c r="AG44" i="6"/>
  <c r="AG46" i="6"/>
  <c r="AJ44" i="6"/>
  <c r="AJ49" i="6"/>
  <c r="AJ46" i="6"/>
  <c r="AM44" i="6"/>
  <c r="AM49" i="6"/>
  <c r="AM46" i="6"/>
  <c r="AP49" i="6"/>
  <c r="AP44" i="6"/>
  <c r="AP46" i="6"/>
  <c r="H44" i="6"/>
  <c r="E50" i="6"/>
  <c r="H49" i="6"/>
  <c r="H46" i="6"/>
  <c r="K49" i="6"/>
  <c r="K44" i="6"/>
  <c r="K46" i="6"/>
  <c r="N44" i="6"/>
  <c r="N49" i="6"/>
  <c r="N46" i="6"/>
  <c r="Q49" i="6"/>
  <c r="Q44" i="6"/>
  <c r="Q46" i="6"/>
  <c r="T44" i="6"/>
  <c r="T49" i="6"/>
  <c r="T46" i="6"/>
  <c r="W49" i="6"/>
  <c r="W44" i="6"/>
  <c r="W46" i="6"/>
  <c r="Z49" i="6"/>
  <c r="Z44" i="6"/>
  <c r="Z46" i="6"/>
  <c r="AC49" i="6"/>
  <c r="AC44" i="6"/>
  <c r="AC46" i="6"/>
  <c r="AF44" i="6"/>
  <c r="AF49" i="6"/>
  <c r="AI45" i="6"/>
  <c r="AL45" i="6"/>
  <c r="AO45" i="6"/>
  <c r="AF46" i="6"/>
  <c r="AC39" i="5"/>
  <c r="AG39" i="5"/>
  <c r="AG49" i="5" s="1"/>
  <c r="O39" i="5"/>
  <c r="O49" i="5" s="1"/>
  <c r="G47" i="5"/>
  <c r="G44" i="5" s="1"/>
  <c r="AL39" i="5"/>
  <c r="Y42" i="5"/>
  <c r="Y39" i="5" s="1"/>
  <c r="N39" i="5"/>
  <c r="S42" i="5"/>
  <c r="S39" i="5" s="1"/>
  <c r="K39" i="5"/>
  <c r="M39" i="5" s="1"/>
  <c r="AP39" i="5"/>
  <c r="AP49" i="5" s="1"/>
  <c r="E63" i="5"/>
  <c r="G63" i="5" s="1"/>
  <c r="I39" i="5"/>
  <c r="I49" i="5" s="1"/>
  <c r="F44" i="5"/>
  <c r="AK42" i="5"/>
  <c r="AK39" i="5" s="1"/>
  <c r="X39" i="5"/>
  <c r="X49" i="5" s="1"/>
  <c r="AN42" i="5"/>
  <c r="AN39" i="5" s="1"/>
  <c r="AE42" i="5"/>
  <c r="AE39" i="5" s="1"/>
  <c r="AA39" i="5"/>
  <c r="AA49" i="5" s="1"/>
  <c r="R39" i="5"/>
  <c r="R49" i="5" s="1"/>
  <c r="S49" i="5" s="1"/>
  <c r="E60" i="5"/>
  <c r="W39" i="5"/>
  <c r="AJ39" i="5"/>
  <c r="T39" i="5"/>
  <c r="Z39" i="5"/>
  <c r="N41" i="4"/>
  <c r="AL42" i="4"/>
  <c r="AH58" i="4"/>
  <c r="AH55" i="4" s="1"/>
  <c r="S48" i="4"/>
  <c r="S47" i="4" s="1"/>
  <c r="Z42" i="4"/>
  <c r="U40" i="4"/>
  <c r="AG40" i="4"/>
  <c r="F23" i="4"/>
  <c r="AC42" i="4"/>
  <c r="AM42" i="4"/>
  <c r="AH52" i="4"/>
  <c r="K49" i="4"/>
  <c r="AI42" i="4"/>
  <c r="AQ44" i="4"/>
  <c r="F57" i="4"/>
  <c r="W40" i="4"/>
  <c r="AF41" i="4"/>
  <c r="J48" i="4"/>
  <c r="J47" i="4" s="1"/>
  <c r="Z40" i="4"/>
  <c r="U42" i="4"/>
  <c r="AO41" i="4"/>
  <c r="K42" i="4"/>
  <c r="AP44" i="4"/>
  <c r="H40" i="4"/>
  <c r="AC41" i="4"/>
  <c r="AA41" i="4"/>
  <c r="Q40" i="4"/>
  <c r="AL49" i="4"/>
  <c r="I41" i="4"/>
  <c r="X40" i="4"/>
  <c r="AG41" i="4"/>
  <c r="H55" i="4"/>
  <c r="AJ40" i="4"/>
  <c r="T41" i="4"/>
  <c r="F40" i="4"/>
  <c r="F56" i="4" s="1"/>
  <c r="P48" i="4"/>
  <c r="P47" i="4" s="1"/>
  <c r="AP55" i="4"/>
  <c r="AL55" i="4"/>
  <c r="AD55" i="4"/>
  <c r="X55" i="4"/>
  <c r="O55" i="4"/>
  <c r="H49" i="4"/>
  <c r="Q49" i="4"/>
  <c r="AC49" i="4"/>
  <c r="AF40" i="4"/>
  <c r="AI41" i="4"/>
  <c r="AO42" i="4"/>
  <c r="O42" i="4"/>
  <c r="R42" i="4"/>
  <c r="AA42" i="4"/>
  <c r="F13" i="4"/>
  <c r="G26" i="4"/>
  <c r="G23" i="4" s="1"/>
  <c r="Y44" i="4"/>
  <c r="AK48" i="4"/>
  <c r="AK47" i="4" s="1"/>
  <c r="AN55" i="4"/>
  <c r="H41" i="4"/>
  <c r="N49" i="4"/>
  <c r="W49" i="4"/>
  <c r="AI40" i="4"/>
  <c r="R41" i="4"/>
  <c r="U41" i="4"/>
  <c r="AD41" i="4"/>
  <c r="AP41" i="4"/>
  <c r="O44" i="4"/>
  <c r="X44" i="4"/>
  <c r="AG44" i="4"/>
  <c r="AJ44" i="4"/>
  <c r="E46" i="4"/>
  <c r="N40" i="4"/>
  <c r="W41" i="4"/>
  <c r="Z44" i="4"/>
  <c r="AF44" i="4"/>
  <c r="AL44" i="4"/>
  <c r="E51" i="4"/>
  <c r="Z49" i="4"/>
  <c r="AL41" i="4"/>
  <c r="X41" i="4"/>
  <c r="E45" i="4"/>
  <c r="K44" i="4"/>
  <c r="M44" i="4"/>
  <c r="AL40" i="4"/>
  <c r="I40" i="4"/>
  <c r="L40" i="4"/>
  <c r="AA40" i="4"/>
  <c r="F50" i="4"/>
  <c r="F47" i="4"/>
  <c r="N42" i="4"/>
  <c r="Q41" i="4"/>
  <c r="T40" i="4"/>
  <c r="AB55" i="4"/>
  <c r="AJ41" i="4"/>
  <c r="I55" i="4"/>
  <c r="L41" i="4"/>
  <c r="Q44" i="4"/>
  <c r="AF49" i="4"/>
  <c r="W55" i="4"/>
  <c r="O40" i="4"/>
  <c r="F41" i="4"/>
  <c r="E18" i="4"/>
  <c r="AG55" i="4"/>
  <c r="AC55" i="4"/>
  <c r="Y55" i="4"/>
  <c r="U55" i="4"/>
  <c r="L55" i="4"/>
  <c r="AD42" i="4"/>
  <c r="AG42" i="4"/>
  <c r="AP42" i="4"/>
  <c r="L44" i="4"/>
  <c r="R44" i="4"/>
  <c r="AA44" i="4"/>
  <c r="AD40" i="4"/>
  <c r="AJ42" i="4"/>
  <c r="H42" i="4"/>
  <c r="W42" i="4"/>
  <c r="AC44" i="4"/>
  <c r="AM39" i="5"/>
  <c r="AM49" i="5" s="1"/>
  <c r="H39" i="5"/>
  <c r="F42" i="5"/>
  <c r="L39" i="5"/>
  <c r="L49" i="5" s="1"/>
  <c r="AH42" i="5"/>
  <c r="AH39" i="5" s="1"/>
  <c r="AI39" i="5"/>
  <c r="F49" i="5"/>
  <c r="AF39" i="5"/>
  <c r="AB42" i="5"/>
  <c r="AB39" i="5" s="1"/>
  <c r="E55" i="5"/>
  <c r="E41" i="5"/>
  <c r="AD39" i="5"/>
  <c r="AD49" i="5" s="1"/>
  <c r="F60" i="5"/>
  <c r="E41" i="6"/>
  <c r="G41" i="6" s="1"/>
  <c r="AO20" i="6"/>
  <c r="E20" i="6" s="1"/>
  <c r="G20" i="6" s="1"/>
  <c r="E23" i="6"/>
  <c r="G23" i="6" s="1"/>
  <c r="Q39" i="5"/>
  <c r="E44" i="5"/>
  <c r="E40" i="5"/>
  <c r="F55" i="5"/>
  <c r="I42" i="4"/>
  <c r="AC40" i="4"/>
  <c r="AI49" i="4"/>
  <c r="AN44" i="4"/>
  <c r="R55" i="4"/>
  <c r="T49" i="4"/>
  <c r="O41" i="4"/>
  <c r="AM44" i="4"/>
  <c r="T44" i="4"/>
  <c r="I44" i="4"/>
  <c r="V48" i="4"/>
  <c r="V47" i="4" s="1"/>
  <c r="F8" i="4"/>
  <c r="F45" i="4"/>
  <c r="L42" i="4"/>
  <c r="AD44" i="4"/>
  <c r="E47" i="4"/>
  <c r="K40" i="4"/>
  <c r="H44" i="4"/>
  <c r="N55" i="4"/>
  <c r="AJ55" i="4"/>
  <c r="T55" i="4"/>
  <c r="E53" i="4"/>
  <c r="Z41" i="4"/>
  <c r="F53" i="4"/>
  <c r="X42" i="4"/>
  <c r="AM40" i="4"/>
  <c r="AP40" i="4"/>
  <c r="F46" i="4"/>
  <c r="F48" i="4"/>
  <c r="U44" i="4"/>
  <c r="N44" i="4"/>
  <c r="W44" i="4"/>
  <c r="AI44" i="4"/>
  <c r="AO49" i="4"/>
  <c r="AK55" i="4"/>
  <c r="K41" i="4"/>
  <c r="E48" i="4"/>
  <c r="AO44" i="4"/>
  <c r="AF42" i="4"/>
  <c r="T42" i="4"/>
  <c r="AE55" i="4"/>
  <c r="AO40" i="4"/>
  <c r="AQ55" i="4"/>
  <c r="AM55" i="4"/>
  <c r="AI55" i="4"/>
  <c r="AA55" i="4"/>
  <c r="E50" i="4"/>
  <c r="R40" i="4"/>
  <c r="AM41" i="4"/>
  <c r="K55" i="4"/>
  <c r="G73" i="6"/>
  <c r="AO39" i="5"/>
  <c r="AQ42" i="5"/>
  <c r="AQ39" i="5" s="1"/>
  <c r="E52" i="5"/>
  <c r="AO49" i="5"/>
  <c r="E42" i="5"/>
  <c r="E52" i="4"/>
  <c r="Q55" i="4"/>
  <c r="E34" i="4"/>
  <c r="F34" i="4"/>
  <c r="AB48" i="4"/>
  <c r="AB47" i="4" s="1"/>
  <c r="F29" i="4"/>
  <c r="E29" i="4"/>
  <c r="E56" i="4"/>
  <c r="AO55" i="4"/>
  <c r="Z55" i="4"/>
  <c r="S55" i="4"/>
  <c r="E58" i="4"/>
  <c r="F58" i="4"/>
  <c r="E23" i="4"/>
  <c r="E57" i="4"/>
  <c r="AF55" i="4"/>
  <c r="E8" i="4"/>
  <c r="P51" i="4"/>
  <c r="Q42" i="4"/>
  <c r="M62" i="6" l="1"/>
  <c r="AK62" i="6"/>
  <c r="AQ62" i="6"/>
  <c r="F46" i="6"/>
  <c r="H43" i="6"/>
  <c r="J62" i="6"/>
  <c r="P62" i="6"/>
  <c r="AC43" i="6"/>
  <c r="Q43" i="6"/>
  <c r="AG43" i="6"/>
  <c r="AG55" i="6" s="1"/>
  <c r="AH55" i="6" s="1"/>
  <c r="AA43" i="6"/>
  <c r="AA55" i="6" s="1"/>
  <c r="F49" i="6"/>
  <c r="F62" i="6"/>
  <c r="W43" i="6"/>
  <c r="G13" i="4"/>
  <c r="AF43" i="6"/>
  <c r="K43" i="6"/>
  <c r="Z43" i="6"/>
  <c r="E44" i="6"/>
  <c r="AP43" i="6"/>
  <c r="AP55" i="6" s="1"/>
  <c r="AM43" i="6"/>
  <c r="AM55" i="6" s="1"/>
  <c r="AH46" i="6"/>
  <c r="AH43" i="6" s="1"/>
  <c r="AD43" i="6"/>
  <c r="AD55" i="6" s="1"/>
  <c r="U43" i="6"/>
  <c r="U55" i="6" s="1"/>
  <c r="O43" i="6"/>
  <c r="O55" i="6" s="1"/>
  <c r="L43" i="6"/>
  <c r="L55" i="6" s="1"/>
  <c r="AI43" i="6"/>
  <c r="I45" i="6"/>
  <c r="I43" i="6" s="1"/>
  <c r="J58" i="6"/>
  <c r="F58" i="6"/>
  <c r="F55" i="6" s="1"/>
  <c r="G65" i="6"/>
  <c r="E62" i="6"/>
  <c r="G62" i="6" s="1"/>
  <c r="T43" i="6"/>
  <c r="N43" i="6"/>
  <c r="AJ43" i="6"/>
  <c r="X43" i="6"/>
  <c r="X55" i="6" s="1"/>
  <c r="R43" i="6"/>
  <c r="R55" i="6" s="1"/>
  <c r="J46" i="6"/>
  <c r="AL43" i="6"/>
  <c r="E45" i="6"/>
  <c r="G45" i="6" s="1"/>
  <c r="G60" i="5"/>
  <c r="F39" i="5"/>
  <c r="E39" i="5"/>
  <c r="U39" i="4"/>
  <c r="U49" i="4" s="1"/>
  <c r="AM39" i="4"/>
  <c r="AM49" i="4" s="1"/>
  <c r="N39" i="4"/>
  <c r="AQ42" i="4"/>
  <c r="AQ39" i="4" s="1"/>
  <c r="O39" i="4"/>
  <c r="O49" i="4" s="1"/>
  <c r="T39" i="4"/>
  <c r="AP39" i="4"/>
  <c r="AP49" i="4" s="1"/>
  <c r="Z39" i="4"/>
  <c r="E41" i="4"/>
  <c r="AG39" i="4"/>
  <c r="AG49" i="4" s="1"/>
  <c r="AH49" i="4" s="1"/>
  <c r="AC39" i="4"/>
  <c r="F49" i="4"/>
  <c r="W39" i="4"/>
  <c r="AA39" i="4"/>
  <c r="AA49" i="4" s="1"/>
  <c r="AI39" i="4"/>
  <c r="H39" i="4"/>
  <c r="E40" i="4"/>
  <c r="AH42" i="4"/>
  <c r="AH39" i="4" s="1"/>
  <c r="R39" i="4"/>
  <c r="R49" i="4" s="1"/>
  <c r="AO39" i="4"/>
  <c r="X39" i="4"/>
  <c r="X49" i="4" s="1"/>
  <c r="AD39" i="4"/>
  <c r="AD49" i="4" s="1"/>
  <c r="AL39" i="4"/>
  <c r="E49" i="4"/>
  <c r="I39" i="4"/>
  <c r="I49" i="4" s="1"/>
  <c r="AJ39" i="4"/>
  <c r="AF39" i="4"/>
  <c r="F55" i="4"/>
  <c r="F42" i="4"/>
  <c r="E44" i="4"/>
  <c r="L39" i="4"/>
  <c r="L49" i="4" s="1"/>
  <c r="G42" i="5"/>
  <c r="AO55" i="6"/>
  <c r="E58" i="6"/>
  <c r="AO49" i="6"/>
  <c r="E49" i="6" s="1"/>
  <c r="G49" i="6" s="1"/>
  <c r="AO46" i="6"/>
  <c r="E52" i="6"/>
  <c r="G52" i="6" s="1"/>
  <c r="AO68" i="6"/>
  <c r="E71" i="6"/>
  <c r="G71" i="6" s="1"/>
  <c r="K39" i="4"/>
  <c r="G52" i="4"/>
  <c r="F44" i="4"/>
  <c r="G52" i="5"/>
  <c r="E49" i="5"/>
  <c r="G49" i="5" s="1"/>
  <c r="E55" i="4"/>
  <c r="V58" i="4"/>
  <c r="V55" i="4" s="1"/>
  <c r="V13" i="4"/>
  <c r="G58" i="4"/>
  <c r="Q39" i="4"/>
  <c r="E42" i="4"/>
  <c r="G58" i="6" l="1"/>
  <c r="I55" i="6"/>
  <c r="J55" i="6" s="1"/>
  <c r="J43" i="6"/>
  <c r="F43" i="6"/>
  <c r="AQ68" i="6"/>
  <c r="E68" i="6"/>
  <c r="G68" i="6" s="1"/>
  <c r="G39" i="5"/>
  <c r="G49" i="4"/>
  <c r="E39" i="4"/>
  <c r="G55" i="4"/>
  <c r="G42" i="4"/>
  <c r="F39" i="4"/>
  <c r="AO43" i="6"/>
  <c r="E43" i="6" s="1"/>
  <c r="AQ46" i="6"/>
  <c r="AQ43" i="6" s="1"/>
  <c r="E46" i="6"/>
  <c r="G46" i="6" s="1"/>
  <c r="E55" i="6"/>
  <c r="G55" i="6" s="1"/>
  <c r="G43" i="6" l="1"/>
  <c r="G39" i="4"/>
</calcChain>
</file>

<file path=xl/sharedStrings.xml><?xml version="1.0" encoding="utf-8"?>
<sst xmlns="http://schemas.openxmlformats.org/spreadsheetml/2006/main" count="464" uniqueCount="97">
  <si>
    <t>№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</si>
  <si>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</si>
  <si>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</si>
  <si>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</si>
  <si>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</si>
  <si>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</si>
  <si>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</si>
  <si>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</si>
  <si>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</si>
  <si>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</si>
  <si>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</si>
  <si>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</si>
  <si>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</si>
  <si>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</si>
  <si>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</si>
  <si>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</si>
  <si>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</si>
  <si>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</si>
  <si>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</si>
  <si>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</si>
  <si>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</si>
  <si>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2.</t>
  </si>
  <si>
    <t>всего</t>
  </si>
  <si>
    <t>бюджет ХМАО-Югры</t>
  </si>
  <si>
    <t>МКУ"УГЗиПг.Урай"</t>
  </si>
  <si>
    <t>3.</t>
  </si>
  <si>
    <t xml:space="preserve">                                      подпись</t>
  </si>
  <si>
    <t>кроме того за счет средств остатков местного бюджета предыдущих лет в рамках реализации МП</t>
  </si>
  <si>
    <t>5.</t>
  </si>
  <si>
    <t>7=6/5*100</t>
  </si>
  <si>
    <t>Мероприятия по подготовке документов градорегулирования(1;2)</t>
  </si>
  <si>
    <t>Обеспечение МКУ "УГЗиПг.Урай"реализации  функций и полномочий администрации города Урай  в сфере градостроительства(3;5)</t>
  </si>
  <si>
    <t>Работы и мероприятия по землеустройству, подготовке и предоставлению земельных участков (6;7;8;8.1;9)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</si>
  <si>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</si>
  <si>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(тыс.руб.) </t>
  </si>
  <si>
    <t>Инвестиции в объекты муниципальной собственности</t>
  </si>
  <si>
    <t>Прочие расходы</t>
  </si>
  <si>
    <t>В том числе:</t>
  </si>
  <si>
    <t>федеральный бюджет</t>
  </si>
  <si>
    <t>иные источники финансирования</t>
  </si>
  <si>
    <t>Ответственный исполнитель                                                       (МКУ "УГЗиПг.Урай")</t>
  </si>
  <si>
    <t>Соисполнитель 1                                        ( МКУ "УКС г.Урай")</t>
  </si>
  <si>
    <t>Ответственный исполнитель/Соисполнитель</t>
  </si>
  <si>
    <t>местный бюджет</t>
  </si>
  <si>
    <t>4.</t>
  </si>
  <si>
    <t xml:space="preserve">Директор  МКУ "УГЗиПг.Урай"                             Л.В.Фильченко                            </t>
  </si>
  <si>
    <t>МКУ "УГЗиП г.Урай"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</si>
  <si>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</si>
  <si>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6.</t>
  </si>
  <si>
    <t>Системно-аналитическое и программное сопровождение информационной системы обеспечения градостроительной деятельности (10)</t>
  </si>
  <si>
    <t>Обеспечение реализации МКУ "УКС г.Урай" функций и полномочий администрации города Урай в сфере капитального строительства (4)</t>
  </si>
  <si>
    <t>экономист Галеева Е.И. тел 2-48-06 вн.431 buh 1@urban.uray.ru</t>
  </si>
  <si>
    <t>Исп.:</t>
  </si>
  <si>
    <t xml:space="preserve">_x000D_
</t>
  </si>
  <si>
    <t>Всего по муниципальной программе:</t>
  </si>
  <si>
    <t>«__»_________2023г. ______________________________</t>
  </si>
  <si>
    <t xml:space="preserve">Приложение 2 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</si>
  <si>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</si>
  <si>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1.</t>
  </si>
  <si>
    <t xml:space="preserve">Обеспечение реализации МКУ "УКС г.Урай" функций и полномочий администрации города Урай в сфере капитального строительства </t>
  </si>
  <si>
    <t xml:space="preserve">В рамках данного мероприятия финансируется содержание МКУ "УКС г. Урай".                                                                                                                                    </t>
  </si>
  <si>
    <t>Работы и мероприятия по землеустройству, подготовке и предоставлению земельных участков</t>
  </si>
  <si>
    <t>МКУ "УКС  г.Урай"</t>
  </si>
  <si>
    <r>
      <rPr>
        <b/>
        <sz val="8"/>
        <rFont val="Times New Roman"/>
        <family val="1"/>
        <charset val="204"/>
      </rPr>
      <t>В рамках реализации данного мероприятия финансируется объект  "Снос гаражей в районе стационара"</t>
    </r>
    <r>
      <rPr>
        <sz val="8"/>
        <rFont val="Times New Roman"/>
        <family val="1"/>
        <charset val="204"/>
      </rPr>
      <t xml:space="preserve"> в сумме 2 054,5 тыс. руб., с целью подготовки земельного участка под строительство проезда к стационару.</t>
    </r>
  </si>
  <si>
    <t>МКУ"УГЗиП г.Урай"</t>
  </si>
  <si>
    <t xml:space="preserve">Строительство систем инженерной инфраструктуры в целях обеспечения инженерной подготовки земельных участков для жилищного строительства </t>
  </si>
  <si>
    <t>ИТОГО по программе:</t>
  </si>
  <si>
    <t xml:space="preserve">Ответственный исполнитель                                                       (МКУ "УГЗиПг.Урай") </t>
  </si>
  <si>
    <t xml:space="preserve">Директор  МКУ "УКС г. Урай" ___________________В.А. Гробовец                 </t>
  </si>
  <si>
    <t xml:space="preserve">« 12 » декабря 2022 г. </t>
  </si>
  <si>
    <t>Исп.: Семенюк Ю.Л., тел. 2-65-88 доб. 449</t>
  </si>
  <si>
    <t>МКУ "УГЗиПг.Урай", МКУ "УКС г.Урай"</t>
  </si>
  <si>
    <t>МКУ "УГЗиПг.Урай"</t>
  </si>
  <si>
    <t>МКУ "УКС г.Урай"</t>
  </si>
  <si>
    <t>МКУ "УГЗиП г.Урай" МКУ "УКС г.Урай", органы администрации города Урай: КУМИ</t>
  </si>
  <si>
    <r>
      <t xml:space="preserve">Отчет о ходе исполнения комплексного плана (сетевого графика)  реализации муниципальной программы  «Обеспечение градостроительной деятельности на территории города Урай на 2018-2030 годы» за февраль месяц  </t>
    </r>
    <r>
      <rPr>
        <b/>
        <u/>
        <sz val="14"/>
        <rFont val="Times New Roman"/>
        <family val="1"/>
        <charset val="204"/>
      </rPr>
      <t xml:space="preserve"> 2023 год</t>
    </r>
  </si>
  <si>
    <r>
      <rPr>
        <b/>
        <sz val="8"/>
        <rFont val="Times New Roman"/>
        <family val="1"/>
        <charset val="204"/>
      </rPr>
      <t>В рамках данного мероприятия финансируюется объект: "Инженерные сети и проезды по улицам микрорайона Южный"</t>
    </r>
    <r>
      <rPr>
        <sz val="8"/>
        <rFont val="Times New Roman"/>
        <family val="1"/>
        <charset val="204"/>
      </rPr>
      <t xml:space="preserve"> (район Орбиты) в г.Урай (сети водоснабжения),  в сумме 20978,6 тыс. руб. за счет средств местного бюджета.</t>
    </r>
  </si>
  <si>
    <t>За счет остатков средств прошлого года финансируются объекты:   "Инженерные сети и проезды по улицам микрорайона Южный в сумме 411,6тыс.руб.ПИР","Инженерные сети тепло-и водоснабжения к дому № 39,мкр,1А в сумме 30,0тыс.руб.изготовление тех.планов "Инж.сети по улицам Спокойная,Южная" в сумме 540,2тыс.руб. на ПИР,СМР и изготовление тех.планов.</t>
  </si>
  <si>
    <r>
      <t xml:space="preserve">Отчет о ходе исполнения комплексного плана (сетевого графика)  по реализации финансовых средств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  <charset val="204"/>
      </rPr>
      <t>на 01.03.2023г.</t>
    </r>
  </si>
  <si>
    <t>Соисполнитель 1 ( МКУ "УКС г.Урай")</t>
  </si>
  <si>
    <t>Ответственный исполнитель (соисполнитель) муниципальной программы:</t>
  </si>
  <si>
    <t>Согласовано:
Комитет по финансам администрации города Урай
                                                                                                                                                                                                                                                                                                                                                                                                                                                                                                                                              _________________________________И.В. Хусаинова</t>
  </si>
  <si>
    <t>Директор  МКУ "УГЗиПг.Урай"</t>
  </si>
  <si>
    <t>__________________________________Л.В. Фильченко</t>
  </si>
  <si>
    <t>"_______"_______________________ 2023 г.</t>
  </si>
  <si>
    <t>"________"____________________________2023г.</t>
  </si>
  <si>
    <t>Исполнитель: экономист Семенюк Ю.Л. 2-48-06 вн.431</t>
  </si>
  <si>
    <t xml:space="preserve">В рамках данного мероприятия финансируется содержание МКУ "УКС г. Урай". </t>
  </si>
  <si>
    <t xml:space="preserve">В рамках данного мероприятия финансируется содержание МКУ "УГЗиП г. Урай". </t>
  </si>
  <si>
    <t>Отклолнение плановых назначений в сумме 287,5тыс.руб., по итогам 1 квартала по объектам      "Инженерные сети тепло-и водоснабжения к дому № 39, мкр. 1 "А" в сумме 30,0 тыс. руб., несвоевременное исполнение обязательств по договору на изготовление тех.планов, подрядной организации будет начислена неустойка;                                                                                         "Инженерные сети по ул. Спокойная, Южная" всего отклонение по объекту на  сумму 257,5 тыс.руб. –отклонение в сумме 68,0тыс.руб.  денежные средства находятся под БО в рамках заключенного договора на выполнение ПИР, приемка выполненных работ до 14.04.2023.                                                                                –отклонение в сумме 50,5тыс.руб.  денежные средства находятся под БО в рамках заключенного договора на выполнение тех.плана на сети водоснабжения(834м.п.)                                                                 –отклонение в сумме 49,0тыс.руб.  денежные средства находятся под БО в рамках заключенного договора на выполнение тех.плана на сети газоснабжения(805м.п.) В связи с тем что в настоящее время работы на объекте приостановлены, изготовление тех.планов не возможно.</t>
  </si>
  <si>
    <t xml:space="preserve">Неисполение плановых назначений по итогам первого квартала составило 726,5 тыс. руб., в том числе:                                                                            25,8 тыс. руб.- уменьшение количества больничных листов от планируемых;                                                                            298,2 тыс. руб. - экономия по годовой премии и заработной плате;                                                                 266,1 тыс. руб. - экономия по налогам начисленным на годовую премию и заработную плату, б/листам за 1 квартал;                                                                         1,6 тыс. руб. - экономия по заключ. договору на услуги связи;                                                                                 2,5 тыс. руб.- экономия  расходов запланированных на 1 квартал  на оплату суточных при служеб.коммандировках;                                                                                                                     40,7 тыс. руб. - экономия расходов запланированных на 1 квартал при оплате проезда к месту отдыха и обратно;                                        6,4 тыс. руб. - экономия запланированных на 1 квартал расходов на  оплату проезда при служебных коммандировках;                                            70,2 тыыс. руб. - экономия запланированной оплаты  расходов работнику на саноторно-курортное лечение;                                                                                 10,5 тыс. руб.- экономия при заключении договора на использование интернета;                                                          4,6 тыс. руб. - не оплаченное БО по Соглашению о предоставлении аналитической информации, полученной на основании сведений, содержащихся в ЕГРН </t>
  </si>
  <si>
    <t>Неисполнение плановых назначений в сумме 130,2 тыс. руб. по итогам 1 квартала, объясняется следующим:                                                                 107,2 тыс.руб.- экономия по заработной плате; 3,3 тыс. руб. уменьшение количества больничных листов от планируемых;                                                                 8,8 тыс.руб.-экономия по командировочным расходам (проезд, проживание);                                                               6,0 тыс.руб.-экономия по услугам связи;                                                0,6 тыс.руб.-экономия по услугам виртуальной АТС;                                                                          0,1 тыс.руб.экономия при заключении договоров по услугам ИТО оборудования;                                                       3,6 тыс.руб. экономия по утилизации оргтехники;                                                                         0,6 тыс. руб. - экономия расходов запланированных на 1 квартал при оплате проезда к месту отдыха и обратно.</t>
  </si>
  <si>
    <t>Исполнение мероприятия на 2023 год не запланировано</t>
  </si>
  <si>
    <t>В рамках данного мероприятия финансируются работы по разработке проекта внесения изменений в Генеральный план города Урай в сумме 3 981,7 тыс. руб.;                                                                                                          Подготовка документов градорегулирования в сумме 1 382,0 тыс. руб.</t>
  </si>
  <si>
    <t>В рамках данного мероприятия финансируюется объект: "Инженерные сети и проезды по улицам микрорайона Южный" (район Орбиты) в г.Урай (сети водоснабжения),  в сумме 20 978,6 тыс. руб. за счет средств местного бюджета.                                                                        За счет остатков средств прошлого года финансируются объекты:   "Инженерные сети и проезды по улицам микрорайона Южный в сумме 411,6тыс.руб.ПИР","Инженерные сети тепло-и водоснабжения к дому № 39,мкр,1А в сумме 30,0тыс.руб.изготовление тех.планов "Инж.сети по улицам Спокойная,Южная" в сумме 540,2тыс.руб. на ПИР,СМР и изготовление тех.планов.</t>
  </si>
  <si>
    <t>В рамках реализации данного мероприятия финансируется объект  "Снос гаражей в районе стационара" в сумме 2 054,5 тыс. руб., с целью подготовки земельного участка под строительство проезда к стационару, и мероприятия по выполнению кадастроывх работ  в сумме 192,3 тыс. руб. За счет остатков средств прошлого года  в сумме 204, тыс. руб. финансируются работы по заключенным договорам на выполнение кадастровых работ и оказание услуг по оценке объектов оценки. В 1 квартале оплачены работы по оценке объектов оценки на сумму 42,0 тыс. руб., и кадастровые работы на сумму 103, тыс. руб.</t>
  </si>
  <si>
    <r>
      <t xml:space="preserve">Отчет о ходе исполнения комплексного плана (сетевого графика) по  реализации мероприятий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  <charset val="204"/>
      </rPr>
      <t xml:space="preserve">на 31.03.2023 год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</si>
</sst>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4" fillId="0" borderId="0"/>
  </cellStyleXfs>
  <cellXfs count="348">
    <xf numFmtId="0" fontId="0" fillId="0" borderId="0" xfId="0"/>
    <xf numFmtId="0" fontId="8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/>
    <xf numFmtId="0" fontId="0" fillId="0" borderId="0" xfId="0" applyAlignment="1"/>
    <xf numFmtId="0" fontId="0" fillId="0" borderId="0" xfId="0" applyBorder="1"/>
    <xf numFmtId="164" fontId="11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/>
    <xf numFmtId="0" fontId="13" fillId="2" borderId="0" xfId="0" applyFont="1" applyFill="1" applyBorder="1" applyAlignment="1">
      <alignment horizontal="center" vertical="top" wrapText="1"/>
    </xf>
    <xf numFmtId="0" fontId="14" fillId="0" borderId="0" xfId="0" applyFont="1"/>
    <xf numFmtId="0" fontId="13" fillId="2" borderId="0" xfId="0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5" borderId="0" xfId="0" applyFill="1"/>
    <xf numFmtId="0" fontId="8" fillId="0" borderId="0" xfId="0" applyFont="1" applyBorder="1" applyAlignment="1"/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0" xfId="0" applyFill="1"/>
    <xf numFmtId="164" fontId="11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left" wrapText="1"/>
    </xf>
    <xf numFmtId="0" fontId="15" fillId="0" borderId="0" xfId="0" applyFont="1"/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wrapText="1"/>
    </xf>
    <xf numFmtId="164" fontId="16" fillId="0" borderId="0" xfId="0" applyNumberFormat="1" applyFont="1"/>
    <xf numFmtId="0" fontId="3" fillId="2" borderId="1" xfId="0" applyFont="1" applyFill="1" applyBorder="1" applyAlignment="1">
      <alignment vertical="top" wrapText="1"/>
    </xf>
    <xf numFmtId="0" fontId="11" fillId="0" borderId="0" xfId="0" applyFont="1" applyAlignment="1">
      <alignment horizontal="right"/>
    </xf>
    <xf numFmtId="0" fontId="8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indent="15"/>
    </xf>
    <xf numFmtId="0" fontId="15" fillId="0" borderId="0" xfId="0" applyFont="1" applyFill="1"/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5" fillId="0" borderId="0" xfId="0" applyFont="1" applyFill="1" applyAlignment="1"/>
    <xf numFmtId="0" fontId="1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left" vertical="top" wrapText="1"/>
    </xf>
    <xf numFmtId="164" fontId="22" fillId="5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/>
    <xf numFmtId="0" fontId="15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9" fillId="0" borderId="0" xfId="0" applyFont="1" applyFill="1" applyBorder="1" applyAlignment="1"/>
    <xf numFmtId="0" fontId="2" fillId="0" borderId="0" xfId="0" applyFont="1" applyFill="1" applyAlignment="1">
      <alignment horizontal="right"/>
    </xf>
    <xf numFmtId="164" fontId="16" fillId="0" borderId="0" xfId="0" applyNumberFormat="1" applyFont="1" applyFill="1"/>
    <xf numFmtId="0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25" fillId="2" borderId="0" xfId="1" applyFont="1" applyFill="1" applyAlignment="1">
      <alignment vertical="top"/>
    </xf>
    <xf numFmtId="0" fontId="25" fillId="2" borderId="0" xfId="1" applyFont="1" applyFill="1" applyAlignment="1">
      <alignment vertical="top" wrapText="1"/>
    </xf>
    <xf numFmtId="0" fontId="24" fillId="2" borderId="0" xfId="1" applyFont="1" applyFill="1"/>
    <xf numFmtId="0" fontId="10" fillId="2" borderId="0" xfId="1" applyFont="1" applyFill="1"/>
    <xf numFmtId="4" fontId="15" fillId="6" borderId="0" xfId="0" applyNumberFormat="1" applyFont="1" applyFill="1"/>
    <xf numFmtId="0" fontId="25" fillId="2" borderId="0" xfId="1" applyFont="1" applyFill="1"/>
    <xf numFmtId="0" fontId="25" fillId="2" borderId="0" xfId="1" applyFont="1" applyFill="1" applyAlignment="1">
      <alignment wrapText="1"/>
    </xf>
    <xf numFmtId="4" fontId="26" fillId="6" borderId="0" xfId="0" applyNumberFormat="1" applyFont="1" applyFill="1"/>
    <xf numFmtId="164" fontId="26" fillId="6" borderId="0" xfId="0" applyNumberFormat="1" applyFont="1" applyFill="1"/>
    <xf numFmtId="4" fontId="15" fillId="6" borderId="0" xfId="0" applyNumberFormat="1" applyFont="1" applyFill="1" applyAlignment="1">
      <alignment horizontal="center"/>
    </xf>
    <xf numFmtId="0" fontId="25" fillId="2" borderId="0" xfId="1" applyFont="1" applyFill="1" applyAlignment="1"/>
    <xf numFmtId="4" fontId="5" fillId="6" borderId="0" xfId="0" applyNumberFormat="1" applyFont="1" applyFill="1"/>
    <xf numFmtId="4" fontId="19" fillId="6" borderId="0" xfId="0" applyNumberFormat="1" applyFont="1" applyFill="1"/>
    <xf numFmtId="0" fontId="8" fillId="2" borderId="0" xfId="1" applyFont="1" applyFill="1"/>
    <xf numFmtId="0" fontId="7" fillId="2" borderId="0" xfId="1" applyFont="1" applyFill="1"/>
    <xf numFmtId="4" fontId="16" fillId="6" borderId="0" xfId="0" applyNumberFormat="1" applyFont="1" applyFill="1"/>
    <xf numFmtId="0" fontId="8" fillId="2" borderId="0" xfId="1" applyFont="1" applyFill="1" applyAlignment="1">
      <alignment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" fillId="2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13" fillId="2" borderId="6" xfId="0" applyNumberFormat="1" applyFont="1" applyFill="1" applyBorder="1" applyAlignment="1">
      <alignment horizontal="center" vertical="top" wrapText="1"/>
    </xf>
    <xf numFmtId="164" fontId="13" fillId="2" borderId="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6" fontId="11" fillId="2" borderId="6" xfId="0" applyNumberFormat="1" applyFont="1" applyFill="1" applyBorder="1" applyAlignment="1">
      <alignment horizontal="center" vertical="top" wrapText="1"/>
    </xf>
    <xf numFmtId="166" fontId="11" fillId="2" borderId="7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7" fillId="0" borderId="0" xfId="0" applyFont="1" applyAlignment="1"/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8" fillId="0" borderId="20" xfId="0" applyFont="1" applyBorder="1" applyAlignment="1">
      <alignment horizontal="right" wrapText="1"/>
    </xf>
    <xf numFmtId="0" fontId="8" fillId="0" borderId="20" xfId="0" applyFont="1" applyBorder="1" applyAlignment="1">
      <alignment horizontal="right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/>
    </xf>
    <xf numFmtId="0" fontId="8" fillId="0" borderId="0" xfId="0" applyFont="1" applyAlignment="1"/>
    <xf numFmtId="0" fontId="0" fillId="0" borderId="2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166" fontId="1" fillId="0" borderId="6" xfId="0" applyNumberFormat="1" applyFont="1" applyFill="1" applyBorder="1" applyAlignment="1">
      <alignment horizontal="center" vertical="top" wrapText="1"/>
    </xf>
    <xf numFmtId="166" fontId="1" fillId="0" borderId="7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5" fillId="2" borderId="0" xfId="1" applyFont="1" applyFill="1" applyAlignment="1">
      <alignment horizontal="left" vertical="top" wrapText="1"/>
    </xf>
    <xf numFmtId="0" fontId="25" fillId="0" borderId="0" xfId="1" applyFont="1" applyAlignment="1">
      <alignment vertical="top" wrapText="1"/>
    </xf>
    <xf numFmtId="0" fontId="25" fillId="2" borderId="0" xfId="1" applyFont="1" applyFill="1" applyAlignment="1">
      <alignment horizontal="center"/>
    </xf>
    <xf numFmtId="0" fontId="24" fillId="0" borderId="0" xfId="1" applyAlignment="1"/>
    <xf numFmtId="0" fontId="0" fillId="0" borderId="0" xfId="0" applyAlignment="1"/>
    <xf numFmtId="0" fontId="12" fillId="2" borderId="0" xfId="1" applyFont="1" applyFill="1" applyAlignment="1">
      <alignment horizontal="left"/>
    </xf>
    <xf numFmtId="0" fontId="27" fillId="0" borderId="0" xfId="0" applyFont="1" applyAlignment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10" fillId="2" borderId="30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0" fillId="2" borderId="22" xfId="0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1"/>
  <sheetViews>
    <sheetView topLeftCell="A4" zoomScaleNormal="100" workbookViewId="0">
      <selection activeCell="N28" sqref="N28"/>
    </sheetView>
  </sheetViews>
  <sheetFormatPr defaultRowHeight="15" x14ac:dyDescent="0.25"/>
  <cols>
    <col min="1" max="1" width="3.28515625" customWidth="1"/>
    <col min="2" max="2" width="21.42578125" customWidth="1"/>
    <col min="3" max="3" width="11.28515625" customWidth="1"/>
    <col min="4" max="4" width="13.140625" customWidth="1"/>
    <col min="5" max="5" width="9.5703125" style="51" customWidth="1"/>
    <col min="6" max="6" width="7.42578125" style="51" customWidth="1"/>
    <col min="7" max="7" width="7.7109375" style="51" customWidth="1"/>
    <col min="8" max="8" width="9" bestFit="1" customWidth="1"/>
    <col min="9" max="10" width="7.7109375" customWidth="1"/>
    <col min="11" max="11" width="9.85546875" customWidth="1"/>
    <col min="12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1406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1" width="6.5703125" customWidth="1"/>
    <col min="42" max="42" width="4.42578125" customWidth="1"/>
    <col min="43" max="43" width="6.85546875" customWidth="1"/>
    <col min="44" max="44" width="37" customWidth="1"/>
    <col min="45" max="45" width="32.28515625" customWidth="1"/>
  </cols>
  <sheetData>
    <row r="1" spans="1:63" x14ac:dyDescent="0.2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"/>
      <c r="T1" s="5"/>
      <c r="U1" s="4"/>
    </row>
    <row r="2" spans="1:63" ht="21.6" customHeight="1" thickBot="1" x14ac:dyDescent="0.3">
      <c r="A2" s="202" t="s">
        <v>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63" ht="12" customHeight="1" thickBot="1" x14ac:dyDescent="0.3">
      <c r="A3" s="194" t="s">
        <v>0</v>
      </c>
      <c r="B3" s="197" t="s">
        <v>33</v>
      </c>
      <c r="C3" s="194" t="s">
        <v>42</v>
      </c>
      <c r="D3" s="194" t="s">
        <v>9</v>
      </c>
      <c r="E3" s="212" t="s">
        <v>34</v>
      </c>
      <c r="F3" s="213"/>
      <c r="G3" s="214"/>
      <c r="H3" s="190" t="s">
        <v>1</v>
      </c>
      <c r="I3" s="191"/>
      <c r="J3" s="191"/>
      <c r="K3" s="191"/>
      <c r="L3" s="191"/>
      <c r="M3" s="191"/>
      <c r="N3" s="191"/>
      <c r="O3" s="191"/>
      <c r="P3" s="191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1"/>
      <c r="AR3" s="187" t="s">
        <v>2</v>
      </c>
      <c r="AS3" s="182" t="s">
        <v>3</v>
      </c>
    </row>
    <row r="4" spans="1:63" ht="15" customHeight="1" thickBot="1" x14ac:dyDescent="0.3">
      <c r="A4" s="195"/>
      <c r="B4" s="198"/>
      <c r="C4" s="195"/>
      <c r="D4" s="218"/>
      <c r="E4" s="215"/>
      <c r="F4" s="216"/>
      <c r="G4" s="217"/>
      <c r="H4" s="190" t="s">
        <v>4</v>
      </c>
      <c r="I4" s="191"/>
      <c r="J4" s="192"/>
      <c r="K4" s="190" t="s">
        <v>10</v>
      </c>
      <c r="L4" s="191"/>
      <c r="M4" s="192"/>
      <c r="N4" s="190" t="s">
        <v>11</v>
      </c>
      <c r="O4" s="191"/>
      <c r="P4" s="192"/>
      <c r="Q4" s="190" t="s">
        <v>12</v>
      </c>
      <c r="R4" s="191"/>
      <c r="S4" s="192"/>
      <c r="T4" s="190" t="s">
        <v>13</v>
      </c>
      <c r="U4" s="191"/>
      <c r="V4" s="192"/>
      <c r="W4" s="190" t="s">
        <v>14</v>
      </c>
      <c r="X4" s="191"/>
      <c r="Y4" s="192"/>
      <c r="Z4" s="190" t="s">
        <v>15</v>
      </c>
      <c r="AA4" s="191"/>
      <c r="AB4" s="192"/>
      <c r="AC4" s="190" t="s">
        <v>16</v>
      </c>
      <c r="AD4" s="191"/>
      <c r="AE4" s="192"/>
      <c r="AF4" s="190" t="s">
        <v>17</v>
      </c>
      <c r="AG4" s="191"/>
      <c r="AH4" s="192"/>
      <c r="AI4" s="190" t="s">
        <v>18</v>
      </c>
      <c r="AJ4" s="191"/>
      <c r="AK4" s="192"/>
      <c r="AL4" s="190" t="s">
        <v>19</v>
      </c>
      <c r="AM4" s="191"/>
      <c r="AN4" s="192"/>
      <c r="AO4" s="190" t="s">
        <v>5</v>
      </c>
      <c r="AP4" s="191"/>
      <c r="AQ4" s="192"/>
      <c r="AR4" s="188"/>
      <c r="AS4" s="183"/>
      <c r="BC4" s="40"/>
      <c r="BD4" s="40"/>
      <c r="BE4" s="40"/>
      <c r="BF4" s="40"/>
      <c r="BG4" s="40"/>
      <c r="BH4" s="40"/>
      <c r="BI4" s="40"/>
      <c r="BJ4" s="40"/>
      <c r="BK4" s="40"/>
    </row>
    <row r="5" spans="1:63" x14ac:dyDescent="0.25">
      <c r="A5" s="195"/>
      <c r="B5" s="198"/>
      <c r="C5" s="195"/>
      <c r="D5" s="218"/>
      <c r="E5" s="208" t="s">
        <v>6</v>
      </c>
      <c r="F5" s="210" t="s">
        <v>7</v>
      </c>
      <c r="G5" s="200" t="s">
        <v>8</v>
      </c>
      <c r="H5" s="179" t="s">
        <v>6</v>
      </c>
      <c r="I5" s="173" t="s">
        <v>7</v>
      </c>
      <c r="J5" s="185" t="s">
        <v>8</v>
      </c>
      <c r="K5" s="179" t="s">
        <v>6</v>
      </c>
      <c r="L5" s="173" t="s">
        <v>7</v>
      </c>
      <c r="M5" s="185" t="s">
        <v>8</v>
      </c>
      <c r="N5" s="179" t="s">
        <v>6</v>
      </c>
      <c r="O5" s="173" t="s">
        <v>7</v>
      </c>
      <c r="P5" s="185" t="s">
        <v>8</v>
      </c>
      <c r="Q5" s="179" t="s">
        <v>6</v>
      </c>
      <c r="R5" s="173" t="s">
        <v>7</v>
      </c>
      <c r="S5" s="185" t="s">
        <v>8</v>
      </c>
      <c r="T5" s="179" t="s">
        <v>6</v>
      </c>
      <c r="U5" s="173" t="s">
        <v>7</v>
      </c>
      <c r="V5" s="185" t="s">
        <v>8</v>
      </c>
      <c r="W5" s="179" t="s">
        <v>6</v>
      </c>
      <c r="X5" s="173" t="s">
        <v>7</v>
      </c>
      <c r="Y5" s="185" t="s">
        <v>8</v>
      </c>
      <c r="Z5" s="179" t="s">
        <v>6</v>
      </c>
      <c r="AA5" s="173" t="s">
        <v>7</v>
      </c>
      <c r="AB5" s="185" t="s">
        <v>8</v>
      </c>
      <c r="AC5" s="179" t="s">
        <v>6</v>
      </c>
      <c r="AD5" s="173" t="s">
        <v>7</v>
      </c>
      <c r="AE5" s="185" t="s">
        <v>8</v>
      </c>
      <c r="AF5" s="179" t="s">
        <v>6</v>
      </c>
      <c r="AG5" s="173" t="s">
        <v>7</v>
      </c>
      <c r="AH5" s="185" t="s">
        <v>8</v>
      </c>
      <c r="AI5" s="179" t="s">
        <v>6</v>
      </c>
      <c r="AJ5" s="173" t="s">
        <v>7</v>
      </c>
      <c r="AK5" s="185" t="s">
        <v>8</v>
      </c>
      <c r="AL5" s="179" t="s">
        <v>6</v>
      </c>
      <c r="AM5" s="173" t="s">
        <v>7</v>
      </c>
      <c r="AN5" s="185" t="s">
        <v>8</v>
      </c>
      <c r="AO5" s="179" t="s">
        <v>6</v>
      </c>
      <c r="AP5" s="173" t="s">
        <v>7</v>
      </c>
      <c r="AQ5" s="185" t="s">
        <v>8</v>
      </c>
      <c r="AR5" s="188"/>
      <c r="AS5" s="183"/>
      <c r="BC5" s="40"/>
      <c r="BD5" s="40"/>
      <c r="BE5" s="40"/>
      <c r="BF5" s="40"/>
      <c r="BG5" s="40"/>
      <c r="BH5" s="40"/>
      <c r="BI5" s="40"/>
      <c r="BJ5" s="40"/>
      <c r="BK5" s="40"/>
    </row>
    <row r="6" spans="1:63" ht="37.5" customHeight="1" thickBot="1" x14ac:dyDescent="0.3">
      <c r="A6" s="196"/>
      <c r="B6" s="199"/>
      <c r="C6" s="196"/>
      <c r="D6" s="219"/>
      <c r="E6" s="209"/>
      <c r="F6" s="211"/>
      <c r="G6" s="201"/>
      <c r="H6" s="180"/>
      <c r="I6" s="174"/>
      <c r="J6" s="186"/>
      <c r="K6" s="180"/>
      <c r="L6" s="174"/>
      <c r="M6" s="186"/>
      <c r="N6" s="180"/>
      <c r="O6" s="174"/>
      <c r="P6" s="186"/>
      <c r="Q6" s="180"/>
      <c r="R6" s="174"/>
      <c r="S6" s="186"/>
      <c r="T6" s="180"/>
      <c r="U6" s="174"/>
      <c r="V6" s="186"/>
      <c r="W6" s="180"/>
      <c r="X6" s="174"/>
      <c r="Y6" s="186"/>
      <c r="Z6" s="180"/>
      <c r="AA6" s="174"/>
      <c r="AB6" s="186"/>
      <c r="AC6" s="180"/>
      <c r="AD6" s="174"/>
      <c r="AE6" s="186"/>
      <c r="AF6" s="180"/>
      <c r="AG6" s="174"/>
      <c r="AH6" s="186"/>
      <c r="AI6" s="180"/>
      <c r="AJ6" s="174"/>
      <c r="AK6" s="186"/>
      <c r="AL6" s="180"/>
      <c r="AM6" s="174"/>
      <c r="AN6" s="186"/>
      <c r="AO6" s="180"/>
      <c r="AP6" s="174"/>
      <c r="AQ6" s="186"/>
      <c r="AR6" s="189"/>
      <c r="AS6" s="184"/>
      <c r="BC6" s="40"/>
      <c r="BD6" s="40"/>
      <c r="BE6" s="40"/>
      <c r="BF6" s="40"/>
      <c r="BG6" s="40"/>
      <c r="BH6" s="40"/>
      <c r="BI6" s="40"/>
      <c r="BJ6" s="40"/>
      <c r="BK6" s="40"/>
    </row>
    <row r="7" spans="1:63" ht="14.25" customHeight="1" x14ac:dyDescent="0.25">
      <c r="A7" s="59">
        <v>1</v>
      </c>
      <c r="B7" s="33">
        <v>2</v>
      </c>
      <c r="C7" s="33">
        <v>3</v>
      </c>
      <c r="D7" s="33">
        <v>4</v>
      </c>
      <c r="E7" s="52">
        <v>5</v>
      </c>
      <c r="F7" s="52">
        <v>6</v>
      </c>
      <c r="G7" s="52" t="s">
        <v>29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  <c r="W7" s="34">
        <v>23</v>
      </c>
      <c r="X7" s="34">
        <v>24</v>
      </c>
      <c r="Y7" s="34">
        <v>25</v>
      </c>
      <c r="Z7" s="34">
        <v>26</v>
      </c>
      <c r="AA7" s="34">
        <v>27</v>
      </c>
      <c r="AB7" s="34">
        <v>28</v>
      </c>
      <c r="AC7" s="34">
        <v>29</v>
      </c>
      <c r="AD7" s="34">
        <v>30</v>
      </c>
      <c r="AE7" s="34">
        <v>31</v>
      </c>
      <c r="AF7" s="34">
        <v>32</v>
      </c>
      <c r="AG7" s="34">
        <v>33</v>
      </c>
      <c r="AH7" s="34">
        <v>34</v>
      </c>
      <c r="AI7" s="34">
        <v>35</v>
      </c>
      <c r="AJ7" s="34">
        <v>36</v>
      </c>
      <c r="AK7" s="34">
        <v>37</v>
      </c>
      <c r="AL7" s="34">
        <v>38</v>
      </c>
      <c r="AM7" s="34">
        <v>39</v>
      </c>
      <c r="AN7" s="34">
        <v>40</v>
      </c>
      <c r="AO7" s="34">
        <v>41</v>
      </c>
      <c r="AP7" s="39">
        <v>42</v>
      </c>
      <c r="AQ7" s="34">
        <v>43</v>
      </c>
      <c r="AR7" s="33">
        <v>44</v>
      </c>
      <c r="AS7" s="35">
        <v>45</v>
      </c>
      <c r="BC7" s="40"/>
      <c r="BD7" s="40"/>
      <c r="BE7" s="40"/>
      <c r="BF7" s="40"/>
      <c r="BG7" s="40"/>
      <c r="BH7" s="40"/>
      <c r="BI7" s="40"/>
      <c r="BJ7" s="40"/>
      <c r="BK7" s="40"/>
    </row>
    <row r="8" spans="1:63" ht="12.75" customHeight="1" x14ac:dyDescent="0.25">
      <c r="A8" s="168" t="s">
        <v>58</v>
      </c>
      <c r="B8" s="224" t="s">
        <v>30</v>
      </c>
      <c r="C8" s="205" t="s">
        <v>24</v>
      </c>
      <c r="D8" s="43" t="s">
        <v>22</v>
      </c>
      <c r="E8" s="20">
        <f>SUM(H8,K8,N8,Q8,T8,W8,Z8,AC8,AF8,AI8,AL8,AO8)</f>
        <v>5363.7</v>
      </c>
      <c r="F8" s="21">
        <f>SUM(F9:F12)</f>
        <v>0</v>
      </c>
      <c r="G8" s="38">
        <v>0</v>
      </c>
      <c r="H8" s="20">
        <f t="shared" ref="H8:AQ8" si="0">SUM(H9:H12)</f>
        <v>0</v>
      </c>
      <c r="I8" s="21">
        <f t="shared" si="0"/>
        <v>0</v>
      </c>
      <c r="J8" s="38">
        <f t="shared" si="0"/>
        <v>0</v>
      </c>
      <c r="K8" s="20">
        <f t="shared" si="0"/>
        <v>0</v>
      </c>
      <c r="L8" s="21">
        <f t="shared" si="0"/>
        <v>0</v>
      </c>
      <c r="M8" s="22">
        <f t="shared" si="0"/>
        <v>0</v>
      </c>
      <c r="N8" s="20">
        <f t="shared" si="0"/>
        <v>0</v>
      </c>
      <c r="O8" s="21">
        <f t="shared" si="0"/>
        <v>0</v>
      </c>
      <c r="P8" s="38">
        <v>0</v>
      </c>
      <c r="Q8" s="20">
        <f t="shared" si="0"/>
        <v>0</v>
      </c>
      <c r="R8" s="21">
        <f t="shared" si="0"/>
        <v>0</v>
      </c>
      <c r="S8" s="22">
        <f t="shared" si="0"/>
        <v>0</v>
      </c>
      <c r="T8" s="20">
        <f t="shared" si="0"/>
        <v>0</v>
      </c>
      <c r="U8" s="21">
        <f t="shared" si="0"/>
        <v>0</v>
      </c>
      <c r="V8" s="38">
        <f t="shared" si="0"/>
        <v>0</v>
      </c>
      <c r="W8" s="20">
        <f t="shared" si="0"/>
        <v>0</v>
      </c>
      <c r="X8" s="21">
        <f t="shared" si="0"/>
        <v>0</v>
      </c>
      <c r="Y8" s="38">
        <f t="shared" si="0"/>
        <v>0</v>
      </c>
      <c r="Z8" s="20">
        <f t="shared" si="0"/>
        <v>0</v>
      </c>
      <c r="AA8" s="21">
        <f t="shared" si="0"/>
        <v>0</v>
      </c>
      <c r="AB8" s="38">
        <f t="shared" si="0"/>
        <v>0</v>
      </c>
      <c r="AC8" s="20">
        <f t="shared" si="0"/>
        <v>0</v>
      </c>
      <c r="AD8" s="21">
        <f t="shared" si="0"/>
        <v>0</v>
      </c>
      <c r="AE8" s="38">
        <f t="shared" si="0"/>
        <v>0</v>
      </c>
      <c r="AF8" s="20">
        <f t="shared" si="0"/>
        <v>0</v>
      </c>
      <c r="AG8" s="21">
        <f t="shared" si="0"/>
        <v>0</v>
      </c>
      <c r="AH8" s="38">
        <v>0</v>
      </c>
      <c r="AI8" s="20">
        <f t="shared" si="0"/>
        <v>1382</v>
      </c>
      <c r="AJ8" s="21">
        <f t="shared" si="0"/>
        <v>0</v>
      </c>
      <c r="AK8" s="38">
        <f t="shared" si="0"/>
        <v>0</v>
      </c>
      <c r="AL8" s="20">
        <f t="shared" si="0"/>
        <v>0</v>
      </c>
      <c r="AM8" s="21">
        <f t="shared" si="0"/>
        <v>0</v>
      </c>
      <c r="AN8" s="38">
        <f t="shared" si="0"/>
        <v>0</v>
      </c>
      <c r="AO8" s="20">
        <f t="shared" si="0"/>
        <v>3981.7</v>
      </c>
      <c r="AP8" s="21">
        <f t="shared" si="0"/>
        <v>0</v>
      </c>
      <c r="AQ8" s="38">
        <f t="shared" si="0"/>
        <v>0</v>
      </c>
      <c r="AR8" s="132"/>
      <c r="AS8" s="175"/>
      <c r="BC8" s="40"/>
      <c r="BD8" s="40"/>
      <c r="BE8" s="40"/>
      <c r="BF8" s="40"/>
      <c r="BG8" s="40"/>
      <c r="BH8" s="40"/>
      <c r="BI8" s="40"/>
      <c r="BJ8" s="40"/>
      <c r="BK8" s="40"/>
    </row>
    <row r="9" spans="1:63" ht="24" x14ac:dyDescent="0.25">
      <c r="A9" s="169"/>
      <c r="B9" s="224"/>
      <c r="C9" s="205"/>
      <c r="D9" s="43" t="s">
        <v>38</v>
      </c>
      <c r="E9" s="20">
        <f>SUM(H9,K9,N9,Q9,T9,W9,Z9,AC9,AF9,AI9,AL9,AO9)</f>
        <v>0</v>
      </c>
      <c r="F9" s="21">
        <f>I9+L9+O9+R9+U9+X9+AA9+AD9+AG9+AJ9+AM9+AP9</f>
        <v>0</v>
      </c>
      <c r="G9" s="22">
        <v>0</v>
      </c>
      <c r="H9" s="20">
        <v>0</v>
      </c>
      <c r="I9" s="21">
        <v>0</v>
      </c>
      <c r="J9" s="22">
        <v>0</v>
      </c>
      <c r="K9" s="20">
        <v>0</v>
      </c>
      <c r="L9" s="21">
        <v>0</v>
      </c>
      <c r="M9" s="22">
        <v>0</v>
      </c>
      <c r="N9" s="20">
        <v>0</v>
      </c>
      <c r="O9" s="21">
        <v>0</v>
      </c>
      <c r="P9" s="22">
        <v>0</v>
      </c>
      <c r="Q9" s="20">
        <v>0</v>
      </c>
      <c r="R9" s="21">
        <v>0</v>
      </c>
      <c r="S9" s="22">
        <v>0</v>
      </c>
      <c r="T9" s="20">
        <v>0</v>
      </c>
      <c r="U9" s="21">
        <v>0</v>
      </c>
      <c r="V9" s="22">
        <v>0</v>
      </c>
      <c r="W9" s="20">
        <v>0</v>
      </c>
      <c r="X9" s="21">
        <v>0</v>
      </c>
      <c r="Y9" s="22">
        <v>0</v>
      </c>
      <c r="Z9" s="20">
        <v>0</v>
      </c>
      <c r="AA9" s="21">
        <v>0</v>
      </c>
      <c r="AB9" s="22">
        <v>0</v>
      </c>
      <c r="AC9" s="20">
        <v>0</v>
      </c>
      <c r="AD9" s="21">
        <v>0</v>
      </c>
      <c r="AE9" s="22">
        <v>0</v>
      </c>
      <c r="AF9" s="20">
        <v>0</v>
      </c>
      <c r="AG9" s="21">
        <v>0</v>
      </c>
      <c r="AH9" s="22">
        <v>0</v>
      </c>
      <c r="AI9" s="20">
        <v>0</v>
      </c>
      <c r="AJ9" s="21">
        <v>0</v>
      </c>
      <c r="AK9" s="22">
        <v>0</v>
      </c>
      <c r="AL9" s="20">
        <v>0</v>
      </c>
      <c r="AM9" s="21">
        <v>0</v>
      </c>
      <c r="AN9" s="22">
        <v>0</v>
      </c>
      <c r="AO9" s="20">
        <v>0</v>
      </c>
      <c r="AP9" s="21">
        <v>0</v>
      </c>
      <c r="AQ9" s="38">
        <v>0</v>
      </c>
      <c r="AR9" s="132"/>
      <c r="AS9" s="132"/>
      <c r="BC9" s="40"/>
      <c r="BD9" s="40"/>
      <c r="BE9" s="40"/>
      <c r="BF9" s="40"/>
      <c r="BG9" s="40"/>
      <c r="BH9" s="40"/>
      <c r="BI9" s="40"/>
      <c r="BJ9" s="40"/>
      <c r="BK9" s="40"/>
    </row>
    <row r="10" spans="1:63" ht="24" x14ac:dyDescent="0.25">
      <c r="A10" s="169"/>
      <c r="B10" s="224"/>
      <c r="C10" s="205"/>
      <c r="D10" s="43" t="s">
        <v>23</v>
      </c>
      <c r="E10" s="20">
        <f>SUM(H10,K10,N10,Q10,T10,W10,Z10,AC10,AF10,AI10,AL10,AO10)</f>
        <v>3782.6</v>
      </c>
      <c r="F10" s="21">
        <f>I10+L10+O10+R10+U10+X10+AA10+AD10+AG10+AJ10+AM10+AP10</f>
        <v>0</v>
      </c>
      <c r="G10" s="38">
        <v>0</v>
      </c>
      <c r="H10" s="20">
        <v>0</v>
      </c>
      <c r="I10" s="21">
        <v>0</v>
      </c>
      <c r="J10" s="22">
        <v>0</v>
      </c>
      <c r="K10" s="20">
        <v>0</v>
      </c>
      <c r="L10" s="21">
        <v>0</v>
      </c>
      <c r="M10" s="22">
        <v>0</v>
      </c>
      <c r="N10" s="20">
        <v>0</v>
      </c>
      <c r="O10" s="21">
        <v>0</v>
      </c>
      <c r="P10" s="38">
        <v>0</v>
      </c>
      <c r="Q10" s="20">
        <v>0</v>
      </c>
      <c r="R10" s="21">
        <v>0</v>
      </c>
      <c r="S10" s="22">
        <v>0</v>
      </c>
      <c r="T10" s="20">
        <v>0</v>
      </c>
      <c r="U10" s="21">
        <v>0</v>
      </c>
      <c r="V10" s="22">
        <v>0</v>
      </c>
      <c r="W10" s="20">
        <v>0</v>
      </c>
      <c r="X10" s="21">
        <v>0</v>
      </c>
      <c r="Y10" s="22">
        <v>0</v>
      </c>
      <c r="Z10" s="20">
        <v>0</v>
      </c>
      <c r="AA10" s="21">
        <v>0</v>
      </c>
      <c r="AB10" s="22">
        <v>0</v>
      </c>
      <c r="AC10" s="20">
        <v>0</v>
      </c>
      <c r="AD10" s="21">
        <v>0</v>
      </c>
      <c r="AE10" s="22">
        <v>0</v>
      </c>
      <c r="AF10" s="20">
        <v>0</v>
      </c>
      <c r="AG10" s="21">
        <v>0</v>
      </c>
      <c r="AH10" s="22">
        <v>0</v>
      </c>
      <c r="AI10" s="20">
        <v>0</v>
      </c>
      <c r="AJ10" s="21">
        <v>0</v>
      </c>
      <c r="AK10" s="22">
        <v>0</v>
      </c>
      <c r="AL10" s="20">
        <v>0</v>
      </c>
      <c r="AM10" s="21">
        <v>0</v>
      </c>
      <c r="AN10" s="22">
        <v>0</v>
      </c>
      <c r="AO10" s="20">
        <v>3782.6</v>
      </c>
      <c r="AP10" s="21">
        <v>0</v>
      </c>
      <c r="AQ10" s="38">
        <v>0</v>
      </c>
      <c r="AR10" s="132"/>
      <c r="AS10" s="132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x14ac:dyDescent="0.25">
      <c r="A11" s="169"/>
      <c r="B11" s="224"/>
      <c r="C11" s="205"/>
      <c r="D11" s="43" t="s">
        <v>43</v>
      </c>
      <c r="E11" s="20">
        <f>SUM(H11,K11,N11,Q11,T11,W11,Z11,AC11,AF11,AI11,AL11,AO11)</f>
        <v>1581.1</v>
      </c>
      <c r="F11" s="21">
        <f>I11+L11+O11+R11+U11+X11+AA11+AD11+AG11+AJ11+AM11+AP11</f>
        <v>0</v>
      </c>
      <c r="G11" s="38">
        <v>0</v>
      </c>
      <c r="H11" s="20">
        <v>0</v>
      </c>
      <c r="I11" s="21">
        <v>0</v>
      </c>
      <c r="J11" s="22">
        <v>0</v>
      </c>
      <c r="K11" s="20">
        <v>0</v>
      </c>
      <c r="L11" s="21">
        <v>0</v>
      </c>
      <c r="M11" s="22">
        <v>0</v>
      </c>
      <c r="N11" s="20"/>
      <c r="O11" s="21"/>
      <c r="P11" s="38">
        <v>0</v>
      </c>
      <c r="Q11" s="20">
        <v>0</v>
      </c>
      <c r="R11" s="21">
        <v>0</v>
      </c>
      <c r="S11" s="22">
        <v>0</v>
      </c>
      <c r="T11" s="20">
        <v>0</v>
      </c>
      <c r="U11" s="21">
        <v>0</v>
      </c>
      <c r="V11" s="22">
        <v>0</v>
      </c>
      <c r="W11" s="20">
        <v>0</v>
      </c>
      <c r="X11" s="21">
        <v>0</v>
      </c>
      <c r="Y11" s="22">
        <v>0</v>
      </c>
      <c r="Z11" s="20">
        <v>0</v>
      </c>
      <c r="AA11" s="21">
        <v>0</v>
      </c>
      <c r="AB11" s="22">
        <v>0</v>
      </c>
      <c r="AC11" s="20">
        <v>0</v>
      </c>
      <c r="AD11" s="21">
        <v>0</v>
      </c>
      <c r="AE11" s="22">
        <v>0</v>
      </c>
      <c r="AF11" s="20">
        <v>0</v>
      </c>
      <c r="AG11" s="21">
        <v>0</v>
      </c>
      <c r="AH11" s="22">
        <v>0</v>
      </c>
      <c r="AI11" s="20">
        <v>1382</v>
      </c>
      <c r="AJ11" s="21">
        <v>0</v>
      </c>
      <c r="AK11" s="22">
        <v>0</v>
      </c>
      <c r="AL11" s="20">
        <v>0</v>
      </c>
      <c r="AM11" s="21">
        <v>0</v>
      </c>
      <c r="AN11" s="22">
        <v>0</v>
      </c>
      <c r="AO11" s="20">
        <v>199.1</v>
      </c>
      <c r="AP11" s="21">
        <v>0</v>
      </c>
      <c r="AQ11" s="38">
        <v>0</v>
      </c>
      <c r="AR11" s="132"/>
      <c r="AS11" s="132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ht="27.75" customHeight="1" x14ac:dyDescent="0.25">
      <c r="A12" s="169"/>
      <c r="B12" s="224"/>
      <c r="C12" s="205"/>
      <c r="D12" s="43" t="s">
        <v>39</v>
      </c>
      <c r="E12" s="20">
        <f>H12+K12+N12+Q12+T12+W12+Z12+AC12+AF12+AI12+AL12+AO12</f>
        <v>0</v>
      </c>
      <c r="F12" s="21">
        <f>I12+L12+O12+R12+U12+X12+AA12+AD12+AG12+AJ12+AM12+AP12</f>
        <v>0</v>
      </c>
      <c r="G12" s="38">
        <v>0</v>
      </c>
      <c r="H12" s="20">
        <v>0</v>
      </c>
      <c r="I12" s="21">
        <v>0</v>
      </c>
      <c r="J12" s="38">
        <v>0</v>
      </c>
      <c r="K12" s="20">
        <v>0</v>
      </c>
      <c r="L12" s="21">
        <v>0</v>
      </c>
      <c r="M12" s="38">
        <v>0</v>
      </c>
      <c r="N12" s="20">
        <v>0</v>
      </c>
      <c r="O12" s="21">
        <v>0</v>
      </c>
      <c r="P12" s="38">
        <v>0</v>
      </c>
      <c r="Q12" s="20">
        <v>0</v>
      </c>
      <c r="R12" s="21">
        <v>0</v>
      </c>
      <c r="S12" s="38">
        <v>0</v>
      </c>
      <c r="T12" s="20">
        <v>0</v>
      </c>
      <c r="U12" s="21">
        <v>0</v>
      </c>
      <c r="V12" s="38">
        <v>0</v>
      </c>
      <c r="W12" s="20">
        <v>0</v>
      </c>
      <c r="X12" s="21">
        <v>0</v>
      </c>
      <c r="Y12" s="38">
        <v>0</v>
      </c>
      <c r="Z12" s="20">
        <v>0</v>
      </c>
      <c r="AA12" s="21">
        <v>0</v>
      </c>
      <c r="AB12" s="38">
        <v>0</v>
      </c>
      <c r="AC12" s="20">
        <v>0</v>
      </c>
      <c r="AD12" s="21">
        <v>0</v>
      </c>
      <c r="AE12" s="22">
        <v>0</v>
      </c>
      <c r="AF12" s="20">
        <v>0</v>
      </c>
      <c r="AG12" s="21">
        <v>0</v>
      </c>
      <c r="AH12" s="22">
        <v>0</v>
      </c>
      <c r="AI12" s="20">
        <v>0</v>
      </c>
      <c r="AJ12" s="21">
        <v>0</v>
      </c>
      <c r="AK12" s="22">
        <v>0</v>
      </c>
      <c r="AL12" s="20">
        <v>0</v>
      </c>
      <c r="AM12" s="21">
        <v>0</v>
      </c>
      <c r="AN12" s="22">
        <v>0</v>
      </c>
      <c r="AO12" s="20">
        <v>0</v>
      </c>
      <c r="AP12" s="21">
        <v>0</v>
      </c>
      <c r="AQ12" s="38">
        <v>0</v>
      </c>
      <c r="AR12" s="132"/>
      <c r="AS12" s="132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 s="28" customFormat="1" x14ac:dyDescent="0.25">
      <c r="A13" s="206" t="s">
        <v>21</v>
      </c>
      <c r="B13" s="237" t="s">
        <v>31</v>
      </c>
      <c r="C13" s="151" t="s">
        <v>24</v>
      </c>
      <c r="D13" s="57" t="s">
        <v>22</v>
      </c>
      <c r="E13" s="20">
        <f>H13+K13+N13+Q13+T13+W13+Z13+AC13+AF13+AI13+AL13+AO13</f>
        <v>24217.9</v>
      </c>
      <c r="F13" s="21">
        <f>SUM(F14:F17)</f>
        <v>5763.6</v>
      </c>
      <c r="G13" s="38">
        <f>F13/E13*100</f>
        <v>23.798925588098061</v>
      </c>
      <c r="H13" s="20">
        <v>652.5</v>
      </c>
      <c r="I13" s="21">
        <f t="shared" ref="I13:AQ13" si="1">SUM(I14:I17)</f>
        <v>347</v>
      </c>
      <c r="J13" s="38">
        <f>I13/H13*100</f>
        <v>53.180076628352488</v>
      </c>
      <c r="K13" s="20">
        <f>K16</f>
        <v>4136.5999999999995</v>
      </c>
      <c r="L13" s="21">
        <f t="shared" si="1"/>
        <v>3715.6</v>
      </c>
      <c r="M13" s="38">
        <f>L13/K13*100</f>
        <v>89.822559590001461</v>
      </c>
      <c r="N13" s="20">
        <v>1701</v>
      </c>
      <c r="O13" s="21">
        <v>1701</v>
      </c>
      <c r="P13" s="38">
        <f>O13/N13*100</f>
        <v>100</v>
      </c>
      <c r="Q13" s="20">
        <f t="shared" si="1"/>
        <v>2067.1</v>
      </c>
      <c r="R13" s="21">
        <f t="shared" si="1"/>
        <v>0</v>
      </c>
      <c r="S13" s="38">
        <f t="shared" si="1"/>
        <v>0</v>
      </c>
      <c r="T13" s="20">
        <f t="shared" si="1"/>
        <v>2002.9</v>
      </c>
      <c r="U13" s="21">
        <f t="shared" si="1"/>
        <v>0</v>
      </c>
      <c r="V13" s="38">
        <f t="shared" si="1"/>
        <v>0</v>
      </c>
      <c r="W13" s="20">
        <f t="shared" si="1"/>
        <v>2084.2000000000003</v>
      </c>
      <c r="X13" s="21">
        <f t="shared" si="1"/>
        <v>0</v>
      </c>
      <c r="Y13" s="38">
        <f t="shared" si="1"/>
        <v>0</v>
      </c>
      <c r="Z13" s="20">
        <f t="shared" si="1"/>
        <v>1727.6</v>
      </c>
      <c r="AA13" s="21">
        <f t="shared" si="1"/>
        <v>0</v>
      </c>
      <c r="AB13" s="38">
        <f t="shared" si="1"/>
        <v>0</v>
      </c>
      <c r="AC13" s="20">
        <f t="shared" si="1"/>
        <v>1728.8</v>
      </c>
      <c r="AD13" s="21">
        <f t="shared" si="1"/>
        <v>0</v>
      </c>
      <c r="AE13" s="38">
        <f t="shared" si="1"/>
        <v>0</v>
      </c>
      <c r="AF13" s="20">
        <f t="shared" si="1"/>
        <v>2657.2</v>
      </c>
      <c r="AG13" s="21">
        <f t="shared" si="1"/>
        <v>0</v>
      </c>
      <c r="AH13" s="38">
        <f t="shared" si="1"/>
        <v>0</v>
      </c>
      <c r="AI13" s="20">
        <f t="shared" si="1"/>
        <v>1669.2</v>
      </c>
      <c r="AJ13" s="21">
        <f t="shared" si="1"/>
        <v>0</v>
      </c>
      <c r="AK13" s="38">
        <f t="shared" si="1"/>
        <v>0</v>
      </c>
      <c r="AL13" s="20">
        <f t="shared" si="1"/>
        <v>1660.9</v>
      </c>
      <c r="AM13" s="21">
        <f t="shared" si="1"/>
        <v>0</v>
      </c>
      <c r="AN13" s="38">
        <f t="shared" si="1"/>
        <v>0</v>
      </c>
      <c r="AO13" s="20">
        <f t="shared" si="1"/>
        <v>2129.9</v>
      </c>
      <c r="AP13" s="21">
        <f t="shared" si="1"/>
        <v>0</v>
      </c>
      <c r="AQ13" s="38">
        <f t="shared" si="1"/>
        <v>0</v>
      </c>
      <c r="AR13" s="181"/>
      <c r="AS13" s="176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 s="28" customFormat="1" ht="24" x14ac:dyDescent="0.25">
      <c r="A14" s="207"/>
      <c r="B14" s="238"/>
      <c r="C14" s="152"/>
      <c r="D14" s="44" t="s">
        <v>38</v>
      </c>
      <c r="E14" s="20">
        <f>H14+K14+N14+Q14+T14+W14+Z14+AC14+AF14+AI14+AL14+AO14</f>
        <v>0</v>
      </c>
      <c r="F14" s="21">
        <f>I14+L14+O14+R14+U14+X14+AA14+AD14+AG14+AJ14+AM14+AP14</f>
        <v>0</v>
      </c>
      <c r="G14" s="38">
        <v>0</v>
      </c>
      <c r="H14" s="20">
        <v>0</v>
      </c>
      <c r="I14" s="21">
        <v>0</v>
      </c>
      <c r="J14" s="38">
        <v>0</v>
      </c>
      <c r="K14" s="20">
        <v>0</v>
      </c>
      <c r="L14" s="21">
        <v>0</v>
      </c>
      <c r="M14" s="38">
        <v>0</v>
      </c>
      <c r="N14" s="20">
        <v>0</v>
      </c>
      <c r="O14" s="21">
        <v>0</v>
      </c>
      <c r="P14" s="38">
        <v>0</v>
      </c>
      <c r="Q14" s="20">
        <v>0</v>
      </c>
      <c r="R14" s="21">
        <v>0</v>
      </c>
      <c r="S14" s="38">
        <v>0</v>
      </c>
      <c r="T14" s="20">
        <v>0</v>
      </c>
      <c r="U14" s="21">
        <v>0</v>
      </c>
      <c r="V14" s="38">
        <v>0</v>
      </c>
      <c r="W14" s="20">
        <v>0</v>
      </c>
      <c r="X14" s="21">
        <v>0</v>
      </c>
      <c r="Y14" s="38">
        <v>0</v>
      </c>
      <c r="Z14" s="20">
        <v>0</v>
      </c>
      <c r="AA14" s="21">
        <v>0</v>
      </c>
      <c r="AB14" s="38">
        <v>0</v>
      </c>
      <c r="AC14" s="20">
        <v>0</v>
      </c>
      <c r="AD14" s="21">
        <v>0</v>
      </c>
      <c r="AE14" s="38">
        <v>0</v>
      </c>
      <c r="AF14" s="20">
        <v>0</v>
      </c>
      <c r="AG14" s="21">
        <v>0</v>
      </c>
      <c r="AH14" s="38">
        <v>0</v>
      </c>
      <c r="AI14" s="20">
        <v>0</v>
      </c>
      <c r="AJ14" s="21">
        <v>0</v>
      </c>
      <c r="AK14" s="38">
        <v>0</v>
      </c>
      <c r="AL14" s="20">
        <v>0</v>
      </c>
      <c r="AM14" s="21">
        <v>0</v>
      </c>
      <c r="AN14" s="38">
        <v>0</v>
      </c>
      <c r="AO14" s="20">
        <v>0</v>
      </c>
      <c r="AP14" s="21">
        <v>0</v>
      </c>
      <c r="AQ14" s="38">
        <v>0</v>
      </c>
      <c r="AR14" s="181"/>
      <c r="AS14" s="177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 s="28" customFormat="1" ht="24" x14ac:dyDescent="0.25">
      <c r="A15" s="207"/>
      <c r="B15" s="238"/>
      <c r="C15" s="152"/>
      <c r="D15" s="45" t="s">
        <v>23</v>
      </c>
      <c r="E15" s="20">
        <f>H15+K15+N15+Q15+T15+W15+Z15+AC15+AF15+AI15+AL15+AO15</f>
        <v>0</v>
      </c>
      <c r="F15" s="21">
        <f>I15+L15+O15+R15+U15+X15+AA15+AD15+AG15+AJ15+AM15+AP15</f>
        <v>0</v>
      </c>
      <c r="G15" s="38">
        <v>0</v>
      </c>
      <c r="H15" s="20">
        <v>0</v>
      </c>
      <c r="I15" s="21">
        <v>0</v>
      </c>
      <c r="J15" s="38">
        <v>0</v>
      </c>
      <c r="K15" s="20">
        <v>0</v>
      </c>
      <c r="L15" s="21">
        <v>0</v>
      </c>
      <c r="M15" s="38">
        <v>0</v>
      </c>
      <c r="N15" s="20">
        <v>0</v>
      </c>
      <c r="O15" s="21">
        <v>0</v>
      </c>
      <c r="P15" s="38">
        <v>0</v>
      </c>
      <c r="Q15" s="20">
        <v>0</v>
      </c>
      <c r="R15" s="21">
        <v>0</v>
      </c>
      <c r="S15" s="38">
        <v>0</v>
      </c>
      <c r="T15" s="20">
        <v>0</v>
      </c>
      <c r="U15" s="21">
        <v>0</v>
      </c>
      <c r="V15" s="38">
        <v>0</v>
      </c>
      <c r="W15" s="20">
        <v>0</v>
      </c>
      <c r="X15" s="21">
        <v>0</v>
      </c>
      <c r="Y15" s="38">
        <v>0</v>
      </c>
      <c r="Z15" s="20">
        <v>0</v>
      </c>
      <c r="AA15" s="21">
        <v>0</v>
      </c>
      <c r="AB15" s="38">
        <v>0</v>
      </c>
      <c r="AC15" s="20">
        <v>0</v>
      </c>
      <c r="AD15" s="21">
        <v>0</v>
      </c>
      <c r="AE15" s="38">
        <v>0</v>
      </c>
      <c r="AF15" s="20">
        <v>0</v>
      </c>
      <c r="AG15" s="21">
        <v>0</v>
      </c>
      <c r="AH15" s="38">
        <v>0</v>
      </c>
      <c r="AI15" s="20">
        <v>0</v>
      </c>
      <c r="AJ15" s="21">
        <v>0</v>
      </c>
      <c r="AK15" s="38">
        <v>0</v>
      </c>
      <c r="AL15" s="20">
        <v>0</v>
      </c>
      <c r="AM15" s="21">
        <v>0</v>
      </c>
      <c r="AN15" s="38">
        <v>0</v>
      </c>
      <c r="AO15" s="20">
        <v>0</v>
      </c>
      <c r="AP15" s="21">
        <v>0</v>
      </c>
      <c r="AQ15" s="38">
        <v>0</v>
      </c>
      <c r="AR15" s="181"/>
      <c r="AS15" s="177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 s="28" customFormat="1" x14ac:dyDescent="0.25">
      <c r="A16" s="207"/>
      <c r="B16" s="238"/>
      <c r="C16" s="152"/>
      <c r="D16" s="43" t="s">
        <v>43</v>
      </c>
      <c r="E16" s="20">
        <f>H16+K16+N16+Q16+T16+W16+Z16+AC16+AF16+AI16+AL16+AO16</f>
        <v>24217.9</v>
      </c>
      <c r="F16" s="21">
        <f>I16+L16+O16+R16+U16+X16+AA16+AD16+AG16+AJ16+AM16+AP16</f>
        <v>5763.6</v>
      </c>
      <c r="G16" s="38">
        <f>F16/E16*100</f>
        <v>23.798925588098061</v>
      </c>
      <c r="H16" s="20">
        <v>652.5</v>
      </c>
      <c r="I16" s="21">
        <v>347</v>
      </c>
      <c r="J16" s="38">
        <f>I16/H16*100</f>
        <v>53.180076628352488</v>
      </c>
      <c r="K16" s="20">
        <f>4130.7+5.9</f>
        <v>4136.5999999999995</v>
      </c>
      <c r="L16" s="21">
        <v>3715.6</v>
      </c>
      <c r="M16" s="38">
        <f>L16/K16*100</f>
        <v>89.822559590001461</v>
      </c>
      <c r="N16" s="20">
        <v>1701</v>
      </c>
      <c r="O16" s="21">
        <v>1701</v>
      </c>
      <c r="P16" s="38">
        <v>100</v>
      </c>
      <c r="Q16" s="20">
        <v>2067.1</v>
      </c>
      <c r="R16" s="21">
        <v>0</v>
      </c>
      <c r="S16" s="22">
        <v>0</v>
      </c>
      <c r="T16" s="20">
        <v>2002.9</v>
      </c>
      <c r="U16" s="21">
        <v>0</v>
      </c>
      <c r="V16" s="22">
        <v>0</v>
      </c>
      <c r="W16" s="20">
        <f>2084.3-0.1</f>
        <v>2084.2000000000003</v>
      </c>
      <c r="X16" s="21">
        <v>0</v>
      </c>
      <c r="Y16" s="22">
        <v>0</v>
      </c>
      <c r="Z16" s="20">
        <v>1727.6</v>
      </c>
      <c r="AA16" s="21">
        <v>0</v>
      </c>
      <c r="AB16" s="38">
        <v>0</v>
      </c>
      <c r="AC16" s="20">
        <v>1728.8</v>
      </c>
      <c r="AD16" s="21">
        <v>0</v>
      </c>
      <c r="AE16" s="38">
        <v>0</v>
      </c>
      <c r="AF16" s="20">
        <f>2663.2-0.1-5.9</f>
        <v>2657.2</v>
      </c>
      <c r="AG16" s="21">
        <v>0</v>
      </c>
      <c r="AH16" s="38">
        <v>0</v>
      </c>
      <c r="AI16" s="20">
        <v>1669.2</v>
      </c>
      <c r="AJ16" s="21">
        <v>0</v>
      </c>
      <c r="AK16" s="38">
        <v>0</v>
      </c>
      <c r="AL16" s="20">
        <v>1660.9</v>
      </c>
      <c r="AM16" s="21">
        <v>0</v>
      </c>
      <c r="AN16" s="38">
        <v>0</v>
      </c>
      <c r="AO16" s="20">
        <f>2129.8+0.1</f>
        <v>2129.9</v>
      </c>
      <c r="AP16" s="21">
        <v>0</v>
      </c>
      <c r="AQ16" s="38">
        <v>0</v>
      </c>
      <c r="AR16" s="181"/>
      <c r="AS16" s="177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 s="28" customFormat="1" ht="27" customHeight="1" x14ac:dyDescent="0.25">
      <c r="A17" s="207"/>
      <c r="B17" s="238"/>
      <c r="C17" s="152"/>
      <c r="D17" s="44" t="s">
        <v>39</v>
      </c>
      <c r="E17" s="20">
        <f t="shared" ref="E17:F22" si="2">H17+K17+N17+Q17+T17+W17+Z17+AC17+AF17+AI17+AL17+AO17</f>
        <v>0</v>
      </c>
      <c r="F17" s="21">
        <f>I17+L17+O17+R17+U17+X17+AA17+AD17+AG17+AJ17+AM17+AP17</f>
        <v>0</v>
      </c>
      <c r="G17" s="38">
        <v>0</v>
      </c>
      <c r="H17" s="20">
        <v>0</v>
      </c>
      <c r="I17" s="21">
        <v>0</v>
      </c>
      <c r="J17" s="38">
        <v>0</v>
      </c>
      <c r="K17" s="20">
        <v>0</v>
      </c>
      <c r="L17" s="21">
        <v>0</v>
      </c>
      <c r="M17" s="38">
        <v>0</v>
      </c>
      <c r="N17" s="20">
        <v>0</v>
      </c>
      <c r="O17" s="21">
        <v>0</v>
      </c>
      <c r="P17" s="38">
        <v>0</v>
      </c>
      <c r="Q17" s="20">
        <v>0</v>
      </c>
      <c r="R17" s="21">
        <v>0</v>
      </c>
      <c r="S17" s="38">
        <v>0</v>
      </c>
      <c r="T17" s="20">
        <v>0</v>
      </c>
      <c r="U17" s="21">
        <v>0</v>
      </c>
      <c r="V17" s="38">
        <v>0</v>
      </c>
      <c r="W17" s="20">
        <v>0</v>
      </c>
      <c r="X17" s="21">
        <v>0</v>
      </c>
      <c r="Y17" s="38">
        <v>0</v>
      </c>
      <c r="Z17" s="20">
        <v>0</v>
      </c>
      <c r="AA17" s="21">
        <v>0</v>
      </c>
      <c r="AB17" s="38">
        <v>0</v>
      </c>
      <c r="AC17" s="20">
        <v>0</v>
      </c>
      <c r="AD17" s="21">
        <v>0</v>
      </c>
      <c r="AE17" s="38">
        <v>0</v>
      </c>
      <c r="AF17" s="20">
        <v>0</v>
      </c>
      <c r="AG17" s="21">
        <v>0</v>
      </c>
      <c r="AH17" s="38">
        <v>0</v>
      </c>
      <c r="AI17" s="20">
        <v>0</v>
      </c>
      <c r="AJ17" s="21">
        <v>0</v>
      </c>
      <c r="AK17" s="38">
        <v>0</v>
      </c>
      <c r="AL17" s="20">
        <v>0</v>
      </c>
      <c r="AM17" s="21">
        <v>0</v>
      </c>
      <c r="AN17" s="38">
        <v>0</v>
      </c>
      <c r="AO17" s="20">
        <v>0</v>
      </c>
      <c r="AP17" s="21">
        <v>0</v>
      </c>
      <c r="AQ17" s="38">
        <v>0</v>
      </c>
      <c r="AR17" s="181"/>
      <c r="AS17" s="178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 s="28" customFormat="1" ht="15" customHeight="1" x14ac:dyDescent="0.25">
      <c r="A18" s="133" t="s">
        <v>25</v>
      </c>
      <c r="B18" s="135" t="s">
        <v>50</v>
      </c>
      <c r="C18" s="137" t="s">
        <v>20</v>
      </c>
      <c r="D18" s="31" t="s">
        <v>22</v>
      </c>
      <c r="E18" s="20">
        <f t="shared" si="2"/>
        <v>0</v>
      </c>
      <c r="F18" s="21">
        <f>SUM(F20:F21)</f>
        <v>0</v>
      </c>
      <c r="G18" s="38">
        <f t="shared" ref="G18:AQ18" si="3">SUM(G20:G21)</f>
        <v>0</v>
      </c>
      <c r="H18" s="37">
        <f t="shared" si="3"/>
        <v>0</v>
      </c>
      <c r="I18" s="36">
        <f t="shared" si="3"/>
        <v>0</v>
      </c>
      <c r="J18" s="41">
        <f t="shared" si="3"/>
        <v>0</v>
      </c>
      <c r="K18" s="37">
        <f t="shared" si="3"/>
        <v>0</v>
      </c>
      <c r="L18" s="36">
        <f t="shared" si="3"/>
        <v>0</v>
      </c>
      <c r="M18" s="41">
        <f t="shared" si="3"/>
        <v>0</v>
      </c>
      <c r="N18" s="37">
        <f t="shared" si="3"/>
        <v>0</v>
      </c>
      <c r="O18" s="36">
        <f t="shared" si="3"/>
        <v>0</v>
      </c>
      <c r="P18" s="41">
        <f t="shared" si="3"/>
        <v>0</v>
      </c>
      <c r="Q18" s="37">
        <f t="shared" si="3"/>
        <v>0</v>
      </c>
      <c r="R18" s="36">
        <f t="shared" si="3"/>
        <v>0</v>
      </c>
      <c r="S18" s="41">
        <f t="shared" si="3"/>
        <v>0</v>
      </c>
      <c r="T18" s="37">
        <f t="shared" si="3"/>
        <v>0</v>
      </c>
      <c r="U18" s="36">
        <f t="shared" si="3"/>
        <v>0</v>
      </c>
      <c r="V18" s="41">
        <f t="shared" si="3"/>
        <v>0</v>
      </c>
      <c r="W18" s="37">
        <f t="shared" si="3"/>
        <v>0</v>
      </c>
      <c r="X18" s="36">
        <f t="shared" si="3"/>
        <v>0</v>
      </c>
      <c r="Y18" s="41">
        <f t="shared" si="3"/>
        <v>0</v>
      </c>
      <c r="Z18" s="37">
        <f t="shared" si="3"/>
        <v>0</v>
      </c>
      <c r="AA18" s="36">
        <f t="shared" si="3"/>
        <v>0</v>
      </c>
      <c r="AB18" s="41">
        <f t="shared" si="3"/>
        <v>0</v>
      </c>
      <c r="AC18" s="37">
        <f t="shared" si="3"/>
        <v>0</v>
      </c>
      <c r="AD18" s="36">
        <f t="shared" si="3"/>
        <v>0</v>
      </c>
      <c r="AE18" s="41">
        <f t="shared" si="3"/>
        <v>0</v>
      </c>
      <c r="AF18" s="37">
        <f t="shared" si="3"/>
        <v>0</v>
      </c>
      <c r="AG18" s="36">
        <f t="shared" si="3"/>
        <v>0</v>
      </c>
      <c r="AH18" s="41">
        <f t="shared" si="3"/>
        <v>0</v>
      </c>
      <c r="AI18" s="37">
        <f t="shared" si="3"/>
        <v>0</v>
      </c>
      <c r="AJ18" s="36">
        <f t="shared" si="3"/>
        <v>0</v>
      </c>
      <c r="AK18" s="41">
        <f t="shared" si="3"/>
        <v>0</v>
      </c>
      <c r="AL18" s="37">
        <f t="shared" si="3"/>
        <v>0</v>
      </c>
      <c r="AM18" s="36">
        <f t="shared" si="3"/>
        <v>0</v>
      </c>
      <c r="AN18" s="41">
        <f t="shared" si="3"/>
        <v>0</v>
      </c>
      <c r="AO18" s="37">
        <f t="shared" si="3"/>
        <v>0</v>
      </c>
      <c r="AP18" s="36">
        <f t="shared" si="3"/>
        <v>0</v>
      </c>
      <c r="AQ18" s="41">
        <f t="shared" si="3"/>
        <v>0</v>
      </c>
      <c r="AR18" s="132"/>
      <c r="AS18" s="13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 s="28" customFormat="1" ht="24" x14ac:dyDescent="0.25">
      <c r="A19" s="134"/>
      <c r="B19" s="136"/>
      <c r="C19" s="138"/>
      <c r="D19" s="43" t="s">
        <v>38</v>
      </c>
      <c r="E19" s="20">
        <f t="shared" si="2"/>
        <v>0</v>
      </c>
      <c r="F19" s="21">
        <v>0</v>
      </c>
      <c r="G19" s="38">
        <v>0</v>
      </c>
      <c r="H19" s="37">
        <v>0</v>
      </c>
      <c r="I19" s="36">
        <v>0</v>
      </c>
      <c r="J19" s="41">
        <v>0</v>
      </c>
      <c r="K19" s="37">
        <v>0</v>
      </c>
      <c r="L19" s="36">
        <v>0</v>
      </c>
      <c r="M19" s="41">
        <v>0</v>
      </c>
      <c r="N19" s="37">
        <v>0</v>
      </c>
      <c r="O19" s="36">
        <v>0</v>
      </c>
      <c r="P19" s="41">
        <v>0</v>
      </c>
      <c r="Q19" s="37">
        <v>0</v>
      </c>
      <c r="R19" s="36">
        <v>0</v>
      </c>
      <c r="S19" s="41">
        <v>0</v>
      </c>
      <c r="T19" s="37">
        <v>0</v>
      </c>
      <c r="U19" s="36">
        <v>0</v>
      </c>
      <c r="V19" s="41">
        <v>0</v>
      </c>
      <c r="W19" s="37">
        <v>0</v>
      </c>
      <c r="X19" s="36">
        <v>0</v>
      </c>
      <c r="Y19" s="41">
        <v>0</v>
      </c>
      <c r="Z19" s="37">
        <v>0</v>
      </c>
      <c r="AA19" s="36">
        <v>0</v>
      </c>
      <c r="AB19" s="41">
        <v>0</v>
      </c>
      <c r="AC19" s="37">
        <v>0</v>
      </c>
      <c r="AD19" s="36">
        <v>0</v>
      </c>
      <c r="AE19" s="41">
        <v>0</v>
      </c>
      <c r="AF19" s="37">
        <v>0</v>
      </c>
      <c r="AG19" s="36">
        <v>0</v>
      </c>
      <c r="AH19" s="41">
        <v>0</v>
      </c>
      <c r="AI19" s="37">
        <v>0</v>
      </c>
      <c r="AJ19" s="36">
        <v>0</v>
      </c>
      <c r="AK19" s="41">
        <v>0</v>
      </c>
      <c r="AL19" s="37">
        <v>0</v>
      </c>
      <c r="AM19" s="36">
        <v>0</v>
      </c>
      <c r="AN19" s="41">
        <v>0</v>
      </c>
      <c r="AO19" s="37">
        <v>0</v>
      </c>
      <c r="AP19" s="36">
        <v>0</v>
      </c>
      <c r="AQ19" s="41">
        <v>0</v>
      </c>
      <c r="AR19" s="132"/>
      <c r="AS19" s="131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 s="28" customFormat="1" ht="24" x14ac:dyDescent="0.25">
      <c r="A20" s="134"/>
      <c r="B20" s="136"/>
      <c r="C20" s="138"/>
      <c r="D20" s="32" t="s">
        <v>23</v>
      </c>
      <c r="E20" s="20">
        <f t="shared" si="2"/>
        <v>0</v>
      </c>
      <c r="F20" s="21">
        <v>0</v>
      </c>
      <c r="G20" s="38">
        <v>0</v>
      </c>
      <c r="H20" s="37">
        <v>0</v>
      </c>
      <c r="I20" s="36">
        <v>0</v>
      </c>
      <c r="J20" s="41">
        <v>0</v>
      </c>
      <c r="K20" s="37">
        <v>0</v>
      </c>
      <c r="L20" s="36">
        <v>0</v>
      </c>
      <c r="M20" s="41">
        <v>0</v>
      </c>
      <c r="N20" s="37">
        <v>0</v>
      </c>
      <c r="O20" s="36">
        <v>0</v>
      </c>
      <c r="P20" s="41">
        <v>0</v>
      </c>
      <c r="Q20" s="37">
        <v>0</v>
      </c>
      <c r="R20" s="36">
        <v>0</v>
      </c>
      <c r="S20" s="41">
        <v>0</v>
      </c>
      <c r="T20" s="37">
        <v>0</v>
      </c>
      <c r="U20" s="36">
        <v>0</v>
      </c>
      <c r="V20" s="41">
        <v>0</v>
      </c>
      <c r="W20" s="37">
        <v>0</v>
      </c>
      <c r="X20" s="36">
        <v>0</v>
      </c>
      <c r="Y20" s="41">
        <v>0</v>
      </c>
      <c r="Z20" s="37">
        <v>0</v>
      </c>
      <c r="AA20" s="36">
        <v>0</v>
      </c>
      <c r="AB20" s="41">
        <v>0</v>
      </c>
      <c r="AC20" s="37">
        <v>0</v>
      </c>
      <c r="AD20" s="36">
        <v>0</v>
      </c>
      <c r="AE20" s="41">
        <v>0</v>
      </c>
      <c r="AF20" s="37">
        <v>0</v>
      </c>
      <c r="AG20" s="36">
        <v>0</v>
      </c>
      <c r="AH20" s="41">
        <v>0</v>
      </c>
      <c r="AI20" s="37">
        <v>0</v>
      </c>
      <c r="AJ20" s="36">
        <v>0</v>
      </c>
      <c r="AK20" s="41">
        <v>0</v>
      </c>
      <c r="AL20" s="37">
        <v>0</v>
      </c>
      <c r="AM20" s="36">
        <v>0</v>
      </c>
      <c r="AN20" s="41">
        <v>0</v>
      </c>
      <c r="AO20" s="37">
        <v>0</v>
      </c>
      <c r="AP20" s="36">
        <v>0</v>
      </c>
      <c r="AQ20" s="41">
        <v>0</v>
      </c>
      <c r="AR20" s="132"/>
      <c r="AS20" s="131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 s="28" customFormat="1" x14ac:dyDescent="0.25">
      <c r="A21" s="134"/>
      <c r="B21" s="136"/>
      <c r="C21" s="138"/>
      <c r="D21" s="31" t="s">
        <v>43</v>
      </c>
      <c r="E21" s="20">
        <f t="shared" si="2"/>
        <v>0</v>
      </c>
      <c r="F21" s="21">
        <f t="shared" si="2"/>
        <v>0</v>
      </c>
      <c r="G21" s="38">
        <v>0</v>
      </c>
      <c r="H21" s="37"/>
      <c r="I21" s="36">
        <v>0</v>
      </c>
      <c r="J21" s="38">
        <v>0</v>
      </c>
      <c r="K21" s="37"/>
      <c r="L21" s="36">
        <v>0</v>
      </c>
      <c r="M21" s="38">
        <v>0</v>
      </c>
      <c r="N21" s="37"/>
      <c r="O21" s="36">
        <v>0</v>
      </c>
      <c r="P21" s="38">
        <v>0</v>
      </c>
      <c r="Q21" s="37"/>
      <c r="R21" s="36">
        <v>0</v>
      </c>
      <c r="S21" s="38">
        <v>0</v>
      </c>
      <c r="T21" s="37"/>
      <c r="U21" s="36">
        <v>0</v>
      </c>
      <c r="V21" s="38">
        <v>0</v>
      </c>
      <c r="W21" s="37"/>
      <c r="X21" s="36">
        <v>0</v>
      </c>
      <c r="Y21" s="38">
        <v>0</v>
      </c>
      <c r="Z21" s="37"/>
      <c r="AA21" s="36">
        <v>0</v>
      </c>
      <c r="AB21" s="38">
        <v>0</v>
      </c>
      <c r="AC21" s="37"/>
      <c r="AD21" s="36">
        <v>0</v>
      </c>
      <c r="AE21" s="38">
        <v>0</v>
      </c>
      <c r="AF21" s="37"/>
      <c r="AG21" s="36">
        <v>0</v>
      </c>
      <c r="AH21" s="38">
        <v>0</v>
      </c>
      <c r="AI21" s="37"/>
      <c r="AJ21" s="36">
        <v>0</v>
      </c>
      <c r="AK21" s="41">
        <v>0</v>
      </c>
      <c r="AL21" s="37"/>
      <c r="AM21" s="36">
        <v>0</v>
      </c>
      <c r="AN21" s="41">
        <v>0</v>
      </c>
      <c r="AO21" s="37"/>
      <c r="AP21" s="36">
        <v>0</v>
      </c>
      <c r="AQ21" s="41">
        <v>0</v>
      </c>
      <c r="AR21" s="132"/>
      <c r="AS21" s="131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</row>
    <row r="22" spans="1:63" s="28" customFormat="1" ht="24" x14ac:dyDescent="0.25">
      <c r="A22" s="134"/>
      <c r="B22" s="136"/>
      <c r="C22" s="138"/>
      <c r="D22" s="43" t="s">
        <v>39</v>
      </c>
      <c r="E22" s="20">
        <f t="shared" si="2"/>
        <v>0</v>
      </c>
      <c r="F22" s="21">
        <v>0</v>
      </c>
      <c r="G22" s="38">
        <v>0</v>
      </c>
      <c r="H22" s="37">
        <v>0</v>
      </c>
      <c r="I22" s="36">
        <v>0</v>
      </c>
      <c r="J22" s="41">
        <v>0</v>
      </c>
      <c r="K22" s="37">
        <v>0</v>
      </c>
      <c r="L22" s="36">
        <v>0</v>
      </c>
      <c r="M22" s="41">
        <v>0</v>
      </c>
      <c r="N22" s="37">
        <v>0</v>
      </c>
      <c r="O22" s="36">
        <v>0</v>
      </c>
      <c r="P22" s="41">
        <v>0</v>
      </c>
      <c r="Q22" s="37">
        <v>0</v>
      </c>
      <c r="R22" s="36">
        <v>0</v>
      </c>
      <c r="S22" s="41">
        <v>0</v>
      </c>
      <c r="T22" s="37">
        <v>0</v>
      </c>
      <c r="U22" s="36">
        <v>0</v>
      </c>
      <c r="V22" s="41">
        <v>0</v>
      </c>
      <c r="W22" s="37">
        <v>0</v>
      </c>
      <c r="X22" s="36">
        <v>0</v>
      </c>
      <c r="Y22" s="41">
        <v>0</v>
      </c>
      <c r="Z22" s="37">
        <v>0</v>
      </c>
      <c r="AA22" s="36">
        <v>0</v>
      </c>
      <c r="AB22" s="41">
        <v>0</v>
      </c>
      <c r="AC22" s="37">
        <v>0</v>
      </c>
      <c r="AD22" s="36">
        <v>0</v>
      </c>
      <c r="AE22" s="41">
        <v>0</v>
      </c>
      <c r="AF22" s="37">
        <v>0</v>
      </c>
      <c r="AG22" s="36">
        <v>0</v>
      </c>
      <c r="AH22" s="41">
        <v>0</v>
      </c>
      <c r="AI22" s="37">
        <v>0</v>
      </c>
      <c r="AJ22" s="36">
        <v>0</v>
      </c>
      <c r="AK22" s="41">
        <v>0</v>
      </c>
      <c r="AL22" s="37">
        <v>0</v>
      </c>
      <c r="AM22" s="36">
        <v>0</v>
      </c>
      <c r="AN22" s="41">
        <v>0</v>
      </c>
      <c r="AO22" s="37">
        <v>0</v>
      </c>
      <c r="AP22" s="36">
        <v>0</v>
      </c>
      <c r="AQ22" s="41">
        <v>0</v>
      </c>
      <c r="AR22" s="132"/>
      <c r="AS22" s="131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 ht="15" customHeight="1" x14ac:dyDescent="0.25">
      <c r="A23" s="154" t="s">
        <v>44</v>
      </c>
      <c r="B23" s="151" t="s">
        <v>32</v>
      </c>
      <c r="C23" s="157" t="s">
        <v>46</v>
      </c>
      <c r="D23" s="18" t="s">
        <v>22</v>
      </c>
      <c r="E23" s="20">
        <f t="shared" ref="E23:F27" si="4">H23+K23+N23+Q23+T23+W23+Z23+AC23+AF23+AI23+AL23+AO23</f>
        <v>192.3</v>
      </c>
      <c r="F23" s="21">
        <f>SUM(F24:F27)</f>
        <v>0</v>
      </c>
      <c r="G23" s="38">
        <f t="shared" ref="G23:AQ23" si="5">SUM(G24:G27)</f>
        <v>0</v>
      </c>
      <c r="H23" s="20">
        <f t="shared" si="5"/>
        <v>0</v>
      </c>
      <c r="I23" s="21">
        <f t="shared" si="5"/>
        <v>0</v>
      </c>
      <c r="J23" s="38">
        <f t="shared" si="5"/>
        <v>0</v>
      </c>
      <c r="K23" s="20">
        <f t="shared" si="5"/>
        <v>0</v>
      </c>
      <c r="L23" s="21">
        <f t="shared" si="5"/>
        <v>0</v>
      </c>
      <c r="M23" s="38">
        <f t="shared" si="5"/>
        <v>0</v>
      </c>
      <c r="N23" s="20">
        <f t="shared" si="5"/>
        <v>0</v>
      </c>
      <c r="O23" s="21">
        <f t="shared" si="5"/>
        <v>0</v>
      </c>
      <c r="P23" s="38">
        <v>0</v>
      </c>
      <c r="Q23" s="20">
        <f t="shared" si="5"/>
        <v>0</v>
      </c>
      <c r="R23" s="21">
        <f t="shared" si="5"/>
        <v>0</v>
      </c>
      <c r="S23" s="38">
        <f t="shared" si="5"/>
        <v>0</v>
      </c>
      <c r="T23" s="20">
        <f t="shared" si="5"/>
        <v>0</v>
      </c>
      <c r="U23" s="21">
        <f t="shared" si="5"/>
        <v>0</v>
      </c>
      <c r="V23" s="38">
        <f t="shared" si="5"/>
        <v>0</v>
      </c>
      <c r="W23" s="20">
        <f t="shared" si="5"/>
        <v>0</v>
      </c>
      <c r="X23" s="21">
        <f t="shared" si="5"/>
        <v>0</v>
      </c>
      <c r="Y23" s="38">
        <v>0</v>
      </c>
      <c r="Z23" s="20">
        <f t="shared" si="5"/>
        <v>0</v>
      </c>
      <c r="AA23" s="21">
        <f t="shared" si="5"/>
        <v>0</v>
      </c>
      <c r="AB23" s="38">
        <f t="shared" si="5"/>
        <v>0</v>
      </c>
      <c r="AC23" s="20">
        <f t="shared" si="5"/>
        <v>0</v>
      </c>
      <c r="AD23" s="21">
        <f t="shared" si="5"/>
        <v>0</v>
      </c>
      <c r="AE23" s="38">
        <f t="shared" si="5"/>
        <v>0</v>
      </c>
      <c r="AF23" s="20">
        <f t="shared" si="5"/>
        <v>88</v>
      </c>
      <c r="AG23" s="21">
        <f t="shared" si="5"/>
        <v>0</v>
      </c>
      <c r="AH23" s="38">
        <f t="shared" si="5"/>
        <v>0</v>
      </c>
      <c r="AI23" s="20">
        <f t="shared" si="5"/>
        <v>0</v>
      </c>
      <c r="AJ23" s="21">
        <f t="shared" si="5"/>
        <v>0</v>
      </c>
      <c r="AK23" s="38">
        <f t="shared" si="5"/>
        <v>0</v>
      </c>
      <c r="AL23" s="20">
        <f t="shared" si="5"/>
        <v>0</v>
      </c>
      <c r="AM23" s="21">
        <f t="shared" si="5"/>
        <v>0</v>
      </c>
      <c r="AN23" s="38">
        <f t="shared" si="5"/>
        <v>0</v>
      </c>
      <c r="AO23" s="20">
        <f t="shared" si="5"/>
        <v>104.3</v>
      </c>
      <c r="AP23" s="21">
        <f t="shared" si="5"/>
        <v>0</v>
      </c>
      <c r="AQ23" s="38">
        <f t="shared" si="5"/>
        <v>0</v>
      </c>
      <c r="AR23" s="135"/>
      <c r="AS23" s="135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 ht="22.5" x14ac:dyDescent="0.25">
      <c r="A24" s="155"/>
      <c r="B24" s="152"/>
      <c r="C24" s="158"/>
      <c r="D24" s="18" t="s">
        <v>38</v>
      </c>
      <c r="E24" s="20">
        <f t="shared" si="4"/>
        <v>0</v>
      </c>
      <c r="F24" s="21">
        <f t="shared" si="4"/>
        <v>0</v>
      </c>
      <c r="G24" s="38">
        <v>0</v>
      </c>
      <c r="H24" s="20">
        <v>0</v>
      </c>
      <c r="I24" s="21">
        <v>0</v>
      </c>
      <c r="J24" s="38">
        <v>0</v>
      </c>
      <c r="K24" s="20">
        <v>0</v>
      </c>
      <c r="L24" s="21">
        <v>0</v>
      </c>
      <c r="M24" s="38">
        <v>0</v>
      </c>
      <c r="N24" s="20">
        <v>0</v>
      </c>
      <c r="O24" s="21">
        <v>0</v>
      </c>
      <c r="P24" s="38">
        <v>0</v>
      </c>
      <c r="Q24" s="20">
        <v>0</v>
      </c>
      <c r="R24" s="21">
        <v>0</v>
      </c>
      <c r="S24" s="38">
        <v>0</v>
      </c>
      <c r="T24" s="46">
        <v>0</v>
      </c>
      <c r="U24" s="47">
        <v>0</v>
      </c>
      <c r="V24" s="48">
        <v>0</v>
      </c>
      <c r="W24" s="46">
        <v>0</v>
      </c>
      <c r="X24" s="47">
        <v>0</v>
      </c>
      <c r="Y24" s="48">
        <v>0</v>
      </c>
      <c r="Z24" s="46">
        <v>0</v>
      </c>
      <c r="AA24" s="47">
        <v>0</v>
      </c>
      <c r="AB24" s="48">
        <v>0</v>
      </c>
      <c r="AC24" s="20">
        <v>0</v>
      </c>
      <c r="AD24" s="21">
        <v>0</v>
      </c>
      <c r="AE24" s="38">
        <v>0</v>
      </c>
      <c r="AF24" s="20">
        <v>0</v>
      </c>
      <c r="AG24" s="21">
        <v>0</v>
      </c>
      <c r="AH24" s="38">
        <v>0</v>
      </c>
      <c r="AI24" s="20">
        <v>0</v>
      </c>
      <c r="AJ24" s="21">
        <v>0</v>
      </c>
      <c r="AK24" s="38">
        <v>0</v>
      </c>
      <c r="AL24" s="20">
        <v>0</v>
      </c>
      <c r="AM24" s="21">
        <v>0</v>
      </c>
      <c r="AN24" s="38">
        <v>0</v>
      </c>
      <c r="AO24" s="20">
        <v>0</v>
      </c>
      <c r="AP24" s="21">
        <v>0</v>
      </c>
      <c r="AQ24" s="38">
        <v>0</v>
      </c>
      <c r="AR24" s="136"/>
      <c r="AS24" s="136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ht="22.5" x14ac:dyDescent="0.25">
      <c r="A25" s="155"/>
      <c r="B25" s="152"/>
      <c r="C25" s="158"/>
      <c r="D25" s="26" t="s">
        <v>23</v>
      </c>
      <c r="E25" s="20">
        <f t="shared" si="4"/>
        <v>0</v>
      </c>
      <c r="F25" s="21">
        <f t="shared" si="4"/>
        <v>0</v>
      </c>
      <c r="G25" s="38">
        <v>0</v>
      </c>
      <c r="H25" s="20">
        <v>0</v>
      </c>
      <c r="I25" s="21">
        <v>0</v>
      </c>
      <c r="J25" s="22">
        <v>0</v>
      </c>
      <c r="K25" s="20">
        <v>0</v>
      </c>
      <c r="L25" s="21">
        <v>0</v>
      </c>
      <c r="M25" s="38">
        <v>0</v>
      </c>
      <c r="N25" s="20">
        <v>0</v>
      </c>
      <c r="O25" s="21">
        <v>0</v>
      </c>
      <c r="P25" s="38">
        <v>0</v>
      </c>
      <c r="Q25" s="20">
        <v>0</v>
      </c>
      <c r="R25" s="21">
        <v>0</v>
      </c>
      <c r="S25" s="38">
        <v>0</v>
      </c>
      <c r="T25" s="46">
        <v>0</v>
      </c>
      <c r="U25" s="47">
        <v>0</v>
      </c>
      <c r="V25" s="49">
        <v>0</v>
      </c>
      <c r="W25" s="46">
        <v>0</v>
      </c>
      <c r="X25" s="47">
        <v>0</v>
      </c>
      <c r="Y25" s="48">
        <v>0</v>
      </c>
      <c r="Z25" s="46">
        <v>0</v>
      </c>
      <c r="AA25" s="47">
        <v>0</v>
      </c>
      <c r="AB25" s="49">
        <v>0</v>
      </c>
      <c r="AC25" s="20">
        <v>0</v>
      </c>
      <c r="AD25" s="21">
        <v>0</v>
      </c>
      <c r="AE25" s="22">
        <v>0</v>
      </c>
      <c r="AF25" s="20">
        <v>0</v>
      </c>
      <c r="AG25" s="21">
        <v>0</v>
      </c>
      <c r="AH25" s="22">
        <v>0</v>
      </c>
      <c r="AI25" s="20">
        <v>0</v>
      </c>
      <c r="AJ25" s="21">
        <v>0</v>
      </c>
      <c r="AK25" s="22">
        <v>0</v>
      </c>
      <c r="AL25" s="20">
        <v>0</v>
      </c>
      <c r="AM25" s="21">
        <v>0</v>
      </c>
      <c r="AN25" s="22">
        <v>0</v>
      </c>
      <c r="AO25" s="20">
        <v>0</v>
      </c>
      <c r="AP25" s="21">
        <v>0</v>
      </c>
      <c r="AQ25" s="22">
        <v>0</v>
      </c>
      <c r="AR25" s="136"/>
      <c r="AS25" s="136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ht="18" customHeight="1" x14ac:dyDescent="0.25">
      <c r="A26" s="155"/>
      <c r="B26" s="152"/>
      <c r="C26" s="158"/>
      <c r="D26" s="26" t="s">
        <v>43</v>
      </c>
      <c r="E26" s="20">
        <f>H26+K26+N26+Q26+T26+W26+Z26+AC26+AF26+AI26+AL26+AO26</f>
        <v>192.3</v>
      </c>
      <c r="F26" s="21">
        <f t="shared" si="4"/>
        <v>0</v>
      </c>
      <c r="G26" s="19">
        <f>F26/E26*100</f>
        <v>0</v>
      </c>
      <c r="H26" s="20">
        <v>0</v>
      </c>
      <c r="I26" s="21">
        <v>0</v>
      </c>
      <c r="J26" s="22">
        <v>0</v>
      </c>
      <c r="K26" s="20">
        <v>0</v>
      </c>
      <c r="L26" s="21">
        <v>0</v>
      </c>
      <c r="M26" s="22">
        <v>0</v>
      </c>
      <c r="N26" s="20">
        <v>0</v>
      </c>
      <c r="O26" s="21">
        <v>0</v>
      </c>
      <c r="P26" s="22">
        <v>0</v>
      </c>
      <c r="Q26" s="20">
        <v>0</v>
      </c>
      <c r="R26" s="21">
        <v>0</v>
      </c>
      <c r="S26" s="22">
        <v>0</v>
      </c>
      <c r="T26" s="46">
        <v>0</v>
      </c>
      <c r="U26" s="47">
        <v>0</v>
      </c>
      <c r="V26" s="38">
        <v>0</v>
      </c>
      <c r="W26" s="46">
        <v>0</v>
      </c>
      <c r="X26" s="47">
        <v>0</v>
      </c>
      <c r="Y26" s="38">
        <v>0</v>
      </c>
      <c r="Z26" s="46">
        <v>0</v>
      </c>
      <c r="AA26" s="47">
        <v>0</v>
      </c>
      <c r="AB26" s="38">
        <v>0</v>
      </c>
      <c r="AC26" s="20">
        <v>0</v>
      </c>
      <c r="AD26" s="21">
        <v>0</v>
      </c>
      <c r="AE26" s="22">
        <v>0</v>
      </c>
      <c r="AF26" s="20">
        <v>88</v>
      </c>
      <c r="AG26" s="21">
        <v>0</v>
      </c>
      <c r="AH26" s="22">
        <f>AG26/AF26*100</f>
        <v>0</v>
      </c>
      <c r="AI26" s="20">
        <v>0</v>
      </c>
      <c r="AJ26" s="21">
        <v>0</v>
      </c>
      <c r="AK26" s="22">
        <v>0</v>
      </c>
      <c r="AL26" s="20">
        <v>0</v>
      </c>
      <c r="AM26" s="21">
        <v>0</v>
      </c>
      <c r="AN26" s="22">
        <v>0</v>
      </c>
      <c r="AO26" s="20">
        <v>104.3</v>
      </c>
      <c r="AP26" s="21">
        <v>0</v>
      </c>
      <c r="AQ26" s="22">
        <v>0</v>
      </c>
      <c r="AR26" s="136"/>
      <c r="AS26" s="136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 ht="26.25" customHeight="1" x14ac:dyDescent="0.25">
      <c r="A27" s="155"/>
      <c r="B27" s="152"/>
      <c r="C27" s="158"/>
      <c r="D27" s="18" t="s">
        <v>39</v>
      </c>
      <c r="E27" s="20">
        <f t="shared" si="4"/>
        <v>0</v>
      </c>
      <c r="F27" s="21">
        <f t="shared" si="4"/>
        <v>0</v>
      </c>
      <c r="G27" s="19">
        <v>0</v>
      </c>
      <c r="H27" s="20">
        <v>0</v>
      </c>
      <c r="I27" s="21">
        <v>0</v>
      </c>
      <c r="J27" s="22">
        <v>0</v>
      </c>
      <c r="K27" s="20">
        <v>0</v>
      </c>
      <c r="L27" s="21">
        <v>0</v>
      </c>
      <c r="M27" s="22">
        <v>0</v>
      </c>
      <c r="N27" s="20">
        <v>0</v>
      </c>
      <c r="O27" s="21">
        <v>0</v>
      </c>
      <c r="P27" s="22">
        <v>0</v>
      </c>
      <c r="Q27" s="20">
        <v>0</v>
      </c>
      <c r="R27" s="21">
        <v>0</v>
      </c>
      <c r="S27" s="22">
        <v>0</v>
      </c>
      <c r="T27" s="20">
        <v>0</v>
      </c>
      <c r="U27" s="21">
        <v>0</v>
      </c>
      <c r="V27" s="22">
        <v>0</v>
      </c>
      <c r="W27" s="20">
        <v>0</v>
      </c>
      <c r="X27" s="21">
        <v>0</v>
      </c>
      <c r="Y27" s="22">
        <v>0</v>
      </c>
      <c r="Z27" s="20">
        <v>0</v>
      </c>
      <c r="AA27" s="21">
        <v>0</v>
      </c>
      <c r="AB27" s="22">
        <v>0</v>
      </c>
      <c r="AC27" s="20">
        <v>0</v>
      </c>
      <c r="AD27" s="21">
        <v>0</v>
      </c>
      <c r="AE27" s="22">
        <v>0</v>
      </c>
      <c r="AF27" s="20">
        <v>0</v>
      </c>
      <c r="AG27" s="21">
        <v>0</v>
      </c>
      <c r="AH27" s="22">
        <v>0</v>
      </c>
      <c r="AI27" s="20">
        <v>0</v>
      </c>
      <c r="AJ27" s="21">
        <v>0</v>
      </c>
      <c r="AK27" s="22">
        <v>0</v>
      </c>
      <c r="AL27" s="20">
        <v>0</v>
      </c>
      <c r="AM27" s="21">
        <v>0</v>
      </c>
      <c r="AN27" s="22">
        <v>0</v>
      </c>
      <c r="AO27" s="20">
        <v>0</v>
      </c>
      <c r="AP27" s="21">
        <v>0</v>
      </c>
      <c r="AQ27" s="22">
        <v>0</v>
      </c>
      <c r="AR27" s="171"/>
      <c r="AS27" s="171"/>
    </row>
    <row r="28" spans="1:63" ht="89.25" customHeight="1" x14ac:dyDescent="0.25">
      <c r="A28" s="156"/>
      <c r="B28" s="153"/>
      <c r="C28" s="159"/>
      <c r="D28" s="104" t="s">
        <v>27</v>
      </c>
      <c r="E28" s="20">
        <f>H28+K28+N28+Q28+T28+W28+Z28+AC28+AF28+AI28+AL28+AO28</f>
        <v>204</v>
      </c>
      <c r="F28" s="21">
        <f>I28+L28+O28+R28+U28+X28+AA28+AD28+AG28+AJ28+AM28+AP28</f>
        <v>0</v>
      </c>
      <c r="G28" s="19">
        <v>0</v>
      </c>
      <c r="H28" s="20">
        <v>0</v>
      </c>
      <c r="I28" s="21">
        <v>0</v>
      </c>
      <c r="J28" s="22">
        <v>0</v>
      </c>
      <c r="K28" s="20">
        <v>0</v>
      </c>
      <c r="L28" s="21">
        <v>0</v>
      </c>
      <c r="M28" s="22">
        <v>0</v>
      </c>
      <c r="N28" s="20">
        <v>204</v>
      </c>
      <c r="O28" s="21">
        <v>0</v>
      </c>
      <c r="P28" s="22">
        <v>0</v>
      </c>
      <c r="Q28" s="20">
        <v>0</v>
      </c>
      <c r="R28" s="21">
        <v>0</v>
      </c>
      <c r="S28" s="22">
        <v>0</v>
      </c>
      <c r="T28" s="20">
        <v>0</v>
      </c>
      <c r="U28" s="21">
        <v>0</v>
      </c>
      <c r="V28" s="22">
        <v>0</v>
      </c>
      <c r="W28" s="20">
        <v>0</v>
      </c>
      <c r="X28" s="21">
        <v>0</v>
      </c>
      <c r="Y28" s="22">
        <v>0</v>
      </c>
      <c r="Z28" s="20">
        <v>0</v>
      </c>
      <c r="AA28" s="21">
        <v>0</v>
      </c>
      <c r="AB28" s="22">
        <v>0</v>
      </c>
      <c r="AC28" s="20">
        <v>0</v>
      </c>
      <c r="AD28" s="21">
        <v>0</v>
      </c>
      <c r="AE28" s="22">
        <v>0</v>
      </c>
      <c r="AF28" s="20">
        <v>0</v>
      </c>
      <c r="AG28" s="21">
        <v>0</v>
      </c>
      <c r="AH28" s="22">
        <v>0</v>
      </c>
      <c r="AI28" s="20">
        <v>0</v>
      </c>
      <c r="AJ28" s="21">
        <v>0</v>
      </c>
      <c r="AK28" s="22">
        <v>0</v>
      </c>
      <c r="AL28" s="20">
        <v>0</v>
      </c>
      <c r="AM28" s="21">
        <v>0</v>
      </c>
      <c r="AN28" s="22">
        <v>0</v>
      </c>
      <c r="AO28" s="20">
        <v>0</v>
      </c>
      <c r="AP28" s="21">
        <v>0</v>
      </c>
      <c r="AQ28" s="22">
        <v>0</v>
      </c>
      <c r="AR28" s="100"/>
      <c r="AS28" s="100"/>
    </row>
    <row r="29" spans="1:63" x14ac:dyDescent="0.25">
      <c r="A29" s="133" t="s">
        <v>28</v>
      </c>
      <c r="B29" s="203" t="s">
        <v>49</v>
      </c>
      <c r="C29" s="168" t="s">
        <v>24</v>
      </c>
      <c r="D29" s="18" t="s">
        <v>22</v>
      </c>
      <c r="E29" s="20">
        <f>H29+K29+N29+Q29+T29+W29+Z29+AC29+AF29+AI29+AL29+AO29</f>
        <v>0</v>
      </c>
      <c r="F29" s="21">
        <f>SUM(F30:F33)</f>
        <v>0</v>
      </c>
      <c r="G29" s="38">
        <f t="shared" ref="G29:AQ29" si="6">SUM(G30:G33)</f>
        <v>0</v>
      </c>
      <c r="H29" s="20">
        <f t="shared" si="6"/>
        <v>0</v>
      </c>
      <c r="I29" s="21">
        <f t="shared" si="6"/>
        <v>0</v>
      </c>
      <c r="J29" s="38">
        <f t="shared" si="6"/>
        <v>0</v>
      </c>
      <c r="K29" s="20">
        <f t="shared" si="6"/>
        <v>0</v>
      </c>
      <c r="L29" s="21">
        <f t="shared" si="6"/>
        <v>0</v>
      </c>
      <c r="M29" s="38">
        <f t="shared" si="6"/>
        <v>0</v>
      </c>
      <c r="N29" s="20">
        <f t="shared" si="6"/>
        <v>0</v>
      </c>
      <c r="O29" s="21">
        <f t="shared" si="6"/>
        <v>0</v>
      </c>
      <c r="P29" s="38">
        <f t="shared" si="6"/>
        <v>0</v>
      </c>
      <c r="Q29" s="20">
        <f t="shared" si="6"/>
        <v>0</v>
      </c>
      <c r="R29" s="21">
        <f t="shared" si="6"/>
        <v>0</v>
      </c>
      <c r="S29" s="38">
        <f t="shared" si="6"/>
        <v>0</v>
      </c>
      <c r="T29" s="20">
        <f t="shared" si="6"/>
        <v>0</v>
      </c>
      <c r="U29" s="21">
        <f t="shared" si="6"/>
        <v>0</v>
      </c>
      <c r="V29" s="38">
        <f t="shared" si="6"/>
        <v>0</v>
      </c>
      <c r="W29" s="20">
        <f t="shared" si="6"/>
        <v>0</v>
      </c>
      <c r="X29" s="21">
        <f t="shared" si="6"/>
        <v>0</v>
      </c>
      <c r="Y29" s="38">
        <f t="shared" si="6"/>
        <v>0</v>
      </c>
      <c r="Z29" s="20">
        <f t="shared" si="6"/>
        <v>0</v>
      </c>
      <c r="AA29" s="21">
        <f t="shared" si="6"/>
        <v>0</v>
      </c>
      <c r="AB29" s="38">
        <f t="shared" si="6"/>
        <v>0</v>
      </c>
      <c r="AC29" s="20">
        <f t="shared" si="6"/>
        <v>0</v>
      </c>
      <c r="AD29" s="21">
        <f t="shared" si="6"/>
        <v>0</v>
      </c>
      <c r="AE29" s="38">
        <f t="shared" si="6"/>
        <v>0</v>
      </c>
      <c r="AF29" s="20">
        <f t="shared" si="6"/>
        <v>0</v>
      </c>
      <c r="AG29" s="21">
        <f t="shared" si="6"/>
        <v>0</v>
      </c>
      <c r="AH29" s="38">
        <f t="shared" si="6"/>
        <v>0</v>
      </c>
      <c r="AI29" s="20">
        <f t="shared" si="6"/>
        <v>0</v>
      </c>
      <c r="AJ29" s="21">
        <f t="shared" si="6"/>
        <v>0</v>
      </c>
      <c r="AK29" s="38">
        <f t="shared" si="6"/>
        <v>0</v>
      </c>
      <c r="AL29" s="20">
        <f t="shared" si="6"/>
        <v>0</v>
      </c>
      <c r="AM29" s="21">
        <f t="shared" si="6"/>
        <v>0</v>
      </c>
      <c r="AN29" s="38">
        <f t="shared" si="6"/>
        <v>0</v>
      </c>
      <c r="AO29" s="20">
        <f t="shared" si="6"/>
        <v>0</v>
      </c>
      <c r="AP29" s="21">
        <f t="shared" si="6"/>
        <v>0</v>
      </c>
      <c r="AQ29" s="38">
        <f t="shared" si="6"/>
        <v>0</v>
      </c>
      <c r="AR29" s="143"/>
      <c r="AS29" s="143"/>
    </row>
    <row r="30" spans="1:63" ht="22.5" x14ac:dyDescent="0.25">
      <c r="A30" s="134"/>
      <c r="B30" s="204"/>
      <c r="C30" s="169"/>
      <c r="D30" s="18" t="s">
        <v>38</v>
      </c>
      <c r="E30" s="20">
        <f>H30+K30+N30+Q30+T30+W30+Z30+AC30+AF30+AI30+AL30+AO30</f>
        <v>0</v>
      </c>
      <c r="F30" s="21">
        <f>I30+L30+O30+R30+U30+X30+AA30+AD30+AG30+AJ30+AM30+AP30</f>
        <v>0</v>
      </c>
      <c r="G30" s="19">
        <v>0</v>
      </c>
      <c r="H30" s="20">
        <v>0</v>
      </c>
      <c r="I30" s="21">
        <v>0</v>
      </c>
      <c r="J30" s="22">
        <v>0</v>
      </c>
      <c r="K30" s="20">
        <v>0</v>
      </c>
      <c r="L30" s="21">
        <v>0</v>
      </c>
      <c r="M30" s="22">
        <v>0</v>
      </c>
      <c r="N30" s="20">
        <v>0</v>
      </c>
      <c r="O30" s="21">
        <v>0</v>
      </c>
      <c r="P30" s="22">
        <v>0</v>
      </c>
      <c r="Q30" s="20">
        <v>0</v>
      </c>
      <c r="R30" s="21">
        <v>0</v>
      </c>
      <c r="S30" s="22">
        <v>0</v>
      </c>
      <c r="T30" s="20">
        <v>0</v>
      </c>
      <c r="U30" s="21">
        <v>0</v>
      </c>
      <c r="V30" s="22">
        <v>0</v>
      </c>
      <c r="W30" s="20">
        <v>0</v>
      </c>
      <c r="X30" s="21">
        <v>0</v>
      </c>
      <c r="Y30" s="22">
        <v>0</v>
      </c>
      <c r="Z30" s="20">
        <v>0</v>
      </c>
      <c r="AA30" s="21">
        <v>0</v>
      </c>
      <c r="AB30" s="22">
        <v>0</v>
      </c>
      <c r="AC30" s="20">
        <v>0</v>
      </c>
      <c r="AD30" s="21">
        <v>0</v>
      </c>
      <c r="AE30" s="22">
        <v>0</v>
      </c>
      <c r="AF30" s="20">
        <v>0</v>
      </c>
      <c r="AG30" s="21">
        <v>0</v>
      </c>
      <c r="AH30" s="22">
        <v>0</v>
      </c>
      <c r="AI30" s="20">
        <v>0</v>
      </c>
      <c r="AJ30" s="21">
        <v>0</v>
      </c>
      <c r="AK30" s="22">
        <v>0</v>
      </c>
      <c r="AL30" s="20">
        <v>0</v>
      </c>
      <c r="AM30" s="21">
        <v>0</v>
      </c>
      <c r="AN30" s="22">
        <v>0</v>
      </c>
      <c r="AO30" s="20">
        <v>0</v>
      </c>
      <c r="AP30" s="21">
        <v>0</v>
      </c>
      <c r="AQ30" s="22">
        <v>0</v>
      </c>
      <c r="AR30" s="143"/>
      <c r="AS30" s="143"/>
    </row>
    <row r="31" spans="1:63" ht="22.5" x14ac:dyDescent="0.25">
      <c r="A31" s="134"/>
      <c r="B31" s="204"/>
      <c r="C31" s="169"/>
      <c r="D31" s="26" t="s">
        <v>23</v>
      </c>
      <c r="E31" s="20">
        <v>0</v>
      </c>
      <c r="F31" s="21">
        <v>0</v>
      </c>
      <c r="G31" s="19">
        <v>0</v>
      </c>
      <c r="H31" s="20">
        <v>0</v>
      </c>
      <c r="I31" s="21">
        <v>0</v>
      </c>
      <c r="J31" s="22">
        <v>0</v>
      </c>
      <c r="K31" s="20">
        <v>0</v>
      </c>
      <c r="L31" s="21">
        <v>0</v>
      </c>
      <c r="M31" s="22">
        <v>0</v>
      </c>
      <c r="N31" s="20">
        <v>0</v>
      </c>
      <c r="O31" s="21">
        <v>0</v>
      </c>
      <c r="P31" s="22">
        <v>0</v>
      </c>
      <c r="Q31" s="20">
        <v>0</v>
      </c>
      <c r="R31" s="21">
        <v>0</v>
      </c>
      <c r="S31" s="22">
        <v>0</v>
      </c>
      <c r="T31" s="20">
        <v>0</v>
      </c>
      <c r="U31" s="21">
        <v>0</v>
      </c>
      <c r="V31" s="22">
        <v>0</v>
      </c>
      <c r="W31" s="20">
        <v>0</v>
      </c>
      <c r="X31" s="21">
        <v>0</v>
      </c>
      <c r="Y31" s="22">
        <v>0</v>
      </c>
      <c r="Z31" s="20">
        <v>0</v>
      </c>
      <c r="AA31" s="21">
        <v>0</v>
      </c>
      <c r="AB31" s="22">
        <v>0</v>
      </c>
      <c r="AC31" s="20">
        <v>0</v>
      </c>
      <c r="AD31" s="21">
        <v>0</v>
      </c>
      <c r="AE31" s="22">
        <v>0</v>
      </c>
      <c r="AF31" s="20">
        <v>0</v>
      </c>
      <c r="AG31" s="21">
        <v>0</v>
      </c>
      <c r="AH31" s="22">
        <v>0</v>
      </c>
      <c r="AI31" s="20">
        <v>0</v>
      </c>
      <c r="AJ31" s="21">
        <v>0</v>
      </c>
      <c r="AK31" s="22">
        <v>0</v>
      </c>
      <c r="AL31" s="20">
        <v>0</v>
      </c>
      <c r="AM31" s="21">
        <v>0</v>
      </c>
      <c r="AN31" s="22">
        <v>0</v>
      </c>
      <c r="AO31" s="20">
        <v>0</v>
      </c>
      <c r="AP31" s="21">
        <v>0</v>
      </c>
      <c r="AQ31" s="22">
        <v>0</v>
      </c>
      <c r="AR31" s="143"/>
      <c r="AS31" s="143"/>
    </row>
    <row r="32" spans="1:63" x14ac:dyDescent="0.25">
      <c r="A32" s="134"/>
      <c r="B32" s="204"/>
      <c r="C32" s="169"/>
      <c r="D32" s="26" t="s">
        <v>43</v>
      </c>
      <c r="E32" s="20">
        <f>H32+K32+N32+Q32+T32+W32+Z32+AC32+AF32+AI32+AL32+AO32</f>
        <v>0</v>
      </c>
      <c r="F32" s="21">
        <f>O32+R32+U32+X32+AA32+AD32+AG32+AJ32+AM32+AP32</f>
        <v>0</v>
      </c>
      <c r="G32" s="19">
        <v>0</v>
      </c>
      <c r="H32" s="20">
        <v>0</v>
      </c>
      <c r="I32" s="21">
        <v>0</v>
      </c>
      <c r="J32" s="22">
        <v>0</v>
      </c>
      <c r="K32" s="20">
        <v>0</v>
      </c>
      <c r="L32" s="21">
        <v>0</v>
      </c>
      <c r="M32" s="22">
        <v>0</v>
      </c>
      <c r="N32" s="20">
        <v>0</v>
      </c>
      <c r="O32" s="21">
        <v>0</v>
      </c>
      <c r="P32" s="22">
        <v>0</v>
      </c>
      <c r="Q32" s="20">
        <v>0</v>
      </c>
      <c r="R32" s="21">
        <v>0</v>
      </c>
      <c r="S32" s="22">
        <v>0</v>
      </c>
      <c r="T32" s="20">
        <v>0</v>
      </c>
      <c r="U32" s="21">
        <v>0</v>
      </c>
      <c r="V32" s="22">
        <v>0</v>
      </c>
      <c r="W32" s="20">
        <v>0</v>
      </c>
      <c r="X32" s="21">
        <v>0</v>
      </c>
      <c r="Y32" s="22">
        <v>0</v>
      </c>
      <c r="Z32" s="20">
        <v>0</v>
      </c>
      <c r="AA32" s="21">
        <v>0</v>
      </c>
      <c r="AB32" s="22">
        <v>0</v>
      </c>
      <c r="AC32" s="20">
        <v>0</v>
      </c>
      <c r="AD32" s="21">
        <v>0</v>
      </c>
      <c r="AE32" s="22">
        <v>0</v>
      </c>
      <c r="AF32" s="20">
        <v>0</v>
      </c>
      <c r="AG32" s="21">
        <v>0</v>
      </c>
      <c r="AH32" s="22">
        <v>0</v>
      </c>
      <c r="AI32" s="20">
        <v>0</v>
      </c>
      <c r="AJ32" s="21">
        <v>0</v>
      </c>
      <c r="AK32" s="22">
        <v>0</v>
      </c>
      <c r="AL32" s="20">
        <v>0</v>
      </c>
      <c r="AM32" s="21">
        <v>0</v>
      </c>
      <c r="AN32" s="22">
        <v>0</v>
      </c>
      <c r="AO32" s="20">
        <v>0</v>
      </c>
      <c r="AP32" s="21">
        <v>0</v>
      </c>
      <c r="AQ32" s="22">
        <v>0</v>
      </c>
      <c r="AR32" s="143"/>
      <c r="AS32" s="143"/>
    </row>
    <row r="33" spans="1:45" ht="22.5" x14ac:dyDescent="0.25">
      <c r="A33" s="134"/>
      <c r="B33" s="204"/>
      <c r="C33" s="169"/>
      <c r="D33" s="18" t="s">
        <v>39</v>
      </c>
      <c r="E33" s="20">
        <f>H33+K33+N33+Q33+T33+W33+Z33+AC33+AF33+AI33+AL33+AO33</f>
        <v>0</v>
      </c>
      <c r="F33" s="21">
        <f>I33+L33+O33+R33+U33+X33+AA33+AD33+AG33+AJ33+AM33+AP33</f>
        <v>0</v>
      </c>
      <c r="G33" s="19">
        <v>0</v>
      </c>
      <c r="H33" s="20">
        <v>0</v>
      </c>
      <c r="I33" s="21">
        <v>0</v>
      </c>
      <c r="J33" s="22">
        <v>0</v>
      </c>
      <c r="K33" s="20">
        <v>0</v>
      </c>
      <c r="L33" s="21">
        <v>0</v>
      </c>
      <c r="M33" s="22">
        <v>0</v>
      </c>
      <c r="N33" s="20">
        <v>0</v>
      </c>
      <c r="O33" s="21">
        <v>0</v>
      </c>
      <c r="P33" s="22">
        <v>0</v>
      </c>
      <c r="Q33" s="20">
        <v>0</v>
      </c>
      <c r="R33" s="21">
        <v>0</v>
      </c>
      <c r="S33" s="22">
        <v>0</v>
      </c>
      <c r="T33" s="20">
        <v>0</v>
      </c>
      <c r="U33" s="21">
        <v>0</v>
      </c>
      <c r="V33" s="22">
        <v>0</v>
      </c>
      <c r="W33" s="20">
        <v>0</v>
      </c>
      <c r="X33" s="21">
        <v>0</v>
      </c>
      <c r="Y33" s="22">
        <v>0</v>
      </c>
      <c r="Z33" s="20">
        <v>0</v>
      </c>
      <c r="AA33" s="21">
        <v>0</v>
      </c>
      <c r="AB33" s="22">
        <v>0</v>
      </c>
      <c r="AC33" s="20">
        <v>0</v>
      </c>
      <c r="AD33" s="21">
        <v>0</v>
      </c>
      <c r="AE33" s="22">
        <v>0</v>
      </c>
      <c r="AF33" s="20">
        <v>0</v>
      </c>
      <c r="AG33" s="21">
        <v>0</v>
      </c>
      <c r="AH33" s="22">
        <v>0</v>
      </c>
      <c r="AI33" s="20">
        <v>0</v>
      </c>
      <c r="AJ33" s="21">
        <v>0</v>
      </c>
      <c r="AK33" s="22">
        <v>0</v>
      </c>
      <c r="AL33" s="20">
        <v>0</v>
      </c>
      <c r="AM33" s="21">
        <v>0</v>
      </c>
      <c r="AN33" s="22">
        <v>0</v>
      </c>
      <c r="AO33" s="20">
        <v>0</v>
      </c>
      <c r="AP33" s="21">
        <v>0</v>
      </c>
      <c r="AQ33" s="22">
        <v>0</v>
      </c>
      <c r="AR33" s="143"/>
      <c r="AS33" s="143"/>
    </row>
    <row r="34" spans="1:45" ht="15" customHeight="1" x14ac:dyDescent="0.25">
      <c r="A34" s="133" t="s">
        <v>48</v>
      </c>
      <c r="B34" s="130" t="s">
        <v>47</v>
      </c>
      <c r="C34" s="137" t="s">
        <v>20</v>
      </c>
      <c r="D34" s="31" t="s">
        <v>22</v>
      </c>
      <c r="E34" s="20">
        <f t="shared" ref="E34:E45" si="7">H34+K34+N34+Q34+T34+W34+Z34+AC34+AF34+AI34+AL34+AO34</f>
        <v>0</v>
      </c>
      <c r="F34" s="21">
        <f t="shared" ref="F34:AQ34" si="8">SUM(F35:F38)</f>
        <v>0</v>
      </c>
      <c r="G34" s="38">
        <f t="shared" si="8"/>
        <v>0</v>
      </c>
      <c r="H34" s="20">
        <f t="shared" si="8"/>
        <v>0</v>
      </c>
      <c r="I34" s="21">
        <f t="shared" si="8"/>
        <v>0</v>
      </c>
      <c r="J34" s="38">
        <f t="shared" si="8"/>
        <v>0</v>
      </c>
      <c r="K34" s="20">
        <f t="shared" si="8"/>
        <v>0</v>
      </c>
      <c r="L34" s="21">
        <f t="shared" si="8"/>
        <v>0</v>
      </c>
      <c r="M34" s="38">
        <f t="shared" si="8"/>
        <v>0</v>
      </c>
      <c r="N34" s="20">
        <f t="shared" si="8"/>
        <v>0</v>
      </c>
      <c r="O34" s="21">
        <f t="shared" si="8"/>
        <v>0</v>
      </c>
      <c r="P34" s="38">
        <f t="shared" si="8"/>
        <v>0</v>
      </c>
      <c r="Q34" s="20">
        <f t="shared" si="8"/>
        <v>0</v>
      </c>
      <c r="R34" s="21">
        <f t="shared" si="8"/>
        <v>0</v>
      </c>
      <c r="S34" s="38">
        <f t="shared" si="8"/>
        <v>0</v>
      </c>
      <c r="T34" s="20">
        <f t="shared" si="8"/>
        <v>0</v>
      </c>
      <c r="U34" s="21">
        <f t="shared" si="8"/>
        <v>0</v>
      </c>
      <c r="V34" s="38">
        <f t="shared" si="8"/>
        <v>0</v>
      </c>
      <c r="W34" s="20">
        <f t="shared" si="8"/>
        <v>0</v>
      </c>
      <c r="X34" s="21">
        <f t="shared" si="8"/>
        <v>0</v>
      </c>
      <c r="Y34" s="38">
        <f t="shared" si="8"/>
        <v>0</v>
      </c>
      <c r="Z34" s="20">
        <f t="shared" si="8"/>
        <v>0</v>
      </c>
      <c r="AA34" s="21">
        <f t="shared" si="8"/>
        <v>0</v>
      </c>
      <c r="AB34" s="38">
        <f t="shared" si="8"/>
        <v>0</v>
      </c>
      <c r="AC34" s="20">
        <f t="shared" si="8"/>
        <v>0</v>
      </c>
      <c r="AD34" s="21">
        <f t="shared" si="8"/>
        <v>0</v>
      </c>
      <c r="AE34" s="38">
        <f t="shared" si="8"/>
        <v>0</v>
      </c>
      <c r="AF34" s="20">
        <f t="shared" si="8"/>
        <v>0</v>
      </c>
      <c r="AG34" s="21">
        <f t="shared" si="8"/>
        <v>0</v>
      </c>
      <c r="AH34" s="38">
        <f t="shared" si="8"/>
        <v>0</v>
      </c>
      <c r="AI34" s="20">
        <f t="shared" si="8"/>
        <v>0</v>
      </c>
      <c r="AJ34" s="21">
        <f t="shared" si="8"/>
        <v>0</v>
      </c>
      <c r="AK34" s="38">
        <f t="shared" si="8"/>
        <v>0</v>
      </c>
      <c r="AL34" s="20">
        <f t="shared" si="8"/>
        <v>0</v>
      </c>
      <c r="AM34" s="21">
        <f t="shared" si="8"/>
        <v>0</v>
      </c>
      <c r="AN34" s="38">
        <f t="shared" si="8"/>
        <v>0</v>
      </c>
      <c r="AO34" s="20">
        <f t="shared" si="8"/>
        <v>0</v>
      </c>
      <c r="AP34" s="21">
        <f t="shared" si="8"/>
        <v>0</v>
      </c>
      <c r="AQ34" s="38">
        <f t="shared" si="8"/>
        <v>0</v>
      </c>
      <c r="AR34" s="146"/>
      <c r="AS34" s="165"/>
    </row>
    <row r="35" spans="1:45" ht="24" x14ac:dyDescent="0.25">
      <c r="A35" s="134"/>
      <c r="B35" s="131"/>
      <c r="C35" s="138"/>
      <c r="D35" s="43" t="s">
        <v>38</v>
      </c>
      <c r="E35" s="20">
        <f t="shared" si="7"/>
        <v>0</v>
      </c>
      <c r="F35" s="21">
        <f t="shared" ref="F35:F39" si="9">I35+L35+O35+R35+U35+X35+AA35+AD35+AG35+AJ35+AM35+AP35</f>
        <v>0</v>
      </c>
      <c r="G35" s="38">
        <v>0</v>
      </c>
      <c r="H35" s="37">
        <v>0</v>
      </c>
      <c r="I35" s="36">
        <v>0</v>
      </c>
      <c r="J35" s="41">
        <v>0</v>
      </c>
      <c r="K35" s="37">
        <v>0</v>
      </c>
      <c r="L35" s="36">
        <v>0</v>
      </c>
      <c r="M35" s="41">
        <v>0</v>
      </c>
      <c r="N35" s="37">
        <v>0</v>
      </c>
      <c r="O35" s="36">
        <v>0</v>
      </c>
      <c r="P35" s="41">
        <v>0</v>
      </c>
      <c r="Q35" s="37">
        <v>0</v>
      </c>
      <c r="R35" s="36">
        <v>0</v>
      </c>
      <c r="S35" s="41">
        <v>0</v>
      </c>
      <c r="T35" s="37">
        <v>0</v>
      </c>
      <c r="U35" s="36">
        <v>0</v>
      </c>
      <c r="V35" s="41">
        <v>0</v>
      </c>
      <c r="W35" s="37">
        <v>0</v>
      </c>
      <c r="X35" s="36">
        <v>0</v>
      </c>
      <c r="Y35" s="41">
        <v>0</v>
      </c>
      <c r="Z35" s="37">
        <v>0</v>
      </c>
      <c r="AA35" s="36">
        <v>0</v>
      </c>
      <c r="AB35" s="41">
        <v>0</v>
      </c>
      <c r="AC35" s="37">
        <v>0</v>
      </c>
      <c r="AD35" s="36">
        <v>0</v>
      </c>
      <c r="AE35" s="41">
        <v>0</v>
      </c>
      <c r="AF35" s="37">
        <v>0</v>
      </c>
      <c r="AG35" s="36">
        <v>0</v>
      </c>
      <c r="AH35" s="41">
        <v>0</v>
      </c>
      <c r="AI35" s="37">
        <v>0</v>
      </c>
      <c r="AJ35" s="36">
        <v>0</v>
      </c>
      <c r="AK35" s="41">
        <v>0</v>
      </c>
      <c r="AL35" s="37">
        <v>0</v>
      </c>
      <c r="AM35" s="36">
        <v>0</v>
      </c>
      <c r="AN35" s="41">
        <v>0</v>
      </c>
      <c r="AO35" s="37">
        <v>0</v>
      </c>
      <c r="AP35" s="36">
        <v>0</v>
      </c>
      <c r="AQ35" s="41">
        <v>0</v>
      </c>
      <c r="AR35" s="146"/>
      <c r="AS35" s="165"/>
    </row>
    <row r="36" spans="1:45" ht="24" x14ac:dyDescent="0.25">
      <c r="A36" s="134"/>
      <c r="B36" s="131"/>
      <c r="C36" s="138"/>
      <c r="D36" s="32" t="s">
        <v>23</v>
      </c>
      <c r="E36" s="20">
        <f t="shared" si="7"/>
        <v>0</v>
      </c>
      <c r="F36" s="21">
        <f t="shared" si="9"/>
        <v>0</v>
      </c>
      <c r="G36" s="38">
        <v>0</v>
      </c>
      <c r="H36" s="37">
        <v>0</v>
      </c>
      <c r="I36" s="36">
        <v>0</v>
      </c>
      <c r="J36" s="41">
        <v>0</v>
      </c>
      <c r="K36" s="37">
        <v>0</v>
      </c>
      <c r="L36" s="36">
        <v>0</v>
      </c>
      <c r="M36" s="41">
        <v>0</v>
      </c>
      <c r="N36" s="37">
        <v>0</v>
      </c>
      <c r="O36" s="36">
        <v>0</v>
      </c>
      <c r="P36" s="41">
        <v>0</v>
      </c>
      <c r="Q36" s="37">
        <v>0</v>
      </c>
      <c r="R36" s="36">
        <v>0</v>
      </c>
      <c r="S36" s="41">
        <v>0</v>
      </c>
      <c r="T36" s="37">
        <v>0</v>
      </c>
      <c r="U36" s="36">
        <v>0</v>
      </c>
      <c r="V36" s="41">
        <v>0</v>
      </c>
      <c r="W36" s="37">
        <v>0</v>
      </c>
      <c r="X36" s="36">
        <v>0</v>
      </c>
      <c r="Y36" s="41">
        <v>0</v>
      </c>
      <c r="Z36" s="37">
        <v>0</v>
      </c>
      <c r="AA36" s="36">
        <v>0</v>
      </c>
      <c r="AB36" s="41">
        <v>0</v>
      </c>
      <c r="AC36" s="37">
        <v>0</v>
      </c>
      <c r="AD36" s="36">
        <v>0</v>
      </c>
      <c r="AE36" s="41">
        <v>0</v>
      </c>
      <c r="AF36" s="37">
        <v>0</v>
      </c>
      <c r="AG36" s="36">
        <v>0</v>
      </c>
      <c r="AH36" s="41">
        <v>0</v>
      </c>
      <c r="AI36" s="37">
        <v>0</v>
      </c>
      <c r="AJ36" s="36">
        <v>0</v>
      </c>
      <c r="AK36" s="41">
        <v>0</v>
      </c>
      <c r="AL36" s="37">
        <v>0</v>
      </c>
      <c r="AM36" s="36">
        <v>0</v>
      </c>
      <c r="AN36" s="41">
        <v>0</v>
      </c>
      <c r="AO36" s="37">
        <v>0</v>
      </c>
      <c r="AP36" s="36">
        <v>0</v>
      </c>
      <c r="AQ36" s="41">
        <v>0</v>
      </c>
      <c r="AR36" s="146"/>
      <c r="AS36" s="165"/>
    </row>
    <row r="37" spans="1:45" x14ac:dyDescent="0.25">
      <c r="A37" s="134"/>
      <c r="B37" s="131"/>
      <c r="C37" s="138"/>
      <c r="D37" s="31" t="s">
        <v>43</v>
      </c>
      <c r="E37" s="20">
        <f t="shared" si="7"/>
        <v>0</v>
      </c>
      <c r="F37" s="21">
        <f t="shared" si="9"/>
        <v>0</v>
      </c>
      <c r="G37" s="19">
        <v>0</v>
      </c>
      <c r="H37" s="37">
        <v>0</v>
      </c>
      <c r="I37" s="36">
        <v>0</v>
      </c>
      <c r="J37" s="38">
        <v>0</v>
      </c>
      <c r="K37" s="37">
        <v>0</v>
      </c>
      <c r="L37" s="36">
        <v>0</v>
      </c>
      <c r="M37" s="38">
        <v>0</v>
      </c>
      <c r="N37" s="37">
        <v>0</v>
      </c>
      <c r="O37" s="36">
        <v>0</v>
      </c>
      <c r="P37" s="38">
        <v>0</v>
      </c>
      <c r="Q37" s="37">
        <v>0</v>
      </c>
      <c r="R37" s="36">
        <v>0</v>
      </c>
      <c r="S37" s="41">
        <v>0</v>
      </c>
      <c r="T37" s="37">
        <v>0</v>
      </c>
      <c r="U37" s="36">
        <v>0</v>
      </c>
      <c r="V37" s="38">
        <v>0</v>
      </c>
      <c r="W37" s="37">
        <v>0</v>
      </c>
      <c r="X37" s="36">
        <v>0</v>
      </c>
      <c r="Y37" s="38">
        <v>0</v>
      </c>
      <c r="Z37" s="37">
        <v>0</v>
      </c>
      <c r="AA37" s="36">
        <v>0</v>
      </c>
      <c r="AB37" s="38">
        <v>0</v>
      </c>
      <c r="AC37" s="37">
        <v>0</v>
      </c>
      <c r="AD37" s="36">
        <v>0</v>
      </c>
      <c r="AE37" s="38">
        <v>0</v>
      </c>
      <c r="AF37" s="37">
        <v>0</v>
      </c>
      <c r="AG37" s="36">
        <v>0</v>
      </c>
      <c r="AH37" s="38">
        <v>0</v>
      </c>
      <c r="AI37" s="37">
        <v>0</v>
      </c>
      <c r="AJ37" s="36">
        <v>0</v>
      </c>
      <c r="AK37" s="38">
        <v>0</v>
      </c>
      <c r="AL37" s="37">
        <v>0</v>
      </c>
      <c r="AM37" s="36">
        <v>0</v>
      </c>
      <c r="AN37" s="38">
        <v>0</v>
      </c>
      <c r="AO37" s="37">
        <v>0</v>
      </c>
      <c r="AP37" s="36">
        <v>0</v>
      </c>
      <c r="AQ37" s="38">
        <v>0</v>
      </c>
      <c r="AR37" s="146"/>
      <c r="AS37" s="165"/>
    </row>
    <row r="38" spans="1:45" ht="24" x14ac:dyDescent="0.25">
      <c r="A38" s="134"/>
      <c r="B38" s="131"/>
      <c r="C38" s="138"/>
      <c r="D38" s="43" t="s">
        <v>39</v>
      </c>
      <c r="E38" s="20">
        <f t="shared" si="7"/>
        <v>0</v>
      </c>
      <c r="F38" s="21">
        <f t="shared" si="9"/>
        <v>0</v>
      </c>
      <c r="G38" s="38">
        <v>0</v>
      </c>
      <c r="H38" s="37">
        <v>0</v>
      </c>
      <c r="I38" s="36">
        <v>0</v>
      </c>
      <c r="J38" s="41">
        <v>0</v>
      </c>
      <c r="K38" s="37">
        <v>0</v>
      </c>
      <c r="L38" s="36">
        <v>0</v>
      </c>
      <c r="M38" s="41">
        <v>0</v>
      </c>
      <c r="N38" s="37">
        <v>0</v>
      </c>
      <c r="O38" s="36">
        <v>0</v>
      </c>
      <c r="P38" s="41">
        <v>0</v>
      </c>
      <c r="Q38" s="37">
        <v>0</v>
      </c>
      <c r="R38" s="36">
        <v>0</v>
      </c>
      <c r="S38" s="41">
        <v>0</v>
      </c>
      <c r="T38" s="37">
        <v>0</v>
      </c>
      <c r="U38" s="36">
        <v>0</v>
      </c>
      <c r="V38" s="41">
        <v>0</v>
      </c>
      <c r="W38" s="37">
        <v>0</v>
      </c>
      <c r="X38" s="36">
        <v>0</v>
      </c>
      <c r="Y38" s="41">
        <v>0</v>
      </c>
      <c r="Z38" s="37">
        <v>0</v>
      </c>
      <c r="AA38" s="36">
        <v>0</v>
      </c>
      <c r="AB38" s="41">
        <v>0</v>
      </c>
      <c r="AC38" s="37">
        <v>0</v>
      </c>
      <c r="AD38" s="36">
        <v>0</v>
      </c>
      <c r="AE38" s="41">
        <v>0</v>
      </c>
      <c r="AF38" s="37">
        <v>0</v>
      </c>
      <c r="AG38" s="36">
        <v>0</v>
      </c>
      <c r="AH38" s="41">
        <v>0</v>
      </c>
      <c r="AI38" s="37">
        <v>0</v>
      </c>
      <c r="AJ38" s="36">
        <v>0</v>
      </c>
      <c r="AK38" s="41">
        <v>0</v>
      </c>
      <c r="AL38" s="37">
        <v>0</v>
      </c>
      <c r="AM38" s="36">
        <v>0</v>
      </c>
      <c r="AN38" s="41">
        <v>0</v>
      </c>
      <c r="AO38" s="37">
        <v>0</v>
      </c>
      <c r="AP38" s="36">
        <v>0</v>
      </c>
      <c r="AQ38" s="41">
        <v>0</v>
      </c>
      <c r="AR38" s="146"/>
      <c r="AS38" s="165"/>
    </row>
    <row r="39" spans="1:45" ht="15" customHeight="1" x14ac:dyDescent="0.25">
      <c r="A39" s="139" t="s">
        <v>54</v>
      </c>
      <c r="B39" s="140"/>
      <c r="C39" s="205"/>
      <c r="D39" s="26" t="s">
        <v>22</v>
      </c>
      <c r="E39" s="20">
        <f>H39+K39+N39+Q39+T39+W39+Z39+AC39+AF39+AI39+AL39+AO39</f>
        <v>29773.9</v>
      </c>
      <c r="F39" s="21">
        <f t="shared" si="9"/>
        <v>5763.6</v>
      </c>
      <c r="G39" s="38">
        <f>F39/E39*100</f>
        <v>19.357893994404495</v>
      </c>
      <c r="H39" s="20">
        <f>SUM(H40:H42)</f>
        <v>652.5</v>
      </c>
      <c r="I39" s="21">
        <f>SUM(I40:I43)</f>
        <v>347</v>
      </c>
      <c r="J39" s="38">
        <v>0</v>
      </c>
      <c r="K39" s="20">
        <f>SUM(K40:K42)</f>
        <v>4136.5999999999995</v>
      </c>
      <c r="L39" s="21">
        <f>SUM(L40:L43)</f>
        <v>3715.6</v>
      </c>
      <c r="M39" s="38">
        <v>0</v>
      </c>
      <c r="N39" s="20">
        <f>SUM(N40:N42)</f>
        <v>1701</v>
      </c>
      <c r="O39" s="21">
        <f>SUM(O40:O43)</f>
        <v>1701</v>
      </c>
      <c r="P39" s="38">
        <v>0</v>
      </c>
      <c r="Q39" s="20">
        <f>SUM(Q40:Q42)</f>
        <v>2067.1</v>
      </c>
      <c r="R39" s="21">
        <f>SUM(R40:R43)</f>
        <v>0</v>
      </c>
      <c r="S39" s="38">
        <v>0</v>
      </c>
      <c r="T39" s="20">
        <f>SUM(T40:T42)</f>
        <v>2002.9</v>
      </c>
      <c r="U39" s="21">
        <f>SUM(U40:U43)</f>
        <v>0</v>
      </c>
      <c r="V39" s="38">
        <v>0</v>
      </c>
      <c r="W39" s="20">
        <f>SUM(W40:W42)</f>
        <v>2084.2000000000003</v>
      </c>
      <c r="X39" s="21">
        <f>SUM(X40:X43)</f>
        <v>0</v>
      </c>
      <c r="Y39" s="38">
        <v>0</v>
      </c>
      <c r="Z39" s="20">
        <f>SUM(Z40:Z42)</f>
        <v>1727.6</v>
      </c>
      <c r="AA39" s="21">
        <f>SUM(AA40:AA43)</f>
        <v>0</v>
      </c>
      <c r="AB39" s="38">
        <v>0</v>
      </c>
      <c r="AC39" s="20">
        <f>SUM(AC40:AC42)</f>
        <v>1728.8</v>
      </c>
      <c r="AD39" s="21">
        <f>SUM(AD40:AD43)</f>
        <v>0</v>
      </c>
      <c r="AE39" s="38">
        <v>0</v>
      </c>
      <c r="AF39" s="20">
        <f>SUM(AF40:AF42)</f>
        <v>2745.2</v>
      </c>
      <c r="AG39" s="21">
        <f>SUM(AG40:AG43)</f>
        <v>0</v>
      </c>
      <c r="AH39" s="38">
        <f>SUM(AH40:AH43)</f>
        <v>0</v>
      </c>
      <c r="AI39" s="20">
        <f>SUM(AI40:AI42)</f>
        <v>3051.2</v>
      </c>
      <c r="AJ39" s="21">
        <f>SUM(AJ40:AJ43)</f>
        <v>0</v>
      </c>
      <c r="AK39" s="38">
        <v>0</v>
      </c>
      <c r="AL39" s="20">
        <f>SUM(AL40:AL42)</f>
        <v>1660.9</v>
      </c>
      <c r="AM39" s="21">
        <f>SUM(AM40:AM43)</f>
        <v>0</v>
      </c>
      <c r="AN39" s="38">
        <v>0</v>
      </c>
      <c r="AO39" s="20">
        <f>SUM(AO40:AO42)</f>
        <v>6215.9</v>
      </c>
      <c r="AP39" s="21">
        <f>SUM(AP40:AP43)</f>
        <v>0</v>
      </c>
      <c r="AQ39" s="38">
        <f>SUM(AQ40:AQ43)</f>
        <v>0</v>
      </c>
      <c r="AR39" s="144"/>
      <c r="AS39" s="163"/>
    </row>
    <row r="40" spans="1:45" ht="22.5" x14ac:dyDescent="0.25">
      <c r="A40" s="141"/>
      <c r="B40" s="142"/>
      <c r="C40" s="205"/>
      <c r="D40" s="26" t="s">
        <v>38</v>
      </c>
      <c r="E40" s="20">
        <f t="shared" si="7"/>
        <v>0</v>
      </c>
      <c r="F40" s="21">
        <f>SUM(F9,F14,F24,F30)</f>
        <v>0</v>
      </c>
      <c r="G40" s="38">
        <v>0</v>
      </c>
      <c r="H40" s="20">
        <f t="shared" ref="H40:I42" si="10">SUM(H45,H50)</f>
        <v>0</v>
      </c>
      <c r="I40" s="21">
        <f t="shared" si="10"/>
        <v>0</v>
      </c>
      <c r="J40" s="38">
        <f>SUM(J9,J14,J24,J30)</f>
        <v>0</v>
      </c>
      <c r="K40" s="20">
        <f t="shared" ref="K40:L42" si="11">SUM(K45,K50)</f>
        <v>0</v>
      </c>
      <c r="L40" s="21">
        <f t="shared" si="11"/>
        <v>0</v>
      </c>
      <c r="M40" s="38">
        <f>SUM(M9,M14,M24,M30)</f>
        <v>0</v>
      </c>
      <c r="N40" s="20">
        <f t="shared" ref="N40:O42" si="12">SUM(N45,N50)</f>
        <v>0</v>
      </c>
      <c r="O40" s="21">
        <f t="shared" si="12"/>
        <v>0</v>
      </c>
      <c r="P40" s="38">
        <f>SUM(P9,P14,P24,P30)</f>
        <v>0</v>
      </c>
      <c r="Q40" s="20">
        <f t="shared" ref="Q40:R42" si="13">SUM(Q45,Q50)</f>
        <v>0</v>
      </c>
      <c r="R40" s="21">
        <f t="shared" si="13"/>
        <v>0</v>
      </c>
      <c r="S40" s="38">
        <f>SUM(S9,S14,S24,S30)</f>
        <v>0</v>
      </c>
      <c r="T40" s="20">
        <f t="shared" ref="T40:U42" si="14">SUM(T45,T50)</f>
        <v>0</v>
      </c>
      <c r="U40" s="21">
        <f t="shared" si="14"/>
        <v>0</v>
      </c>
      <c r="V40" s="38">
        <f>SUM(V9,V14,V24,V30)</f>
        <v>0</v>
      </c>
      <c r="W40" s="20">
        <f t="shared" ref="W40:X42" si="15">SUM(W45,W50)</f>
        <v>0</v>
      </c>
      <c r="X40" s="21">
        <f t="shared" si="15"/>
        <v>0</v>
      </c>
      <c r="Y40" s="38">
        <f>SUM(Y9,Y14,Y24,Y30)</f>
        <v>0</v>
      </c>
      <c r="Z40" s="20">
        <f t="shared" ref="Z40:AA42" si="16">SUM(Z45,Z50)</f>
        <v>0</v>
      </c>
      <c r="AA40" s="21">
        <f t="shared" si="16"/>
        <v>0</v>
      </c>
      <c r="AB40" s="38">
        <f>SUM(AB9,AB14,AB24,AB30)</f>
        <v>0</v>
      </c>
      <c r="AC40" s="20">
        <f t="shared" ref="AC40:AD42" si="17">SUM(AC45,AC50)</f>
        <v>0</v>
      </c>
      <c r="AD40" s="21">
        <f t="shared" si="17"/>
        <v>0</v>
      </c>
      <c r="AE40" s="38">
        <f>SUM(AE9,AE14,AE24,AE30)</f>
        <v>0</v>
      </c>
      <c r="AF40" s="20">
        <f t="shared" ref="AF40:AG42" si="18">SUM(AF45,AF50)</f>
        <v>0</v>
      </c>
      <c r="AG40" s="21">
        <f t="shared" si="18"/>
        <v>0</v>
      </c>
      <c r="AH40" s="38">
        <f>SUM(AH9,AH14,AH24,AH30)</f>
        <v>0</v>
      </c>
      <c r="AI40" s="20">
        <f t="shared" ref="AI40:AJ42" si="19">SUM(AI45,AI50)</f>
        <v>0</v>
      </c>
      <c r="AJ40" s="21">
        <f t="shared" si="19"/>
        <v>0</v>
      </c>
      <c r="AK40" s="38">
        <f>SUM(AK9,AK14,AK24,AK30)</f>
        <v>0</v>
      </c>
      <c r="AL40" s="20">
        <f t="shared" ref="AL40:AM42" si="20">SUM(AL45,AL50)</f>
        <v>0</v>
      </c>
      <c r="AM40" s="21">
        <f t="shared" si="20"/>
        <v>0</v>
      </c>
      <c r="AN40" s="38">
        <f>SUM(AN9,AN14,AN24,AN30)</f>
        <v>0</v>
      </c>
      <c r="AO40" s="20">
        <f t="shared" ref="AO40:AP42" si="21">SUM(AO45,AO50)</f>
        <v>0</v>
      </c>
      <c r="AP40" s="21">
        <f t="shared" si="21"/>
        <v>0</v>
      </c>
      <c r="AQ40" s="38">
        <f>SUM(AQ9,AQ14,AQ24,AQ30)</f>
        <v>0</v>
      </c>
      <c r="AR40" s="145"/>
      <c r="AS40" s="164"/>
    </row>
    <row r="41" spans="1:45" ht="22.5" x14ac:dyDescent="0.25">
      <c r="A41" s="141"/>
      <c r="B41" s="142"/>
      <c r="C41" s="205"/>
      <c r="D41" s="26" t="s">
        <v>23</v>
      </c>
      <c r="E41" s="20">
        <f t="shared" si="7"/>
        <v>3782.6</v>
      </c>
      <c r="F41" s="21">
        <f>SUM(F10,F15,F20,F25,F31)</f>
        <v>0</v>
      </c>
      <c r="G41" s="38">
        <v>0</v>
      </c>
      <c r="H41" s="20">
        <f t="shared" si="10"/>
        <v>0</v>
      </c>
      <c r="I41" s="21">
        <f t="shared" si="10"/>
        <v>0</v>
      </c>
      <c r="J41" s="38">
        <f>SUM(J10,J15,J20,J25,J31)</f>
        <v>0</v>
      </c>
      <c r="K41" s="20">
        <f t="shared" si="11"/>
        <v>0</v>
      </c>
      <c r="L41" s="21">
        <f t="shared" si="11"/>
        <v>0</v>
      </c>
      <c r="M41" s="38">
        <f>SUM(M10,M15,M20,M25,M31)</f>
        <v>0</v>
      </c>
      <c r="N41" s="20">
        <f t="shared" si="12"/>
        <v>0</v>
      </c>
      <c r="O41" s="21">
        <f t="shared" si="12"/>
        <v>0</v>
      </c>
      <c r="P41" s="38">
        <f>SUM(P10,P15,P20,P25,P31)</f>
        <v>0</v>
      </c>
      <c r="Q41" s="20">
        <f t="shared" si="13"/>
        <v>0</v>
      </c>
      <c r="R41" s="21">
        <f t="shared" si="13"/>
        <v>0</v>
      </c>
      <c r="S41" s="38">
        <f>SUM(S10,S15,S20,S25,S31)</f>
        <v>0</v>
      </c>
      <c r="T41" s="20">
        <f t="shared" si="14"/>
        <v>0</v>
      </c>
      <c r="U41" s="21">
        <f t="shared" si="14"/>
        <v>0</v>
      </c>
      <c r="V41" s="38">
        <f>SUM(V10,V15,V20,V25,V31)</f>
        <v>0</v>
      </c>
      <c r="W41" s="20">
        <f t="shared" si="15"/>
        <v>0</v>
      </c>
      <c r="X41" s="21">
        <f t="shared" si="15"/>
        <v>0</v>
      </c>
      <c r="Y41" s="38">
        <f>SUM(Y10,Y15,Y20,Y25,Y31)</f>
        <v>0</v>
      </c>
      <c r="Z41" s="20">
        <f t="shared" si="16"/>
        <v>0</v>
      </c>
      <c r="AA41" s="21">
        <f t="shared" si="16"/>
        <v>0</v>
      </c>
      <c r="AB41" s="38">
        <f>SUM(AB10,AB15,AB20,AB25,AB31)</f>
        <v>0</v>
      </c>
      <c r="AC41" s="20">
        <f t="shared" si="17"/>
        <v>0</v>
      </c>
      <c r="AD41" s="21">
        <f t="shared" si="17"/>
        <v>0</v>
      </c>
      <c r="AE41" s="38">
        <f>SUM(AE10,AE15,AE20,AE25,AE31)</f>
        <v>0</v>
      </c>
      <c r="AF41" s="20">
        <f t="shared" si="18"/>
        <v>0</v>
      </c>
      <c r="AG41" s="21">
        <f t="shared" si="18"/>
        <v>0</v>
      </c>
      <c r="AH41" s="38">
        <f>SUM(AH10,AH15,AH20,AH25,AH31)</f>
        <v>0</v>
      </c>
      <c r="AI41" s="20">
        <f t="shared" si="19"/>
        <v>0</v>
      </c>
      <c r="AJ41" s="21">
        <f t="shared" si="19"/>
        <v>0</v>
      </c>
      <c r="AK41" s="38">
        <f>SUM(AK10,AK15,AK20,AK25,AK31)</f>
        <v>0</v>
      </c>
      <c r="AL41" s="20">
        <f t="shared" si="20"/>
        <v>0</v>
      </c>
      <c r="AM41" s="21">
        <f t="shared" si="20"/>
        <v>0</v>
      </c>
      <c r="AN41" s="38">
        <f>SUM(AN10,AN15,AN20,AN25,AN31)</f>
        <v>0</v>
      </c>
      <c r="AO41" s="20">
        <f t="shared" si="21"/>
        <v>3782.6</v>
      </c>
      <c r="AP41" s="21">
        <f t="shared" si="21"/>
        <v>0</v>
      </c>
      <c r="AQ41" s="38">
        <f>SUM(AQ10,AQ15,AQ20,AQ25,AQ31)</f>
        <v>0</v>
      </c>
      <c r="AR41" s="145"/>
      <c r="AS41" s="164"/>
    </row>
    <row r="42" spans="1:45" x14ac:dyDescent="0.25">
      <c r="A42" s="141"/>
      <c r="B42" s="142"/>
      <c r="C42" s="205"/>
      <c r="D42" s="26" t="s">
        <v>43</v>
      </c>
      <c r="E42" s="20">
        <f t="shared" si="7"/>
        <v>25991.3</v>
      </c>
      <c r="F42" s="21">
        <f>I42+L42+O42+R42+U42+X42+AA42+AD42+AG42+AJ42+AM42+AP42</f>
        <v>5763.6</v>
      </c>
      <c r="G42" s="38">
        <f>F42/E42*100</f>
        <v>22.175112441470802</v>
      </c>
      <c r="H42" s="20">
        <f t="shared" si="10"/>
        <v>652.5</v>
      </c>
      <c r="I42" s="21">
        <f t="shared" si="10"/>
        <v>347</v>
      </c>
      <c r="J42" s="38">
        <v>0</v>
      </c>
      <c r="K42" s="20">
        <f t="shared" si="11"/>
        <v>4136.5999999999995</v>
      </c>
      <c r="L42" s="21">
        <f t="shared" si="11"/>
        <v>3715.6</v>
      </c>
      <c r="M42" s="38">
        <v>0</v>
      </c>
      <c r="N42" s="20">
        <f t="shared" si="12"/>
        <v>1701</v>
      </c>
      <c r="O42" s="21">
        <f t="shared" si="12"/>
        <v>1701</v>
      </c>
      <c r="P42" s="38">
        <v>0</v>
      </c>
      <c r="Q42" s="20">
        <f t="shared" si="13"/>
        <v>2067.1</v>
      </c>
      <c r="R42" s="21">
        <f t="shared" si="13"/>
        <v>0</v>
      </c>
      <c r="S42" s="38">
        <v>0</v>
      </c>
      <c r="T42" s="20">
        <f t="shared" si="14"/>
        <v>2002.9</v>
      </c>
      <c r="U42" s="21">
        <f t="shared" si="14"/>
        <v>0</v>
      </c>
      <c r="V42" s="38">
        <v>0</v>
      </c>
      <c r="W42" s="20">
        <f t="shared" si="15"/>
        <v>2084.2000000000003</v>
      </c>
      <c r="X42" s="21">
        <f t="shared" si="15"/>
        <v>0</v>
      </c>
      <c r="Y42" s="38">
        <v>0</v>
      </c>
      <c r="Z42" s="20">
        <f t="shared" si="16"/>
        <v>1727.6</v>
      </c>
      <c r="AA42" s="21">
        <f t="shared" si="16"/>
        <v>0</v>
      </c>
      <c r="AB42" s="38">
        <v>0</v>
      </c>
      <c r="AC42" s="20">
        <f t="shared" si="17"/>
        <v>1728.8</v>
      </c>
      <c r="AD42" s="21">
        <f t="shared" si="17"/>
        <v>0</v>
      </c>
      <c r="AE42" s="38">
        <v>0</v>
      </c>
      <c r="AF42" s="20">
        <f t="shared" si="18"/>
        <v>2745.2</v>
      </c>
      <c r="AG42" s="21">
        <f t="shared" si="18"/>
        <v>0</v>
      </c>
      <c r="AH42" s="38">
        <f>AG42/AF42*100</f>
        <v>0</v>
      </c>
      <c r="AI42" s="20">
        <f t="shared" si="19"/>
        <v>3051.2</v>
      </c>
      <c r="AJ42" s="21">
        <f t="shared" si="19"/>
        <v>0</v>
      </c>
      <c r="AK42" s="38">
        <v>0</v>
      </c>
      <c r="AL42" s="20">
        <f t="shared" si="20"/>
        <v>1660.9</v>
      </c>
      <c r="AM42" s="21">
        <f t="shared" si="20"/>
        <v>0</v>
      </c>
      <c r="AN42" s="38">
        <v>0</v>
      </c>
      <c r="AO42" s="20">
        <f t="shared" si="21"/>
        <v>2433.3000000000002</v>
      </c>
      <c r="AP42" s="21">
        <f t="shared" si="21"/>
        <v>0</v>
      </c>
      <c r="AQ42" s="38">
        <f>AP42/AO42*100</f>
        <v>0</v>
      </c>
      <c r="AR42" s="145"/>
      <c r="AS42" s="164"/>
    </row>
    <row r="43" spans="1:45" ht="24" x14ac:dyDescent="0.25">
      <c r="A43" s="141"/>
      <c r="B43" s="142"/>
      <c r="C43" s="205"/>
      <c r="D43" s="43" t="s">
        <v>39</v>
      </c>
      <c r="E43" s="20">
        <f>H43+K43+N43+Q43+T43+W43+Z43+AC43+AF43+AI43+AL43+AO43</f>
        <v>0</v>
      </c>
      <c r="F43" s="21">
        <f>I43+L43+O43+R43+U43+X43+AA43+AD43+AG43+AJ43+AM43+AP43</f>
        <v>0</v>
      </c>
      <c r="G43" s="38">
        <v>0</v>
      </c>
      <c r="H43" s="37">
        <v>0</v>
      </c>
      <c r="I43" s="36">
        <v>0</v>
      </c>
      <c r="J43" s="41">
        <v>0</v>
      </c>
      <c r="K43" s="37">
        <v>0</v>
      </c>
      <c r="L43" s="36">
        <v>0</v>
      </c>
      <c r="M43" s="41">
        <v>0</v>
      </c>
      <c r="N43" s="37">
        <v>0</v>
      </c>
      <c r="O43" s="36">
        <v>0</v>
      </c>
      <c r="P43" s="41">
        <v>0</v>
      </c>
      <c r="Q43" s="37">
        <v>0</v>
      </c>
      <c r="R43" s="36">
        <v>0</v>
      </c>
      <c r="S43" s="41">
        <v>0</v>
      </c>
      <c r="T43" s="37">
        <v>0</v>
      </c>
      <c r="U43" s="36">
        <v>0</v>
      </c>
      <c r="V43" s="41">
        <v>0</v>
      </c>
      <c r="W43" s="37">
        <v>0</v>
      </c>
      <c r="X43" s="36">
        <v>0</v>
      </c>
      <c r="Y43" s="41">
        <v>0</v>
      </c>
      <c r="Z43" s="37">
        <v>0</v>
      </c>
      <c r="AA43" s="36">
        <v>0</v>
      </c>
      <c r="AB43" s="41">
        <v>0</v>
      </c>
      <c r="AC43" s="37">
        <v>0</v>
      </c>
      <c r="AD43" s="36">
        <v>0</v>
      </c>
      <c r="AE43" s="41">
        <v>0</v>
      </c>
      <c r="AF43" s="37">
        <v>0</v>
      </c>
      <c r="AG43" s="36">
        <v>0</v>
      </c>
      <c r="AH43" s="41">
        <v>0</v>
      </c>
      <c r="AI43" s="37">
        <v>0</v>
      </c>
      <c r="AJ43" s="36">
        <v>0</v>
      </c>
      <c r="AK43" s="41">
        <v>0</v>
      </c>
      <c r="AL43" s="37">
        <v>0</v>
      </c>
      <c r="AM43" s="36">
        <v>0</v>
      </c>
      <c r="AN43" s="41">
        <v>0</v>
      </c>
      <c r="AO43" s="37">
        <v>0</v>
      </c>
      <c r="AP43" s="36">
        <v>0</v>
      </c>
      <c r="AQ43" s="41">
        <v>0</v>
      </c>
      <c r="AR43" s="145"/>
      <c r="AS43" s="164"/>
    </row>
    <row r="44" spans="1:45" ht="15" customHeight="1" x14ac:dyDescent="0.25">
      <c r="A44" s="139" t="s">
        <v>35</v>
      </c>
      <c r="B44" s="140"/>
      <c r="C44" s="168"/>
      <c r="D44" s="26" t="s">
        <v>22</v>
      </c>
      <c r="E44" s="20">
        <f t="shared" si="7"/>
        <v>0</v>
      </c>
      <c r="F44" s="21">
        <f>SUM(F45:F47)</f>
        <v>0</v>
      </c>
      <c r="G44" s="38">
        <v>0</v>
      </c>
      <c r="H44" s="20">
        <f>SUM(H45:H48)</f>
        <v>0</v>
      </c>
      <c r="I44" s="21">
        <f>SUM(I45:I47)</f>
        <v>0</v>
      </c>
      <c r="J44" s="22">
        <f>J46</f>
        <v>0</v>
      </c>
      <c r="K44" s="20">
        <f>SUM(K45:K48)</f>
        <v>0</v>
      </c>
      <c r="L44" s="21">
        <f>SUM(L45:L47)</f>
        <v>0</v>
      </c>
      <c r="M44" s="22">
        <f>M46</f>
        <v>0</v>
      </c>
      <c r="N44" s="20">
        <f>SUM(N45:N48)</f>
        <v>0</v>
      </c>
      <c r="O44" s="21">
        <f>SUM(O45:O47)</f>
        <v>0</v>
      </c>
      <c r="P44" s="22">
        <f>P46</f>
        <v>0</v>
      </c>
      <c r="Q44" s="20">
        <f>SUM(Q45:Q48)</f>
        <v>0</v>
      </c>
      <c r="R44" s="21">
        <f>SUM(R45:R47)</f>
        <v>0</v>
      </c>
      <c r="S44" s="22">
        <f>S46</f>
        <v>0</v>
      </c>
      <c r="T44" s="20">
        <f>SUM(T45:T48)</f>
        <v>0</v>
      </c>
      <c r="U44" s="21">
        <f>SUM(U45:U47)</f>
        <v>0</v>
      </c>
      <c r="V44" s="22">
        <f>V46</f>
        <v>0</v>
      </c>
      <c r="W44" s="20">
        <f>SUM(W45:W48)</f>
        <v>0</v>
      </c>
      <c r="X44" s="21">
        <f>SUM(X45:X47)</f>
        <v>0</v>
      </c>
      <c r="Y44" s="22">
        <f>Y46</f>
        <v>0</v>
      </c>
      <c r="Z44" s="20">
        <f>SUM(Z45:Z48)</f>
        <v>0</v>
      </c>
      <c r="AA44" s="21">
        <f>SUM(AA45:AA47)</f>
        <v>0</v>
      </c>
      <c r="AB44" s="22">
        <f>AB46</f>
        <v>0</v>
      </c>
      <c r="AC44" s="20">
        <f>SUM(AC45:AC48)</f>
        <v>0</v>
      </c>
      <c r="AD44" s="21">
        <f>SUM(AD45:AD47)</f>
        <v>0</v>
      </c>
      <c r="AE44" s="38">
        <v>0</v>
      </c>
      <c r="AF44" s="20">
        <f>SUM(AF45:AF48)</f>
        <v>0</v>
      </c>
      <c r="AG44" s="21">
        <f>SUM(AG45:AG47)</f>
        <v>0</v>
      </c>
      <c r="AH44" s="38">
        <v>0</v>
      </c>
      <c r="AI44" s="20">
        <f>SUM(AI45:AI48)</f>
        <v>0</v>
      </c>
      <c r="AJ44" s="21">
        <f>SUM(AJ45:AJ47)</f>
        <v>0</v>
      </c>
      <c r="AK44" s="22">
        <f>AK46</f>
        <v>0</v>
      </c>
      <c r="AL44" s="20">
        <f>SUM(AL45:AL48)</f>
        <v>0</v>
      </c>
      <c r="AM44" s="21">
        <f>SUM(AM45:AM47)</f>
        <v>0</v>
      </c>
      <c r="AN44" s="22">
        <f>AN46</f>
        <v>0</v>
      </c>
      <c r="AO44" s="20">
        <f>SUM(AO45:AO48)</f>
        <v>0</v>
      </c>
      <c r="AP44" s="21">
        <f>SUM(AP45:AP47)</f>
        <v>0</v>
      </c>
      <c r="AQ44" s="22">
        <f>AQ46</f>
        <v>0</v>
      </c>
      <c r="AR44" s="147"/>
      <c r="AS44" s="147"/>
    </row>
    <row r="45" spans="1:45" ht="22.5" x14ac:dyDescent="0.25">
      <c r="A45" s="141"/>
      <c r="B45" s="142"/>
      <c r="C45" s="169"/>
      <c r="D45" s="26" t="s">
        <v>38</v>
      </c>
      <c r="E45" s="20">
        <f t="shared" si="7"/>
        <v>0</v>
      </c>
      <c r="F45" s="21">
        <f>SUM(I45,L45,O45,R45,U45,X45,AA45,AD45,AG45,AJ45,AM45,AP45)</f>
        <v>0</v>
      </c>
      <c r="G45" s="38">
        <v>0</v>
      </c>
      <c r="H45" s="20">
        <f t="shared" ref="H45:I48" si="22">H35</f>
        <v>0</v>
      </c>
      <c r="I45" s="21">
        <f t="shared" si="22"/>
        <v>0</v>
      </c>
      <c r="J45" s="22">
        <v>0</v>
      </c>
      <c r="K45" s="20">
        <f t="shared" ref="K45:L48" si="23">K35</f>
        <v>0</v>
      </c>
      <c r="L45" s="21">
        <f t="shared" si="23"/>
        <v>0</v>
      </c>
      <c r="M45" s="22">
        <v>0</v>
      </c>
      <c r="N45" s="20">
        <f t="shared" ref="N45:O48" si="24">N35</f>
        <v>0</v>
      </c>
      <c r="O45" s="21">
        <f t="shared" si="24"/>
        <v>0</v>
      </c>
      <c r="P45" s="22">
        <v>0</v>
      </c>
      <c r="Q45" s="20">
        <f t="shared" ref="Q45:R48" si="25">Q35</f>
        <v>0</v>
      </c>
      <c r="R45" s="21">
        <f t="shared" si="25"/>
        <v>0</v>
      </c>
      <c r="S45" s="22">
        <v>0</v>
      </c>
      <c r="T45" s="20">
        <f t="shared" ref="T45:U48" si="26">T35</f>
        <v>0</v>
      </c>
      <c r="U45" s="21">
        <f t="shared" si="26"/>
        <v>0</v>
      </c>
      <c r="V45" s="22">
        <v>0</v>
      </c>
      <c r="W45" s="20">
        <f t="shared" ref="W45:X48" si="27">W35</f>
        <v>0</v>
      </c>
      <c r="X45" s="21">
        <f t="shared" si="27"/>
        <v>0</v>
      </c>
      <c r="Y45" s="22">
        <v>0</v>
      </c>
      <c r="Z45" s="20">
        <f t="shared" ref="Z45:AA48" si="28">Z35</f>
        <v>0</v>
      </c>
      <c r="AA45" s="21">
        <f t="shared" si="28"/>
        <v>0</v>
      </c>
      <c r="AB45" s="22">
        <v>0</v>
      </c>
      <c r="AC45" s="20">
        <f t="shared" ref="AC45:AD48" si="29">AC35</f>
        <v>0</v>
      </c>
      <c r="AD45" s="21">
        <f t="shared" si="29"/>
        <v>0</v>
      </c>
      <c r="AE45" s="22">
        <v>0</v>
      </c>
      <c r="AF45" s="20">
        <f t="shared" ref="AF45:AG48" si="30">AF35</f>
        <v>0</v>
      </c>
      <c r="AG45" s="21">
        <f t="shared" si="30"/>
        <v>0</v>
      </c>
      <c r="AH45" s="22">
        <v>0</v>
      </c>
      <c r="AI45" s="20">
        <f t="shared" ref="AI45:AJ48" si="31">AI35</f>
        <v>0</v>
      </c>
      <c r="AJ45" s="21">
        <f t="shared" si="31"/>
        <v>0</v>
      </c>
      <c r="AK45" s="22">
        <v>0</v>
      </c>
      <c r="AL45" s="20">
        <f t="shared" ref="AL45:AM48" si="32">AL35</f>
        <v>0</v>
      </c>
      <c r="AM45" s="21">
        <f t="shared" si="32"/>
        <v>0</v>
      </c>
      <c r="AN45" s="22">
        <v>0</v>
      </c>
      <c r="AO45" s="20">
        <f t="shared" ref="AO45:AP48" si="33">AO35</f>
        <v>0</v>
      </c>
      <c r="AP45" s="21">
        <f t="shared" si="33"/>
        <v>0</v>
      </c>
      <c r="AQ45" s="22">
        <v>0</v>
      </c>
      <c r="AR45" s="148"/>
      <c r="AS45" s="148"/>
    </row>
    <row r="46" spans="1:45" ht="22.5" x14ac:dyDescent="0.25">
      <c r="A46" s="141"/>
      <c r="B46" s="142"/>
      <c r="C46" s="169"/>
      <c r="D46" s="26" t="s">
        <v>23</v>
      </c>
      <c r="E46" s="20">
        <f>H46+K46+N46+Q46+T46+W46+Z46+AC46+AF46+AI46+AL46+AO46</f>
        <v>0</v>
      </c>
      <c r="F46" s="21">
        <f>SUM(I46,L46,O46,R46,U46,X46,AA46,AD46,AG46,AJ46,AM46,AP46)</f>
        <v>0</v>
      </c>
      <c r="G46" s="38">
        <v>0</v>
      </c>
      <c r="H46" s="20">
        <f t="shared" si="22"/>
        <v>0</v>
      </c>
      <c r="I46" s="21">
        <f t="shared" si="22"/>
        <v>0</v>
      </c>
      <c r="J46" s="22">
        <f>J31</f>
        <v>0</v>
      </c>
      <c r="K46" s="20">
        <f t="shared" si="23"/>
        <v>0</v>
      </c>
      <c r="L46" s="21">
        <f t="shared" si="23"/>
        <v>0</v>
      </c>
      <c r="M46" s="22">
        <f>M31</f>
        <v>0</v>
      </c>
      <c r="N46" s="20">
        <f t="shared" si="24"/>
        <v>0</v>
      </c>
      <c r="O46" s="21">
        <f t="shared" si="24"/>
        <v>0</v>
      </c>
      <c r="P46" s="22">
        <f>P31</f>
        <v>0</v>
      </c>
      <c r="Q46" s="20">
        <f t="shared" si="25"/>
        <v>0</v>
      </c>
      <c r="R46" s="21">
        <f t="shared" si="25"/>
        <v>0</v>
      </c>
      <c r="S46" s="22">
        <f>S31</f>
        <v>0</v>
      </c>
      <c r="T46" s="20">
        <f t="shared" si="26"/>
        <v>0</v>
      </c>
      <c r="U46" s="21">
        <f t="shared" si="26"/>
        <v>0</v>
      </c>
      <c r="V46" s="22">
        <f>V31</f>
        <v>0</v>
      </c>
      <c r="W46" s="20">
        <f t="shared" si="27"/>
        <v>0</v>
      </c>
      <c r="X46" s="21">
        <f t="shared" si="27"/>
        <v>0</v>
      </c>
      <c r="Y46" s="22">
        <f>Y31</f>
        <v>0</v>
      </c>
      <c r="Z46" s="20">
        <f t="shared" si="28"/>
        <v>0</v>
      </c>
      <c r="AA46" s="21">
        <f t="shared" si="28"/>
        <v>0</v>
      </c>
      <c r="AB46" s="22">
        <f>AB31</f>
        <v>0</v>
      </c>
      <c r="AC46" s="20">
        <f t="shared" si="29"/>
        <v>0</v>
      </c>
      <c r="AD46" s="21">
        <f t="shared" si="29"/>
        <v>0</v>
      </c>
      <c r="AE46" s="22">
        <f>AE31</f>
        <v>0</v>
      </c>
      <c r="AF46" s="20">
        <f t="shared" si="30"/>
        <v>0</v>
      </c>
      <c r="AG46" s="21">
        <f t="shared" si="30"/>
        <v>0</v>
      </c>
      <c r="AH46" s="22">
        <f>AH31</f>
        <v>0</v>
      </c>
      <c r="AI46" s="20">
        <f t="shared" si="31"/>
        <v>0</v>
      </c>
      <c r="AJ46" s="21">
        <f t="shared" si="31"/>
        <v>0</v>
      </c>
      <c r="AK46" s="22">
        <f>AK31</f>
        <v>0</v>
      </c>
      <c r="AL46" s="20">
        <f t="shared" si="32"/>
        <v>0</v>
      </c>
      <c r="AM46" s="21">
        <f t="shared" si="32"/>
        <v>0</v>
      </c>
      <c r="AN46" s="22">
        <f>AN31</f>
        <v>0</v>
      </c>
      <c r="AO46" s="20">
        <f t="shared" si="33"/>
        <v>0</v>
      </c>
      <c r="AP46" s="21">
        <f t="shared" si="33"/>
        <v>0</v>
      </c>
      <c r="AQ46" s="22">
        <f>AQ31</f>
        <v>0</v>
      </c>
      <c r="AR46" s="148"/>
      <c r="AS46" s="148"/>
    </row>
    <row r="47" spans="1:45" x14ac:dyDescent="0.25">
      <c r="A47" s="141"/>
      <c r="B47" s="142"/>
      <c r="C47" s="169"/>
      <c r="D47" s="26" t="s">
        <v>43</v>
      </c>
      <c r="E47" s="20">
        <f>H47+K47+N47+Q47+T47+W47+Z47+AC47+AF47+AI47+AL47+AO47</f>
        <v>0</v>
      </c>
      <c r="F47" s="21">
        <f>SUM(I47,L47,O47,R47,U47,X47,AA47,AD47,AG47,AJ47,AM47,AP47)</f>
        <v>0</v>
      </c>
      <c r="G47" s="38">
        <v>0</v>
      </c>
      <c r="H47" s="20">
        <f t="shared" si="22"/>
        <v>0</v>
      </c>
      <c r="I47" s="21">
        <f t="shared" si="22"/>
        <v>0</v>
      </c>
      <c r="J47" s="22">
        <f>J48</f>
        <v>0</v>
      </c>
      <c r="K47" s="20">
        <f t="shared" si="23"/>
        <v>0</v>
      </c>
      <c r="L47" s="21">
        <f t="shared" si="23"/>
        <v>0</v>
      </c>
      <c r="M47" s="22">
        <f>M48</f>
        <v>0</v>
      </c>
      <c r="N47" s="20">
        <f t="shared" si="24"/>
        <v>0</v>
      </c>
      <c r="O47" s="21">
        <f t="shared" si="24"/>
        <v>0</v>
      </c>
      <c r="P47" s="22">
        <f>P48</f>
        <v>0</v>
      </c>
      <c r="Q47" s="20">
        <f t="shared" si="25"/>
        <v>0</v>
      </c>
      <c r="R47" s="21">
        <f t="shared" si="25"/>
        <v>0</v>
      </c>
      <c r="S47" s="22">
        <f>S48</f>
        <v>0</v>
      </c>
      <c r="T47" s="20">
        <f t="shared" si="26"/>
        <v>0</v>
      </c>
      <c r="U47" s="21">
        <f t="shared" si="26"/>
        <v>0</v>
      </c>
      <c r="V47" s="22">
        <f>V48</f>
        <v>0</v>
      </c>
      <c r="W47" s="20">
        <f t="shared" si="27"/>
        <v>0</v>
      </c>
      <c r="X47" s="21">
        <f t="shared" si="27"/>
        <v>0</v>
      </c>
      <c r="Y47" s="22">
        <f>Y48</f>
        <v>0</v>
      </c>
      <c r="Z47" s="20">
        <f t="shared" si="28"/>
        <v>0</v>
      </c>
      <c r="AA47" s="21">
        <f t="shared" si="28"/>
        <v>0</v>
      </c>
      <c r="AB47" s="22">
        <f>AB48</f>
        <v>0</v>
      </c>
      <c r="AC47" s="20">
        <f t="shared" si="29"/>
        <v>0</v>
      </c>
      <c r="AD47" s="21">
        <f t="shared" si="29"/>
        <v>0</v>
      </c>
      <c r="AE47" s="38">
        <v>0</v>
      </c>
      <c r="AF47" s="20">
        <f t="shared" si="30"/>
        <v>0</v>
      </c>
      <c r="AG47" s="21">
        <f t="shared" si="30"/>
        <v>0</v>
      </c>
      <c r="AH47" s="22">
        <f>AH48</f>
        <v>0</v>
      </c>
      <c r="AI47" s="20">
        <f t="shared" si="31"/>
        <v>0</v>
      </c>
      <c r="AJ47" s="21">
        <f t="shared" si="31"/>
        <v>0</v>
      </c>
      <c r="AK47" s="22">
        <f>AK48</f>
        <v>0</v>
      </c>
      <c r="AL47" s="20">
        <f t="shared" si="32"/>
        <v>0</v>
      </c>
      <c r="AM47" s="21">
        <f t="shared" si="32"/>
        <v>0</v>
      </c>
      <c r="AN47" s="22">
        <f>AN48</f>
        <v>0</v>
      </c>
      <c r="AO47" s="20">
        <f t="shared" si="33"/>
        <v>0</v>
      </c>
      <c r="AP47" s="21">
        <f t="shared" si="33"/>
        <v>0</v>
      </c>
      <c r="AQ47" s="22">
        <f>AQ48</f>
        <v>0</v>
      </c>
      <c r="AR47" s="148"/>
      <c r="AS47" s="148"/>
    </row>
    <row r="48" spans="1:45" ht="22.5" x14ac:dyDescent="0.25">
      <c r="A48" s="141"/>
      <c r="B48" s="142"/>
      <c r="C48" s="169"/>
      <c r="D48" s="26" t="s">
        <v>39</v>
      </c>
      <c r="E48" s="20">
        <f>H48+K48+N48+Q48+T48+W48+Z48+AC48+AF48+AI48+AL48+AO48</f>
        <v>0</v>
      </c>
      <c r="F48" s="21">
        <f>SUM(I48,L48,O48,R48,U48,X48,AA48,AD48,AG48,AJ48,AM48,AP48)</f>
        <v>0</v>
      </c>
      <c r="G48" s="38">
        <v>0</v>
      </c>
      <c r="H48" s="20">
        <f t="shared" si="22"/>
        <v>0</v>
      </c>
      <c r="I48" s="21">
        <f t="shared" si="22"/>
        <v>0</v>
      </c>
      <c r="J48" s="22">
        <f>J46</f>
        <v>0</v>
      </c>
      <c r="K48" s="20">
        <f t="shared" si="23"/>
        <v>0</v>
      </c>
      <c r="L48" s="21">
        <f t="shared" si="23"/>
        <v>0</v>
      </c>
      <c r="M48" s="22">
        <f>M46</f>
        <v>0</v>
      </c>
      <c r="N48" s="20">
        <f t="shared" si="24"/>
        <v>0</v>
      </c>
      <c r="O48" s="21">
        <f t="shared" si="24"/>
        <v>0</v>
      </c>
      <c r="P48" s="22">
        <f>P46</f>
        <v>0</v>
      </c>
      <c r="Q48" s="20">
        <f t="shared" si="25"/>
        <v>0</v>
      </c>
      <c r="R48" s="21">
        <f t="shared" si="25"/>
        <v>0</v>
      </c>
      <c r="S48" s="22">
        <f>S46</f>
        <v>0</v>
      </c>
      <c r="T48" s="20">
        <f t="shared" si="26"/>
        <v>0</v>
      </c>
      <c r="U48" s="21">
        <f t="shared" si="26"/>
        <v>0</v>
      </c>
      <c r="V48" s="22">
        <f>V46</f>
        <v>0</v>
      </c>
      <c r="W48" s="20">
        <f t="shared" si="27"/>
        <v>0</v>
      </c>
      <c r="X48" s="21">
        <f t="shared" si="27"/>
        <v>0</v>
      </c>
      <c r="Y48" s="22">
        <f>Y46</f>
        <v>0</v>
      </c>
      <c r="Z48" s="20">
        <f t="shared" si="28"/>
        <v>0</v>
      </c>
      <c r="AA48" s="21">
        <f t="shared" si="28"/>
        <v>0</v>
      </c>
      <c r="AB48" s="22">
        <f>AB46</f>
        <v>0</v>
      </c>
      <c r="AC48" s="20">
        <f t="shared" si="29"/>
        <v>0</v>
      </c>
      <c r="AD48" s="21">
        <f t="shared" si="29"/>
        <v>0</v>
      </c>
      <c r="AE48" s="22">
        <f>AE46</f>
        <v>0</v>
      </c>
      <c r="AF48" s="20">
        <f t="shared" si="30"/>
        <v>0</v>
      </c>
      <c r="AG48" s="21">
        <f t="shared" si="30"/>
        <v>0</v>
      </c>
      <c r="AH48" s="22">
        <f>AH46</f>
        <v>0</v>
      </c>
      <c r="AI48" s="20">
        <f t="shared" si="31"/>
        <v>0</v>
      </c>
      <c r="AJ48" s="21">
        <f t="shared" si="31"/>
        <v>0</v>
      </c>
      <c r="AK48" s="22">
        <f>AK46</f>
        <v>0</v>
      </c>
      <c r="AL48" s="20">
        <f t="shared" si="32"/>
        <v>0</v>
      </c>
      <c r="AM48" s="21">
        <f t="shared" si="32"/>
        <v>0</v>
      </c>
      <c r="AN48" s="22">
        <f>AN46</f>
        <v>0</v>
      </c>
      <c r="AO48" s="20">
        <f t="shared" si="33"/>
        <v>0</v>
      </c>
      <c r="AP48" s="21">
        <f t="shared" si="33"/>
        <v>0</v>
      </c>
      <c r="AQ48" s="22">
        <f>AQ46</f>
        <v>0</v>
      </c>
      <c r="AR48" s="148"/>
      <c r="AS48" s="148"/>
    </row>
    <row r="49" spans="1:45" s="13" customFormat="1" x14ac:dyDescent="0.25">
      <c r="A49" s="139" t="s">
        <v>36</v>
      </c>
      <c r="B49" s="140"/>
      <c r="C49" s="205"/>
      <c r="D49" s="26" t="s">
        <v>22</v>
      </c>
      <c r="E49" s="20">
        <f>SUM(E50:E53)</f>
        <v>29773.899999999998</v>
      </c>
      <c r="F49" s="21">
        <f>SUM(F50:F53)</f>
        <v>5763.6</v>
      </c>
      <c r="G49" s="22">
        <f>F49/E49*100</f>
        <v>19.357893994404499</v>
      </c>
      <c r="H49" s="20">
        <f>SUM(H50:H53)</f>
        <v>652.5</v>
      </c>
      <c r="I49" s="21">
        <f>I39</f>
        <v>347</v>
      </c>
      <c r="J49" s="22">
        <v>0</v>
      </c>
      <c r="K49" s="20">
        <f>SUM(K50:K53)</f>
        <v>4136.5999999999995</v>
      </c>
      <c r="L49" s="21">
        <f>L39</f>
        <v>3715.6</v>
      </c>
      <c r="M49" s="22">
        <v>0</v>
      </c>
      <c r="N49" s="20">
        <f>SUM(N50:N53)</f>
        <v>1701</v>
      </c>
      <c r="O49" s="21">
        <f>O39</f>
        <v>1701</v>
      </c>
      <c r="P49" s="22">
        <v>0</v>
      </c>
      <c r="Q49" s="20">
        <f>SUM(Q50:Q53)</f>
        <v>2067.1</v>
      </c>
      <c r="R49" s="21">
        <f>R39</f>
        <v>0</v>
      </c>
      <c r="S49" s="22">
        <v>0</v>
      </c>
      <c r="T49" s="20">
        <f>SUM(T50:T53)</f>
        <v>2002.9</v>
      </c>
      <c r="U49" s="21">
        <f>U39</f>
        <v>0</v>
      </c>
      <c r="V49" s="22">
        <v>0</v>
      </c>
      <c r="W49" s="20">
        <f>SUM(W50:W53)</f>
        <v>2084.2000000000003</v>
      </c>
      <c r="X49" s="21">
        <f>X39</f>
        <v>0</v>
      </c>
      <c r="Y49" s="22">
        <v>0</v>
      </c>
      <c r="Z49" s="20">
        <f>SUM(Z50:Z53)</f>
        <v>1727.6</v>
      </c>
      <c r="AA49" s="21">
        <f>AA39</f>
        <v>0</v>
      </c>
      <c r="AB49" s="22">
        <v>0</v>
      </c>
      <c r="AC49" s="20">
        <f>SUM(AC50:AC53)</f>
        <v>1728.8</v>
      </c>
      <c r="AD49" s="21">
        <f>AD39</f>
        <v>0</v>
      </c>
      <c r="AE49" s="22">
        <v>0</v>
      </c>
      <c r="AF49" s="20">
        <f>SUM(AF50:AF53)</f>
        <v>2745.2</v>
      </c>
      <c r="AG49" s="21">
        <f>AG39</f>
        <v>0</v>
      </c>
      <c r="AH49" s="22">
        <f>AG49/AF49*100</f>
        <v>0</v>
      </c>
      <c r="AI49" s="20">
        <f>SUM(AI50:AI53)</f>
        <v>3051.2</v>
      </c>
      <c r="AJ49" s="21">
        <v>0</v>
      </c>
      <c r="AK49" s="22">
        <v>0</v>
      </c>
      <c r="AL49" s="20">
        <f>SUM(AL50:AL53)</f>
        <v>1660.9</v>
      </c>
      <c r="AM49" s="21">
        <f>AM39</f>
        <v>0</v>
      </c>
      <c r="AN49" s="22">
        <v>0</v>
      </c>
      <c r="AO49" s="20">
        <f>SUM(AO50:AO53)</f>
        <v>6215.9</v>
      </c>
      <c r="AP49" s="21">
        <f>AP39</f>
        <v>0</v>
      </c>
      <c r="AQ49" s="22">
        <v>0</v>
      </c>
      <c r="AR49" s="149"/>
      <c r="AS49" s="149"/>
    </row>
    <row r="50" spans="1:45" s="13" customFormat="1" ht="22.5" x14ac:dyDescent="0.25">
      <c r="A50" s="141"/>
      <c r="B50" s="142"/>
      <c r="C50" s="205"/>
      <c r="D50" s="26" t="s">
        <v>38</v>
      </c>
      <c r="E50" s="20">
        <f t="shared" ref="E50:F53" si="34">H50+K50+N50+Q50+T50+W50+Z50+AC50+AF50+AI50+AL50+AO50</f>
        <v>0</v>
      </c>
      <c r="F50" s="21">
        <f t="shared" si="34"/>
        <v>0</v>
      </c>
      <c r="G50" s="22">
        <v>0</v>
      </c>
      <c r="H50" s="20">
        <f t="shared" ref="H50:I53" si="35">SUM(H9,H14,H19,H24,H30)</f>
        <v>0</v>
      </c>
      <c r="I50" s="21">
        <f t="shared" si="35"/>
        <v>0</v>
      </c>
      <c r="J50" s="22">
        <v>0</v>
      </c>
      <c r="K50" s="20">
        <f t="shared" ref="K50:L53" si="36">SUM(K9,K14,K19,K24,K30)</f>
        <v>0</v>
      </c>
      <c r="L50" s="21">
        <f t="shared" si="36"/>
        <v>0</v>
      </c>
      <c r="M50" s="22">
        <v>0</v>
      </c>
      <c r="N50" s="20">
        <f t="shared" ref="N50:O53" si="37">SUM(N9,N14,N19,N24,N30)</f>
        <v>0</v>
      </c>
      <c r="O50" s="21">
        <f t="shared" si="37"/>
        <v>0</v>
      </c>
      <c r="P50" s="22">
        <v>0</v>
      </c>
      <c r="Q50" s="20">
        <f t="shared" ref="Q50:R53" si="38">SUM(Q9,Q14,Q19,Q24,Q30)</f>
        <v>0</v>
      </c>
      <c r="R50" s="21">
        <f t="shared" si="38"/>
        <v>0</v>
      </c>
      <c r="S50" s="22">
        <v>0</v>
      </c>
      <c r="T50" s="20">
        <f t="shared" ref="T50:U53" si="39">SUM(T9,T14,T19,T24,T30)</f>
        <v>0</v>
      </c>
      <c r="U50" s="21">
        <f t="shared" si="39"/>
        <v>0</v>
      </c>
      <c r="V50" s="22">
        <v>0</v>
      </c>
      <c r="W50" s="20">
        <f t="shared" ref="W50:X53" si="40">SUM(W9,W14,W19,W24,W30)</f>
        <v>0</v>
      </c>
      <c r="X50" s="21">
        <f t="shared" si="40"/>
        <v>0</v>
      </c>
      <c r="Y50" s="22">
        <v>0</v>
      </c>
      <c r="Z50" s="20">
        <f t="shared" ref="Z50:AA53" si="41">SUM(Z9,Z14,Z19,Z24,Z30)</f>
        <v>0</v>
      </c>
      <c r="AA50" s="21">
        <f t="shared" si="41"/>
        <v>0</v>
      </c>
      <c r="AB50" s="22">
        <v>0</v>
      </c>
      <c r="AC50" s="20">
        <f t="shared" ref="AC50:AD53" si="42">SUM(AC9,AC14,AC19,AC24,AC30)</f>
        <v>0</v>
      </c>
      <c r="AD50" s="21">
        <f t="shared" si="42"/>
        <v>0</v>
      </c>
      <c r="AE50" s="22">
        <v>0</v>
      </c>
      <c r="AF50" s="20">
        <f t="shared" ref="AF50:AG53" si="43">SUM(AF9,AF14,AF19,AF24,AF30)</f>
        <v>0</v>
      </c>
      <c r="AG50" s="21">
        <f t="shared" si="43"/>
        <v>0</v>
      </c>
      <c r="AH50" s="22">
        <v>0</v>
      </c>
      <c r="AI50" s="20">
        <f t="shared" ref="AI50:AJ53" si="44">SUM(AI9,AI14,AI19,AI24,AI30)</f>
        <v>0</v>
      </c>
      <c r="AJ50" s="21">
        <f t="shared" si="44"/>
        <v>0</v>
      </c>
      <c r="AK50" s="22">
        <v>0</v>
      </c>
      <c r="AL50" s="20">
        <f t="shared" ref="AL50:AM53" si="45">SUM(AL9,AL14,AL19,AL24,AL30)</f>
        <v>0</v>
      </c>
      <c r="AM50" s="21">
        <f t="shared" si="45"/>
        <v>0</v>
      </c>
      <c r="AN50" s="22">
        <v>0</v>
      </c>
      <c r="AO50" s="20">
        <f t="shared" ref="AO50:AP53" si="46">SUM(AO9,AO14,AO19,AO24,AO30)</f>
        <v>0</v>
      </c>
      <c r="AP50" s="21">
        <f t="shared" si="46"/>
        <v>0</v>
      </c>
      <c r="AQ50" s="22">
        <v>0</v>
      </c>
      <c r="AR50" s="150"/>
      <c r="AS50" s="150"/>
    </row>
    <row r="51" spans="1:45" s="13" customFormat="1" ht="22.5" x14ac:dyDescent="0.25">
      <c r="A51" s="141"/>
      <c r="B51" s="142"/>
      <c r="C51" s="205"/>
      <c r="D51" s="26" t="s">
        <v>23</v>
      </c>
      <c r="E51" s="20">
        <f t="shared" si="34"/>
        <v>3782.6</v>
      </c>
      <c r="F51" s="21">
        <f t="shared" si="34"/>
        <v>0</v>
      </c>
      <c r="G51" s="22">
        <v>0</v>
      </c>
      <c r="H51" s="20">
        <f t="shared" si="35"/>
        <v>0</v>
      </c>
      <c r="I51" s="21">
        <f t="shared" si="35"/>
        <v>0</v>
      </c>
      <c r="J51" s="22">
        <f>J41</f>
        <v>0</v>
      </c>
      <c r="K51" s="20">
        <f t="shared" si="36"/>
        <v>0</v>
      </c>
      <c r="L51" s="21">
        <f t="shared" si="36"/>
        <v>0</v>
      </c>
      <c r="M51" s="22">
        <f>M41</f>
        <v>0</v>
      </c>
      <c r="N51" s="20">
        <f t="shared" si="37"/>
        <v>0</v>
      </c>
      <c r="O51" s="21">
        <f t="shared" si="37"/>
        <v>0</v>
      </c>
      <c r="P51" s="22">
        <f>P41</f>
        <v>0</v>
      </c>
      <c r="Q51" s="20">
        <f t="shared" si="38"/>
        <v>0</v>
      </c>
      <c r="R51" s="21">
        <f t="shared" si="38"/>
        <v>0</v>
      </c>
      <c r="S51" s="22">
        <f>S41</f>
        <v>0</v>
      </c>
      <c r="T51" s="20">
        <f t="shared" si="39"/>
        <v>0</v>
      </c>
      <c r="U51" s="21">
        <f t="shared" si="39"/>
        <v>0</v>
      </c>
      <c r="V51" s="22">
        <f>V41</f>
        <v>0</v>
      </c>
      <c r="W51" s="20">
        <f t="shared" si="40"/>
        <v>0</v>
      </c>
      <c r="X51" s="21">
        <f t="shared" si="40"/>
        <v>0</v>
      </c>
      <c r="Y51" s="22">
        <v>0</v>
      </c>
      <c r="Z51" s="20">
        <f t="shared" si="41"/>
        <v>0</v>
      </c>
      <c r="AA51" s="21">
        <f t="shared" si="41"/>
        <v>0</v>
      </c>
      <c r="AB51" s="22">
        <f>AB41</f>
        <v>0</v>
      </c>
      <c r="AC51" s="20">
        <f t="shared" si="42"/>
        <v>0</v>
      </c>
      <c r="AD51" s="21">
        <f t="shared" si="42"/>
        <v>0</v>
      </c>
      <c r="AE51" s="22">
        <f>AE41</f>
        <v>0</v>
      </c>
      <c r="AF51" s="20">
        <f t="shared" si="43"/>
        <v>0</v>
      </c>
      <c r="AG51" s="21">
        <f t="shared" si="43"/>
        <v>0</v>
      </c>
      <c r="AH51" s="22">
        <v>0</v>
      </c>
      <c r="AI51" s="20">
        <f t="shared" si="44"/>
        <v>0</v>
      </c>
      <c r="AJ51" s="21">
        <f t="shared" si="44"/>
        <v>0</v>
      </c>
      <c r="AK51" s="22">
        <f>AK41</f>
        <v>0</v>
      </c>
      <c r="AL51" s="20">
        <f t="shared" si="45"/>
        <v>0</v>
      </c>
      <c r="AM51" s="21">
        <f t="shared" si="45"/>
        <v>0</v>
      </c>
      <c r="AN51" s="22">
        <f>AN41</f>
        <v>0</v>
      </c>
      <c r="AO51" s="20">
        <f t="shared" si="46"/>
        <v>3782.6</v>
      </c>
      <c r="AP51" s="21">
        <f t="shared" si="46"/>
        <v>0</v>
      </c>
      <c r="AQ51" s="22">
        <f>AQ41</f>
        <v>0</v>
      </c>
      <c r="AR51" s="150"/>
      <c r="AS51" s="150"/>
    </row>
    <row r="52" spans="1:45" s="13" customFormat="1" x14ac:dyDescent="0.25">
      <c r="A52" s="141"/>
      <c r="B52" s="142"/>
      <c r="C52" s="205"/>
      <c r="D52" s="26" t="s">
        <v>43</v>
      </c>
      <c r="E52" s="20">
        <f t="shared" si="34"/>
        <v>25991.3</v>
      </c>
      <c r="F52" s="21">
        <f t="shared" si="34"/>
        <v>5763.6</v>
      </c>
      <c r="G52" s="22">
        <f>F52/E52*100</f>
        <v>22.175112441470802</v>
      </c>
      <c r="H52" s="20">
        <f t="shared" si="35"/>
        <v>652.5</v>
      </c>
      <c r="I52" s="21">
        <f t="shared" si="35"/>
        <v>347</v>
      </c>
      <c r="J52" s="22">
        <v>0</v>
      </c>
      <c r="K52" s="20">
        <f t="shared" si="36"/>
        <v>4136.5999999999995</v>
      </c>
      <c r="L52" s="21">
        <f t="shared" si="36"/>
        <v>3715.6</v>
      </c>
      <c r="M52" s="22">
        <v>0</v>
      </c>
      <c r="N52" s="20">
        <f t="shared" si="37"/>
        <v>1701</v>
      </c>
      <c r="O52" s="21">
        <f t="shared" si="37"/>
        <v>1701</v>
      </c>
      <c r="P52" s="22">
        <v>0</v>
      </c>
      <c r="Q52" s="20">
        <f t="shared" si="38"/>
        <v>2067.1</v>
      </c>
      <c r="R52" s="21">
        <f t="shared" si="38"/>
        <v>0</v>
      </c>
      <c r="S52" s="22">
        <v>0</v>
      </c>
      <c r="T52" s="20">
        <f t="shared" si="39"/>
        <v>2002.9</v>
      </c>
      <c r="U52" s="21">
        <f t="shared" si="39"/>
        <v>0</v>
      </c>
      <c r="V52" s="22">
        <v>0</v>
      </c>
      <c r="W52" s="20">
        <f t="shared" si="40"/>
        <v>2084.2000000000003</v>
      </c>
      <c r="X52" s="21">
        <f t="shared" si="40"/>
        <v>0</v>
      </c>
      <c r="Y52" s="22">
        <v>0</v>
      </c>
      <c r="Z52" s="20">
        <f t="shared" si="41"/>
        <v>1727.6</v>
      </c>
      <c r="AA52" s="21">
        <f t="shared" si="41"/>
        <v>0</v>
      </c>
      <c r="AB52" s="22">
        <v>0</v>
      </c>
      <c r="AC52" s="20">
        <f t="shared" si="42"/>
        <v>1728.8</v>
      </c>
      <c r="AD52" s="21">
        <f t="shared" si="42"/>
        <v>0</v>
      </c>
      <c r="AE52" s="22">
        <v>0</v>
      </c>
      <c r="AF52" s="20">
        <f t="shared" si="43"/>
        <v>2745.2</v>
      </c>
      <c r="AG52" s="21">
        <f t="shared" si="43"/>
        <v>0</v>
      </c>
      <c r="AH52" s="22">
        <f>AG52/AF52*100</f>
        <v>0</v>
      </c>
      <c r="AI52" s="20">
        <f t="shared" si="44"/>
        <v>3051.2</v>
      </c>
      <c r="AJ52" s="21">
        <f t="shared" si="44"/>
        <v>0</v>
      </c>
      <c r="AK52" s="22">
        <v>0</v>
      </c>
      <c r="AL52" s="20">
        <f t="shared" si="45"/>
        <v>1660.9</v>
      </c>
      <c r="AM52" s="21">
        <f t="shared" si="45"/>
        <v>0</v>
      </c>
      <c r="AN52" s="22">
        <v>0</v>
      </c>
      <c r="AO52" s="20">
        <f t="shared" si="46"/>
        <v>2433.3000000000002</v>
      </c>
      <c r="AP52" s="21">
        <f t="shared" si="46"/>
        <v>0</v>
      </c>
      <c r="AQ52" s="22">
        <v>0</v>
      </c>
      <c r="AR52" s="150"/>
      <c r="AS52" s="150"/>
    </row>
    <row r="53" spans="1:45" s="13" customFormat="1" ht="22.5" x14ac:dyDescent="0.25">
      <c r="A53" s="141"/>
      <c r="B53" s="142"/>
      <c r="C53" s="205"/>
      <c r="D53" s="26" t="s">
        <v>39</v>
      </c>
      <c r="E53" s="20">
        <f t="shared" si="34"/>
        <v>0</v>
      </c>
      <c r="F53" s="21">
        <f t="shared" si="34"/>
        <v>0</v>
      </c>
      <c r="G53" s="22">
        <v>0</v>
      </c>
      <c r="H53" s="20">
        <f t="shared" si="35"/>
        <v>0</v>
      </c>
      <c r="I53" s="21">
        <f t="shared" si="35"/>
        <v>0</v>
      </c>
      <c r="J53" s="22">
        <v>0</v>
      </c>
      <c r="K53" s="20">
        <f t="shared" si="36"/>
        <v>0</v>
      </c>
      <c r="L53" s="21">
        <f t="shared" si="36"/>
        <v>0</v>
      </c>
      <c r="M53" s="22">
        <v>0</v>
      </c>
      <c r="N53" s="20">
        <f t="shared" si="37"/>
        <v>0</v>
      </c>
      <c r="O53" s="21">
        <f t="shared" si="37"/>
        <v>0</v>
      </c>
      <c r="P53" s="22">
        <v>0</v>
      </c>
      <c r="Q53" s="20">
        <f t="shared" si="38"/>
        <v>0</v>
      </c>
      <c r="R53" s="21">
        <f t="shared" si="38"/>
        <v>0</v>
      </c>
      <c r="S53" s="22">
        <v>0</v>
      </c>
      <c r="T53" s="20">
        <f t="shared" si="39"/>
        <v>0</v>
      </c>
      <c r="U53" s="21">
        <f t="shared" si="39"/>
        <v>0</v>
      </c>
      <c r="V53" s="22">
        <v>0</v>
      </c>
      <c r="W53" s="20">
        <f t="shared" si="40"/>
        <v>0</v>
      </c>
      <c r="X53" s="21">
        <f t="shared" si="40"/>
        <v>0</v>
      </c>
      <c r="Y53" s="22">
        <v>0</v>
      </c>
      <c r="Z53" s="20">
        <f t="shared" si="41"/>
        <v>0</v>
      </c>
      <c r="AA53" s="21">
        <f t="shared" si="41"/>
        <v>0</v>
      </c>
      <c r="AB53" s="22">
        <v>0</v>
      </c>
      <c r="AC53" s="20">
        <f t="shared" si="42"/>
        <v>0</v>
      </c>
      <c r="AD53" s="21">
        <f t="shared" si="42"/>
        <v>0</v>
      </c>
      <c r="AE53" s="22">
        <v>0</v>
      </c>
      <c r="AF53" s="20">
        <f t="shared" si="43"/>
        <v>0</v>
      </c>
      <c r="AG53" s="21">
        <f t="shared" si="43"/>
        <v>0</v>
      </c>
      <c r="AH53" s="22">
        <v>0</v>
      </c>
      <c r="AI53" s="20">
        <f t="shared" si="44"/>
        <v>0</v>
      </c>
      <c r="AJ53" s="21">
        <f t="shared" si="44"/>
        <v>0</v>
      </c>
      <c r="AK53" s="22">
        <v>0</v>
      </c>
      <c r="AL53" s="20">
        <f t="shared" si="45"/>
        <v>0</v>
      </c>
      <c r="AM53" s="21">
        <f t="shared" si="45"/>
        <v>0</v>
      </c>
      <c r="AN53" s="22">
        <v>0</v>
      </c>
      <c r="AO53" s="20">
        <f t="shared" si="46"/>
        <v>0</v>
      </c>
      <c r="AP53" s="21">
        <f t="shared" si="46"/>
        <v>0</v>
      </c>
      <c r="AQ53" s="22">
        <v>0</v>
      </c>
      <c r="AR53" s="150"/>
      <c r="AS53" s="150"/>
    </row>
    <row r="54" spans="1:45" ht="15.75" customHeight="1" x14ac:dyDescent="0.25">
      <c r="A54" s="166" t="s">
        <v>37</v>
      </c>
      <c r="B54" s="167"/>
      <c r="C54" s="27"/>
      <c r="D54" s="166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167"/>
    </row>
    <row r="55" spans="1:45" ht="15" customHeight="1" x14ac:dyDescent="0.25">
      <c r="A55" s="139" t="s">
        <v>40</v>
      </c>
      <c r="B55" s="140"/>
      <c r="C55" s="168"/>
      <c r="D55" s="26" t="s">
        <v>22</v>
      </c>
      <c r="E55" s="20">
        <f t="shared" ref="E55:E58" si="47">H55+K55+N55+Q55+T55+W55+Z55+AC55+AF55+AI55+AL55+AO55</f>
        <v>29773.9</v>
      </c>
      <c r="F55" s="21">
        <f>I55+L55+O55+R55+U55+X55+AA55+AD55+AG55+AJ55+AM55+AP55</f>
        <v>5763.6</v>
      </c>
      <c r="G55" s="38">
        <f>F55/E55*100</f>
        <v>19.357893994404495</v>
      </c>
      <c r="H55" s="20">
        <f>SUM(H56:H59)</f>
        <v>652.5</v>
      </c>
      <c r="I55" s="21">
        <f>SUM(I56:I59)</f>
        <v>347</v>
      </c>
      <c r="J55" s="38">
        <v>0</v>
      </c>
      <c r="K55" s="20">
        <f>SUM(K56:K59)</f>
        <v>4136.5999999999995</v>
      </c>
      <c r="L55" s="21">
        <f>SUM(L56:L59)</f>
        <v>3715.6</v>
      </c>
      <c r="M55" s="38">
        <v>0</v>
      </c>
      <c r="N55" s="20">
        <f>SUM(N56:N59)</f>
        <v>1701</v>
      </c>
      <c r="O55" s="21">
        <f>SUM(O56:O59)</f>
        <v>1701</v>
      </c>
      <c r="P55" s="38">
        <v>0</v>
      </c>
      <c r="Q55" s="20">
        <f t="shared" ref="Q55:AQ55" si="48">SUM(Q56:Q59)</f>
        <v>2067.1</v>
      </c>
      <c r="R55" s="21">
        <f t="shared" si="48"/>
        <v>0</v>
      </c>
      <c r="S55" s="38">
        <f t="shared" si="48"/>
        <v>0</v>
      </c>
      <c r="T55" s="20">
        <f t="shared" si="48"/>
        <v>2002.9</v>
      </c>
      <c r="U55" s="21">
        <f t="shared" si="48"/>
        <v>0</v>
      </c>
      <c r="V55" s="38">
        <f t="shared" si="48"/>
        <v>0</v>
      </c>
      <c r="W55" s="20">
        <f t="shared" si="48"/>
        <v>2084.2000000000003</v>
      </c>
      <c r="X55" s="21">
        <f t="shared" si="48"/>
        <v>0</v>
      </c>
      <c r="Y55" s="38">
        <f t="shared" si="48"/>
        <v>0</v>
      </c>
      <c r="Z55" s="20">
        <f t="shared" si="48"/>
        <v>1727.6</v>
      </c>
      <c r="AA55" s="21">
        <f t="shared" si="48"/>
        <v>0</v>
      </c>
      <c r="AB55" s="38">
        <f t="shared" si="48"/>
        <v>0</v>
      </c>
      <c r="AC55" s="20">
        <f t="shared" si="48"/>
        <v>1728.8</v>
      </c>
      <c r="AD55" s="21">
        <f t="shared" si="48"/>
        <v>0</v>
      </c>
      <c r="AE55" s="38">
        <f t="shared" si="48"/>
        <v>0</v>
      </c>
      <c r="AF55" s="20">
        <f t="shared" si="48"/>
        <v>2745.2</v>
      </c>
      <c r="AG55" s="21">
        <f t="shared" si="48"/>
        <v>0</v>
      </c>
      <c r="AH55" s="38">
        <f t="shared" si="48"/>
        <v>0</v>
      </c>
      <c r="AI55" s="20">
        <f t="shared" si="48"/>
        <v>3051.2</v>
      </c>
      <c r="AJ55" s="21">
        <f t="shared" si="48"/>
        <v>0</v>
      </c>
      <c r="AK55" s="38">
        <f t="shared" si="48"/>
        <v>0</v>
      </c>
      <c r="AL55" s="20">
        <f t="shared" si="48"/>
        <v>1660.9</v>
      </c>
      <c r="AM55" s="21">
        <f t="shared" si="48"/>
        <v>0</v>
      </c>
      <c r="AN55" s="38">
        <f t="shared" si="48"/>
        <v>0</v>
      </c>
      <c r="AO55" s="20">
        <f t="shared" si="48"/>
        <v>6215.9</v>
      </c>
      <c r="AP55" s="21">
        <f t="shared" si="48"/>
        <v>0</v>
      </c>
      <c r="AQ55" s="38">
        <f t="shared" si="48"/>
        <v>0</v>
      </c>
      <c r="AR55" s="133"/>
      <c r="AS55" s="160"/>
    </row>
    <row r="56" spans="1:45" ht="22.5" x14ac:dyDescent="0.25">
      <c r="A56" s="141"/>
      <c r="B56" s="142"/>
      <c r="C56" s="169"/>
      <c r="D56" s="26" t="s">
        <v>38</v>
      </c>
      <c r="E56" s="20">
        <f>H56+K56+N56+Q56+T56+W56+Z56+AC56+AF56+AI56+AL56+AO56</f>
        <v>0</v>
      </c>
      <c r="F56" s="21">
        <f>SUM(F9,F14,F24,F30,F40)</f>
        <v>0</v>
      </c>
      <c r="G56" s="38">
        <v>0</v>
      </c>
      <c r="H56" s="20">
        <f t="shared" ref="H56:AQ56" si="49">SUM(H9,H14,H24,H30)</f>
        <v>0</v>
      </c>
      <c r="I56" s="21">
        <f t="shared" si="49"/>
        <v>0</v>
      </c>
      <c r="J56" s="38">
        <f t="shared" si="49"/>
        <v>0</v>
      </c>
      <c r="K56" s="20">
        <f t="shared" si="49"/>
        <v>0</v>
      </c>
      <c r="L56" s="21">
        <f t="shared" si="49"/>
        <v>0</v>
      </c>
      <c r="M56" s="38">
        <f t="shared" si="49"/>
        <v>0</v>
      </c>
      <c r="N56" s="20">
        <f t="shared" si="49"/>
        <v>0</v>
      </c>
      <c r="O56" s="21">
        <f t="shared" si="49"/>
        <v>0</v>
      </c>
      <c r="P56" s="38">
        <f t="shared" si="49"/>
        <v>0</v>
      </c>
      <c r="Q56" s="20">
        <f t="shared" si="49"/>
        <v>0</v>
      </c>
      <c r="R56" s="21">
        <f t="shared" si="49"/>
        <v>0</v>
      </c>
      <c r="S56" s="38">
        <f t="shared" si="49"/>
        <v>0</v>
      </c>
      <c r="T56" s="20">
        <f t="shared" si="49"/>
        <v>0</v>
      </c>
      <c r="U56" s="21">
        <f t="shared" si="49"/>
        <v>0</v>
      </c>
      <c r="V56" s="38">
        <f t="shared" si="49"/>
        <v>0</v>
      </c>
      <c r="W56" s="20">
        <f t="shared" si="49"/>
        <v>0</v>
      </c>
      <c r="X56" s="21">
        <f t="shared" si="49"/>
        <v>0</v>
      </c>
      <c r="Y56" s="38">
        <f t="shared" si="49"/>
        <v>0</v>
      </c>
      <c r="Z56" s="20">
        <f t="shared" si="49"/>
        <v>0</v>
      </c>
      <c r="AA56" s="21">
        <f t="shared" si="49"/>
        <v>0</v>
      </c>
      <c r="AB56" s="38">
        <f t="shared" si="49"/>
        <v>0</v>
      </c>
      <c r="AC56" s="20">
        <f t="shared" si="49"/>
        <v>0</v>
      </c>
      <c r="AD56" s="21">
        <f t="shared" si="49"/>
        <v>0</v>
      </c>
      <c r="AE56" s="38">
        <f t="shared" si="49"/>
        <v>0</v>
      </c>
      <c r="AF56" s="20">
        <f t="shared" si="49"/>
        <v>0</v>
      </c>
      <c r="AG56" s="21">
        <f t="shared" si="49"/>
        <v>0</v>
      </c>
      <c r="AH56" s="38">
        <f t="shared" si="49"/>
        <v>0</v>
      </c>
      <c r="AI56" s="20">
        <f t="shared" si="49"/>
        <v>0</v>
      </c>
      <c r="AJ56" s="21">
        <f t="shared" si="49"/>
        <v>0</v>
      </c>
      <c r="AK56" s="38">
        <f t="shared" si="49"/>
        <v>0</v>
      </c>
      <c r="AL56" s="20">
        <f t="shared" si="49"/>
        <v>0</v>
      </c>
      <c r="AM56" s="21">
        <f t="shared" si="49"/>
        <v>0</v>
      </c>
      <c r="AN56" s="38">
        <f t="shared" si="49"/>
        <v>0</v>
      </c>
      <c r="AO56" s="20">
        <f t="shared" si="49"/>
        <v>0</v>
      </c>
      <c r="AP56" s="21">
        <f t="shared" si="49"/>
        <v>0</v>
      </c>
      <c r="AQ56" s="38">
        <f t="shared" si="49"/>
        <v>0</v>
      </c>
      <c r="AR56" s="134"/>
      <c r="AS56" s="161"/>
    </row>
    <row r="57" spans="1:45" ht="22.5" x14ac:dyDescent="0.25">
      <c r="A57" s="141"/>
      <c r="B57" s="142"/>
      <c r="C57" s="169"/>
      <c r="D57" s="26" t="s">
        <v>23</v>
      </c>
      <c r="E57" s="20">
        <f t="shared" si="47"/>
        <v>3782.6</v>
      </c>
      <c r="F57" s="21">
        <f>SUM(F10,F15,F20,F25,F31)</f>
        <v>0</v>
      </c>
      <c r="G57" s="38">
        <v>0</v>
      </c>
      <c r="H57" s="20">
        <f t="shared" ref="H57:O57" si="50">SUM(H10,H15,H25,H31)</f>
        <v>0</v>
      </c>
      <c r="I57" s="21">
        <f t="shared" si="50"/>
        <v>0</v>
      </c>
      <c r="J57" s="38">
        <f t="shared" si="50"/>
        <v>0</v>
      </c>
      <c r="K57" s="20">
        <f t="shared" si="50"/>
        <v>0</v>
      </c>
      <c r="L57" s="21">
        <f t="shared" si="50"/>
        <v>0</v>
      </c>
      <c r="M57" s="38">
        <f t="shared" si="50"/>
        <v>0</v>
      </c>
      <c r="N57" s="20">
        <f t="shared" si="50"/>
        <v>0</v>
      </c>
      <c r="O57" s="21">
        <f t="shared" si="50"/>
        <v>0</v>
      </c>
      <c r="P57" s="38">
        <v>0</v>
      </c>
      <c r="Q57" s="20">
        <f t="shared" ref="Q57:AQ57" si="51">SUM(Q10,Q15,Q25,Q31)</f>
        <v>0</v>
      </c>
      <c r="R57" s="21">
        <f t="shared" si="51"/>
        <v>0</v>
      </c>
      <c r="S57" s="38">
        <f t="shared" si="51"/>
        <v>0</v>
      </c>
      <c r="T57" s="20">
        <f t="shared" si="51"/>
        <v>0</v>
      </c>
      <c r="U57" s="21">
        <f t="shared" si="51"/>
        <v>0</v>
      </c>
      <c r="V57" s="38">
        <f t="shared" si="51"/>
        <v>0</v>
      </c>
      <c r="W57" s="20">
        <f t="shared" si="51"/>
        <v>0</v>
      </c>
      <c r="X57" s="21">
        <f t="shared" si="51"/>
        <v>0</v>
      </c>
      <c r="Y57" s="38">
        <f t="shared" si="51"/>
        <v>0</v>
      </c>
      <c r="Z57" s="20">
        <f t="shared" si="51"/>
        <v>0</v>
      </c>
      <c r="AA57" s="21">
        <f t="shared" si="51"/>
        <v>0</v>
      </c>
      <c r="AB57" s="38">
        <f t="shared" si="51"/>
        <v>0</v>
      </c>
      <c r="AC57" s="20">
        <f t="shared" si="51"/>
        <v>0</v>
      </c>
      <c r="AD57" s="21">
        <f t="shared" si="51"/>
        <v>0</v>
      </c>
      <c r="AE57" s="38">
        <f t="shared" si="51"/>
        <v>0</v>
      </c>
      <c r="AF57" s="20">
        <f t="shared" si="51"/>
        <v>0</v>
      </c>
      <c r="AG57" s="21">
        <f t="shared" si="51"/>
        <v>0</v>
      </c>
      <c r="AH57" s="38">
        <f t="shared" si="51"/>
        <v>0</v>
      </c>
      <c r="AI57" s="20">
        <f t="shared" si="51"/>
        <v>0</v>
      </c>
      <c r="AJ57" s="21">
        <f t="shared" si="51"/>
        <v>0</v>
      </c>
      <c r="AK57" s="38">
        <f t="shared" si="51"/>
        <v>0</v>
      </c>
      <c r="AL57" s="20">
        <f t="shared" si="51"/>
        <v>0</v>
      </c>
      <c r="AM57" s="21">
        <f t="shared" si="51"/>
        <v>0</v>
      </c>
      <c r="AN57" s="38">
        <f t="shared" si="51"/>
        <v>0</v>
      </c>
      <c r="AO57" s="20">
        <f t="shared" si="51"/>
        <v>3782.6</v>
      </c>
      <c r="AP57" s="21">
        <f t="shared" si="51"/>
        <v>0</v>
      </c>
      <c r="AQ57" s="38">
        <f t="shared" si="51"/>
        <v>0</v>
      </c>
      <c r="AR57" s="134"/>
      <c r="AS57" s="161"/>
    </row>
    <row r="58" spans="1:45" x14ac:dyDescent="0.25">
      <c r="A58" s="141"/>
      <c r="B58" s="142"/>
      <c r="C58" s="169"/>
      <c r="D58" s="26" t="s">
        <v>43</v>
      </c>
      <c r="E58" s="20">
        <f t="shared" si="47"/>
        <v>25991.3</v>
      </c>
      <c r="F58" s="21">
        <f>I58+L58+O58+R58+U58+X58+AA58+AD58+AG58+AJ58+AM58+AP58</f>
        <v>5763.6</v>
      </c>
      <c r="G58" s="38">
        <f>F58/E58*100</f>
        <v>22.175112441470802</v>
      </c>
      <c r="H58" s="20">
        <f>SUM(H11,H16,H26,H32)</f>
        <v>652.5</v>
      </c>
      <c r="I58" s="21">
        <f>SUM(I11,I16,I26,I32)</f>
        <v>347</v>
      </c>
      <c r="J58" s="38">
        <v>0</v>
      </c>
      <c r="K58" s="20">
        <f>SUM(K11,K16,K26,K32)</f>
        <v>4136.5999999999995</v>
      </c>
      <c r="L58" s="21">
        <f>SUM(L11,L16,L26,L32)</f>
        <v>3715.6</v>
      </c>
      <c r="M58" s="38">
        <v>0</v>
      </c>
      <c r="N58" s="20">
        <f>SUM(N11,N16,N26,N32)</f>
        <v>1701</v>
      </c>
      <c r="O58" s="21">
        <f>SUM(O11,O16,O26,O32)</f>
        <v>1701</v>
      </c>
      <c r="P58" s="38">
        <v>0</v>
      </c>
      <c r="Q58" s="20">
        <f t="shared" ref="Q58:AH58" si="52">SUM(Q11,Q16,Q26,Q32)</f>
        <v>2067.1</v>
      </c>
      <c r="R58" s="21">
        <f t="shared" si="52"/>
        <v>0</v>
      </c>
      <c r="S58" s="38">
        <f t="shared" si="52"/>
        <v>0</v>
      </c>
      <c r="T58" s="20">
        <f t="shared" si="52"/>
        <v>2002.9</v>
      </c>
      <c r="U58" s="21">
        <f t="shared" si="52"/>
        <v>0</v>
      </c>
      <c r="V58" s="38">
        <f t="shared" si="52"/>
        <v>0</v>
      </c>
      <c r="W58" s="20">
        <f t="shared" si="52"/>
        <v>2084.2000000000003</v>
      </c>
      <c r="X58" s="21">
        <f t="shared" si="52"/>
        <v>0</v>
      </c>
      <c r="Y58" s="38">
        <f t="shared" si="52"/>
        <v>0</v>
      </c>
      <c r="Z58" s="20">
        <f t="shared" si="52"/>
        <v>1727.6</v>
      </c>
      <c r="AA58" s="21">
        <f t="shared" si="52"/>
        <v>0</v>
      </c>
      <c r="AB58" s="38">
        <f t="shared" si="52"/>
        <v>0</v>
      </c>
      <c r="AC58" s="20">
        <f t="shared" si="52"/>
        <v>1728.8</v>
      </c>
      <c r="AD58" s="21">
        <f t="shared" si="52"/>
        <v>0</v>
      </c>
      <c r="AE58" s="38">
        <f t="shared" si="52"/>
        <v>0</v>
      </c>
      <c r="AF58" s="20">
        <f t="shared" si="52"/>
        <v>2745.2</v>
      </c>
      <c r="AG58" s="21">
        <f t="shared" si="52"/>
        <v>0</v>
      </c>
      <c r="AH58" s="38">
        <f t="shared" si="52"/>
        <v>0</v>
      </c>
      <c r="AI58" s="20">
        <f>SUM(AI11,AI16,AI32)</f>
        <v>3051.2</v>
      </c>
      <c r="AJ58" s="21">
        <f t="shared" ref="AJ58:AQ59" si="53">SUM(AJ11,AJ16,AJ26,AJ32)</f>
        <v>0</v>
      </c>
      <c r="AK58" s="38">
        <f t="shared" si="53"/>
        <v>0</v>
      </c>
      <c r="AL58" s="20">
        <f t="shared" si="53"/>
        <v>1660.9</v>
      </c>
      <c r="AM58" s="21">
        <f t="shared" si="53"/>
        <v>0</v>
      </c>
      <c r="AN58" s="38">
        <f t="shared" si="53"/>
        <v>0</v>
      </c>
      <c r="AO58" s="20">
        <f t="shared" si="53"/>
        <v>2433.3000000000002</v>
      </c>
      <c r="AP58" s="21">
        <f t="shared" si="53"/>
        <v>0</v>
      </c>
      <c r="AQ58" s="38">
        <f t="shared" si="53"/>
        <v>0</v>
      </c>
      <c r="AR58" s="134"/>
      <c r="AS58" s="161"/>
    </row>
    <row r="59" spans="1:45" ht="22.5" x14ac:dyDescent="0.25">
      <c r="A59" s="242"/>
      <c r="B59" s="243"/>
      <c r="C59" s="172"/>
      <c r="D59" s="26" t="s">
        <v>39</v>
      </c>
      <c r="E59" s="20">
        <v>0</v>
      </c>
      <c r="F59" s="21">
        <v>0</v>
      </c>
      <c r="G59" s="38">
        <v>0</v>
      </c>
      <c r="H59" s="20">
        <f>SUM(H12,H17,H27,H33)</f>
        <v>0</v>
      </c>
      <c r="I59" s="21">
        <f>SUM(I12,I17,I27,I33)</f>
        <v>0</v>
      </c>
      <c r="J59" s="38">
        <f>SUM(J12,J17,J27,J33)</f>
        <v>0</v>
      </c>
      <c r="K59" s="20">
        <f>SUM(K12,K17,K27,K33)</f>
        <v>0</v>
      </c>
      <c r="L59" s="21">
        <f>SUM(L12,L17,L27,L33)</f>
        <v>0</v>
      </c>
      <c r="M59" s="38">
        <f>SUM(M12,M17,M27,M33)</f>
        <v>0</v>
      </c>
      <c r="N59" s="20">
        <v>0</v>
      </c>
      <c r="O59" s="21">
        <v>0</v>
      </c>
      <c r="P59" s="38">
        <v>0</v>
      </c>
      <c r="Q59" s="20">
        <f t="shared" ref="Q59:AH59" si="54">SUM(Q12,Q17,Q27,Q33)</f>
        <v>0</v>
      </c>
      <c r="R59" s="21">
        <f t="shared" si="54"/>
        <v>0</v>
      </c>
      <c r="S59" s="38">
        <f t="shared" si="54"/>
        <v>0</v>
      </c>
      <c r="T59" s="20">
        <f t="shared" si="54"/>
        <v>0</v>
      </c>
      <c r="U59" s="21">
        <f t="shared" si="54"/>
        <v>0</v>
      </c>
      <c r="V59" s="38">
        <f t="shared" si="54"/>
        <v>0</v>
      </c>
      <c r="W59" s="20">
        <f t="shared" si="54"/>
        <v>0</v>
      </c>
      <c r="X59" s="21">
        <f t="shared" si="54"/>
        <v>0</v>
      </c>
      <c r="Y59" s="38">
        <f t="shared" si="54"/>
        <v>0</v>
      </c>
      <c r="Z59" s="20">
        <f t="shared" si="54"/>
        <v>0</v>
      </c>
      <c r="AA59" s="21">
        <f t="shared" si="54"/>
        <v>0</v>
      </c>
      <c r="AB59" s="38">
        <f t="shared" si="54"/>
        <v>0</v>
      </c>
      <c r="AC59" s="20">
        <f t="shared" si="54"/>
        <v>0</v>
      </c>
      <c r="AD59" s="21">
        <f t="shared" si="54"/>
        <v>0</v>
      </c>
      <c r="AE59" s="38">
        <f t="shared" si="54"/>
        <v>0</v>
      </c>
      <c r="AF59" s="20">
        <f t="shared" si="54"/>
        <v>0</v>
      </c>
      <c r="AG59" s="21">
        <f t="shared" si="54"/>
        <v>0</v>
      </c>
      <c r="AH59" s="38">
        <f t="shared" si="54"/>
        <v>0</v>
      </c>
      <c r="AI59" s="20">
        <f>SUM(AI12,AI17,AI27,AI33)</f>
        <v>0</v>
      </c>
      <c r="AJ59" s="21">
        <f t="shared" si="53"/>
        <v>0</v>
      </c>
      <c r="AK59" s="38">
        <f t="shared" si="53"/>
        <v>0</v>
      </c>
      <c r="AL59" s="20">
        <f t="shared" si="53"/>
        <v>0</v>
      </c>
      <c r="AM59" s="21">
        <f t="shared" si="53"/>
        <v>0</v>
      </c>
      <c r="AN59" s="38">
        <f t="shared" si="53"/>
        <v>0</v>
      </c>
      <c r="AO59" s="20">
        <f t="shared" si="53"/>
        <v>0</v>
      </c>
      <c r="AP59" s="21">
        <f t="shared" si="53"/>
        <v>0</v>
      </c>
      <c r="AQ59" s="38">
        <f t="shared" si="53"/>
        <v>0</v>
      </c>
      <c r="AR59" s="170"/>
      <c r="AS59" s="162"/>
    </row>
    <row r="60" spans="1:45" s="13" customFormat="1" ht="16.5" customHeight="1" x14ac:dyDescent="0.25">
      <c r="A60" s="12"/>
      <c r="B60" s="14"/>
      <c r="C60" s="24"/>
      <c r="D60" s="25"/>
      <c r="E60" s="23"/>
      <c r="F60" s="23"/>
      <c r="G60" s="23"/>
      <c r="H60" s="23"/>
      <c r="I60" s="23"/>
      <c r="J60" s="23"/>
      <c r="K60" s="23"/>
      <c r="L60" s="23"/>
      <c r="M60" s="23"/>
      <c r="N60" s="236"/>
      <c r="O60" s="236"/>
      <c r="P60" s="236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7"/>
      <c r="AS60" s="7"/>
    </row>
    <row r="61" spans="1:45" s="13" customFormat="1" ht="12.75" customHeight="1" x14ac:dyDescent="0.25">
      <c r="A61" s="12"/>
      <c r="B61" s="14"/>
      <c r="C61" s="24"/>
      <c r="D61" s="25"/>
      <c r="E61" s="23"/>
      <c r="F61" s="23"/>
      <c r="G61" s="23"/>
      <c r="H61" s="23"/>
      <c r="I61" s="23"/>
      <c r="J61" s="23"/>
      <c r="K61" s="23"/>
      <c r="L61" s="23"/>
      <c r="M61" s="23"/>
      <c r="N61" s="50"/>
      <c r="O61" s="50"/>
      <c r="P61" s="50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7"/>
      <c r="AS61" s="7"/>
    </row>
    <row r="62" spans="1:45" ht="19.5" customHeight="1" x14ac:dyDescent="0.25">
      <c r="A62" s="223" t="s">
        <v>45</v>
      </c>
      <c r="B62" s="223"/>
      <c r="C62" s="223"/>
      <c r="D62" s="223"/>
      <c r="E62" s="223"/>
      <c r="F62" s="223"/>
      <c r="G62" s="53"/>
      <c r="H62" s="29"/>
      <c r="I62" s="29"/>
      <c r="J62" s="239"/>
      <c r="K62" s="239"/>
      <c r="L62" s="239"/>
      <c r="M62" s="239"/>
      <c r="N62" s="239"/>
      <c r="O62" s="239"/>
      <c r="P62" s="239"/>
      <c r="Q62" s="239"/>
      <c r="R62" s="239"/>
      <c r="S62" s="8"/>
      <c r="T62" s="8"/>
      <c r="U62" s="8"/>
    </row>
    <row r="63" spans="1:45" ht="18.75" hidden="1" customHeight="1" x14ac:dyDescent="0.25">
      <c r="A63" s="234"/>
      <c r="B63" s="235"/>
      <c r="C63" s="235"/>
      <c r="D63" s="235"/>
      <c r="E63" s="54"/>
      <c r="F63" s="54"/>
      <c r="G63" s="55"/>
      <c r="H63" s="29"/>
      <c r="I63" s="29"/>
      <c r="J63" s="231"/>
      <c r="K63" s="240"/>
      <c r="L63" s="240"/>
      <c r="M63" s="240"/>
      <c r="N63" s="240"/>
      <c r="O63" s="240"/>
      <c r="P63" s="240"/>
      <c r="Q63" s="240"/>
      <c r="R63" s="240"/>
      <c r="S63" s="5"/>
      <c r="T63" s="5"/>
      <c r="U63" s="5"/>
      <c r="V63" s="5"/>
      <c r="W63" s="5"/>
      <c r="X63" s="5"/>
      <c r="Y63" s="5"/>
    </row>
    <row r="64" spans="1:45" ht="16.5" customHeight="1" x14ac:dyDescent="0.25">
      <c r="A64" s="230" t="s">
        <v>55</v>
      </c>
      <c r="B64" s="231"/>
      <c r="C64" s="231"/>
      <c r="D64" s="231"/>
      <c r="E64" s="231"/>
      <c r="F64" s="54"/>
      <c r="G64" s="55"/>
      <c r="H64" s="29"/>
      <c r="I64" s="29"/>
      <c r="J64" s="232"/>
      <c r="K64" s="233"/>
      <c r="L64" s="233"/>
      <c r="M64" s="233"/>
      <c r="N64" s="233"/>
      <c r="O64" s="233"/>
      <c r="P64" s="233"/>
      <c r="Q64" s="233"/>
      <c r="R64" s="233"/>
      <c r="S64" s="5"/>
      <c r="T64" s="5"/>
      <c r="U64" s="5"/>
      <c r="V64" s="8"/>
      <c r="W64" s="8"/>
      <c r="X64" s="8"/>
      <c r="Y64" s="8"/>
      <c r="Z64" s="8"/>
      <c r="AA64" s="8"/>
    </row>
    <row r="65" spans="1:26" ht="17.25" customHeight="1" x14ac:dyDescent="0.25">
      <c r="A65" s="1"/>
      <c r="B65" s="228" t="s">
        <v>26</v>
      </c>
      <c r="C65" s="228"/>
      <c r="D65" s="228"/>
      <c r="E65" s="54"/>
      <c r="F65" s="54"/>
      <c r="G65" s="53"/>
      <c r="H65" s="11"/>
      <c r="I65" s="29"/>
      <c r="J65" s="29"/>
      <c r="K65" s="29"/>
      <c r="L65" s="229"/>
      <c r="M65" s="229"/>
      <c r="N65" s="229"/>
      <c r="O65" s="229"/>
      <c r="P65" s="229"/>
      <c r="Q65" s="229"/>
      <c r="R65" s="229"/>
      <c r="S65" s="8"/>
      <c r="T65" s="8"/>
      <c r="U65" s="8"/>
      <c r="V65" s="5"/>
      <c r="W65" s="5"/>
      <c r="X65" s="5"/>
      <c r="Y65" s="5"/>
      <c r="Z65" s="5"/>
    </row>
    <row r="66" spans="1:26" ht="15.75" hidden="1" customHeight="1" x14ac:dyDescent="0.25">
      <c r="A66" s="1"/>
      <c r="B66" s="9"/>
      <c r="C66" s="9"/>
      <c r="D66" s="9"/>
      <c r="E66" s="54"/>
      <c r="F66" s="54"/>
      <c r="G66" s="54"/>
      <c r="H66" s="3"/>
      <c r="I66" s="3"/>
      <c r="J66" s="3"/>
      <c r="K66" s="3"/>
      <c r="L66" s="10"/>
      <c r="M66" s="10"/>
      <c r="N66" s="10"/>
      <c r="O66" s="1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8.25" customHeight="1" x14ac:dyDescent="0.25">
      <c r="I67" s="29"/>
      <c r="J67" s="29"/>
      <c r="K67" s="29"/>
      <c r="L67" s="29"/>
      <c r="M67" s="29"/>
      <c r="N67" s="29"/>
      <c r="O67" s="29"/>
      <c r="P67" s="6"/>
      <c r="Q67" s="8"/>
      <c r="R67" s="8"/>
      <c r="S67" s="8"/>
      <c r="T67" s="8"/>
      <c r="U67" s="8"/>
      <c r="V67" s="8"/>
      <c r="W67" s="8"/>
      <c r="X67" s="8"/>
      <c r="Y67" s="8"/>
    </row>
    <row r="68" spans="1:26" x14ac:dyDescent="0.25">
      <c r="A68" s="225"/>
      <c r="B68" s="226"/>
      <c r="C68" s="226"/>
      <c r="D68" s="226"/>
      <c r="E68" s="226"/>
      <c r="F68" s="226"/>
      <c r="G68" s="227"/>
      <c r="H68" s="227"/>
      <c r="I68" s="29"/>
      <c r="J68" s="29"/>
      <c r="K68" s="29"/>
      <c r="L68" s="29"/>
      <c r="M68" s="29"/>
      <c r="N68" s="29"/>
      <c r="O68" s="29"/>
      <c r="V68" s="42"/>
      <c r="W68" s="42"/>
    </row>
    <row r="69" spans="1:26" x14ac:dyDescent="0.25">
      <c r="A69" s="58" t="s">
        <v>52</v>
      </c>
      <c r="B69" s="222" t="s">
        <v>51</v>
      </c>
      <c r="C69" s="222"/>
      <c r="D69" s="222"/>
      <c r="E69" s="222"/>
      <c r="F69" s="222"/>
      <c r="G69" s="222"/>
      <c r="H69" s="222"/>
    </row>
    <row r="70" spans="1:26" ht="15.75" x14ac:dyDescent="0.25">
      <c r="A70" s="2"/>
      <c r="E70" s="56"/>
      <c r="F70" s="56"/>
    </row>
    <row r="71" spans="1:26" x14ac:dyDescent="0.25">
      <c r="A71" s="3"/>
    </row>
  </sheetData>
  <mergeCells count="120">
    <mergeCell ref="B69:H69"/>
    <mergeCell ref="A62:F62"/>
    <mergeCell ref="C39:C43"/>
    <mergeCell ref="A8:A12"/>
    <mergeCell ref="B8:B12"/>
    <mergeCell ref="A68:H68"/>
    <mergeCell ref="B65:D65"/>
    <mergeCell ref="A29:A33"/>
    <mergeCell ref="L65:R65"/>
    <mergeCell ref="A34:A38"/>
    <mergeCell ref="C34:C38"/>
    <mergeCell ref="A64:E64"/>
    <mergeCell ref="J64:R64"/>
    <mergeCell ref="A63:D63"/>
    <mergeCell ref="N60:P60"/>
    <mergeCell ref="B13:B17"/>
    <mergeCell ref="J62:R62"/>
    <mergeCell ref="J63:R63"/>
    <mergeCell ref="C49:C53"/>
    <mergeCell ref="D54:AS54"/>
    <mergeCell ref="B34:B38"/>
    <mergeCell ref="A55:B59"/>
    <mergeCell ref="AS29:AS33"/>
    <mergeCell ref="AS23:AS27"/>
    <mergeCell ref="E3:G4"/>
    <mergeCell ref="P5:P6"/>
    <mergeCell ref="Q4:S4"/>
    <mergeCell ref="Q5:Q6"/>
    <mergeCell ref="U5:U6"/>
    <mergeCell ref="S5:S6"/>
    <mergeCell ref="AF4:AH4"/>
    <mergeCell ref="V5:V6"/>
    <mergeCell ref="C3:C6"/>
    <mergeCell ref="H5:H6"/>
    <mergeCell ref="K4:M4"/>
    <mergeCell ref="D3:D6"/>
    <mergeCell ref="AC4:AE4"/>
    <mergeCell ref="H3:AQ3"/>
    <mergeCell ref="AB5:AB6"/>
    <mergeCell ref="AF5:AF6"/>
    <mergeCell ref="AO4:AQ4"/>
    <mergeCell ref="R5:R6"/>
    <mergeCell ref="O5:O6"/>
    <mergeCell ref="AI4:AK4"/>
    <mergeCell ref="Y5:Y6"/>
    <mergeCell ref="AG5:AG6"/>
    <mergeCell ref="AK5:AK6"/>
    <mergeCell ref="Z4:AB4"/>
    <mergeCell ref="AD5:AD6"/>
    <mergeCell ref="W5:W6"/>
    <mergeCell ref="Z5:Z6"/>
    <mergeCell ref="T4:V4"/>
    <mergeCell ref="J5:J6"/>
    <mergeCell ref="N5:N6"/>
    <mergeCell ref="AI5:AI6"/>
    <mergeCell ref="AJ5:AJ6"/>
    <mergeCell ref="H4:J4"/>
    <mergeCell ref="A1:R1"/>
    <mergeCell ref="A3:A6"/>
    <mergeCell ref="B3:B6"/>
    <mergeCell ref="G5:G6"/>
    <mergeCell ref="A2:AH2"/>
    <mergeCell ref="B29:B33"/>
    <mergeCell ref="C29:C33"/>
    <mergeCell ref="T5:T6"/>
    <mergeCell ref="M5:M6"/>
    <mergeCell ref="C13:C17"/>
    <mergeCell ref="C8:C12"/>
    <mergeCell ref="X5:X6"/>
    <mergeCell ref="AE5:AE6"/>
    <mergeCell ref="AC5:AC6"/>
    <mergeCell ref="AA5:AA6"/>
    <mergeCell ref="AH5:AH6"/>
    <mergeCell ref="A13:A17"/>
    <mergeCell ref="E5:E6"/>
    <mergeCell ref="K5:K6"/>
    <mergeCell ref="I5:I6"/>
    <mergeCell ref="F5:F6"/>
    <mergeCell ref="L5:L6"/>
    <mergeCell ref="N4:P4"/>
    <mergeCell ref="W4:Y4"/>
    <mergeCell ref="AP5:AP6"/>
    <mergeCell ref="AS8:AS12"/>
    <mergeCell ref="AS13:AS17"/>
    <mergeCell ref="AR8:AR12"/>
    <mergeCell ref="AO5:AO6"/>
    <mergeCell ref="AR13:AR17"/>
    <mergeCell ref="AL5:AL6"/>
    <mergeCell ref="AS3:AS6"/>
    <mergeCell ref="AQ5:AQ6"/>
    <mergeCell ref="AR3:AR6"/>
    <mergeCell ref="AL4:AN4"/>
    <mergeCell ref="AN5:AN6"/>
    <mergeCell ref="AM5:AM6"/>
    <mergeCell ref="AS55:AS59"/>
    <mergeCell ref="AS39:AS43"/>
    <mergeCell ref="AS49:AS53"/>
    <mergeCell ref="AS34:AS38"/>
    <mergeCell ref="A54:B54"/>
    <mergeCell ref="C44:C48"/>
    <mergeCell ref="AS44:AS48"/>
    <mergeCell ref="AR55:AR59"/>
    <mergeCell ref="AR23:AR27"/>
    <mergeCell ref="C55:C59"/>
    <mergeCell ref="AS18:AS22"/>
    <mergeCell ref="AR18:AR22"/>
    <mergeCell ref="A18:A22"/>
    <mergeCell ref="B18:B22"/>
    <mergeCell ref="C18:C22"/>
    <mergeCell ref="A39:B43"/>
    <mergeCell ref="A44:B48"/>
    <mergeCell ref="AR29:AR33"/>
    <mergeCell ref="A49:B53"/>
    <mergeCell ref="AR39:AR43"/>
    <mergeCell ref="AR34:AR38"/>
    <mergeCell ref="AR44:AR48"/>
    <mergeCell ref="AR49:AR53"/>
    <mergeCell ref="B23:B28"/>
    <mergeCell ref="A23:A28"/>
    <mergeCell ref="C23:C28"/>
  </mergeCells>
  <printOptions horizontalCentered="1"/>
  <pageMargins left="0" right="0" top="0" bottom="0" header="0" footer="0"/>
  <pageSetup paperSize="9" fitToWidth="0" orientation="portrait" r:id="rId1"/>
  <colBreaks count="1" manualBreakCount="1">
    <brk id="25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6"/>
  <sheetViews>
    <sheetView topLeftCell="A18" workbookViewId="0">
      <selection activeCell="S38" sqref="S38"/>
    </sheetView>
  </sheetViews>
  <sheetFormatPr defaultRowHeight="15" x14ac:dyDescent="0.25"/>
  <cols>
    <col min="1" max="1" width="3.28515625" style="63" customWidth="1"/>
    <col min="2" max="2" width="18.140625" style="63" customWidth="1"/>
    <col min="3" max="3" width="11.28515625" style="63" customWidth="1"/>
    <col min="4" max="4" width="12.42578125" style="63" customWidth="1"/>
    <col min="5" max="5" width="9.5703125" style="63" customWidth="1"/>
    <col min="6" max="6" width="9.140625" style="63" customWidth="1"/>
    <col min="7" max="7" width="7.7109375" style="63" customWidth="1"/>
    <col min="8" max="8" width="9" style="63" bestFit="1" customWidth="1"/>
    <col min="9" max="9" width="8.85546875" style="63" customWidth="1"/>
    <col min="10" max="24" width="7.7109375" style="63" customWidth="1"/>
    <col min="25" max="25" width="7.5703125" style="63" customWidth="1"/>
    <col min="26" max="26" width="7.7109375" style="63" customWidth="1"/>
    <col min="27" max="27" width="7.85546875" style="63" customWidth="1"/>
    <col min="28" max="28" width="6.42578125" style="63" customWidth="1"/>
    <col min="29" max="29" width="8.7109375" style="63" customWidth="1"/>
    <col min="30" max="30" width="6.140625" style="63" customWidth="1"/>
    <col min="31" max="31" width="5.42578125" style="63" customWidth="1"/>
    <col min="32" max="32" width="6.7109375" style="63" customWidth="1"/>
    <col min="33" max="33" width="6.5703125" style="63" customWidth="1"/>
    <col min="34" max="34" width="7.5703125" style="63" customWidth="1"/>
    <col min="35" max="35" width="8" style="63" customWidth="1"/>
    <col min="36" max="36" width="7.7109375" style="63" customWidth="1"/>
    <col min="37" max="37" width="5.42578125" style="63" customWidth="1"/>
    <col min="38" max="38" width="7.7109375" style="63" customWidth="1"/>
    <col min="39" max="39" width="6.28515625" style="63" customWidth="1"/>
    <col min="40" max="40" width="5.28515625" style="63" customWidth="1"/>
    <col min="41" max="41" width="8.5703125" style="63" customWidth="1"/>
    <col min="42" max="42" width="6.5703125" style="63" customWidth="1"/>
    <col min="43" max="43" width="6.85546875" style="63" customWidth="1"/>
    <col min="44" max="44" width="25.7109375" style="63" customWidth="1"/>
    <col min="45" max="45" width="25.42578125" style="63" customWidth="1"/>
  </cols>
  <sheetData>
    <row r="1" spans="1:45" ht="15.75" x14ac:dyDescent="0.25">
      <c r="A1" s="62" t="s">
        <v>56</v>
      </c>
      <c r="S1" s="64"/>
      <c r="T1" s="64"/>
      <c r="U1" s="64"/>
      <c r="V1" s="64"/>
      <c r="W1" s="64"/>
      <c r="AK1" s="65"/>
      <c r="AL1" s="65"/>
      <c r="AM1" s="65"/>
      <c r="AN1" s="65"/>
      <c r="AO1" s="65"/>
      <c r="AP1" s="65"/>
      <c r="AQ1" s="65"/>
      <c r="AR1" s="279" t="s">
        <v>57</v>
      </c>
      <c r="AS1" s="280"/>
    </row>
    <row r="2" spans="1:45" ht="19.5" thickBot="1" x14ac:dyDescent="0.35">
      <c r="A2" s="281" t="s">
        <v>75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66"/>
    </row>
    <row r="3" spans="1:45" ht="15.75" thickBot="1" x14ac:dyDescent="0.3">
      <c r="A3" s="272" t="s">
        <v>0</v>
      </c>
      <c r="B3" s="283" t="s">
        <v>33</v>
      </c>
      <c r="C3" s="272" t="s">
        <v>42</v>
      </c>
      <c r="D3" s="272" t="s">
        <v>9</v>
      </c>
      <c r="E3" s="288" t="s">
        <v>34</v>
      </c>
      <c r="F3" s="289"/>
      <c r="G3" s="290"/>
      <c r="H3" s="276" t="s">
        <v>1</v>
      </c>
      <c r="I3" s="277"/>
      <c r="J3" s="277"/>
      <c r="K3" s="277"/>
      <c r="L3" s="277"/>
      <c r="M3" s="277"/>
      <c r="N3" s="277"/>
      <c r="O3" s="277"/>
      <c r="P3" s="277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5"/>
      <c r="AR3" s="272" t="s">
        <v>2</v>
      </c>
      <c r="AS3" s="274" t="s">
        <v>3</v>
      </c>
    </row>
    <row r="4" spans="1:45" ht="15.75" thickBot="1" x14ac:dyDescent="0.3">
      <c r="A4" s="282"/>
      <c r="B4" s="284"/>
      <c r="C4" s="282"/>
      <c r="D4" s="286"/>
      <c r="E4" s="291"/>
      <c r="F4" s="292"/>
      <c r="G4" s="293"/>
      <c r="H4" s="276" t="s">
        <v>4</v>
      </c>
      <c r="I4" s="277"/>
      <c r="J4" s="278"/>
      <c r="K4" s="276" t="s">
        <v>10</v>
      </c>
      <c r="L4" s="277"/>
      <c r="M4" s="278"/>
      <c r="N4" s="276" t="s">
        <v>11</v>
      </c>
      <c r="O4" s="277"/>
      <c r="P4" s="278"/>
      <c r="Q4" s="276" t="s">
        <v>12</v>
      </c>
      <c r="R4" s="277"/>
      <c r="S4" s="278"/>
      <c r="T4" s="276" t="s">
        <v>13</v>
      </c>
      <c r="U4" s="277"/>
      <c r="V4" s="278"/>
      <c r="W4" s="276" t="s">
        <v>14</v>
      </c>
      <c r="X4" s="277"/>
      <c r="Y4" s="278"/>
      <c r="Z4" s="276" t="s">
        <v>15</v>
      </c>
      <c r="AA4" s="277"/>
      <c r="AB4" s="278"/>
      <c r="AC4" s="276" t="s">
        <v>16</v>
      </c>
      <c r="AD4" s="277"/>
      <c r="AE4" s="278"/>
      <c r="AF4" s="276" t="s">
        <v>17</v>
      </c>
      <c r="AG4" s="277"/>
      <c r="AH4" s="278"/>
      <c r="AI4" s="276" t="s">
        <v>18</v>
      </c>
      <c r="AJ4" s="277"/>
      <c r="AK4" s="278"/>
      <c r="AL4" s="276" t="s">
        <v>19</v>
      </c>
      <c r="AM4" s="277"/>
      <c r="AN4" s="278"/>
      <c r="AO4" s="276" t="s">
        <v>5</v>
      </c>
      <c r="AP4" s="277"/>
      <c r="AQ4" s="278"/>
      <c r="AR4" s="282"/>
      <c r="AS4" s="296"/>
    </row>
    <row r="5" spans="1:45" x14ac:dyDescent="0.25">
      <c r="A5" s="282"/>
      <c r="B5" s="284"/>
      <c r="C5" s="282"/>
      <c r="D5" s="286"/>
      <c r="E5" s="282" t="s">
        <v>6</v>
      </c>
      <c r="F5" s="282" t="s">
        <v>7</v>
      </c>
      <c r="G5" s="296" t="s">
        <v>8</v>
      </c>
      <c r="H5" s="272" t="s">
        <v>6</v>
      </c>
      <c r="I5" s="272" t="s">
        <v>7</v>
      </c>
      <c r="J5" s="274" t="s">
        <v>8</v>
      </c>
      <c r="K5" s="272" t="s">
        <v>6</v>
      </c>
      <c r="L5" s="272" t="s">
        <v>7</v>
      </c>
      <c r="M5" s="274" t="s">
        <v>8</v>
      </c>
      <c r="N5" s="272" t="s">
        <v>6</v>
      </c>
      <c r="O5" s="272" t="s">
        <v>7</v>
      </c>
      <c r="P5" s="274" t="s">
        <v>8</v>
      </c>
      <c r="Q5" s="272" t="s">
        <v>6</v>
      </c>
      <c r="R5" s="272" t="s">
        <v>7</v>
      </c>
      <c r="S5" s="274" t="s">
        <v>8</v>
      </c>
      <c r="T5" s="272" t="s">
        <v>6</v>
      </c>
      <c r="U5" s="272" t="s">
        <v>7</v>
      </c>
      <c r="V5" s="274" t="s">
        <v>8</v>
      </c>
      <c r="W5" s="272" t="s">
        <v>6</v>
      </c>
      <c r="X5" s="272" t="s">
        <v>7</v>
      </c>
      <c r="Y5" s="274" t="s">
        <v>8</v>
      </c>
      <c r="Z5" s="272" t="s">
        <v>6</v>
      </c>
      <c r="AA5" s="272" t="s">
        <v>7</v>
      </c>
      <c r="AB5" s="274" t="s">
        <v>8</v>
      </c>
      <c r="AC5" s="272" t="s">
        <v>6</v>
      </c>
      <c r="AD5" s="272" t="s">
        <v>7</v>
      </c>
      <c r="AE5" s="274" t="s">
        <v>8</v>
      </c>
      <c r="AF5" s="272" t="s">
        <v>6</v>
      </c>
      <c r="AG5" s="272" t="s">
        <v>7</v>
      </c>
      <c r="AH5" s="274" t="s">
        <v>8</v>
      </c>
      <c r="AI5" s="272" t="s">
        <v>6</v>
      </c>
      <c r="AJ5" s="272" t="s">
        <v>7</v>
      </c>
      <c r="AK5" s="274" t="s">
        <v>8</v>
      </c>
      <c r="AL5" s="272" t="s">
        <v>6</v>
      </c>
      <c r="AM5" s="272" t="s">
        <v>7</v>
      </c>
      <c r="AN5" s="274" t="s">
        <v>8</v>
      </c>
      <c r="AO5" s="272" t="s">
        <v>6</v>
      </c>
      <c r="AP5" s="272" t="s">
        <v>7</v>
      </c>
      <c r="AQ5" s="274" t="s">
        <v>8</v>
      </c>
      <c r="AR5" s="282"/>
      <c r="AS5" s="296"/>
    </row>
    <row r="6" spans="1:45" ht="15.75" thickBot="1" x14ac:dyDescent="0.3">
      <c r="A6" s="273"/>
      <c r="B6" s="285"/>
      <c r="C6" s="273"/>
      <c r="D6" s="287"/>
      <c r="E6" s="273"/>
      <c r="F6" s="273"/>
      <c r="G6" s="275"/>
      <c r="H6" s="273"/>
      <c r="I6" s="273"/>
      <c r="J6" s="275"/>
      <c r="K6" s="273"/>
      <c r="L6" s="273"/>
      <c r="M6" s="275"/>
      <c r="N6" s="273"/>
      <c r="O6" s="273"/>
      <c r="P6" s="275"/>
      <c r="Q6" s="273"/>
      <c r="R6" s="273"/>
      <c r="S6" s="275"/>
      <c r="T6" s="273"/>
      <c r="U6" s="273"/>
      <c r="V6" s="275"/>
      <c r="W6" s="273"/>
      <c r="X6" s="273"/>
      <c r="Y6" s="275"/>
      <c r="Z6" s="273"/>
      <c r="AA6" s="273"/>
      <c r="AB6" s="275"/>
      <c r="AC6" s="273"/>
      <c r="AD6" s="273"/>
      <c r="AE6" s="275"/>
      <c r="AF6" s="273"/>
      <c r="AG6" s="273"/>
      <c r="AH6" s="275"/>
      <c r="AI6" s="273"/>
      <c r="AJ6" s="273"/>
      <c r="AK6" s="275"/>
      <c r="AL6" s="273"/>
      <c r="AM6" s="273"/>
      <c r="AN6" s="275"/>
      <c r="AO6" s="273"/>
      <c r="AP6" s="273"/>
      <c r="AQ6" s="275"/>
      <c r="AR6" s="273"/>
      <c r="AS6" s="275"/>
    </row>
    <row r="7" spans="1:45" ht="25.5" x14ac:dyDescent="0.25">
      <c r="A7" s="67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 t="s">
        <v>29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8">
        <v>17</v>
      </c>
      <c r="R7" s="68">
        <v>18</v>
      </c>
      <c r="S7" s="68">
        <v>19</v>
      </c>
      <c r="T7" s="68">
        <v>20</v>
      </c>
      <c r="U7" s="68">
        <v>21</v>
      </c>
      <c r="V7" s="68">
        <v>22</v>
      </c>
      <c r="W7" s="68">
        <v>23</v>
      </c>
      <c r="X7" s="68">
        <v>24</v>
      </c>
      <c r="Y7" s="68">
        <v>25</v>
      </c>
      <c r="Z7" s="68">
        <v>26</v>
      </c>
      <c r="AA7" s="68">
        <v>27</v>
      </c>
      <c r="AB7" s="68">
        <v>28</v>
      </c>
      <c r="AC7" s="68">
        <v>29</v>
      </c>
      <c r="AD7" s="68">
        <v>30</v>
      </c>
      <c r="AE7" s="68">
        <v>31</v>
      </c>
      <c r="AF7" s="68">
        <v>32</v>
      </c>
      <c r="AG7" s="68">
        <v>33</v>
      </c>
      <c r="AH7" s="68">
        <v>34</v>
      </c>
      <c r="AI7" s="68">
        <v>35</v>
      </c>
      <c r="AJ7" s="68">
        <v>36</v>
      </c>
      <c r="AK7" s="68">
        <v>37</v>
      </c>
      <c r="AL7" s="68">
        <v>38</v>
      </c>
      <c r="AM7" s="68">
        <v>39</v>
      </c>
      <c r="AN7" s="68">
        <v>40</v>
      </c>
      <c r="AO7" s="68">
        <v>41</v>
      </c>
      <c r="AP7" s="68">
        <v>42</v>
      </c>
      <c r="AQ7" s="68">
        <v>43</v>
      </c>
      <c r="AR7" s="68">
        <v>44</v>
      </c>
      <c r="AS7" s="69">
        <v>45</v>
      </c>
    </row>
    <row r="8" spans="1:45" x14ac:dyDescent="0.25">
      <c r="A8" s="151" t="s">
        <v>58</v>
      </c>
      <c r="B8" s="181" t="s">
        <v>30</v>
      </c>
      <c r="C8" s="259" t="s">
        <v>46</v>
      </c>
      <c r="D8" s="60" t="s">
        <v>22</v>
      </c>
      <c r="E8" s="38">
        <f>SUM(H8,K8,N8,Q8,T8,W8,Z8,AC8,AF8,AI8,AL8,AO8)</f>
        <v>0</v>
      </c>
      <c r="F8" s="38">
        <f>SUM(F9:F12)</f>
        <v>0</v>
      </c>
      <c r="G8" s="38">
        <v>0</v>
      </c>
      <c r="H8" s="38">
        <f t="shared" ref="H8:AQ8" si="0">SUM(H9:H12)</f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v>0</v>
      </c>
      <c r="P8" s="38"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v>0</v>
      </c>
      <c r="AA8" s="38">
        <v>0</v>
      </c>
      <c r="AB8" s="38">
        <v>0</v>
      </c>
      <c r="AC8" s="38">
        <v>0</v>
      </c>
      <c r="AD8" s="38"/>
      <c r="AE8" s="38">
        <v>0</v>
      </c>
      <c r="AF8" s="38">
        <v>0</v>
      </c>
      <c r="AG8" s="38">
        <v>0</v>
      </c>
      <c r="AH8" s="38">
        <v>0</v>
      </c>
      <c r="AI8" s="38">
        <f t="shared" si="0"/>
        <v>0</v>
      </c>
      <c r="AJ8" s="38">
        <f t="shared" si="0"/>
        <v>0</v>
      </c>
      <c r="AK8" s="38">
        <f t="shared" si="0"/>
        <v>0</v>
      </c>
      <c r="AL8" s="38">
        <f t="shared" si="0"/>
        <v>0</v>
      </c>
      <c r="AM8" s="38">
        <f t="shared" si="0"/>
        <v>0</v>
      </c>
      <c r="AN8" s="38">
        <f t="shared" si="0"/>
        <v>0</v>
      </c>
      <c r="AO8" s="38">
        <v>0</v>
      </c>
      <c r="AP8" s="38">
        <f t="shared" si="0"/>
        <v>0</v>
      </c>
      <c r="AQ8" s="38">
        <f t="shared" si="0"/>
        <v>0</v>
      </c>
      <c r="AR8" s="181"/>
      <c r="AS8" s="181"/>
    </row>
    <row r="9" spans="1:45" ht="22.5" x14ac:dyDescent="0.25">
      <c r="A9" s="152"/>
      <c r="B9" s="181"/>
      <c r="C9" s="259"/>
      <c r="D9" s="60" t="s">
        <v>38</v>
      </c>
      <c r="E9" s="38">
        <f>SUM(H9,K9,N9,Q9,T9,W9,Z9,AC9,AF9,AI9,AL9,AO9)</f>
        <v>0</v>
      </c>
      <c r="F9" s="38">
        <f>I9+L9+O9+R9+U9+X9+AA9+AD9+AG9+AJ9+AM9+AP9</f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181"/>
      <c r="AS9" s="181"/>
    </row>
    <row r="10" spans="1:45" ht="22.5" x14ac:dyDescent="0.25">
      <c r="A10" s="152"/>
      <c r="B10" s="181"/>
      <c r="C10" s="259"/>
      <c r="D10" s="60" t="s">
        <v>23</v>
      </c>
      <c r="E10" s="38">
        <f>SUM(H10,K10,N10,Q10,T10,W10,Z10,AC10,AF10,AI10,AL10,AO10)</f>
        <v>0</v>
      </c>
      <c r="F10" s="38">
        <f>I10+L10+O10+R10+U10+X10+AA10+AD10+AG10+AJ10+AM10+AP10</f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181"/>
      <c r="AS10" s="181"/>
    </row>
    <row r="11" spans="1:45" x14ac:dyDescent="0.25">
      <c r="A11" s="152"/>
      <c r="B11" s="181"/>
      <c r="C11" s="259"/>
      <c r="D11" s="60" t="s">
        <v>43</v>
      </c>
      <c r="E11" s="38">
        <f>SUM(H11,K11,N11,Q11,T11,W11,Z11,AC11,AF11,AI11,AL11,AO11)</f>
        <v>0</v>
      </c>
      <c r="F11" s="38">
        <f>I11+L11+O11+R11+U11+X11+AA11+AD11+AG11+AJ11+AM11+AP11</f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181"/>
      <c r="AS11" s="181"/>
    </row>
    <row r="12" spans="1:45" ht="22.5" x14ac:dyDescent="0.25">
      <c r="A12" s="152"/>
      <c r="B12" s="181"/>
      <c r="C12" s="259"/>
      <c r="D12" s="60" t="s">
        <v>39</v>
      </c>
      <c r="E12" s="38">
        <f t="shared" ref="E12:F24" si="1">H12+K12+N12+Q12+T12+W12+Z12+AC12+AF12+AI12+AL12+AO12</f>
        <v>0</v>
      </c>
      <c r="F12" s="38">
        <f>I12+L12+O12+R12+U12+X12+AA12+AD12+AG12+AJ12+AM12+AP12</f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181"/>
      <c r="AS12" s="181"/>
    </row>
    <row r="13" spans="1:45" x14ac:dyDescent="0.25">
      <c r="A13" s="270" t="s">
        <v>21</v>
      </c>
      <c r="B13" s="203" t="s">
        <v>31</v>
      </c>
      <c r="C13" s="151" t="s">
        <v>46</v>
      </c>
      <c r="D13" s="71" t="s">
        <v>22</v>
      </c>
      <c r="E13" s="38">
        <f t="shared" si="1"/>
        <v>0</v>
      </c>
      <c r="F13" s="38">
        <f>SUM(F14:F17)</f>
        <v>0</v>
      </c>
      <c r="G13" s="38">
        <f t="shared" ref="G13:AQ13" si="2">SUM(G14:G17)</f>
        <v>0</v>
      </c>
      <c r="H13" s="38">
        <f t="shared" si="2"/>
        <v>0</v>
      </c>
      <c r="I13" s="38">
        <f t="shared" si="2"/>
        <v>0</v>
      </c>
      <c r="J13" s="38"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8">
        <f t="shared" si="2"/>
        <v>0</v>
      </c>
      <c r="O13" s="38">
        <f t="shared" si="2"/>
        <v>0</v>
      </c>
      <c r="P13" s="38">
        <f t="shared" si="2"/>
        <v>0</v>
      </c>
      <c r="Q13" s="38">
        <f t="shared" si="2"/>
        <v>0</v>
      </c>
      <c r="R13" s="38">
        <f t="shared" si="2"/>
        <v>0</v>
      </c>
      <c r="S13" s="38">
        <f t="shared" si="2"/>
        <v>0</v>
      </c>
      <c r="T13" s="38">
        <f t="shared" si="2"/>
        <v>0</v>
      </c>
      <c r="U13" s="38">
        <f t="shared" si="2"/>
        <v>0</v>
      </c>
      <c r="V13" s="38">
        <f t="shared" si="2"/>
        <v>0</v>
      </c>
      <c r="W13" s="38">
        <f t="shared" si="2"/>
        <v>0</v>
      </c>
      <c r="X13" s="38">
        <f t="shared" si="2"/>
        <v>0</v>
      </c>
      <c r="Y13" s="38">
        <f t="shared" si="2"/>
        <v>0</v>
      </c>
      <c r="Z13" s="38">
        <f t="shared" si="2"/>
        <v>0</v>
      </c>
      <c r="AA13" s="38">
        <f t="shared" si="2"/>
        <v>0</v>
      </c>
      <c r="AB13" s="38">
        <f t="shared" si="2"/>
        <v>0</v>
      </c>
      <c r="AC13" s="38">
        <f t="shared" si="2"/>
        <v>0</v>
      </c>
      <c r="AD13" s="38">
        <f t="shared" si="2"/>
        <v>0</v>
      </c>
      <c r="AE13" s="38">
        <f t="shared" si="2"/>
        <v>0</v>
      </c>
      <c r="AF13" s="38">
        <f t="shared" si="2"/>
        <v>0</v>
      </c>
      <c r="AG13" s="38">
        <f t="shared" si="2"/>
        <v>0</v>
      </c>
      <c r="AH13" s="38">
        <f t="shared" si="2"/>
        <v>0</v>
      </c>
      <c r="AI13" s="38">
        <f t="shared" si="2"/>
        <v>0</v>
      </c>
      <c r="AJ13" s="38">
        <f t="shared" si="2"/>
        <v>0</v>
      </c>
      <c r="AK13" s="38">
        <f t="shared" si="2"/>
        <v>0</v>
      </c>
      <c r="AL13" s="38">
        <f t="shared" si="2"/>
        <v>0</v>
      </c>
      <c r="AM13" s="38">
        <f t="shared" si="2"/>
        <v>0</v>
      </c>
      <c r="AN13" s="38">
        <f t="shared" si="2"/>
        <v>0</v>
      </c>
      <c r="AO13" s="38">
        <f t="shared" si="2"/>
        <v>0</v>
      </c>
      <c r="AP13" s="38">
        <f t="shared" si="2"/>
        <v>0</v>
      </c>
      <c r="AQ13" s="38">
        <f t="shared" si="2"/>
        <v>0</v>
      </c>
      <c r="AR13" s="181"/>
      <c r="AS13" s="181"/>
    </row>
    <row r="14" spans="1:45" ht="22.5" x14ac:dyDescent="0.25">
      <c r="A14" s="271"/>
      <c r="B14" s="204"/>
      <c r="C14" s="152"/>
      <c r="D14" s="71" t="s">
        <v>38</v>
      </c>
      <c r="E14" s="38">
        <f t="shared" si="1"/>
        <v>0</v>
      </c>
      <c r="F14" s="38">
        <f>I14+L14+O14+R14+U14+X14+AA14+AD14+AG14+AJ14+AM14+AP14</f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181"/>
      <c r="AS14" s="181"/>
    </row>
    <row r="15" spans="1:45" ht="22.5" x14ac:dyDescent="0.25">
      <c r="A15" s="271"/>
      <c r="B15" s="204"/>
      <c r="C15" s="152"/>
      <c r="D15" s="60" t="s">
        <v>23</v>
      </c>
      <c r="E15" s="38">
        <f t="shared" si="1"/>
        <v>0</v>
      </c>
      <c r="F15" s="38">
        <f>I15+L15+O15+R15+U15+X15+AA15+AD15+AG15+AJ15+AM15+AP15</f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181"/>
      <c r="AS15" s="181"/>
    </row>
    <row r="16" spans="1:45" x14ac:dyDescent="0.25">
      <c r="A16" s="271"/>
      <c r="B16" s="204"/>
      <c r="C16" s="152"/>
      <c r="D16" s="60" t="s">
        <v>43</v>
      </c>
      <c r="E16" s="38">
        <f t="shared" si="1"/>
        <v>0</v>
      </c>
      <c r="F16" s="38">
        <f>I16+L16+O16+R16+U16+X16+AA16+AD16+AG16+AJ16+AM16+AP16</f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181"/>
      <c r="AS16" s="181"/>
    </row>
    <row r="17" spans="1:45" ht="22.5" x14ac:dyDescent="0.25">
      <c r="A17" s="271"/>
      <c r="B17" s="204"/>
      <c r="C17" s="152"/>
      <c r="D17" s="71" t="s">
        <v>39</v>
      </c>
      <c r="E17" s="38">
        <f t="shared" si="1"/>
        <v>0</v>
      </c>
      <c r="F17" s="38">
        <f>I17+L17+O17+R17+U17+X17+AA17+AD17+AG17+AJ17+AM17+AP17</f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181"/>
      <c r="AS17" s="181"/>
    </row>
    <row r="18" spans="1:45" x14ac:dyDescent="0.25">
      <c r="A18" s="151" t="s">
        <v>25</v>
      </c>
      <c r="B18" s="203" t="s">
        <v>59</v>
      </c>
      <c r="C18" s="151" t="s">
        <v>20</v>
      </c>
      <c r="D18" s="72" t="s">
        <v>22</v>
      </c>
      <c r="E18" s="73">
        <f t="shared" si="1"/>
        <v>24891.1</v>
      </c>
      <c r="F18" s="73">
        <f>SUM(F20:F21)</f>
        <v>5740.6</v>
      </c>
      <c r="G18" s="73">
        <f t="shared" ref="G18:AO18" si="3">SUM(G20:G21)</f>
        <v>23.06286182611456</v>
      </c>
      <c r="H18" s="73">
        <f t="shared" si="3"/>
        <v>498.6</v>
      </c>
      <c r="I18" s="73">
        <f t="shared" si="3"/>
        <v>443.7</v>
      </c>
      <c r="J18" s="73">
        <f t="shared" si="3"/>
        <v>88.989169675090253</v>
      </c>
      <c r="K18" s="73">
        <f t="shared" si="3"/>
        <v>3354.4</v>
      </c>
      <c r="L18" s="73">
        <f t="shared" si="3"/>
        <v>3354.4</v>
      </c>
      <c r="M18" s="73">
        <f t="shared" si="3"/>
        <v>100</v>
      </c>
      <c r="N18" s="73">
        <f t="shared" si="3"/>
        <v>2017.8</v>
      </c>
      <c r="O18" s="73">
        <f t="shared" si="3"/>
        <v>1942.5</v>
      </c>
      <c r="P18" s="73">
        <f t="shared" si="3"/>
        <v>96.268212905144225</v>
      </c>
      <c r="Q18" s="73">
        <f t="shared" si="3"/>
        <v>2254.6999999999998</v>
      </c>
      <c r="R18" s="73">
        <f t="shared" si="3"/>
        <v>0</v>
      </c>
      <c r="S18" s="73">
        <f t="shared" si="3"/>
        <v>0</v>
      </c>
      <c r="T18" s="73">
        <f t="shared" si="3"/>
        <v>1805</v>
      </c>
      <c r="U18" s="73">
        <f t="shared" si="3"/>
        <v>0</v>
      </c>
      <c r="V18" s="73">
        <f t="shared" si="3"/>
        <v>0</v>
      </c>
      <c r="W18" s="73">
        <f t="shared" si="3"/>
        <v>1702</v>
      </c>
      <c r="X18" s="73">
        <f t="shared" si="3"/>
        <v>0</v>
      </c>
      <c r="Y18" s="73">
        <v>0</v>
      </c>
      <c r="Z18" s="73">
        <f t="shared" si="3"/>
        <v>2120.6</v>
      </c>
      <c r="AA18" s="73">
        <f t="shared" si="3"/>
        <v>0</v>
      </c>
      <c r="AB18" s="73">
        <v>0</v>
      </c>
      <c r="AC18" s="73">
        <f>SUM(AC20:AC21)</f>
        <v>2173.6</v>
      </c>
      <c r="AD18" s="73">
        <f t="shared" si="3"/>
        <v>0</v>
      </c>
      <c r="AE18" s="73">
        <f t="shared" si="3"/>
        <v>0</v>
      </c>
      <c r="AF18" s="73">
        <f t="shared" si="3"/>
        <v>1958.3</v>
      </c>
      <c r="AG18" s="73">
        <f t="shared" si="3"/>
        <v>0</v>
      </c>
      <c r="AH18" s="73">
        <f t="shared" si="3"/>
        <v>0</v>
      </c>
      <c r="AI18" s="73">
        <f t="shared" si="3"/>
        <v>1855.6</v>
      </c>
      <c r="AJ18" s="73">
        <v>0</v>
      </c>
      <c r="AK18" s="73">
        <v>0</v>
      </c>
      <c r="AL18" s="73">
        <f>AL20+AL21</f>
        <v>1929.8</v>
      </c>
      <c r="AM18" s="73">
        <v>0</v>
      </c>
      <c r="AN18" s="73">
        <v>0</v>
      </c>
      <c r="AO18" s="73">
        <f t="shared" si="3"/>
        <v>3220.7</v>
      </c>
      <c r="AP18" s="73">
        <v>0</v>
      </c>
      <c r="AQ18" s="73">
        <v>0</v>
      </c>
      <c r="AR18" s="267" t="s">
        <v>60</v>
      </c>
      <c r="AS18" s="181"/>
    </row>
    <row r="19" spans="1:45" ht="21" x14ac:dyDescent="0.25">
      <c r="A19" s="152"/>
      <c r="B19" s="204"/>
      <c r="C19" s="152"/>
      <c r="D19" s="74" t="s">
        <v>38</v>
      </c>
      <c r="E19" s="75">
        <f t="shared" si="1"/>
        <v>0</v>
      </c>
      <c r="F19" s="75">
        <v>0</v>
      </c>
      <c r="G19" s="75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181"/>
      <c r="AS19" s="181"/>
    </row>
    <row r="20" spans="1:45" ht="21" x14ac:dyDescent="0.25">
      <c r="A20" s="152"/>
      <c r="B20" s="204"/>
      <c r="C20" s="152"/>
      <c r="D20" s="74" t="s">
        <v>23</v>
      </c>
      <c r="E20" s="75">
        <f t="shared" si="1"/>
        <v>0</v>
      </c>
      <c r="F20" s="75">
        <v>0</v>
      </c>
      <c r="G20" s="75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181"/>
      <c r="AS20" s="181"/>
    </row>
    <row r="21" spans="1:45" ht="21" x14ac:dyDescent="0.25">
      <c r="A21" s="152"/>
      <c r="B21" s="204"/>
      <c r="C21" s="152"/>
      <c r="D21" s="74" t="s">
        <v>43</v>
      </c>
      <c r="E21" s="75">
        <f t="shared" si="1"/>
        <v>24891.1</v>
      </c>
      <c r="F21" s="75">
        <f>I21+L21+O21+R21+U21+X21+AA21+AD21+AG21+AJ21+AM21+AP21</f>
        <v>5740.6</v>
      </c>
      <c r="G21" s="75">
        <f>F21/E21*100</f>
        <v>23.06286182611456</v>
      </c>
      <c r="H21" s="38">
        <v>498.6</v>
      </c>
      <c r="I21" s="38">
        <v>443.7</v>
      </c>
      <c r="J21" s="38">
        <f>I21/H21*100</f>
        <v>88.989169675090253</v>
      </c>
      <c r="K21" s="38">
        <v>3354.4</v>
      </c>
      <c r="L21" s="38">
        <v>3354.4</v>
      </c>
      <c r="M21" s="38">
        <v>100</v>
      </c>
      <c r="N21" s="38">
        <f>2017.8</f>
        <v>2017.8</v>
      </c>
      <c r="O21" s="38">
        <v>1942.5</v>
      </c>
      <c r="P21" s="38">
        <f>O21/N21*100</f>
        <v>96.268212905144225</v>
      </c>
      <c r="Q21" s="38">
        <v>2254.6999999999998</v>
      </c>
      <c r="R21" s="38">
        <v>0</v>
      </c>
      <c r="S21" s="38">
        <v>0</v>
      </c>
      <c r="T21" s="38">
        <v>1805</v>
      </c>
      <c r="U21" s="38">
        <v>0</v>
      </c>
      <c r="V21" s="38">
        <v>0</v>
      </c>
      <c r="W21" s="38">
        <v>1702</v>
      </c>
      <c r="X21" s="38">
        <v>0</v>
      </c>
      <c r="Y21" s="38">
        <v>0</v>
      </c>
      <c r="Z21" s="38">
        <v>2120.6</v>
      </c>
      <c r="AA21" s="38">
        <v>0</v>
      </c>
      <c r="AB21" s="38">
        <v>0</v>
      </c>
      <c r="AC21" s="38">
        <v>2173.6</v>
      </c>
      <c r="AD21" s="38">
        <v>0</v>
      </c>
      <c r="AE21" s="38">
        <v>0</v>
      </c>
      <c r="AF21" s="38">
        <v>1958.3</v>
      </c>
      <c r="AG21" s="38">
        <v>0</v>
      </c>
      <c r="AH21" s="38">
        <v>0</v>
      </c>
      <c r="AI21" s="38">
        <v>1855.6</v>
      </c>
      <c r="AJ21" s="38"/>
      <c r="AK21" s="38">
        <v>0</v>
      </c>
      <c r="AL21" s="38">
        <v>1929.8</v>
      </c>
      <c r="AM21" s="38"/>
      <c r="AN21" s="38">
        <v>0</v>
      </c>
      <c r="AO21" s="38">
        <v>3220.7</v>
      </c>
      <c r="AP21" s="38"/>
      <c r="AQ21" s="38">
        <v>0</v>
      </c>
      <c r="AR21" s="181"/>
      <c r="AS21" s="181"/>
    </row>
    <row r="22" spans="1:45" ht="42" x14ac:dyDescent="0.25">
      <c r="A22" s="152"/>
      <c r="B22" s="204"/>
      <c r="C22" s="152"/>
      <c r="D22" s="74" t="s">
        <v>39</v>
      </c>
      <c r="E22" s="75">
        <f t="shared" si="1"/>
        <v>0</v>
      </c>
      <c r="F22" s="75">
        <v>0</v>
      </c>
      <c r="G22" s="75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181"/>
      <c r="AS22" s="181"/>
    </row>
    <row r="23" spans="1:45" x14ac:dyDescent="0.25">
      <c r="A23" s="268" t="s">
        <v>44</v>
      </c>
      <c r="B23" s="181" t="s">
        <v>61</v>
      </c>
      <c r="C23" s="259" t="s">
        <v>62</v>
      </c>
      <c r="D23" s="72" t="s">
        <v>22</v>
      </c>
      <c r="E23" s="73">
        <f t="shared" si="1"/>
        <v>2054.5</v>
      </c>
      <c r="F23" s="73">
        <f>SUM(F24:F27)</f>
        <v>0</v>
      </c>
      <c r="G23" s="73">
        <f t="shared" ref="G23:AQ23" si="4">SUM(G24:G27)</f>
        <v>0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 t="shared" si="4"/>
        <v>0</v>
      </c>
      <c r="M23" s="73">
        <f t="shared" si="4"/>
        <v>0</v>
      </c>
      <c r="N23" s="73">
        <f t="shared" si="4"/>
        <v>0</v>
      </c>
      <c r="O23" s="73">
        <f t="shared" si="4"/>
        <v>0</v>
      </c>
      <c r="P23" s="73">
        <f t="shared" si="4"/>
        <v>0</v>
      </c>
      <c r="Q23" s="73">
        <f>SUM(Q24:Q27)</f>
        <v>0</v>
      </c>
      <c r="R23" s="73">
        <f t="shared" si="4"/>
        <v>0</v>
      </c>
      <c r="S23" s="73">
        <f t="shared" si="4"/>
        <v>0</v>
      </c>
      <c r="T23" s="73">
        <f t="shared" si="4"/>
        <v>0</v>
      </c>
      <c r="U23" s="73">
        <f t="shared" si="4"/>
        <v>0</v>
      </c>
      <c r="V23" s="73">
        <f t="shared" si="4"/>
        <v>0</v>
      </c>
      <c r="W23" s="73">
        <f t="shared" si="4"/>
        <v>2054.5</v>
      </c>
      <c r="X23" s="73">
        <f t="shared" si="4"/>
        <v>0</v>
      </c>
      <c r="Y23" s="73">
        <f t="shared" si="4"/>
        <v>0</v>
      </c>
      <c r="Z23" s="73">
        <f t="shared" si="4"/>
        <v>0</v>
      </c>
      <c r="AA23" s="73">
        <f t="shared" si="4"/>
        <v>0</v>
      </c>
      <c r="AB23" s="73">
        <f t="shared" si="4"/>
        <v>0</v>
      </c>
      <c r="AC23" s="73">
        <f t="shared" si="4"/>
        <v>0</v>
      </c>
      <c r="AD23" s="73">
        <f t="shared" si="4"/>
        <v>0</v>
      </c>
      <c r="AE23" s="73">
        <f t="shared" si="4"/>
        <v>0</v>
      </c>
      <c r="AF23" s="73">
        <f t="shared" si="4"/>
        <v>0</v>
      </c>
      <c r="AG23" s="73">
        <f t="shared" si="4"/>
        <v>0</v>
      </c>
      <c r="AH23" s="73">
        <f t="shared" si="4"/>
        <v>0</v>
      </c>
      <c r="AI23" s="73">
        <f t="shared" si="4"/>
        <v>0</v>
      </c>
      <c r="AJ23" s="73">
        <f t="shared" si="4"/>
        <v>0</v>
      </c>
      <c r="AK23" s="73">
        <f t="shared" si="4"/>
        <v>0</v>
      </c>
      <c r="AL23" s="73">
        <f t="shared" si="4"/>
        <v>0</v>
      </c>
      <c r="AM23" s="73">
        <f t="shared" si="4"/>
        <v>0</v>
      </c>
      <c r="AN23" s="73">
        <f t="shared" si="4"/>
        <v>0</v>
      </c>
      <c r="AO23" s="73">
        <f t="shared" si="4"/>
        <v>0</v>
      </c>
      <c r="AP23" s="73">
        <f t="shared" si="4"/>
        <v>0</v>
      </c>
      <c r="AQ23" s="73">
        <f t="shared" si="4"/>
        <v>0</v>
      </c>
      <c r="AR23" s="203" t="s">
        <v>63</v>
      </c>
      <c r="AS23" s="203"/>
    </row>
    <row r="24" spans="1:45" ht="22.5" x14ac:dyDescent="0.25">
      <c r="A24" s="268"/>
      <c r="B24" s="181"/>
      <c r="C24" s="259"/>
      <c r="D24" s="60" t="s">
        <v>38</v>
      </c>
      <c r="E24" s="75">
        <f t="shared" si="1"/>
        <v>0</v>
      </c>
      <c r="F24" s="75">
        <f t="shared" si="1"/>
        <v>0</v>
      </c>
      <c r="G24" s="75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204"/>
      <c r="AS24" s="204"/>
    </row>
    <row r="25" spans="1:45" ht="22.5" x14ac:dyDescent="0.25">
      <c r="A25" s="268"/>
      <c r="B25" s="181"/>
      <c r="C25" s="259"/>
      <c r="D25" s="60" t="s">
        <v>23</v>
      </c>
      <c r="E25" s="75">
        <f t="shared" ref="E25:F27" si="5">H25+K25+N25+Q25+T25+W25+Z25+AC25+AF25+AI25+AL25+AO25</f>
        <v>0</v>
      </c>
      <c r="F25" s="75">
        <f t="shared" si="5"/>
        <v>0</v>
      </c>
      <c r="G25" s="75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204"/>
      <c r="AS25" s="204"/>
    </row>
    <row r="26" spans="1:45" x14ac:dyDescent="0.25">
      <c r="A26" s="268"/>
      <c r="B26" s="181"/>
      <c r="C26" s="259"/>
      <c r="D26" s="60" t="s">
        <v>43</v>
      </c>
      <c r="E26" s="75">
        <f>H26+K26+N26+Q26+T26+W26+Z26+AC26+AF26+AI26+AL26+AO26</f>
        <v>2054.5</v>
      </c>
      <c r="F26" s="75">
        <f t="shared" si="5"/>
        <v>0</v>
      </c>
      <c r="G26" s="75">
        <f>F26/E26*100</f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48">
        <v>0</v>
      </c>
      <c r="U26" s="48">
        <v>0</v>
      </c>
      <c r="V26" s="38">
        <v>0</v>
      </c>
      <c r="W26" s="48">
        <v>2054.5</v>
      </c>
      <c r="X26" s="48">
        <v>0</v>
      </c>
      <c r="Y26" s="38">
        <v>0</v>
      </c>
      <c r="Z26" s="48">
        <v>0</v>
      </c>
      <c r="AA26" s="48">
        <v>0</v>
      </c>
      <c r="AB26" s="38">
        <v>0</v>
      </c>
      <c r="AC26" s="38"/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204"/>
      <c r="AS26" s="204"/>
    </row>
    <row r="27" spans="1:45" ht="22.5" x14ac:dyDescent="0.25">
      <c r="A27" s="268"/>
      <c r="B27" s="181"/>
      <c r="C27" s="259"/>
      <c r="D27" s="60" t="s">
        <v>39</v>
      </c>
      <c r="E27" s="75">
        <f t="shared" si="5"/>
        <v>0</v>
      </c>
      <c r="F27" s="75">
        <f t="shared" si="5"/>
        <v>0</v>
      </c>
      <c r="G27" s="75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269"/>
      <c r="AS27" s="269"/>
    </row>
    <row r="28" spans="1:45" x14ac:dyDescent="0.25">
      <c r="A28" s="151" t="s">
        <v>28</v>
      </c>
      <c r="B28" s="203" t="s">
        <v>49</v>
      </c>
      <c r="C28" s="151" t="s">
        <v>64</v>
      </c>
      <c r="D28" s="60" t="s">
        <v>22</v>
      </c>
      <c r="E28" s="38">
        <f>H28+K28+N28+Q28+T28+W28+Z28+AC28+AF28+AI28+AL28+AO28</f>
        <v>0</v>
      </c>
      <c r="F28" s="38">
        <f>SUM(F29:F32)</f>
        <v>0</v>
      </c>
      <c r="G28" s="38">
        <f t="shared" ref="G28:AQ28" si="6">SUM(G29:G32)</f>
        <v>0</v>
      </c>
      <c r="H28" s="38">
        <f t="shared" si="6"/>
        <v>0</v>
      </c>
      <c r="I28" s="38">
        <f t="shared" si="6"/>
        <v>0</v>
      </c>
      <c r="J28" s="38">
        <f t="shared" si="6"/>
        <v>0</v>
      </c>
      <c r="K28" s="38">
        <f t="shared" si="6"/>
        <v>0</v>
      </c>
      <c r="L28" s="38">
        <f t="shared" si="6"/>
        <v>0</v>
      </c>
      <c r="M28" s="38">
        <f t="shared" si="6"/>
        <v>0</v>
      </c>
      <c r="N28" s="38">
        <f t="shared" si="6"/>
        <v>0</v>
      </c>
      <c r="O28" s="38">
        <f t="shared" si="6"/>
        <v>0</v>
      </c>
      <c r="P28" s="38">
        <f t="shared" si="6"/>
        <v>0</v>
      </c>
      <c r="Q28" s="38">
        <f t="shared" si="6"/>
        <v>0</v>
      </c>
      <c r="R28" s="38">
        <f t="shared" si="6"/>
        <v>0</v>
      </c>
      <c r="S28" s="38">
        <f t="shared" si="6"/>
        <v>0</v>
      </c>
      <c r="T28" s="38">
        <f t="shared" si="6"/>
        <v>0</v>
      </c>
      <c r="U28" s="38">
        <f t="shared" si="6"/>
        <v>0</v>
      </c>
      <c r="V28" s="38">
        <f t="shared" si="6"/>
        <v>0</v>
      </c>
      <c r="W28" s="38">
        <f t="shared" si="6"/>
        <v>0</v>
      </c>
      <c r="X28" s="38">
        <f t="shared" si="6"/>
        <v>0</v>
      </c>
      <c r="Y28" s="38">
        <f t="shared" si="6"/>
        <v>0</v>
      </c>
      <c r="Z28" s="38">
        <f t="shared" si="6"/>
        <v>0</v>
      </c>
      <c r="AA28" s="38">
        <f t="shared" si="6"/>
        <v>0</v>
      </c>
      <c r="AB28" s="38">
        <f t="shared" si="6"/>
        <v>0</v>
      </c>
      <c r="AC28" s="38">
        <f t="shared" si="6"/>
        <v>0</v>
      </c>
      <c r="AD28" s="38">
        <f t="shared" si="6"/>
        <v>0</v>
      </c>
      <c r="AE28" s="38">
        <f t="shared" si="6"/>
        <v>0</v>
      </c>
      <c r="AF28" s="38">
        <f t="shared" si="6"/>
        <v>0</v>
      </c>
      <c r="AG28" s="38">
        <f t="shared" si="6"/>
        <v>0</v>
      </c>
      <c r="AH28" s="38">
        <f t="shared" si="6"/>
        <v>0</v>
      </c>
      <c r="AI28" s="38">
        <f t="shared" si="6"/>
        <v>0</v>
      </c>
      <c r="AJ28" s="38">
        <f t="shared" si="6"/>
        <v>0</v>
      </c>
      <c r="AK28" s="38">
        <f t="shared" si="6"/>
        <v>0</v>
      </c>
      <c r="AL28" s="38">
        <f t="shared" si="6"/>
        <v>0</v>
      </c>
      <c r="AM28" s="38">
        <f t="shared" si="6"/>
        <v>0</v>
      </c>
      <c r="AN28" s="38">
        <f t="shared" si="6"/>
        <v>0</v>
      </c>
      <c r="AO28" s="38">
        <f t="shared" si="6"/>
        <v>0</v>
      </c>
      <c r="AP28" s="38">
        <f t="shared" si="6"/>
        <v>0</v>
      </c>
      <c r="AQ28" s="38">
        <f t="shared" si="6"/>
        <v>0</v>
      </c>
      <c r="AR28" s="181"/>
      <c r="AS28" s="181"/>
    </row>
    <row r="29" spans="1:45" ht="22.5" x14ac:dyDescent="0.25">
      <c r="A29" s="152"/>
      <c r="B29" s="204"/>
      <c r="C29" s="152"/>
      <c r="D29" s="60" t="s">
        <v>38</v>
      </c>
      <c r="E29" s="38">
        <f>H29+K29+N29+Q29+T29+W29+Z29+AC29+AF29+AI29+AL29+AO29</f>
        <v>0</v>
      </c>
      <c r="F29" s="38">
        <f>I29+L29+O29+R29+U29+X29+AA29+AD29+AG29+AJ29+AM29+AP29</f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181"/>
      <c r="AS29" s="181"/>
    </row>
    <row r="30" spans="1:45" ht="22.5" x14ac:dyDescent="0.25">
      <c r="A30" s="152"/>
      <c r="B30" s="204"/>
      <c r="C30" s="152"/>
      <c r="D30" s="60" t="s">
        <v>23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181"/>
      <c r="AS30" s="181"/>
    </row>
    <row r="31" spans="1:45" x14ac:dyDescent="0.25">
      <c r="A31" s="152"/>
      <c r="B31" s="204"/>
      <c r="C31" s="152"/>
      <c r="D31" s="60" t="s">
        <v>43</v>
      </c>
      <c r="E31" s="38">
        <f>H31+K31+N31+Q31+T31+W31+Z31+AC31+AF31+AI31+AL31+AO31</f>
        <v>0</v>
      </c>
      <c r="F31" s="38">
        <f>O31+R31+U31+X31+AA31+AD31+AG31+AJ31+AM31+AP31</f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181"/>
      <c r="AS31" s="181"/>
    </row>
    <row r="32" spans="1:45" ht="22.5" x14ac:dyDescent="0.25">
      <c r="A32" s="152"/>
      <c r="B32" s="204"/>
      <c r="C32" s="152"/>
      <c r="D32" s="60" t="s">
        <v>39</v>
      </c>
      <c r="E32" s="38">
        <f>H32+K32+N32+Q32+T32+W32+Z32+AC32+AF32+AI32+AL32+AO32</f>
        <v>0</v>
      </c>
      <c r="F32" s="38">
        <f>I32+L32+O32+R32+U32+X32+AA32+AD32+AG32+AJ32+AM32+AP32</f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181"/>
      <c r="AS32" s="181"/>
    </row>
    <row r="33" spans="1:45" x14ac:dyDescent="0.25">
      <c r="A33" s="151" t="s">
        <v>48</v>
      </c>
      <c r="B33" s="203" t="s">
        <v>65</v>
      </c>
      <c r="C33" s="151" t="s">
        <v>20</v>
      </c>
      <c r="D33" s="72" t="s">
        <v>22</v>
      </c>
      <c r="E33" s="73">
        <f t="shared" ref="E33:F45" si="7">H33+K33+N33+Q33+T33+W33+Z33+AC33+AF33+AI33+AL33+AO33</f>
        <v>20978.600000000002</v>
      </c>
      <c r="F33" s="73">
        <f t="shared" ref="F33:AQ33" si="8">SUM(F34:F37)</f>
        <v>0</v>
      </c>
      <c r="G33" s="73">
        <v>0</v>
      </c>
      <c r="H33" s="73">
        <f t="shared" si="8"/>
        <v>0</v>
      </c>
      <c r="I33" s="73">
        <f t="shared" si="8"/>
        <v>0</v>
      </c>
      <c r="J33" s="73">
        <f t="shared" si="8"/>
        <v>0</v>
      </c>
      <c r="K33" s="73">
        <f t="shared" si="8"/>
        <v>0</v>
      </c>
      <c r="L33" s="73">
        <f t="shared" si="8"/>
        <v>0</v>
      </c>
      <c r="M33" s="73">
        <f t="shared" si="8"/>
        <v>0</v>
      </c>
      <c r="N33" s="73">
        <f t="shared" si="8"/>
        <v>0</v>
      </c>
      <c r="O33" s="73">
        <f t="shared" si="8"/>
        <v>0</v>
      </c>
      <c r="P33" s="73">
        <f t="shared" si="8"/>
        <v>0</v>
      </c>
      <c r="Q33" s="73">
        <f t="shared" si="8"/>
        <v>0</v>
      </c>
      <c r="R33" s="73">
        <f t="shared" si="8"/>
        <v>0</v>
      </c>
      <c r="S33" s="73">
        <f t="shared" si="8"/>
        <v>0</v>
      </c>
      <c r="T33" s="73">
        <f t="shared" si="8"/>
        <v>0</v>
      </c>
      <c r="U33" s="73">
        <f t="shared" si="8"/>
        <v>0</v>
      </c>
      <c r="V33" s="73">
        <f t="shared" si="8"/>
        <v>0</v>
      </c>
      <c r="W33" s="73">
        <f t="shared" si="8"/>
        <v>0</v>
      </c>
      <c r="X33" s="73">
        <f t="shared" si="8"/>
        <v>0</v>
      </c>
      <c r="Y33" s="73">
        <f t="shared" si="8"/>
        <v>0</v>
      </c>
      <c r="Z33" s="73">
        <f t="shared" si="8"/>
        <v>0</v>
      </c>
      <c r="AA33" s="73">
        <f t="shared" si="8"/>
        <v>0</v>
      </c>
      <c r="AB33" s="73">
        <f t="shared" si="8"/>
        <v>0</v>
      </c>
      <c r="AC33" s="73">
        <f t="shared" si="8"/>
        <v>0</v>
      </c>
      <c r="AD33" s="73">
        <f t="shared" si="8"/>
        <v>0</v>
      </c>
      <c r="AE33" s="73">
        <f t="shared" si="8"/>
        <v>0</v>
      </c>
      <c r="AF33" s="73">
        <f t="shared" si="8"/>
        <v>719.7</v>
      </c>
      <c r="AG33" s="73">
        <f t="shared" si="8"/>
        <v>0</v>
      </c>
      <c r="AH33" s="73">
        <f t="shared" si="8"/>
        <v>0</v>
      </c>
      <c r="AI33" s="73">
        <f t="shared" si="8"/>
        <v>0</v>
      </c>
      <c r="AJ33" s="73">
        <f t="shared" si="8"/>
        <v>0</v>
      </c>
      <c r="AK33" s="73">
        <f t="shared" si="8"/>
        <v>0</v>
      </c>
      <c r="AL33" s="73">
        <f t="shared" si="8"/>
        <v>0</v>
      </c>
      <c r="AM33" s="73">
        <f t="shared" si="8"/>
        <v>0</v>
      </c>
      <c r="AN33" s="73">
        <f t="shared" si="8"/>
        <v>0</v>
      </c>
      <c r="AO33" s="73">
        <f t="shared" si="8"/>
        <v>20258.900000000001</v>
      </c>
      <c r="AP33" s="73">
        <f t="shared" si="8"/>
        <v>0</v>
      </c>
      <c r="AQ33" s="73">
        <f t="shared" si="8"/>
        <v>0</v>
      </c>
      <c r="AR33" s="165" t="s">
        <v>76</v>
      </c>
      <c r="AS33" s="165"/>
    </row>
    <row r="34" spans="1:45" ht="21" x14ac:dyDescent="0.25">
      <c r="A34" s="152"/>
      <c r="B34" s="204"/>
      <c r="C34" s="152"/>
      <c r="D34" s="74" t="s">
        <v>38</v>
      </c>
      <c r="E34" s="75">
        <f t="shared" si="7"/>
        <v>0</v>
      </c>
      <c r="F34" s="75">
        <f t="shared" si="7"/>
        <v>0</v>
      </c>
      <c r="G34" s="75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165"/>
      <c r="AS34" s="165"/>
    </row>
    <row r="35" spans="1:45" ht="21" x14ac:dyDescent="0.25">
      <c r="A35" s="152"/>
      <c r="B35" s="204"/>
      <c r="C35" s="152"/>
      <c r="D35" s="74" t="s">
        <v>23</v>
      </c>
      <c r="E35" s="75">
        <f t="shared" si="7"/>
        <v>0</v>
      </c>
      <c r="F35" s="75">
        <f t="shared" si="7"/>
        <v>0</v>
      </c>
      <c r="G35" s="75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165"/>
      <c r="AS35" s="165"/>
    </row>
    <row r="36" spans="1:45" ht="21" x14ac:dyDescent="0.25">
      <c r="A36" s="152"/>
      <c r="B36" s="204"/>
      <c r="C36" s="152"/>
      <c r="D36" s="74" t="s">
        <v>43</v>
      </c>
      <c r="E36" s="75">
        <f t="shared" si="7"/>
        <v>20978.600000000002</v>
      </c>
      <c r="F36" s="75">
        <f t="shared" si="7"/>
        <v>0</v>
      </c>
      <c r="G36" s="75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719.7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20258.900000000001</v>
      </c>
      <c r="AP36" s="38">
        <v>0</v>
      </c>
      <c r="AQ36" s="38">
        <v>0</v>
      </c>
      <c r="AR36" s="165"/>
      <c r="AS36" s="165"/>
    </row>
    <row r="37" spans="1:45" ht="42" x14ac:dyDescent="0.25">
      <c r="A37" s="152"/>
      <c r="B37" s="204"/>
      <c r="C37" s="152"/>
      <c r="D37" s="74" t="s">
        <v>39</v>
      </c>
      <c r="E37" s="75">
        <f t="shared" si="7"/>
        <v>0</v>
      </c>
      <c r="F37" s="75">
        <f t="shared" si="7"/>
        <v>0</v>
      </c>
      <c r="G37" s="75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165"/>
      <c r="AS37" s="165"/>
    </row>
    <row r="38" spans="1:45" ht="146.25" x14ac:dyDescent="0.25">
      <c r="A38" s="102"/>
      <c r="B38" s="101"/>
      <c r="C38" s="102"/>
      <c r="D38" s="104" t="s">
        <v>27</v>
      </c>
      <c r="E38" s="75">
        <f>H38+K38+N38+Q38+T38+W38+Z38+AC38+AF38+AI38+AL38+AO38</f>
        <v>1069.8</v>
      </c>
      <c r="F38" s="75">
        <f>I38+L38+O38+R38+U38+X38+AA38+AD38+AG38+AJ38+AM38+AP38</f>
        <v>129</v>
      </c>
      <c r="G38" s="75">
        <f>F38/E38*100</f>
        <v>12.058328659562536</v>
      </c>
      <c r="H38" s="103">
        <v>0</v>
      </c>
      <c r="I38" s="103">
        <v>0</v>
      </c>
      <c r="J38" s="103">
        <v>0</v>
      </c>
      <c r="K38" s="103">
        <v>41</v>
      </c>
      <c r="L38" s="103">
        <v>41</v>
      </c>
      <c r="M38" s="103">
        <v>100</v>
      </c>
      <c r="N38" s="103">
        <v>375.5</v>
      </c>
      <c r="O38" s="103">
        <v>88</v>
      </c>
      <c r="P38" s="103">
        <f>O38/N38*100</f>
        <v>23.435419440745672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653.29999999999995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8" t="s">
        <v>77</v>
      </c>
      <c r="AS38" s="108"/>
    </row>
    <row r="39" spans="1:45" x14ac:dyDescent="0.25">
      <c r="A39" s="259"/>
      <c r="B39" s="181" t="s">
        <v>66</v>
      </c>
      <c r="C39" s="259"/>
      <c r="D39" s="72" t="s">
        <v>22</v>
      </c>
      <c r="E39" s="73">
        <f>H39+K39+N39+Q39+T39+W39+Z39+AC39+AF39+AI39+AL39+AO39</f>
        <v>47924.2</v>
      </c>
      <c r="F39" s="73">
        <f t="shared" si="7"/>
        <v>5740.6</v>
      </c>
      <c r="G39" s="73">
        <f>F39/E39*100</f>
        <v>11.978499380271348</v>
      </c>
      <c r="H39" s="73">
        <f>SUM(H40:H42)</f>
        <v>498.6</v>
      </c>
      <c r="I39" s="73">
        <f>SUM(I40:I43)</f>
        <v>443.7</v>
      </c>
      <c r="J39" s="73">
        <f>I39/H39*100</f>
        <v>88.989169675090253</v>
      </c>
      <c r="K39" s="73">
        <f>SUM(K40:K42)</f>
        <v>3354.4</v>
      </c>
      <c r="L39" s="73">
        <f>SUM(L40:L43)</f>
        <v>3354.4</v>
      </c>
      <c r="M39" s="73">
        <f>L39/K39*100</f>
        <v>100</v>
      </c>
      <c r="N39" s="73">
        <f>SUM(N40:N42)</f>
        <v>2017.8</v>
      </c>
      <c r="O39" s="73">
        <f>SUM(O40:O43)</f>
        <v>1942.5</v>
      </c>
      <c r="P39" s="73">
        <v>0</v>
      </c>
      <c r="Q39" s="73">
        <f>SUM(Q40:Q42)</f>
        <v>2254.6999999999998</v>
      </c>
      <c r="R39" s="73">
        <f>SUM(R40:R43)</f>
        <v>0</v>
      </c>
      <c r="S39" s="73">
        <f>SUM(S40:S43)</f>
        <v>0</v>
      </c>
      <c r="T39" s="73">
        <f>SUM(T40:T42)</f>
        <v>1805</v>
      </c>
      <c r="U39" s="73">
        <f>SUM(U40:U43)</f>
        <v>0</v>
      </c>
      <c r="V39" s="73">
        <v>0</v>
      </c>
      <c r="W39" s="73">
        <f>SUM(W40:W42)</f>
        <v>3756.5</v>
      </c>
      <c r="X39" s="73">
        <f>SUM(X40:X43)</f>
        <v>0</v>
      </c>
      <c r="Y39" s="73">
        <f>SUM(Y40:Y43)</f>
        <v>0</v>
      </c>
      <c r="Z39" s="73">
        <f>SUM(Z40:Z42)</f>
        <v>2120.6</v>
      </c>
      <c r="AA39" s="73">
        <f>SUM(AA40:AA43)</f>
        <v>0</v>
      </c>
      <c r="AB39" s="73">
        <f>SUM(AB40:AB43)</f>
        <v>0</v>
      </c>
      <c r="AC39" s="73">
        <f>SUM(AC40:AC42)</f>
        <v>2173.6</v>
      </c>
      <c r="AD39" s="73">
        <f>SUM(AD40:AD43)</f>
        <v>0</v>
      </c>
      <c r="AE39" s="73">
        <f>SUM(AE40:AE43)</f>
        <v>0</v>
      </c>
      <c r="AF39" s="73">
        <f>SUM(AF40:AF42)</f>
        <v>2678</v>
      </c>
      <c r="AG39" s="73">
        <f>SUM(AG40:AG43)</f>
        <v>0</v>
      </c>
      <c r="AH39" s="73">
        <f>SUM(AH40:AH43)</f>
        <v>0</v>
      </c>
      <c r="AI39" s="73">
        <f>SUM(AI40:AI42)</f>
        <v>1855.6</v>
      </c>
      <c r="AJ39" s="73">
        <f>SUM(AJ40:AJ43)</f>
        <v>0</v>
      </c>
      <c r="AK39" s="73">
        <f>SUM(AK40:AK43)</f>
        <v>0</v>
      </c>
      <c r="AL39" s="73">
        <f>SUM(AL40:AL42)</f>
        <v>1929.8</v>
      </c>
      <c r="AM39" s="73">
        <f>SUM(AM40:AM43)</f>
        <v>0</v>
      </c>
      <c r="AN39" s="73">
        <f>SUM(AN40:AN43)</f>
        <v>0</v>
      </c>
      <c r="AO39" s="73">
        <f>SUM(AO40:AO42)</f>
        <v>23479.600000000002</v>
      </c>
      <c r="AP39" s="73">
        <f>SUM(AP40:AP43)</f>
        <v>0</v>
      </c>
      <c r="AQ39" s="73">
        <f>SUM(AQ40:AQ43)</f>
        <v>0</v>
      </c>
      <c r="AR39" s="151"/>
      <c r="AS39" s="265"/>
    </row>
    <row r="40" spans="1:45" ht="21" x14ac:dyDescent="0.25">
      <c r="A40" s="259"/>
      <c r="B40" s="181"/>
      <c r="C40" s="259"/>
      <c r="D40" s="74" t="s">
        <v>38</v>
      </c>
      <c r="E40" s="75">
        <f t="shared" si="7"/>
        <v>0</v>
      </c>
      <c r="F40" s="75">
        <f>SUM(F9,F14,F24,F29)</f>
        <v>0</v>
      </c>
      <c r="G40" s="75">
        <v>0</v>
      </c>
      <c r="H40" s="38">
        <f t="shared" ref="H40:I42" si="9">SUM(H45,H50)</f>
        <v>0</v>
      </c>
      <c r="I40" s="38">
        <f t="shared" si="9"/>
        <v>0</v>
      </c>
      <c r="J40" s="38">
        <f>SUM(J9,J14,J24,J29)</f>
        <v>0</v>
      </c>
      <c r="K40" s="38">
        <f t="shared" ref="K40:L42" si="10">SUM(K45,K50)</f>
        <v>0</v>
      </c>
      <c r="L40" s="38">
        <f t="shared" si="10"/>
        <v>0</v>
      </c>
      <c r="M40" s="38">
        <f>SUM(M9,M14,M24,M29)</f>
        <v>0</v>
      </c>
      <c r="N40" s="38">
        <f t="shared" ref="N40:O42" si="11">SUM(N45,N50)</f>
        <v>0</v>
      </c>
      <c r="O40" s="38">
        <f t="shared" si="11"/>
        <v>0</v>
      </c>
      <c r="P40" s="38">
        <f>SUM(P9,P14,P24,P29)</f>
        <v>0</v>
      </c>
      <c r="Q40" s="38">
        <f t="shared" ref="Q40:R42" si="12">SUM(Q45,Q50)</f>
        <v>0</v>
      </c>
      <c r="R40" s="38">
        <f t="shared" si="12"/>
        <v>0</v>
      </c>
      <c r="S40" s="38">
        <f>SUM(S9,S14,S24,S29)</f>
        <v>0</v>
      </c>
      <c r="T40" s="38">
        <f t="shared" ref="T40:U42" si="13">SUM(T45,T50)</f>
        <v>0</v>
      </c>
      <c r="U40" s="38">
        <f t="shared" si="13"/>
        <v>0</v>
      </c>
      <c r="V40" s="38">
        <f>SUM(V9,V14,V24,V29)</f>
        <v>0</v>
      </c>
      <c r="W40" s="38">
        <f t="shared" ref="W40:X42" si="14">SUM(W45,W50)</f>
        <v>0</v>
      </c>
      <c r="X40" s="38">
        <f t="shared" si="14"/>
        <v>0</v>
      </c>
      <c r="Y40" s="38">
        <f>SUM(Y9,Y14,Y24,Y29)</f>
        <v>0</v>
      </c>
      <c r="Z40" s="38">
        <f t="shared" ref="Z40:AA42" si="15">SUM(Z45,Z50)</f>
        <v>0</v>
      </c>
      <c r="AA40" s="38">
        <f t="shared" si="15"/>
        <v>0</v>
      </c>
      <c r="AB40" s="38">
        <f>SUM(AB9,AB14,AB24,AB29)</f>
        <v>0</v>
      </c>
      <c r="AC40" s="38">
        <f t="shared" ref="AC40:AD42" si="16">SUM(AC45,AC50)</f>
        <v>0</v>
      </c>
      <c r="AD40" s="38">
        <f t="shared" si="16"/>
        <v>0</v>
      </c>
      <c r="AE40" s="38">
        <f>SUM(AE9,AE14,AE24,AE29)</f>
        <v>0</v>
      </c>
      <c r="AF40" s="38">
        <f t="shared" ref="AF40:AG42" si="17">SUM(AF45,AF50)</f>
        <v>0</v>
      </c>
      <c r="AG40" s="38">
        <f t="shared" si="17"/>
        <v>0</v>
      </c>
      <c r="AH40" s="38">
        <f>SUM(AH9,AH14,AH24,AH29)</f>
        <v>0</v>
      </c>
      <c r="AI40" s="38">
        <f t="shared" ref="AI40:AJ42" si="18">SUM(AI45,AI50)</f>
        <v>0</v>
      </c>
      <c r="AJ40" s="38">
        <f t="shared" si="18"/>
        <v>0</v>
      </c>
      <c r="AK40" s="38">
        <f>SUM(AK9,AK14,AK24,AK29)</f>
        <v>0</v>
      </c>
      <c r="AL40" s="38">
        <f t="shared" ref="AL40:AM42" si="19">SUM(AL45,AL50)</f>
        <v>0</v>
      </c>
      <c r="AM40" s="38">
        <f t="shared" si="19"/>
        <v>0</v>
      </c>
      <c r="AN40" s="38">
        <f>SUM(AN9,AN14,AN24,AN29)</f>
        <v>0</v>
      </c>
      <c r="AO40" s="38">
        <f t="shared" ref="AO40:AP42" si="20">SUM(AO45,AO50)</f>
        <v>0</v>
      </c>
      <c r="AP40" s="38">
        <f t="shared" si="20"/>
        <v>0</v>
      </c>
      <c r="AQ40" s="38">
        <f>SUM(AQ9,AQ14,AQ24,AQ29)</f>
        <v>0</v>
      </c>
      <c r="AR40" s="152"/>
      <c r="AS40" s="266"/>
    </row>
    <row r="41" spans="1:45" ht="21" x14ac:dyDescent="0.25">
      <c r="A41" s="259"/>
      <c r="B41" s="181"/>
      <c r="C41" s="259"/>
      <c r="D41" s="74" t="s">
        <v>23</v>
      </c>
      <c r="E41" s="75">
        <f t="shared" si="7"/>
        <v>0</v>
      </c>
      <c r="F41" s="75">
        <f>SUM(F10,F15,F20,F25,F30)</f>
        <v>0</v>
      </c>
      <c r="G41" s="75">
        <v>0</v>
      </c>
      <c r="H41" s="38">
        <f t="shared" si="9"/>
        <v>0</v>
      </c>
      <c r="I41" s="38">
        <f t="shared" si="9"/>
        <v>0</v>
      </c>
      <c r="J41" s="38">
        <f>SUM(J10,J15,J20,J25,J30)</f>
        <v>0</v>
      </c>
      <c r="K41" s="38">
        <f t="shared" si="10"/>
        <v>0</v>
      </c>
      <c r="L41" s="38">
        <f t="shared" si="10"/>
        <v>0</v>
      </c>
      <c r="M41" s="38">
        <f>SUM(M10,M15,M20,M25,M30)</f>
        <v>0</v>
      </c>
      <c r="N41" s="38">
        <f t="shared" si="11"/>
        <v>0</v>
      </c>
      <c r="O41" s="38">
        <f t="shared" si="11"/>
        <v>0</v>
      </c>
      <c r="P41" s="38">
        <f>SUM(P10,P15,P20,P25,P30)</f>
        <v>0</v>
      </c>
      <c r="Q41" s="38">
        <f t="shared" si="12"/>
        <v>0</v>
      </c>
      <c r="R41" s="38">
        <f t="shared" si="12"/>
        <v>0</v>
      </c>
      <c r="S41" s="38">
        <f>SUM(S10,S15,S20,S25,S30)</f>
        <v>0</v>
      </c>
      <c r="T41" s="38">
        <f t="shared" si="13"/>
        <v>0</v>
      </c>
      <c r="U41" s="38">
        <f t="shared" si="13"/>
        <v>0</v>
      </c>
      <c r="V41" s="38">
        <f>SUM(V10,V15,V20,V25,V30)</f>
        <v>0</v>
      </c>
      <c r="W41" s="38">
        <f t="shared" si="14"/>
        <v>0</v>
      </c>
      <c r="X41" s="38">
        <f t="shared" si="14"/>
        <v>0</v>
      </c>
      <c r="Y41" s="38">
        <f>SUM(Y10,Y15,Y20,Y25,Y30)</f>
        <v>0</v>
      </c>
      <c r="Z41" s="38">
        <f t="shared" si="15"/>
        <v>0</v>
      </c>
      <c r="AA41" s="38">
        <f t="shared" si="15"/>
        <v>0</v>
      </c>
      <c r="AB41" s="38">
        <f>SUM(AB10,AB15,AB20,AB25,AB30)</f>
        <v>0</v>
      </c>
      <c r="AC41" s="38">
        <f t="shared" si="16"/>
        <v>0</v>
      </c>
      <c r="AD41" s="38">
        <f t="shared" si="16"/>
        <v>0</v>
      </c>
      <c r="AE41" s="38">
        <f>SUM(AE10,AE15,AE20,AE25,AE30)</f>
        <v>0</v>
      </c>
      <c r="AF41" s="38">
        <f t="shared" si="17"/>
        <v>0</v>
      </c>
      <c r="AG41" s="38">
        <f t="shared" si="17"/>
        <v>0</v>
      </c>
      <c r="AH41" s="38">
        <f>SUM(AH10,AH15,AH20,AH25,AH30)</f>
        <v>0</v>
      </c>
      <c r="AI41" s="38">
        <f t="shared" si="18"/>
        <v>0</v>
      </c>
      <c r="AJ41" s="38">
        <f t="shared" si="18"/>
        <v>0</v>
      </c>
      <c r="AK41" s="38">
        <f>SUM(AK10,AK15,AK20,AK25,AK30)</f>
        <v>0</v>
      </c>
      <c r="AL41" s="38">
        <f t="shared" si="19"/>
        <v>0</v>
      </c>
      <c r="AM41" s="38">
        <f t="shared" si="19"/>
        <v>0</v>
      </c>
      <c r="AN41" s="38">
        <f>SUM(AN10,AN15,AN20,AN25,AN30)</f>
        <v>0</v>
      </c>
      <c r="AO41" s="38">
        <f t="shared" si="20"/>
        <v>0</v>
      </c>
      <c r="AP41" s="38">
        <f t="shared" si="20"/>
        <v>0</v>
      </c>
      <c r="AQ41" s="38">
        <f>SUM(AQ10,AQ15,AQ20,AQ25,AQ30)</f>
        <v>0</v>
      </c>
      <c r="AR41" s="152"/>
      <c r="AS41" s="266"/>
    </row>
    <row r="42" spans="1:45" ht="21" x14ac:dyDescent="0.25">
      <c r="A42" s="259"/>
      <c r="B42" s="181"/>
      <c r="C42" s="259"/>
      <c r="D42" s="74" t="s">
        <v>43</v>
      </c>
      <c r="E42" s="75">
        <f t="shared" si="7"/>
        <v>47924.2</v>
      </c>
      <c r="F42" s="75">
        <f>I42+L42+O42+R42+U42+X42+AA42+AD42+AG42+AJ42+AM42+AP42</f>
        <v>5740.6</v>
      </c>
      <c r="G42" s="75">
        <f>F42/E42*100</f>
        <v>11.978499380271348</v>
      </c>
      <c r="H42" s="38">
        <f t="shared" si="9"/>
        <v>498.6</v>
      </c>
      <c r="I42" s="38">
        <f t="shared" si="9"/>
        <v>443.7</v>
      </c>
      <c r="J42" s="38">
        <f>I42/H42*100</f>
        <v>88.989169675090253</v>
      </c>
      <c r="K42" s="38">
        <f t="shared" si="10"/>
        <v>3354.4</v>
      </c>
      <c r="L42" s="38">
        <f t="shared" si="10"/>
        <v>3354.4</v>
      </c>
      <c r="M42" s="38">
        <f>L42/K42*100</f>
        <v>100</v>
      </c>
      <c r="N42" s="38">
        <f t="shared" si="11"/>
        <v>2017.8</v>
      </c>
      <c r="O42" s="38">
        <f t="shared" si="11"/>
        <v>1942.5</v>
      </c>
      <c r="P42" s="38">
        <v>0</v>
      </c>
      <c r="Q42" s="38">
        <f t="shared" si="12"/>
        <v>2254.6999999999998</v>
      </c>
      <c r="R42" s="38">
        <f t="shared" si="12"/>
        <v>0</v>
      </c>
      <c r="S42" s="38">
        <f>R42/Q42*100</f>
        <v>0</v>
      </c>
      <c r="T42" s="38">
        <f t="shared" si="13"/>
        <v>1805</v>
      </c>
      <c r="U42" s="38">
        <f t="shared" si="13"/>
        <v>0</v>
      </c>
      <c r="V42" s="38">
        <v>0</v>
      </c>
      <c r="W42" s="38">
        <f t="shared" si="14"/>
        <v>3756.5</v>
      </c>
      <c r="X42" s="38">
        <f t="shared" si="14"/>
        <v>0</v>
      </c>
      <c r="Y42" s="38">
        <f>X42/W42*100</f>
        <v>0</v>
      </c>
      <c r="Z42" s="38">
        <f t="shared" si="15"/>
        <v>2120.6</v>
      </c>
      <c r="AA42" s="38">
        <f t="shared" si="15"/>
        <v>0</v>
      </c>
      <c r="AB42" s="38">
        <f>AA42/Z42*100</f>
        <v>0</v>
      </c>
      <c r="AC42" s="38">
        <f t="shared" si="16"/>
        <v>2173.6</v>
      </c>
      <c r="AD42" s="38">
        <f t="shared" si="16"/>
        <v>0</v>
      </c>
      <c r="AE42" s="38">
        <f>AD42/AC42*100</f>
        <v>0</v>
      </c>
      <c r="AF42" s="38">
        <f t="shared" si="17"/>
        <v>2678</v>
      </c>
      <c r="AG42" s="38">
        <f t="shared" si="17"/>
        <v>0</v>
      </c>
      <c r="AH42" s="38">
        <f>AG42/AF42*100</f>
        <v>0</v>
      </c>
      <c r="AI42" s="38">
        <f t="shared" si="18"/>
        <v>1855.6</v>
      </c>
      <c r="AJ42" s="38">
        <f t="shared" si="18"/>
        <v>0</v>
      </c>
      <c r="AK42" s="38">
        <f>AJ42/AI42*100</f>
        <v>0</v>
      </c>
      <c r="AL42" s="38">
        <f t="shared" si="19"/>
        <v>1929.8</v>
      </c>
      <c r="AM42" s="38">
        <f t="shared" si="19"/>
        <v>0</v>
      </c>
      <c r="AN42" s="38">
        <f>AM42/AL42*100</f>
        <v>0</v>
      </c>
      <c r="AO42" s="38">
        <f t="shared" si="20"/>
        <v>23479.600000000002</v>
      </c>
      <c r="AP42" s="38">
        <f t="shared" si="20"/>
        <v>0</v>
      </c>
      <c r="AQ42" s="38">
        <f>AP42/AO42*100</f>
        <v>0</v>
      </c>
      <c r="AR42" s="152"/>
      <c r="AS42" s="266"/>
    </row>
    <row r="43" spans="1:45" ht="42" x14ac:dyDescent="0.25">
      <c r="A43" s="259"/>
      <c r="B43" s="181"/>
      <c r="C43" s="259"/>
      <c r="D43" s="74" t="s">
        <v>39</v>
      </c>
      <c r="E43" s="75">
        <f>H43+K43+N43+Q43+T43+W43+Z43+AC43+AF43+AI43+AL43+AO43</f>
        <v>0</v>
      </c>
      <c r="F43" s="75">
        <f>I43+L43+O43+R43+U43+X43+AA43+AD43+AG43+AJ43+AM43+AP43</f>
        <v>0</v>
      </c>
      <c r="G43" s="75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152"/>
      <c r="AS43" s="266"/>
    </row>
    <row r="44" spans="1:45" x14ac:dyDescent="0.25">
      <c r="A44" s="151"/>
      <c r="B44" s="203" t="s">
        <v>35</v>
      </c>
      <c r="C44" s="151"/>
      <c r="D44" s="72" t="s">
        <v>22</v>
      </c>
      <c r="E44" s="73">
        <f t="shared" si="7"/>
        <v>20978.600000000002</v>
      </c>
      <c r="F44" s="73">
        <f>SUM(F45:F47)</f>
        <v>0</v>
      </c>
      <c r="G44" s="73">
        <f>SUM(G45:G48)</f>
        <v>0</v>
      </c>
      <c r="H44" s="73">
        <f>SUM(H45:H48)</f>
        <v>0</v>
      </c>
      <c r="I44" s="73">
        <f>SUM(I45:I47)</f>
        <v>0</v>
      </c>
      <c r="J44" s="73">
        <f>J46</f>
        <v>0</v>
      </c>
      <c r="K44" s="73">
        <f>SUM(K45:K48)</f>
        <v>0</v>
      </c>
      <c r="L44" s="73">
        <f>SUM(L45:L47)</f>
        <v>0</v>
      </c>
      <c r="M44" s="73">
        <f>M46</f>
        <v>0</v>
      </c>
      <c r="N44" s="73">
        <f>SUM(N45:N48)</f>
        <v>0</v>
      </c>
      <c r="O44" s="73">
        <f>SUM(O45:O47)</f>
        <v>0</v>
      </c>
      <c r="P44" s="73">
        <f>P46</f>
        <v>0</v>
      </c>
      <c r="Q44" s="73">
        <f>SUM(Q45:Q48)</f>
        <v>0</v>
      </c>
      <c r="R44" s="73">
        <f>SUM(R45:R47)</f>
        <v>0</v>
      </c>
      <c r="S44" s="73">
        <f>S46</f>
        <v>0</v>
      </c>
      <c r="T44" s="73">
        <f>SUM(T45:T48)</f>
        <v>0</v>
      </c>
      <c r="U44" s="73">
        <f>SUM(U45:U47)</f>
        <v>0</v>
      </c>
      <c r="V44" s="73">
        <f>V46</f>
        <v>0</v>
      </c>
      <c r="W44" s="73">
        <f>SUM(W45:W48)</f>
        <v>0</v>
      </c>
      <c r="X44" s="73">
        <f>SUM(X45:X47)</f>
        <v>0</v>
      </c>
      <c r="Y44" s="73">
        <f>Y46</f>
        <v>0</v>
      </c>
      <c r="Z44" s="73">
        <f>SUM(Z45:Z48)</f>
        <v>0</v>
      </c>
      <c r="AA44" s="73">
        <f>SUM(AA45:AA47)</f>
        <v>0</v>
      </c>
      <c r="AB44" s="73">
        <f>AB46</f>
        <v>0</v>
      </c>
      <c r="AC44" s="73">
        <f>SUM(AC45:AC48)</f>
        <v>0</v>
      </c>
      <c r="AD44" s="73">
        <f>SUM(AD45:AD47)</f>
        <v>0</v>
      </c>
      <c r="AE44" s="73">
        <v>0</v>
      </c>
      <c r="AF44" s="73">
        <f>SUM(AF45:AF48)</f>
        <v>719.7</v>
      </c>
      <c r="AG44" s="73">
        <f>SUM(AG45:AG47)</f>
        <v>0</v>
      </c>
      <c r="AH44" s="73">
        <v>0</v>
      </c>
      <c r="AI44" s="73">
        <f>SUM(AI45:AI48)</f>
        <v>0</v>
      </c>
      <c r="AJ44" s="73">
        <f>SUM(AJ45:AJ47)</f>
        <v>0</v>
      </c>
      <c r="AK44" s="73">
        <f>AK46</f>
        <v>0</v>
      </c>
      <c r="AL44" s="73">
        <f>SUM(AL45:AL48)</f>
        <v>0</v>
      </c>
      <c r="AM44" s="73">
        <f>SUM(AM45:AM47)</f>
        <v>0</v>
      </c>
      <c r="AN44" s="73">
        <f>AN46</f>
        <v>0</v>
      </c>
      <c r="AO44" s="73">
        <f>SUM(AO45:AO48)</f>
        <v>20258.900000000001</v>
      </c>
      <c r="AP44" s="73">
        <f>SUM(AP45:AP47)</f>
        <v>0</v>
      </c>
      <c r="AQ44" s="73">
        <f>AQ46</f>
        <v>0</v>
      </c>
      <c r="AR44" s="261"/>
      <c r="AS44" s="261"/>
    </row>
    <row r="45" spans="1:45" ht="21" x14ac:dyDescent="0.25">
      <c r="A45" s="152"/>
      <c r="B45" s="204"/>
      <c r="C45" s="152"/>
      <c r="D45" s="74" t="s">
        <v>38</v>
      </c>
      <c r="E45" s="75">
        <f t="shared" si="7"/>
        <v>0</v>
      </c>
      <c r="F45" s="75">
        <f>SUM(I45,L45,O45,R45,U45,X45,AA45,AD45,AG45,AJ45,AM45,AP45)</f>
        <v>0</v>
      </c>
      <c r="G45" s="75">
        <v>0</v>
      </c>
      <c r="H45" s="38">
        <f t="shared" ref="H45:I48" si="21">H34</f>
        <v>0</v>
      </c>
      <c r="I45" s="38">
        <f t="shared" si="21"/>
        <v>0</v>
      </c>
      <c r="J45" s="38">
        <v>0</v>
      </c>
      <c r="K45" s="38">
        <f t="shared" ref="K45:L48" si="22">K34</f>
        <v>0</v>
      </c>
      <c r="L45" s="38">
        <f t="shared" si="22"/>
        <v>0</v>
      </c>
      <c r="M45" s="38">
        <v>0</v>
      </c>
      <c r="N45" s="38">
        <f t="shared" ref="N45:O48" si="23">N34</f>
        <v>0</v>
      </c>
      <c r="O45" s="38">
        <f t="shared" si="23"/>
        <v>0</v>
      </c>
      <c r="P45" s="38">
        <v>0</v>
      </c>
      <c r="Q45" s="38">
        <f t="shared" ref="Q45:R48" si="24">Q34</f>
        <v>0</v>
      </c>
      <c r="R45" s="38">
        <f t="shared" si="24"/>
        <v>0</v>
      </c>
      <c r="S45" s="38">
        <v>0</v>
      </c>
      <c r="T45" s="38">
        <f t="shared" ref="T45:U48" si="25">T34</f>
        <v>0</v>
      </c>
      <c r="U45" s="38">
        <f t="shared" si="25"/>
        <v>0</v>
      </c>
      <c r="V45" s="38">
        <v>0</v>
      </c>
      <c r="W45" s="38">
        <f t="shared" ref="W45:X48" si="26">W34</f>
        <v>0</v>
      </c>
      <c r="X45" s="38">
        <f t="shared" si="26"/>
        <v>0</v>
      </c>
      <c r="Y45" s="38">
        <v>0</v>
      </c>
      <c r="Z45" s="38">
        <f t="shared" ref="Z45:AA48" si="27">Z34</f>
        <v>0</v>
      </c>
      <c r="AA45" s="38">
        <f t="shared" si="27"/>
        <v>0</v>
      </c>
      <c r="AB45" s="38">
        <v>0</v>
      </c>
      <c r="AC45" s="38">
        <f t="shared" ref="AC45:AD48" si="28">AC34</f>
        <v>0</v>
      </c>
      <c r="AD45" s="38">
        <f t="shared" si="28"/>
        <v>0</v>
      </c>
      <c r="AE45" s="38">
        <v>0</v>
      </c>
      <c r="AF45" s="38">
        <f t="shared" ref="AF45:AG48" si="29">AF34</f>
        <v>0</v>
      </c>
      <c r="AG45" s="38">
        <f t="shared" si="29"/>
        <v>0</v>
      </c>
      <c r="AH45" s="38">
        <v>0</v>
      </c>
      <c r="AI45" s="38">
        <f t="shared" ref="AI45:AJ48" si="30">AI34</f>
        <v>0</v>
      </c>
      <c r="AJ45" s="38">
        <f t="shared" si="30"/>
        <v>0</v>
      </c>
      <c r="AK45" s="38">
        <v>0</v>
      </c>
      <c r="AL45" s="38">
        <f t="shared" ref="AL45:AM48" si="31">AL34</f>
        <v>0</v>
      </c>
      <c r="AM45" s="38">
        <f t="shared" si="31"/>
        <v>0</v>
      </c>
      <c r="AN45" s="38">
        <v>0</v>
      </c>
      <c r="AO45" s="38">
        <f t="shared" ref="AO45:AP48" si="32">AO34</f>
        <v>0</v>
      </c>
      <c r="AP45" s="38">
        <f t="shared" si="32"/>
        <v>0</v>
      </c>
      <c r="AQ45" s="38">
        <v>0</v>
      </c>
      <c r="AR45" s="262"/>
      <c r="AS45" s="262"/>
    </row>
    <row r="46" spans="1:45" ht="21" x14ac:dyDescent="0.25">
      <c r="A46" s="152"/>
      <c r="B46" s="204"/>
      <c r="C46" s="152"/>
      <c r="D46" s="74" t="s">
        <v>23</v>
      </c>
      <c r="E46" s="75">
        <f>E30</f>
        <v>0</v>
      </c>
      <c r="F46" s="75">
        <f>SUM(I46,L46,O46,R46,U46,X46,AA46,AD46,AG46,AJ46,AM46,AP46)</f>
        <v>0</v>
      </c>
      <c r="G46" s="75">
        <v>0</v>
      </c>
      <c r="H46" s="38">
        <f t="shared" si="21"/>
        <v>0</v>
      </c>
      <c r="I46" s="38">
        <f t="shared" si="21"/>
        <v>0</v>
      </c>
      <c r="J46" s="38">
        <f>J30</f>
        <v>0</v>
      </c>
      <c r="K46" s="38">
        <f t="shared" si="22"/>
        <v>0</v>
      </c>
      <c r="L46" s="38">
        <f t="shared" si="22"/>
        <v>0</v>
      </c>
      <c r="M46" s="38">
        <f>M30</f>
        <v>0</v>
      </c>
      <c r="N46" s="38">
        <f t="shared" si="23"/>
        <v>0</v>
      </c>
      <c r="O46" s="38">
        <f t="shared" si="23"/>
        <v>0</v>
      </c>
      <c r="P46" s="38">
        <f>P30</f>
        <v>0</v>
      </c>
      <c r="Q46" s="38">
        <f t="shared" si="24"/>
        <v>0</v>
      </c>
      <c r="R46" s="38">
        <f t="shared" si="24"/>
        <v>0</v>
      </c>
      <c r="S46" s="38">
        <f>S30</f>
        <v>0</v>
      </c>
      <c r="T46" s="38">
        <f t="shared" si="25"/>
        <v>0</v>
      </c>
      <c r="U46" s="38">
        <f t="shared" si="25"/>
        <v>0</v>
      </c>
      <c r="V46" s="38">
        <f>V30</f>
        <v>0</v>
      </c>
      <c r="W46" s="38">
        <f t="shared" si="26"/>
        <v>0</v>
      </c>
      <c r="X46" s="38">
        <f t="shared" si="26"/>
        <v>0</v>
      </c>
      <c r="Y46" s="38">
        <f>Y30</f>
        <v>0</v>
      </c>
      <c r="Z46" s="38">
        <f t="shared" si="27"/>
        <v>0</v>
      </c>
      <c r="AA46" s="38">
        <f t="shared" si="27"/>
        <v>0</v>
      </c>
      <c r="AB46" s="38">
        <f>AB30</f>
        <v>0</v>
      </c>
      <c r="AC46" s="38">
        <f t="shared" si="28"/>
        <v>0</v>
      </c>
      <c r="AD46" s="38">
        <f t="shared" si="28"/>
        <v>0</v>
      </c>
      <c r="AE46" s="38">
        <f>AE30</f>
        <v>0</v>
      </c>
      <c r="AF46" s="38">
        <f t="shared" si="29"/>
        <v>0</v>
      </c>
      <c r="AG46" s="38">
        <f t="shared" si="29"/>
        <v>0</v>
      </c>
      <c r="AH46" s="38">
        <f>AH30</f>
        <v>0</v>
      </c>
      <c r="AI46" s="38">
        <f t="shared" si="30"/>
        <v>0</v>
      </c>
      <c r="AJ46" s="38">
        <f t="shared" si="30"/>
        <v>0</v>
      </c>
      <c r="AK46" s="38">
        <f>AK30</f>
        <v>0</v>
      </c>
      <c r="AL46" s="38">
        <f t="shared" si="31"/>
        <v>0</v>
      </c>
      <c r="AM46" s="38">
        <f t="shared" si="31"/>
        <v>0</v>
      </c>
      <c r="AN46" s="38">
        <f>AN30</f>
        <v>0</v>
      </c>
      <c r="AO46" s="38">
        <f t="shared" si="32"/>
        <v>0</v>
      </c>
      <c r="AP46" s="38">
        <f t="shared" si="32"/>
        <v>0</v>
      </c>
      <c r="AQ46" s="38">
        <f>AQ30</f>
        <v>0</v>
      </c>
      <c r="AR46" s="262"/>
      <c r="AS46" s="262"/>
    </row>
    <row r="47" spans="1:45" ht="21" x14ac:dyDescent="0.25">
      <c r="A47" s="152"/>
      <c r="B47" s="204"/>
      <c r="C47" s="152"/>
      <c r="D47" s="74" t="s">
        <v>43</v>
      </c>
      <c r="E47" s="75">
        <f>H47+K47+N47+Q47+T47+W47+Z47+AC47+AF47+AI47+AL47+AO47</f>
        <v>20978.600000000002</v>
      </c>
      <c r="F47" s="75">
        <f>SUM(I47,L47,O47,R47,U47,X47,AA47,AD47,AG47,AJ47,AM47,AP47)</f>
        <v>0</v>
      </c>
      <c r="G47" s="75">
        <f>F47/E47*100</f>
        <v>0</v>
      </c>
      <c r="H47" s="38">
        <f t="shared" si="21"/>
        <v>0</v>
      </c>
      <c r="I47" s="38">
        <f t="shared" si="21"/>
        <v>0</v>
      </c>
      <c r="J47" s="38">
        <f>J48</f>
        <v>0</v>
      </c>
      <c r="K47" s="38">
        <f t="shared" si="22"/>
        <v>0</v>
      </c>
      <c r="L47" s="38">
        <f t="shared" si="22"/>
        <v>0</v>
      </c>
      <c r="M47" s="38">
        <f>M48</f>
        <v>0</v>
      </c>
      <c r="N47" s="38">
        <f t="shared" si="23"/>
        <v>0</v>
      </c>
      <c r="O47" s="38">
        <f t="shared" si="23"/>
        <v>0</v>
      </c>
      <c r="P47" s="38">
        <f>P48</f>
        <v>0</v>
      </c>
      <c r="Q47" s="38">
        <f t="shared" si="24"/>
        <v>0</v>
      </c>
      <c r="R47" s="38">
        <f t="shared" si="24"/>
        <v>0</v>
      </c>
      <c r="S47" s="38">
        <f>S48</f>
        <v>0</v>
      </c>
      <c r="T47" s="38">
        <f t="shared" si="25"/>
        <v>0</v>
      </c>
      <c r="U47" s="38">
        <f t="shared" si="25"/>
        <v>0</v>
      </c>
      <c r="V47" s="38">
        <f>V48</f>
        <v>0</v>
      </c>
      <c r="W47" s="38">
        <f t="shared" si="26"/>
        <v>0</v>
      </c>
      <c r="X47" s="38">
        <f t="shared" si="26"/>
        <v>0</v>
      </c>
      <c r="Y47" s="38">
        <f>Y48</f>
        <v>0</v>
      </c>
      <c r="Z47" s="38">
        <f t="shared" si="27"/>
        <v>0</v>
      </c>
      <c r="AA47" s="38">
        <f t="shared" si="27"/>
        <v>0</v>
      </c>
      <c r="AB47" s="38">
        <f>AB48</f>
        <v>0</v>
      </c>
      <c r="AC47" s="38">
        <f t="shared" si="28"/>
        <v>0</v>
      </c>
      <c r="AD47" s="38">
        <f t="shared" si="28"/>
        <v>0</v>
      </c>
      <c r="AE47" s="38">
        <v>0</v>
      </c>
      <c r="AF47" s="38">
        <f t="shared" si="29"/>
        <v>719.7</v>
      </c>
      <c r="AG47" s="38">
        <f t="shared" si="29"/>
        <v>0</v>
      </c>
      <c r="AH47" s="38">
        <f>AH48</f>
        <v>0</v>
      </c>
      <c r="AI47" s="38">
        <f t="shared" si="30"/>
        <v>0</v>
      </c>
      <c r="AJ47" s="38">
        <f t="shared" si="30"/>
        <v>0</v>
      </c>
      <c r="AK47" s="38">
        <f>AK48</f>
        <v>0</v>
      </c>
      <c r="AL47" s="38">
        <f t="shared" si="31"/>
        <v>0</v>
      </c>
      <c r="AM47" s="38">
        <f t="shared" si="31"/>
        <v>0</v>
      </c>
      <c r="AN47" s="38">
        <f>AN48</f>
        <v>0</v>
      </c>
      <c r="AO47" s="38">
        <f t="shared" si="32"/>
        <v>20258.900000000001</v>
      </c>
      <c r="AP47" s="38">
        <f t="shared" si="32"/>
        <v>0</v>
      </c>
      <c r="AQ47" s="38">
        <f>AQ48</f>
        <v>0</v>
      </c>
      <c r="AR47" s="262"/>
      <c r="AS47" s="262"/>
    </row>
    <row r="48" spans="1:45" ht="42" x14ac:dyDescent="0.25">
      <c r="A48" s="152"/>
      <c r="B48" s="204"/>
      <c r="C48" s="152"/>
      <c r="D48" s="74" t="s">
        <v>39</v>
      </c>
      <c r="E48" s="75">
        <f>H48+K48+N48+Q48+T48+W48+Z48+AC48+AF48+AI48+AL48+AO48</f>
        <v>0</v>
      </c>
      <c r="F48" s="75">
        <f>SUM(I48,L48,O48,R48,U48,X48,AA48,AD48,AG48,AJ48,AM48,AP48)</f>
        <v>0</v>
      </c>
      <c r="G48" s="75">
        <v>0</v>
      </c>
      <c r="H48" s="38">
        <f t="shared" si="21"/>
        <v>0</v>
      </c>
      <c r="I48" s="38">
        <f t="shared" si="21"/>
        <v>0</v>
      </c>
      <c r="J48" s="38">
        <f>J46</f>
        <v>0</v>
      </c>
      <c r="K48" s="38">
        <f t="shared" si="22"/>
        <v>0</v>
      </c>
      <c r="L48" s="38">
        <f t="shared" si="22"/>
        <v>0</v>
      </c>
      <c r="M48" s="38">
        <f>M46</f>
        <v>0</v>
      </c>
      <c r="N48" s="38">
        <f t="shared" si="23"/>
        <v>0</v>
      </c>
      <c r="O48" s="38">
        <f t="shared" si="23"/>
        <v>0</v>
      </c>
      <c r="P48" s="38">
        <f>P46</f>
        <v>0</v>
      </c>
      <c r="Q48" s="38">
        <f t="shared" si="24"/>
        <v>0</v>
      </c>
      <c r="R48" s="38">
        <f t="shared" si="24"/>
        <v>0</v>
      </c>
      <c r="S48" s="38">
        <f>S46</f>
        <v>0</v>
      </c>
      <c r="T48" s="38">
        <f t="shared" si="25"/>
        <v>0</v>
      </c>
      <c r="U48" s="38">
        <f t="shared" si="25"/>
        <v>0</v>
      </c>
      <c r="V48" s="38">
        <f>V46</f>
        <v>0</v>
      </c>
      <c r="W48" s="38">
        <f t="shared" si="26"/>
        <v>0</v>
      </c>
      <c r="X48" s="38">
        <f t="shared" si="26"/>
        <v>0</v>
      </c>
      <c r="Y48" s="38">
        <f>Y46</f>
        <v>0</v>
      </c>
      <c r="Z48" s="38">
        <f t="shared" si="27"/>
        <v>0</v>
      </c>
      <c r="AA48" s="38">
        <f t="shared" si="27"/>
        <v>0</v>
      </c>
      <c r="AB48" s="38">
        <f>AB46</f>
        <v>0</v>
      </c>
      <c r="AC48" s="38">
        <f t="shared" si="28"/>
        <v>0</v>
      </c>
      <c r="AD48" s="38">
        <f t="shared" si="28"/>
        <v>0</v>
      </c>
      <c r="AE48" s="38">
        <f>AE46</f>
        <v>0</v>
      </c>
      <c r="AF48" s="38">
        <f t="shared" si="29"/>
        <v>0</v>
      </c>
      <c r="AG48" s="38">
        <f t="shared" si="29"/>
        <v>0</v>
      </c>
      <c r="AH48" s="38">
        <f>AH46</f>
        <v>0</v>
      </c>
      <c r="AI48" s="38">
        <f t="shared" si="30"/>
        <v>0</v>
      </c>
      <c r="AJ48" s="38">
        <f t="shared" si="30"/>
        <v>0</v>
      </c>
      <c r="AK48" s="38">
        <f>AK46</f>
        <v>0</v>
      </c>
      <c r="AL48" s="38">
        <f t="shared" si="31"/>
        <v>0</v>
      </c>
      <c r="AM48" s="38">
        <f t="shared" si="31"/>
        <v>0</v>
      </c>
      <c r="AN48" s="38">
        <f>AN46</f>
        <v>0</v>
      </c>
      <c r="AO48" s="38">
        <f t="shared" si="32"/>
        <v>0</v>
      </c>
      <c r="AP48" s="38">
        <f t="shared" si="32"/>
        <v>0</v>
      </c>
      <c r="AQ48" s="38">
        <f>AQ46</f>
        <v>0</v>
      </c>
      <c r="AR48" s="262"/>
      <c r="AS48" s="262"/>
    </row>
    <row r="49" spans="1:45" x14ac:dyDescent="0.25">
      <c r="A49" s="259"/>
      <c r="B49" s="181" t="s">
        <v>36</v>
      </c>
      <c r="C49" s="259"/>
      <c r="D49" s="72" t="s">
        <v>22</v>
      </c>
      <c r="E49" s="73">
        <f>SUM(E50:E53)</f>
        <v>26945.599999999999</v>
      </c>
      <c r="F49" s="73">
        <f>SUM(F50:F53)</f>
        <v>5740.6</v>
      </c>
      <c r="G49" s="73">
        <f>F49/E49*100</f>
        <v>21.304405914138115</v>
      </c>
      <c r="H49" s="73">
        <f>SUM(H50:H53)</f>
        <v>498.6</v>
      </c>
      <c r="I49" s="73">
        <f>I39</f>
        <v>443.7</v>
      </c>
      <c r="J49" s="73">
        <f>I49/H49*100</f>
        <v>88.989169675090253</v>
      </c>
      <c r="K49" s="73">
        <f>SUM(K50:K53)</f>
        <v>3354.4</v>
      </c>
      <c r="L49" s="73">
        <f>L39</f>
        <v>3354.4</v>
      </c>
      <c r="M49" s="73">
        <f>L49/K49*100</f>
        <v>100</v>
      </c>
      <c r="N49" s="73">
        <f>SUM(N50:N53)</f>
        <v>2017.8</v>
      </c>
      <c r="O49" s="73">
        <f>O39</f>
        <v>1942.5</v>
      </c>
      <c r="P49" s="73">
        <v>0</v>
      </c>
      <c r="Q49" s="73">
        <f>SUM(Q50:Q53)</f>
        <v>2254.6999999999998</v>
      </c>
      <c r="R49" s="73">
        <f>R39</f>
        <v>0</v>
      </c>
      <c r="S49" s="73">
        <f>R49/Q49*100</f>
        <v>0</v>
      </c>
      <c r="T49" s="73">
        <f>SUM(T50:T53)</f>
        <v>1805</v>
      </c>
      <c r="U49" s="73">
        <f>U39</f>
        <v>0</v>
      </c>
      <c r="V49" s="73">
        <v>0</v>
      </c>
      <c r="W49" s="73">
        <f>SUM(W50:W53)</f>
        <v>3756.5</v>
      </c>
      <c r="X49" s="73">
        <f>X39</f>
        <v>0</v>
      </c>
      <c r="Y49" s="73">
        <v>0</v>
      </c>
      <c r="Z49" s="73">
        <f>SUM(Z50:Z53)</f>
        <v>2120.6</v>
      </c>
      <c r="AA49" s="73">
        <f>AA39</f>
        <v>0</v>
      </c>
      <c r="AB49" s="73">
        <v>0</v>
      </c>
      <c r="AC49" s="73">
        <f>SUM(AC50:AC53)</f>
        <v>2173.6</v>
      </c>
      <c r="AD49" s="73">
        <f>AD39</f>
        <v>0</v>
      </c>
      <c r="AE49" s="73">
        <v>0</v>
      </c>
      <c r="AF49" s="73">
        <f>SUM(AF50:AF53)</f>
        <v>1958.3</v>
      </c>
      <c r="AG49" s="73">
        <f>AG39</f>
        <v>0</v>
      </c>
      <c r="AH49" s="73">
        <v>0</v>
      </c>
      <c r="AI49" s="73">
        <f>SUM(AI50:AI53)</f>
        <v>1855.6</v>
      </c>
      <c r="AJ49" s="73">
        <v>0</v>
      </c>
      <c r="AK49" s="73">
        <v>0</v>
      </c>
      <c r="AL49" s="73">
        <f>SUM(AL50:AL53)</f>
        <v>1929.8</v>
      </c>
      <c r="AM49" s="73">
        <f>AM39</f>
        <v>0</v>
      </c>
      <c r="AN49" s="73">
        <v>0</v>
      </c>
      <c r="AO49" s="73">
        <f>SUM(AO50:AO53)</f>
        <v>3220.7</v>
      </c>
      <c r="AP49" s="73">
        <f>AP39</f>
        <v>0</v>
      </c>
      <c r="AQ49" s="73">
        <v>0</v>
      </c>
      <c r="AR49" s="261"/>
      <c r="AS49" s="261"/>
    </row>
    <row r="50" spans="1:45" ht="21" x14ac:dyDescent="0.25">
      <c r="A50" s="259"/>
      <c r="B50" s="181"/>
      <c r="C50" s="259"/>
      <c r="D50" s="74" t="s">
        <v>38</v>
      </c>
      <c r="E50" s="75">
        <f t="shared" ref="E50:F53" si="33">H50+K50+N50+Q50+T50+W50+Z50+AC50+AF50+AI50+AL50+AO50</f>
        <v>0</v>
      </c>
      <c r="F50" s="75">
        <f t="shared" si="33"/>
        <v>0</v>
      </c>
      <c r="G50" s="75">
        <v>0</v>
      </c>
      <c r="H50" s="38">
        <f t="shared" ref="H50:I53" si="34">SUM(H9,H14,H19,H24,H29)</f>
        <v>0</v>
      </c>
      <c r="I50" s="38">
        <f t="shared" si="34"/>
        <v>0</v>
      </c>
      <c r="J50" s="38">
        <v>0</v>
      </c>
      <c r="K50" s="38">
        <f t="shared" ref="K50:L53" si="35">SUM(K9,K14,K19,K24,K29)</f>
        <v>0</v>
      </c>
      <c r="L50" s="38">
        <f t="shared" si="35"/>
        <v>0</v>
      </c>
      <c r="M50" s="38">
        <v>0</v>
      </c>
      <c r="N50" s="38">
        <f t="shared" ref="N50:O53" si="36">SUM(N9,N14,N19,N24,N29)</f>
        <v>0</v>
      </c>
      <c r="O50" s="38">
        <f t="shared" si="36"/>
        <v>0</v>
      </c>
      <c r="P50" s="38">
        <v>0</v>
      </c>
      <c r="Q50" s="38">
        <f t="shared" ref="Q50:R53" si="37">SUM(Q9,Q14,Q19,Q24,Q29)</f>
        <v>0</v>
      </c>
      <c r="R50" s="38">
        <f t="shared" si="37"/>
        <v>0</v>
      </c>
      <c r="S50" s="38">
        <v>0</v>
      </c>
      <c r="T50" s="38">
        <f t="shared" ref="T50:U53" si="38">SUM(T9,T14,T19,T24,T29)</f>
        <v>0</v>
      </c>
      <c r="U50" s="38">
        <f t="shared" si="38"/>
        <v>0</v>
      </c>
      <c r="V50" s="38">
        <v>0</v>
      </c>
      <c r="W50" s="38">
        <f t="shared" ref="W50:X53" si="39">SUM(W9,W14,W19,W24,W29)</f>
        <v>0</v>
      </c>
      <c r="X50" s="38">
        <f t="shared" si="39"/>
        <v>0</v>
      </c>
      <c r="Y50" s="38">
        <v>0</v>
      </c>
      <c r="Z50" s="38">
        <f t="shared" ref="Z50:AA53" si="40">SUM(Z9,Z14,Z19,Z24,Z29)</f>
        <v>0</v>
      </c>
      <c r="AA50" s="38">
        <f t="shared" si="40"/>
        <v>0</v>
      </c>
      <c r="AB50" s="38">
        <v>0</v>
      </c>
      <c r="AC50" s="38">
        <f t="shared" ref="AC50:AD53" si="41">SUM(AC9,AC14,AC19,AC24,AC29)</f>
        <v>0</v>
      </c>
      <c r="AD50" s="38">
        <f t="shared" si="41"/>
        <v>0</v>
      </c>
      <c r="AE50" s="38">
        <v>0</v>
      </c>
      <c r="AF50" s="38">
        <f t="shared" ref="AF50:AG53" si="42">SUM(AF9,AF14,AF19,AF24,AF29)</f>
        <v>0</v>
      </c>
      <c r="AG50" s="38">
        <f t="shared" si="42"/>
        <v>0</v>
      </c>
      <c r="AH50" s="38">
        <v>0</v>
      </c>
      <c r="AI50" s="38">
        <f t="shared" ref="AI50:AJ53" si="43">SUM(AI9,AI14,AI19,AI24,AI29)</f>
        <v>0</v>
      </c>
      <c r="AJ50" s="38">
        <f t="shared" si="43"/>
        <v>0</v>
      </c>
      <c r="AK50" s="38">
        <v>0</v>
      </c>
      <c r="AL50" s="38">
        <f t="shared" ref="AL50:AM53" si="44">SUM(AL9,AL14,AL19,AL24,AL29)</f>
        <v>0</v>
      </c>
      <c r="AM50" s="38">
        <f t="shared" si="44"/>
        <v>0</v>
      </c>
      <c r="AN50" s="38">
        <v>0</v>
      </c>
      <c r="AO50" s="38">
        <f t="shared" ref="AO50:AP53" si="45">SUM(AO9,AO14,AO19,AO24,AO29)</f>
        <v>0</v>
      </c>
      <c r="AP50" s="38">
        <f t="shared" si="45"/>
        <v>0</v>
      </c>
      <c r="AQ50" s="38">
        <v>0</v>
      </c>
      <c r="AR50" s="262"/>
      <c r="AS50" s="262"/>
    </row>
    <row r="51" spans="1:45" ht="21" x14ac:dyDescent="0.25">
      <c r="A51" s="259"/>
      <c r="B51" s="181"/>
      <c r="C51" s="259"/>
      <c r="D51" s="74" t="s">
        <v>23</v>
      </c>
      <c r="E51" s="75">
        <f t="shared" si="33"/>
        <v>0</v>
      </c>
      <c r="F51" s="75">
        <f t="shared" si="33"/>
        <v>0</v>
      </c>
      <c r="G51" s="75">
        <v>0</v>
      </c>
      <c r="H51" s="38">
        <f t="shared" si="34"/>
        <v>0</v>
      </c>
      <c r="I51" s="38">
        <f t="shared" si="34"/>
        <v>0</v>
      </c>
      <c r="J51" s="38">
        <f>J41</f>
        <v>0</v>
      </c>
      <c r="K51" s="38">
        <f t="shared" si="35"/>
        <v>0</v>
      </c>
      <c r="L51" s="38">
        <f t="shared" si="35"/>
        <v>0</v>
      </c>
      <c r="M51" s="38">
        <f>M41</f>
        <v>0</v>
      </c>
      <c r="N51" s="38">
        <f t="shared" si="36"/>
        <v>0</v>
      </c>
      <c r="O51" s="38">
        <f t="shared" si="36"/>
        <v>0</v>
      </c>
      <c r="P51" s="38">
        <f>P41</f>
        <v>0</v>
      </c>
      <c r="Q51" s="38">
        <f t="shared" si="37"/>
        <v>0</v>
      </c>
      <c r="R51" s="38">
        <f t="shared" si="37"/>
        <v>0</v>
      </c>
      <c r="S51" s="38">
        <f>S41</f>
        <v>0</v>
      </c>
      <c r="T51" s="38">
        <f t="shared" si="38"/>
        <v>0</v>
      </c>
      <c r="U51" s="38">
        <f t="shared" si="38"/>
        <v>0</v>
      </c>
      <c r="V51" s="38">
        <f>V41</f>
        <v>0</v>
      </c>
      <c r="W51" s="38">
        <f t="shared" si="39"/>
        <v>0</v>
      </c>
      <c r="X51" s="38">
        <f t="shared" si="39"/>
        <v>0</v>
      </c>
      <c r="Y51" s="38">
        <v>0</v>
      </c>
      <c r="Z51" s="38">
        <f t="shared" si="40"/>
        <v>0</v>
      </c>
      <c r="AA51" s="38">
        <f t="shared" si="40"/>
        <v>0</v>
      </c>
      <c r="AB51" s="38">
        <f>AB41</f>
        <v>0</v>
      </c>
      <c r="AC51" s="38">
        <f t="shared" si="41"/>
        <v>0</v>
      </c>
      <c r="AD51" s="38">
        <f t="shared" si="41"/>
        <v>0</v>
      </c>
      <c r="AE51" s="38">
        <f>AE41</f>
        <v>0</v>
      </c>
      <c r="AF51" s="38">
        <f t="shared" si="42"/>
        <v>0</v>
      </c>
      <c r="AG51" s="38">
        <f t="shared" si="42"/>
        <v>0</v>
      </c>
      <c r="AH51" s="38">
        <v>0</v>
      </c>
      <c r="AI51" s="38">
        <f t="shared" si="43"/>
        <v>0</v>
      </c>
      <c r="AJ51" s="38">
        <f t="shared" si="43"/>
        <v>0</v>
      </c>
      <c r="AK51" s="38">
        <f>AK41</f>
        <v>0</v>
      </c>
      <c r="AL51" s="38">
        <f t="shared" si="44"/>
        <v>0</v>
      </c>
      <c r="AM51" s="38">
        <f t="shared" si="44"/>
        <v>0</v>
      </c>
      <c r="AN51" s="38">
        <f>AN41</f>
        <v>0</v>
      </c>
      <c r="AO51" s="38">
        <f t="shared" si="45"/>
        <v>0</v>
      </c>
      <c r="AP51" s="38">
        <f t="shared" si="45"/>
        <v>0</v>
      </c>
      <c r="AQ51" s="38">
        <f>AQ41</f>
        <v>0</v>
      </c>
      <c r="AR51" s="262"/>
      <c r="AS51" s="262"/>
    </row>
    <row r="52" spans="1:45" ht="21" x14ac:dyDescent="0.25">
      <c r="A52" s="259"/>
      <c r="B52" s="181"/>
      <c r="C52" s="259"/>
      <c r="D52" s="74" t="s">
        <v>43</v>
      </c>
      <c r="E52" s="75">
        <f>H52+K52+N52+Q52+T52+W52+Z52+AC52+AF52+AI52+AL52+AO52</f>
        <v>26945.599999999999</v>
      </c>
      <c r="F52" s="75">
        <f t="shared" si="33"/>
        <v>5740.6</v>
      </c>
      <c r="G52" s="75">
        <f>F52/E52*100</f>
        <v>21.304405914138115</v>
      </c>
      <c r="H52" s="38">
        <f t="shared" si="34"/>
        <v>498.6</v>
      </c>
      <c r="I52" s="38">
        <f t="shared" si="34"/>
        <v>443.7</v>
      </c>
      <c r="J52" s="38">
        <f>I52/H52*100</f>
        <v>88.989169675090253</v>
      </c>
      <c r="K52" s="38">
        <f t="shared" si="35"/>
        <v>3354.4</v>
      </c>
      <c r="L52" s="38">
        <f t="shared" si="35"/>
        <v>3354.4</v>
      </c>
      <c r="M52" s="38">
        <f>L52/K52*100</f>
        <v>100</v>
      </c>
      <c r="N52" s="38">
        <f t="shared" si="36"/>
        <v>2017.8</v>
      </c>
      <c r="O52" s="38">
        <f t="shared" si="36"/>
        <v>1942.5</v>
      </c>
      <c r="P52" s="38">
        <v>0</v>
      </c>
      <c r="Q52" s="38">
        <f t="shared" si="37"/>
        <v>2254.6999999999998</v>
      </c>
      <c r="R52" s="38">
        <f t="shared" si="37"/>
        <v>0</v>
      </c>
      <c r="S52" s="38">
        <f>R52/Q52*100</f>
        <v>0</v>
      </c>
      <c r="T52" s="38">
        <f t="shared" si="38"/>
        <v>1805</v>
      </c>
      <c r="U52" s="38">
        <f t="shared" si="38"/>
        <v>0</v>
      </c>
      <c r="V52" s="38">
        <v>0</v>
      </c>
      <c r="W52" s="38">
        <f t="shared" si="39"/>
        <v>3756.5</v>
      </c>
      <c r="X52" s="38">
        <f t="shared" si="39"/>
        <v>0</v>
      </c>
      <c r="Y52" s="38">
        <v>0</v>
      </c>
      <c r="Z52" s="38">
        <f t="shared" si="40"/>
        <v>2120.6</v>
      </c>
      <c r="AA52" s="38">
        <f t="shared" si="40"/>
        <v>0</v>
      </c>
      <c r="AB52" s="38">
        <v>0</v>
      </c>
      <c r="AC52" s="38">
        <f t="shared" si="41"/>
        <v>2173.6</v>
      </c>
      <c r="AD52" s="38">
        <f t="shared" si="41"/>
        <v>0</v>
      </c>
      <c r="AE52" s="38">
        <v>0</v>
      </c>
      <c r="AF52" s="38">
        <f t="shared" si="42"/>
        <v>1958.3</v>
      </c>
      <c r="AG52" s="38">
        <f t="shared" si="42"/>
        <v>0</v>
      </c>
      <c r="AH52" s="38">
        <v>0</v>
      </c>
      <c r="AI52" s="38">
        <f t="shared" si="43"/>
        <v>1855.6</v>
      </c>
      <c r="AJ52" s="38">
        <f t="shared" si="43"/>
        <v>0</v>
      </c>
      <c r="AK52" s="38">
        <v>0</v>
      </c>
      <c r="AL52" s="38">
        <f t="shared" si="44"/>
        <v>1929.8</v>
      </c>
      <c r="AM52" s="38">
        <f t="shared" si="44"/>
        <v>0</v>
      </c>
      <c r="AN52" s="38">
        <v>0</v>
      </c>
      <c r="AO52" s="38">
        <f t="shared" si="45"/>
        <v>3220.7</v>
      </c>
      <c r="AP52" s="38">
        <f t="shared" si="45"/>
        <v>0</v>
      </c>
      <c r="AQ52" s="38">
        <v>0</v>
      </c>
      <c r="AR52" s="262"/>
      <c r="AS52" s="262"/>
    </row>
    <row r="53" spans="1:45" ht="42" x14ac:dyDescent="0.25">
      <c r="A53" s="259"/>
      <c r="B53" s="181"/>
      <c r="C53" s="259"/>
      <c r="D53" s="74" t="s">
        <v>39</v>
      </c>
      <c r="E53" s="75">
        <f t="shared" si="33"/>
        <v>0</v>
      </c>
      <c r="F53" s="75">
        <f t="shared" si="33"/>
        <v>0</v>
      </c>
      <c r="G53" s="75">
        <v>0</v>
      </c>
      <c r="H53" s="38">
        <f t="shared" si="34"/>
        <v>0</v>
      </c>
      <c r="I53" s="38">
        <f t="shared" si="34"/>
        <v>0</v>
      </c>
      <c r="J53" s="38">
        <v>0</v>
      </c>
      <c r="K53" s="38">
        <f t="shared" si="35"/>
        <v>0</v>
      </c>
      <c r="L53" s="38">
        <f t="shared" si="35"/>
        <v>0</v>
      </c>
      <c r="M53" s="38">
        <v>0</v>
      </c>
      <c r="N53" s="38">
        <f t="shared" si="36"/>
        <v>0</v>
      </c>
      <c r="O53" s="38">
        <f t="shared" si="36"/>
        <v>0</v>
      </c>
      <c r="P53" s="38">
        <v>0</v>
      </c>
      <c r="Q53" s="38">
        <f t="shared" si="37"/>
        <v>0</v>
      </c>
      <c r="R53" s="38">
        <f t="shared" si="37"/>
        <v>0</v>
      </c>
      <c r="S53" s="38">
        <v>0</v>
      </c>
      <c r="T53" s="38">
        <f t="shared" si="38"/>
        <v>0</v>
      </c>
      <c r="U53" s="38">
        <f t="shared" si="38"/>
        <v>0</v>
      </c>
      <c r="V53" s="38">
        <v>0</v>
      </c>
      <c r="W53" s="38">
        <f t="shared" si="39"/>
        <v>0</v>
      </c>
      <c r="X53" s="38">
        <f t="shared" si="39"/>
        <v>0</v>
      </c>
      <c r="Y53" s="38">
        <v>0</v>
      </c>
      <c r="Z53" s="38">
        <f t="shared" si="40"/>
        <v>0</v>
      </c>
      <c r="AA53" s="38">
        <f t="shared" si="40"/>
        <v>0</v>
      </c>
      <c r="AB53" s="38">
        <v>0</v>
      </c>
      <c r="AC53" s="38">
        <f t="shared" si="41"/>
        <v>0</v>
      </c>
      <c r="AD53" s="38">
        <f t="shared" si="41"/>
        <v>0</v>
      </c>
      <c r="AE53" s="38">
        <v>0</v>
      </c>
      <c r="AF53" s="38">
        <f t="shared" si="42"/>
        <v>0</v>
      </c>
      <c r="AG53" s="38">
        <f t="shared" si="42"/>
        <v>0</v>
      </c>
      <c r="AH53" s="38">
        <v>0</v>
      </c>
      <c r="AI53" s="38">
        <f t="shared" si="43"/>
        <v>0</v>
      </c>
      <c r="AJ53" s="38">
        <f t="shared" si="43"/>
        <v>0</v>
      </c>
      <c r="AK53" s="38">
        <v>0</v>
      </c>
      <c r="AL53" s="38">
        <f t="shared" si="44"/>
        <v>0</v>
      </c>
      <c r="AM53" s="38">
        <f t="shared" si="44"/>
        <v>0</v>
      </c>
      <c r="AN53" s="38">
        <v>0</v>
      </c>
      <c r="AO53" s="38">
        <f t="shared" si="45"/>
        <v>0</v>
      </c>
      <c r="AP53" s="38">
        <f t="shared" si="45"/>
        <v>0</v>
      </c>
      <c r="AQ53" s="38">
        <v>0</v>
      </c>
      <c r="AR53" s="262"/>
      <c r="AS53" s="262"/>
    </row>
    <row r="54" spans="1:45" x14ac:dyDescent="0.25">
      <c r="A54" s="70"/>
      <c r="B54" s="60" t="s">
        <v>37</v>
      </c>
      <c r="C54" s="70"/>
      <c r="D54" s="60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71"/>
      <c r="AS54" s="76"/>
    </row>
    <row r="55" spans="1:45" x14ac:dyDescent="0.25">
      <c r="A55" s="259"/>
      <c r="B55" s="181" t="s">
        <v>67</v>
      </c>
      <c r="C55" s="259"/>
      <c r="D55" s="60" t="s">
        <v>22</v>
      </c>
      <c r="E55" s="38">
        <f t="shared" ref="E55:E60" si="46">H55+K55+N55+Q55+T55+W55+Z55+AC55+AF55+AI55+AL55+AO55</f>
        <v>0</v>
      </c>
      <c r="F55" s="38">
        <f>I55+L55+O55+R55+U55+X55+AA55+AD55+AG55+AJ55+AM55+AP55</f>
        <v>0</v>
      </c>
      <c r="G55" s="38">
        <v>0</v>
      </c>
      <c r="H55" s="38">
        <f>SUM(H56:H59)</f>
        <v>0</v>
      </c>
      <c r="I55" s="38">
        <f>SUM(I56:I59)</f>
        <v>0</v>
      </c>
      <c r="J55" s="38">
        <v>0</v>
      </c>
      <c r="K55" s="38">
        <f>SUM(K56:K59)</f>
        <v>0</v>
      </c>
      <c r="L55" s="38">
        <f>SUM(L56:L59)</f>
        <v>0</v>
      </c>
      <c r="M55" s="38">
        <v>0</v>
      </c>
      <c r="N55" s="38">
        <f>SUM(N56:N59)</f>
        <v>0</v>
      </c>
      <c r="O55" s="38">
        <f>SUM(O56:O59)</f>
        <v>0</v>
      </c>
      <c r="P55" s="38">
        <v>0</v>
      </c>
      <c r="Q55" s="38">
        <f t="shared" ref="Q55:AQ55" si="47">SUM(Q56:Q59)</f>
        <v>0</v>
      </c>
      <c r="R55" s="38">
        <f t="shared" si="47"/>
        <v>0</v>
      </c>
      <c r="S55" s="38">
        <f t="shared" si="47"/>
        <v>0</v>
      </c>
      <c r="T55" s="38">
        <f t="shared" si="47"/>
        <v>0</v>
      </c>
      <c r="U55" s="38">
        <f t="shared" si="47"/>
        <v>0</v>
      </c>
      <c r="V55" s="38">
        <f t="shared" si="47"/>
        <v>0</v>
      </c>
      <c r="W55" s="38">
        <f t="shared" si="47"/>
        <v>0</v>
      </c>
      <c r="X55" s="38">
        <f t="shared" si="47"/>
        <v>0</v>
      </c>
      <c r="Y55" s="38">
        <f t="shared" si="47"/>
        <v>0</v>
      </c>
      <c r="Z55" s="38">
        <f t="shared" si="47"/>
        <v>0</v>
      </c>
      <c r="AA55" s="38">
        <f t="shared" si="47"/>
        <v>0</v>
      </c>
      <c r="AB55" s="38">
        <f t="shared" si="47"/>
        <v>0</v>
      </c>
      <c r="AC55" s="38">
        <f t="shared" si="47"/>
        <v>0</v>
      </c>
      <c r="AD55" s="38">
        <f t="shared" si="47"/>
        <v>0</v>
      </c>
      <c r="AE55" s="38">
        <f t="shared" si="47"/>
        <v>0</v>
      </c>
      <c r="AF55" s="38">
        <f t="shared" si="47"/>
        <v>0</v>
      </c>
      <c r="AG55" s="38">
        <f t="shared" si="47"/>
        <v>0</v>
      </c>
      <c r="AH55" s="38">
        <f t="shared" si="47"/>
        <v>0</v>
      </c>
      <c r="AI55" s="38">
        <f t="shared" si="47"/>
        <v>0</v>
      </c>
      <c r="AJ55" s="38">
        <f t="shared" si="47"/>
        <v>0</v>
      </c>
      <c r="AK55" s="38">
        <f t="shared" si="47"/>
        <v>0</v>
      </c>
      <c r="AL55" s="38">
        <f t="shared" si="47"/>
        <v>0</v>
      </c>
      <c r="AM55" s="38">
        <f t="shared" si="47"/>
        <v>0</v>
      </c>
      <c r="AN55" s="38">
        <f t="shared" si="47"/>
        <v>0</v>
      </c>
      <c r="AO55" s="38">
        <f t="shared" si="47"/>
        <v>0</v>
      </c>
      <c r="AP55" s="38">
        <f t="shared" si="47"/>
        <v>0</v>
      </c>
      <c r="AQ55" s="38">
        <f t="shared" si="47"/>
        <v>0</v>
      </c>
      <c r="AR55" s="151"/>
      <c r="AS55" s="263"/>
    </row>
    <row r="56" spans="1:45" ht="22.5" x14ac:dyDescent="0.25">
      <c r="A56" s="259"/>
      <c r="B56" s="181"/>
      <c r="C56" s="259"/>
      <c r="D56" s="60" t="s">
        <v>38</v>
      </c>
      <c r="E56" s="38">
        <f>H56+K56+N56+Q56+T56+W56+Z56+AC56+AF56+AI56+AL56+AO56</f>
        <v>0</v>
      </c>
      <c r="F56" s="38">
        <f>SUM(F9,F14,F24,F29,F40)</f>
        <v>0</v>
      </c>
      <c r="G56" s="38">
        <v>0</v>
      </c>
      <c r="H56" s="38">
        <f t="shared" ref="H56:AQ56" si="48">SUM(H9,H14,H24,H29)</f>
        <v>0</v>
      </c>
      <c r="I56" s="38">
        <f t="shared" si="48"/>
        <v>0</v>
      </c>
      <c r="J56" s="38">
        <f t="shared" si="48"/>
        <v>0</v>
      </c>
      <c r="K56" s="38">
        <f t="shared" si="48"/>
        <v>0</v>
      </c>
      <c r="L56" s="38">
        <f t="shared" si="48"/>
        <v>0</v>
      </c>
      <c r="M56" s="38">
        <f t="shared" si="48"/>
        <v>0</v>
      </c>
      <c r="N56" s="38">
        <f t="shared" si="48"/>
        <v>0</v>
      </c>
      <c r="O56" s="38">
        <f t="shared" si="48"/>
        <v>0</v>
      </c>
      <c r="P56" s="38">
        <f t="shared" si="48"/>
        <v>0</v>
      </c>
      <c r="Q56" s="38">
        <f t="shared" si="48"/>
        <v>0</v>
      </c>
      <c r="R56" s="38">
        <f t="shared" si="48"/>
        <v>0</v>
      </c>
      <c r="S56" s="38">
        <f t="shared" si="48"/>
        <v>0</v>
      </c>
      <c r="T56" s="38">
        <f t="shared" si="48"/>
        <v>0</v>
      </c>
      <c r="U56" s="38">
        <f t="shared" si="48"/>
        <v>0</v>
      </c>
      <c r="V56" s="38">
        <f t="shared" si="48"/>
        <v>0</v>
      </c>
      <c r="W56" s="38">
        <f t="shared" si="48"/>
        <v>0</v>
      </c>
      <c r="X56" s="38">
        <f t="shared" si="48"/>
        <v>0</v>
      </c>
      <c r="Y56" s="38">
        <f t="shared" si="48"/>
        <v>0</v>
      </c>
      <c r="Z56" s="38">
        <f t="shared" si="48"/>
        <v>0</v>
      </c>
      <c r="AA56" s="38">
        <f t="shared" si="48"/>
        <v>0</v>
      </c>
      <c r="AB56" s="38">
        <f t="shared" si="48"/>
        <v>0</v>
      </c>
      <c r="AC56" s="38">
        <f t="shared" si="48"/>
        <v>0</v>
      </c>
      <c r="AD56" s="38">
        <f t="shared" si="48"/>
        <v>0</v>
      </c>
      <c r="AE56" s="38">
        <f t="shared" si="48"/>
        <v>0</v>
      </c>
      <c r="AF56" s="38">
        <f t="shared" si="48"/>
        <v>0</v>
      </c>
      <c r="AG56" s="38">
        <f t="shared" si="48"/>
        <v>0</v>
      </c>
      <c r="AH56" s="38">
        <f t="shared" si="48"/>
        <v>0</v>
      </c>
      <c r="AI56" s="38">
        <f t="shared" si="48"/>
        <v>0</v>
      </c>
      <c r="AJ56" s="38">
        <f t="shared" si="48"/>
        <v>0</v>
      </c>
      <c r="AK56" s="38">
        <f t="shared" si="48"/>
        <v>0</v>
      </c>
      <c r="AL56" s="38">
        <f t="shared" si="48"/>
        <v>0</v>
      </c>
      <c r="AM56" s="38">
        <f t="shared" si="48"/>
        <v>0</v>
      </c>
      <c r="AN56" s="38">
        <f t="shared" si="48"/>
        <v>0</v>
      </c>
      <c r="AO56" s="38">
        <f t="shared" si="48"/>
        <v>0</v>
      </c>
      <c r="AP56" s="38">
        <f t="shared" si="48"/>
        <v>0</v>
      </c>
      <c r="AQ56" s="38">
        <f t="shared" si="48"/>
        <v>0</v>
      </c>
      <c r="AR56" s="152"/>
      <c r="AS56" s="264"/>
    </row>
    <row r="57" spans="1:45" ht="22.5" x14ac:dyDescent="0.25">
      <c r="A57" s="259"/>
      <c r="B57" s="181"/>
      <c r="C57" s="259"/>
      <c r="D57" s="60" t="s">
        <v>23</v>
      </c>
      <c r="E57" s="38">
        <f t="shared" si="46"/>
        <v>0</v>
      </c>
      <c r="F57" s="38">
        <f>SUM(F10,F15,F20,F25,F30)</f>
        <v>0</v>
      </c>
      <c r="G57" s="38">
        <v>0</v>
      </c>
      <c r="H57" s="38">
        <f t="shared" ref="H57:O57" si="49">SUM(H10,H15,H25,H30)</f>
        <v>0</v>
      </c>
      <c r="I57" s="38">
        <f t="shared" si="49"/>
        <v>0</v>
      </c>
      <c r="J57" s="38">
        <f t="shared" si="49"/>
        <v>0</v>
      </c>
      <c r="K57" s="38">
        <f t="shared" si="49"/>
        <v>0</v>
      </c>
      <c r="L57" s="38">
        <f t="shared" si="49"/>
        <v>0</v>
      </c>
      <c r="M57" s="38">
        <f t="shared" si="49"/>
        <v>0</v>
      </c>
      <c r="N57" s="38">
        <f t="shared" si="49"/>
        <v>0</v>
      </c>
      <c r="O57" s="38">
        <f t="shared" si="49"/>
        <v>0</v>
      </c>
      <c r="P57" s="38">
        <v>0</v>
      </c>
      <c r="Q57" s="38">
        <f t="shared" ref="Q57:AQ57" si="50">SUM(Q10,Q15,Q25,Q30)</f>
        <v>0</v>
      </c>
      <c r="R57" s="38">
        <f t="shared" si="50"/>
        <v>0</v>
      </c>
      <c r="S57" s="38">
        <f t="shared" si="50"/>
        <v>0</v>
      </c>
      <c r="T57" s="38">
        <f t="shared" si="50"/>
        <v>0</v>
      </c>
      <c r="U57" s="38">
        <f t="shared" si="50"/>
        <v>0</v>
      </c>
      <c r="V57" s="38">
        <f t="shared" si="50"/>
        <v>0</v>
      </c>
      <c r="W57" s="38">
        <f t="shared" si="50"/>
        <v>0</v>
      </c>
      <c r="X57" s="38">
        <f t="shared" si="50"/>
        <v>0</v>
      </c>
      <c r="Y57" s="38">
        <f t="shared" si="50"/>
        <v>0</v>
      </c>
      <c r="Z57" s="38">
        <f t="shared" si="50"/>
        <v>0</v>
      </c>
      <c r="AA57" s="38">
        <f t="shared" si="50"/>
        <v>0</v>
      </c>
      <c r="AB57" s="38">
        <f t="shared" si="50"/>
        <v>0</v>
      </c>
      <c r="AC57" s="38">
        <f t="shared" si="50"/>
        <v>0</v>
      </c>
      <c r="AD57" s="38">
        <f t="shared" si="50"/>
        <v>0</v>
      </c>
      <c r="AE57" s="38">
        <f t="shared" si="50"/>
        <v>0</v>
      </c>
      <c r="AF57" s="38">
        <f t="shared" si="50"/>
        <v>0</v>
      </c>
      <c r="AG57" s="38">
        <f t="shared" si="50"/>
        <v>0</v>
      </c>
      <c r="AH57" s="38">
        <f t="shared" si="50"/>
        <v>0</v>
      </c>
      <c r="AI57" s="38">
        <f t="shared" si="50"/>
        <v>0</v>
      </c>
      <c r="AJ57" s="38">
        <f t="shared" si="50"/>
        <v>0</v>
      </c>
      <c r="AK57" s="38">
        <f t="shared" si="50"/>
        <v>0</v>
      </c>
      <c r="AL57" s="38">
        <f t="shared" si="50"/>
        <v>0</v>
      </c>
      <c r="AM57" s="38">
        <f t="shared" si="50"/>
        <v>0</v>
      </c>
      <c r="AN57" s="38">
        <f t="shared" si="50"/>
        <v>0</v>
      </c>
      <c r="AO57" s="38">
        <f t="shared" si="50"/>
        <v>0</v>
      </c>
      <c r="AP57" s="38">
        <f t="shared" si="50"/>
        <v>0</v>
      </c>
      <c r="AQ57" s="38">
        <f t="shared" si="50"/>
        <v>0</v>
      </c>
      <c r="AR57" s="152"/>
      <c r="AS57" s="264"/>
    </row>
    <row r="58" spans="1:45" x14ac:dyDescent="0.25">
      <c r="A58" s="259"/>
      <c r="B58" s="181"/>
      <c r="C58" s="259"/>
      <c r="D58" s="60" t="s">
        <v>43</v>
      </c>
      <c r="E58" s="38">
        <f t="shared" si="46"/>
        <v>0</v>
      </c>
      <c r="F58" s="38">
        <f>I58+L58+O58+R58+U58+X58+AA58+AD58+AG58+AJ58+AM58+AP58</f>
        <v>0</v>
      </c>
      <c r="G58" s="38">
        <v>0</v>
      </c>
      <c r="H58" s="38">
        <f>SUM(H11,H16,H26,H31)</f>
        <v>0</v>
      </c>
      <c r="I58" s="38">
        <f>SUM(I11,I16,I26,I31)</f>
        <v>0</v>
      </c>
      <c r="J58" s="38">
        <v>0</v>
      </c>
      <c r="K58" s="38">
        <f>SUM(K11,K16,K26,K31)</f>
        <v>0</v>
      </c>
      <c r="L58" s="38">
        <f>SUM(L11,L16,L26,L31)</f>
        <v>0</v>
      </c>
      <c r="M58" s="38">
        <v>0</v>
      </c>
      <c r="N58" s="38">
        <f>SUM(N11,N16,N26,N31)</f>
        <v>0</v>
      </c>
      <c r="O58" s="38">
        <f>SUM(O11,O16,O26,O31)</f>
        <v>0</v>
      </c>
      <c r="P58" s="38">
        <v>0</v>
      </c>
      <c r="Q58" s="38">
        <f t="shared" ref="Q58:V59" si="51">SUM(Q11,Q16,Q26,Q31)</f>
        <v>0</v>
      </c>
      <c r="R58" s="38">
        <f t="shared" si="51"/>
        <v>0</v>
      </c>
      <c r="S58" s="38">
        <f t="shared" si="51"/>
        <v>0</v>
      </c>
      <c r="T58" s="38">
        <f t="shared" si="51"/>
        <v>0</v>
      </c>
      <c r="U58" s="38">
        <f t="shared" si="51"/>
        <v>0</v>
      </c>
      <c r="V58" s="38">
        <f t="shared" si="51"/>
        <v>0</v>
      </c>
      <c r="W58" s="38">
        <v>0</v>
      </c>
      <c r="X58" s="38">
        <f t="shared" ref="X58:AH58" si="52">SUM(X11,X16,X26,X31)</f>
        <v>0</v>
      </c>
      <c r="Y58" s="38">
        <f t="shared" si="52"/>
        <v>0</v>
      </c>
      <c r="Z58" s="38">
        <f t="shared" si="52"/>
        <v>0</v>
      </c>
      <c r="AA58" s="38">
        <f t="shared" si="52"/>
        <v>0</v>
      </c>
      <c r="AB58" s="38">
        <f t="shared" si="52"/>
        <v>0</v>
      </c>
      <c r="AC58" s="38">
        <f t="shared" si="52"/>
        <v>0</v>
      </c>
      <c r="AD58" s="38">
        <f t="shared" si="52"/>
        <v>0</v>
      </c>
      <c r="AE58" s="38">
        <f t="shared" si="52"/>
        <v>0</v>
      </c>
      <c r="AF58" s="38">
        <f t="shared" si="52"/>
        <v>0</v>
      </c>
      <c r="AG58" s="38">
        <f t="shared" si="52"/>
        <v>0</v>
      </c>
      <c r="AH58" s="38">
        <f t="shared" si="52"/>
        <v>0</v>
      </c>
      <c r="AI58" s="38">
        <v>0</v>
      </c>
      <c r="AJ58" s="38">
        <f t="shared" ref="AJ58:AQ59" si="53">SUM(AJ11,AJ16,AJ26,AJ31)</f>
        <v>0</v>
      </c>
      <c r="AK58" s="38">
        <f t="shared" si="53"/>
        <v>0</v>
      </c>
      <c r="AL58" s="38">
        <f t="shared" si="53"/>
        <v>0</v>
      </c>
      <c r="AM58" s="38">
        <f t="shared" si="53"/>
        <v>0</v>
      </c>
      <c r="AN58" s="38">
        <f t="shared" si="53"/>
        <v>0</v>
      </c>
      <c r="AO58" s="38">
        <f t="shared" si="53"/>
        <v>0</v>
      </c>
      <c r="AP58" s="38">
        <f t="shared" si="53"/>
        <v>0</v>
      </c>
      <c r="AQ58" s="38">
        <f t="shared" si="53"/>
        <v>0</v>
      </c>
      <c r="AR58" s="152"/>
      <c r="AS58" s="264"/>
    </row>
    <row r="59" spans="1:45" ht="22.5" x14ac:dyDescent="0.25">
      <c r="A59" s="259"/>
      <c r="B59" s="181"/>
      <c r="C59" s="259"/>
      <c r="D59" s="60" t="s">
        <v>39</v>
      </c>
      <c r="E59" s="38">
        <v>0</v>
      </c>
      <c r="F59" s="38">
        <v>0</v>
      </c>
      <c r="G59" s="38">
        <v>0</v>
      </c>
      <c r="H59" s="38">
        <f>SUM(H12,H17,H27,H32)</f>
        <v>0</v>
      </c>
      <c r="I59" s="38">
        <f>SUM(I12,I17,I27,I32)</f>
        <v>0</v>
      </c>
      <c r="J59" s="38">
        <f>SUM(J12,J17,J27,J32)</f>
        <v>0</v>
      </c>
      <c r="K59" s="38">
        <f>SUM(K12,K17,K27,K32)</f>
        <v>0</v>
      </c>
      <c r="L59" s="38">
        <f>SUM(L12,L17,L27,L32)</f>
        <v>0</v>
      </c>
      <c r="M59" s="38">
        <f>SUM(M12,M17,M27,M32)</f>
        <v>0</v>
      </c>
      <c r="N59" s="38">
        <v>0</v>
      </c>
      <c r="O59" s="38">
        <v>0</v>
      </c>
      <c r="P59" s="38">
        <v>0</v>
      </c>
      <c r="Q59" s="38">
        <f t="shared" si="51"/>
        <v>0</v>
      </c>
      <c r="R59" s="38">
        <f t="shared" si="51"/>
        <v>0</v>
      </c>
      <c r="S59" s="38">
        <f t="shared" si="51"/>
        <v>0</v>
      </c>
      <c r="T59" s="38">
        <f t="shared" si="51"/>
        <v>0</v>
      </c>
      <c r="U59" s="38">
        <f t="shared" si="51"/>
        <v>0</v>
      </c>
      <c r="V59" s="38">
        <f t="shared" si="51"/>
        <v>0</v>
      </c>
      <c r="W59" s="38">
        <f>SUM(W12,W17,W27,W32)</f>
        <v>0</v>
      </c>
      <c r="X59" s="38">
        <f t="shared" ref="X59:AH59" si="54">SUM(X12,X17,X27,X32)</f>
        <v>0</v>
      </c>
      <c r="Y59" s="38">
        <f t="shared" si="54"/>
        <v>0</v>
      </c>
      <c r="Z59" s="38">
        <f t="shared" si="54"/>
        <v>0</v>
      </c>
      <c r="AA59" s="38">
        <f t="shared" si="54"/>
        <v>0</v>
      </c>
      <c r="AB59" s="38">
        <f t="shared" si="54"/>
        <v>0</v>
      </c>
      <c r="AC59" s="38">
        <f t="shared" si="54"/>
        <v>0</v>
      </c>
      <c r="AD59" s="38">
        <f t="shared" si="54"/>
        <v>0</v>
      </c>
      <c r="AE59" s="38">
        <f t="shared" si="54"/>
        <v>0</v>
      </c>
      <c r="AF59" s="38">
        <f t="shared" si="54"/>
        <v>0</v>
      </c>
      <c r="AG59" s="38">
        <f t="shared" si="54"/>
        <v>0</v>
      </c>
      <c r="AH59" s="38">
        <f t="shared" si="54"/>
        <v>0</v>
      </c>
      <c r="AI59" s="38">
        <f>SUM(AI12,AI17,AI27,AI32)</f>
        <v>0</v>
      </c>
      <c r="AJ59" s="38">
        <f t="shared" si="53"/>
        <v>0</v>
      </c>
      <c r="AK59" s="38">
        <f t="shared" si="53"/>
        <v>0</v>
      </c>
      <c r="AL59" s="38">
        <f t="shared" si="53"/>
        <v>0</v>
      </c>
      <c r="AM59" s="38">
        <f t="shared" si="53"/>
        <v>0</v>
      </c>
      <c r="AN59" s="38">
        <f t="shared" si="53"/>
        <v>0</v>
      </c>
      <c r="AO59" s="38">
        <f t="shared" si="53"/>
        <v>0</v>
      </c>
      <c r="AP59" s="38">
        <f t="shared" si="53"/>
        <v>0</v>
      </c>
      <c r="AQ59" s="38">
        <f t="shared" si="53"/>
        <v>0</v>
      </c>
      <c r="AR59" s="152"/>
      <c r="AS59" s="264"/>
    </row>
    <row r="60" spans="1:45" x14ac:dyDescent="0.25">
      <c r="A60" s="259"/>
      <c r="B60" s="181" t="s">
        <v>41</v>
      </c>
      <c r="C60" s="259"/>
      <c r="D60" s="72" t="s">
        <v>22</v>
      </c>
      <c r="E60" s="73">
        <f t="shared" si="46"/>
        <v>47924.2</v>
      </c>
      <c r="F60" s="73">
        <f>I60+L60+O60+R60+U60+X60+AA60+AD60+AG60+AJ60+AM60+AP60</f>
        <v>5740.6</v>
      </c>
      <c r="G60" s="73">
        <f>F60/E60*100</f>
        <v>11.978499380271348</v>
      </c>
      <c r="H60" s="73">
        <f>SUM(H61:H63)</f>
        <v>498.6</v>
      </c>
      <c r="I60" s="73">
        <f>SUM(I61,I62,I63)</f>
        <v>443.7</v>
      </c>
      <c r="J60" s="73">
        <f>I60/H60*100</f>
        <v>88.989169675090253</v>
      </c>
      <c r="K60" s="73">
        <f>SUM(K61:K63)</f>
        <v>3354.4</v>
      </c>
      <c r="L60" s="73">
        <f>SUM(L61,L62:L64)</f>
        <v>3354.4</v>
      </c>
      <c r="M60" s="73">
        <f>SUM(M61,M62:M64)</f>
        <v>100</v>
      </c>
      <c r="N60" s="73">
        <f>SUM(N61:N63)</f>
        <v>2017.8</v>
      </c>
      <c r="O60" s="73">
        <f>SUM(O61,O62:O64)</f>
        <v>1942.5</v>
      </c>
      <c r="P60" s="73">
        <f>SUM(P61,P62:P64)</f>
        <v>96.268212905144225</v>
      </c>
      <c r="Q60" s="73">
        <f>SUM(Q61:Q63)</f>
        <v>2254.6999999999998</v>
      </c>
      <c r="R60" s="73">
        <f>SUM(R61,R62:R64)</f>
        <v>0</v>
      </c>
      <c r="S60" s="73">
        <f>SUM(S61,S62:S64)</f>
        <v>0</v>
      </c>
      <c r="T60" s="73">
        <f>SUM(T61:T63)</f>
        <v>1805</v>
      </c>
      <c r="U60" s="73">
        <f>SUM(U61,U62:U64)</f>
        <v>0</v>
      </c>
      <c r="V60" s="73">
        <f>SUM(V61,V62:V64)</f>
        <v>0</v>
      </c>
      <c r="W60" s="73">
        <f>SUM(W61:W63)</f>
        <v>3756.5</v>
      </c>
      <c r="X60" s="73">
        <f>SUM(X61,X62:X64)</f>
        <v>0</v>
      </c>
      <c r="Y60" s="73">
        <v>0</v>
      </c>
      <c r="Z60" s="73">
        <f>SUM(Z61:Z63)</f>
        <v>2120.6</v>
      </c>
      <c r="AA60" s="73">
        <f>SUM(AA61,AA62:AA64)</f>
        <v>0</v>
      </c>
      <c r="AB60" s="73">
        <f>SUM(AB61,AB62:AB64)</f>
        <v>0</v>
      </c>
      <c r="AC60" s="73">
        <f>SUM(AC61:AC63)</f>
        <v>2173.6</v>
      </c>
      <c r="AD60" s="73">
        <f>SUM(AD61,AD62:AD64)</f>
        <v>0</v>
      </c>
      <c r="AE60" s="73">
        <f>SUM(AE61,AE62:AE64)</f>
        <v>0</v>
      </c>
      <c r="AF60" s="73">
        <f>SUM(AF61:AF63)</f>
        <v>2678</v>
      </c>
      <c r="AG60" s="73">
        <f>SUM(AG61,AG62:AG64)</f>
        <v>0</v>
      </c>
      <c r="AH60" s="73">
        <f>SUM(AH61,AH62:AH64)</f>
        <v>0</v>
      </c>
      <c r="AI60" s="73">
        <f>SUM(AI61:AI63)</f>
        <v>1855.6</v>
      </c>
      <c r="AJ60" s="73">
        <f>SUM(AJ61,AJ62:AJ64)</f>
        <v>0</v>
      </c>
      <c r="AK60" s="73">
        <f>SUM(AK61,AK62:AK64)</f>
        <v>0</v>
      </c>
      <c r="AL60" s="73">
        <f>SUM(AL61:AL63)</f>
        <v>1929.8</v>
      </c>
      <c r="AM60" s="73">
        <f>SUM(AM61,AM62:AM64)</f>
        <v>0</v>
      </c>
      <c r="AN60" s="73">
        <f>SUM(AN61,AN62:AN64)</f>
        <v>0</v>
      </c>
      <c r="AO60" s="73">
        <f>SUM(AO61:AO63)</f>
        <v>23479.600000000002</v>
      </c>
      <c r="AP60" s="73">
        <f>SUM(AP61,AP62:AP64)</f>
        <v>0</v>
      </c>
      <c r="AQ60" s="73">
        <f>SUM(AQ61,AQ62:AQ64)</f>
        <v>0</v>
      </c>
      <c r="AR60" s="260"/>
      <c r="AS60" s="260"/>
    </row>
    <row r="61" spans="1:45" ht="21" x14ac:dyDescent="0.25">
      <c r="A61" s="259"/>
      <c r="B61" s="181"/>
      <c r="C61" s="259"/>
      <c r="D61" s="74" t="s">
        <v>38</v>
      </c>
      <c r="E61" s="75">
        <f t="shared" ref="E61:F64" si="55">SUM(H61,K61,N61,Q61,T61,W61,Z61,AC61,AF61,AI61,AL61,AO61)</f>
        <v>0</v>
      </c>
      <c r="F61" s="75">
        <f t="shared" si="55"/>
        <v>0</v>
      </c>
      <c r="G61" s="75">
        <v>0</v>
      </c>
      <c r="H61" s="38">
        <f>SUM(H34,H19)</f>
        <v>0</v>
      </c>
      <c r="I61" s="38">
        <f>SUM(I19,I34)</f>
        <v>0</v>
      </c>
      <c r="J61" s="38">
        <v>0</v>
      </c>
      <c r="K61" s="38">
        <f>SUM(K34,K19)</f>
        <v>0</v>
      </c>
      <c r="L61" s="38">
        <f>SUM(L19,L34)</f>
        <v>0</v>
      </c>
      <c r="M61" s="38">
        <v>0</v>
      </c>
      <c r="N61" s="38">
        <f>SUM(N34,N19)</f>
        <v>0</v>
      </c>
      <c r="O61" s="38">
        <f>SUM(O19,O34)</f>
        <v>0</v>
      </c>
      <c r="P61" s="38">
        <v>0</v>
      </c>
      <c r="Q61" s="38">
        <f>SUM(Q34,Q19)</f>
        <v>0</v>
      </c>
      <c r="R61" s="38">
        <f>SUM(R19,R34)</f>
        <v>0</v>
      </c>
      <c r="S61" s="38">
        <v>0</v>
      </c>
      <c r="T61" s="38">
        <f>SUM(T34,T19)</f>
        <v>0</v>
      </c>
      <c r="U61" s="38">
        <f>SUM(U19,U34)</f>
        <v>0</v>
      </c>
      <c r="V61" s="38">
        <v>0</v>
      </c>
      <c r="W61" s="38">
        <f>SUM(W34,W19)</f>
        <v>0</v>
      </c>
      <c r="X61" s="38">
        <f>SUM(X19,X34)</f>
        <v>0</v>
      </c>
      <c r="Y61" s="38">
        <v>0</v>
      </c>
      <c r="Z61" s="38">
        <f>SUM(Z34,Z19)</f>
        <v>0</v>
      </c>
      <c r="AA61" s="38">
        <f>SUM(AA19,AA34)</f>
        <v>0</v>
      </c>
      <c r="AB61" s="38">
        <v>0</v>
      </c>
      <c r="AC61" s="38">
        <f>SUM(AC34,AC19)</f>
        <v>0</v>
      </c>
      <c r="AD61" s="38">
        <f>SUM(AD19,AD34)</f>
        <v>0</v>
      </c>
      <c r="AE61" s="38">
        <v>0</v>
      </c>
      <c r="AF61" s="38">
        <f>SUM(AF34,AF19)</f>
        <v>0</v>
      </c>
      <c r="AG61" s="38">
        <f>SUM(AG19,AG34)</f>
        <v>0</v>
      </c>
      <c r="AH61" s="38">
        <v>0</v>
      </c>
      <c r="AI61" s="38">
        <f>SUM(AI34,AI19)</f>
        <v>0</v>
      </c>
      <c r="AJ61" s="38">
        <f>SUM(AJ19,AJ34)</f>
        <v>0</v>
      </c>
      <c r="AK61" s="38">
        <v>0</v>
      </c>
      <c r="AL61" s="38">
        <f>SUM(AL34,AL19)</f>
        <v>0</v>
      </c>
      <c r="AM61" s="38">
        <f>SUM(AM19,AM34)</f>
        <v>0</v>
      </c>
      <c r="AN61" s="38">
        <v>0</v>
      </c>
      <c r="AO61" s="38">
        <f>SUM(AO34,AO19)</f>
        <v>0</v>
      </c>
      <c r="AP61" s="38">
        <f>SUM(AP19,AP34)</f>
        <v>0</v>
      </c>
      <c r="AQ61" s="38">
        <v>0</v>
      </c>
      <c r="AR61" s="260"/>
      <c r="AS61" s="260"/>
    </row>
    <row r="62" spans="1:45" ht="21" x14ac:dyDescent="0.25">
      <c r="A62" s="259"/>
      <c r="B62" s="181"/>
      <c r="C62" s="259"/>
      <c r="D62" s="74" t="s">
        <v>23</v>
      </c>
      <c r="E62" s="75">
        <f t="shared" si="55"/>
        <v>0</v>
      </c>
      <c r="F62" s="75">
        <f t="shared" si="55"/>
        <v>0</v>
      </c>
      <c r="G62" s="75">
        <v>0</v>
      </c>
      <c r="H62" s="38">
        <f>SUM(H35,H20)</f>
        <v>0</v>
      </c>
      <c r="I62" s="38">
        <f>SUM(I20,I35)</f>
        <v>0</v>
      </c>
      <c r="J62" s="38">
        <f>SUM(J20)</f>
        <v>0</v>
      </c>
      <c r="K62" s="38">
        <f>SUM(K35,K20)</f>
        <v>0</v>
      </c>
      <c r="L62" s="38">
        <f>SUM(L20,L35)</f>
        <v>0</v>
      </c>
      <c r="M62" s="38">
        <f>SUM(M20)</f>
        <v>0</v>
      </c>
      <c r="N62" s="38">
        <f>SUM(N35,N20)</f>
        <v>0</v>
      </c>
      <c r="O62" s="38">
        <f>SUM(O20,O35)</f>
        <v>0</v>
      </c>
      <c r="P62" s="38">
        <f>SUM(P20)</f>
        <v>0</v>
      </c>
      <c r="Q62" s="38">
        <f>SUM(Q35,Q20)</f>
        <v>0</v>
      </c>
      <c r="R62" s="38">
        <f>SUM(R20,R35)</f>
        <v>0</v>
      </c>
      <c r="S62" s="38">
        <f>SUM(S20)</f>
        <v>0</v>
      </c>
      <c r="T62" s="38">
        <f>SUM(T35,T20)</f>
        <v>0</v>
      </c>
      <c r="U62" s="38">
        <f>SUM(U20,U35)</f>
        <v>0</v>
      </c>
      <c r="V62" s="38">
        <f>SUM(V20)</f>
        <v>0</v>
      </c>
      <c r="W62" s="38">
        <f>SUM(W35,W20)</f>
        <v>0</v>
      </c>
      <c r="X62" s="38">
        <f>SUM(X20,X35)</f>
        <v>0</v>
      </c>
      <c r="Y62" s="38">
        <f>SUM(Y20)</f>
        <v>0</v>
      </c>
      <c r="Z62" s="38">
        <f>SUM(Z35,Z20)</f>
        <v>0</v>
      </c>
      <c r="AA62" s="38">
        <f>SUM(AA20,AA35)</f>
        <v>0</v>
      </c>
      <c r="AB62" s="38">
        <f>SUM(AB20)</f>
        <v>0</v>
      </c>
      <c r="AC62" s="38">
        <f>SUM(AC35,AC20)</f>
        <v>0</v>
      </c>
      <c r="AD62" s="38">
        <f>SUM(AD20,AD35)</f>
        <v>0</v>
      </c>
      <c r="AE62" s="38">
        <f>SUM(AE20)</f>
        <v>0</v>
      </c>
      <c r="AF62" s="38">
        <f>SUM(AF35,AF20)</f>
        <v>0</v>
      </c>
      <c r="AG62" s="38">
        <f>SUM(AG20,AG35)</f>
        <v>0</v>
      </c>
      <c r="AH62" s="38">
        <f>SUM(AH20)</f>
        <v>0</v>
      </c>
      <c r="AI62" s="38">
        <f>SUM(AI35,AI20)</f>
        <v>0</v>
      </c>
      <c r="AJ62" s="38">
        <f>SUM(AJ20,AJ35)</f>
        <v>0</v>
      </c>
      <c r="AK62" s="38">
        <f>SUM(AK20)</f>
        <v>0</v>
      </c>
      <c r="AL62" s="38">
        <f>SUM(AL35,AL20)</f>
        <v>0</v>
      </c>
      <c r="AM62" s="38">
        <f>SUM(AM20,AM35)</f>
        <v>0</v>
      </c>
      <c r="AN62" s="38">
        <f>SUM(AN20)</f>
        <v>0</v>
      </c>
      <c r="AO62" s="38">
        <f>SUM(AO35,AO20)</f>
        <v>0</v>
      </c>
      <c r="AP62" s="38">
        <f>SUM(AP20,AP35)</f>
        <v>0</v>
      </c>
      <c r="AQ62" s="38">
        <f>SUM(AQ20)</f>
        <v>0</v>
      </c>
      <c r="AR62" s="260"/>
      <c r="AS62" s="260"/>
    </row>
    <row r="63" spans="1:45" ht="21" x14ac:dyDescent="0.25">
      <c r="A63" s="259"/>
      <c r="B63" s="181"/>
      <c r="C63" s="259"/>
      <c r="D63" s="74" t="s">
        <v>43</v>
      </c>
      <c r="E63" s="75">
        <f t="shared" si="55"/>
        <v>47924.2</v>
      </c>
      <c r="F63" s="75">
        <f t="shared" si="55"/>
        <v>5740.6</v>
      </c>
      <c r="G63" s="75">
        <f>F63/E63*100</f>
        <v>11.978499380271348</v>
      </c>
      <c r="H63" s="38">
        <f>SUM(H36,H21,H26)</f>
        <v>498.6</v>
      </c>
      <c r="I63" s="38">
        <f>SUM(I36,I21,I26)</f>
        <v>443.7</v>
      </c>
      <c r="J63" s="38">
        <f>I63/H63*100</f>
        <v>88.989169675090253</v>
      </c>
      <c r="K63" s="38">
        <f t="shared" ref="K63:V63" si="56">SUM(K36,K21,K26)</f>
        <v>3354.4</v>
      </c>
      <c r="L63" s="38">
        <f t="shared" si="56"/>
        <v>3354.4</v>
      </c>
      <c r="M63" s="38">
        <f t="shared" si="56"/>
        <v>100</v>
      </c>
      <c r="N63" s="38">
        <f t="shared" si="56"/>
        <v>2017.8</v>
      </c>
      <c r="O63" s="38">
        <f t="shared" si="56"/>
        <v>1942.5</v>
      </c>
      <c r="P63" s="38">
        <f t="shared" si="56"/>
        <v>96.268212905144225</v>
      </c>
      <c r="Q63" s="38">
        <f t="shared" si="56"/>
        <v>2254.6999999999998</v>
      </c>
      <c r="R63" s="38">
        <f t="shared" si="56"/>
        <v>0</v>
      </c>
      <c r="S63" s="38">
        <f t="shared" si="56"/>
        <v>0</v>
      </c>
      <c r="T63" s="38">
        <f t="shared" si="56"/>
        <v>1805</v>
      </c>
      <c r="U63" s="38">
        <f t="shared" si="56"/>
        <v>0</v>
      </c>
      <c r="V63" s="38">
        <f t="shared" si="56"/>
        <v>0</v>
      </c>
      <c r="W63" s="38">
        <f>SUM(W36,W21,W26,)</f>
        <v>3756.5</v>
      </c>
      <c r="X63" s="38">
        <f t="shared" ref="X63:AQ63" si="57">SUM(X36,X21,X26)</f>
        <v>0</v>
      </c>
      <c r="Y63" s="38">
        <f t="shared" si="57"/>
        <v>0</v>
      </c>
      <c r="Z63" s="38">
        <f t="shared" si="57"/>
        <v>2120.6</v>
      </c>
      <c r="AA63" s="38">
        <f t="shared" si="57"/>
        <v>0</v>
      </c>
      <c r="AB63" s="38">
        <f t="shared" si="57"/>
        <v>0</v>
      </c>
      <c r="AC63" s="38">
        <f t="shared" si="57"/>
        <v>2173.6</v>
      </c>
      <c r="AD63" s="38">
        <f t="shared" si="57"/>
        <v>0</v>
      </c>
      <c r="AE63" s="38">
        <f t="shared" si="57"/>
        <v>0</v>
      </c>
      <c r="AF63" s="38">
        <f t="shared" si="57"/>
        <v>2678</v>
      </c>
      <c r="AG63" s="38">
        <f t="shared" si="57"/>
        <v>0</v>
      </c>
      <c r="AH63" s="38">
        <f t="shared" si="57"/>
        <v>0</v>
      </c>
      <c r="AI63" s="38">
        <f t="shared" si="57"/>
        <v>1855.6</v>
      </c>
      <c r="AJ63" s="38">
        <f t="shared" si="57"/>
        <v>0</v>
      </c>
      <c r="AK63" s="38">
        <f t="shared" si="57"/>
        <v>0</v>
      </c>
      <c r="AL63" s="38">
        <f t="shared" si="57"/>
        <v>1929.8</v>
      </c>
      <c r="AM63" s="38">
        <f t="shared" si="57"/>
        <v>0</v>
      </c>
      <c r="AN63" s="38">
        <f t="shared" si="57"/>
        <v>0</v>
      </c>
      <c r="AO63" s="38">
        <f t="shared" si="57"/>
        <v>23479.600000000002</v>
      </c>
      <c r="AP63" s="38">
        <f t="shared" si="57"/>
        <v>0</v>
      </c>
      <c r="AQ63" s="38">
        <f t="shared" si="57"/>
        <v>0</v>
      </c>
      <c r="AR63" s="260"/>
      <c r="AS63" s="260"/>
    </row>
    <row r="64" spans="1:45" ht="42" x14ac:dyDescent="0.25">
      <c r="A64" s="259"/>
      <c r="B64" s="181"/>
      <c r="C64" s="259"/>
      <c r="D64" s="74" t="s">
        <v>39</v>
      </c>
      <c r="E64" s="75">
        <v>0</v>
      </c>
      <c r="F64" s="75">
        <f t="shared" si="55"/>
        <v>0</v>
      </c>
      <c r="G64" s="75">
        <v>0</v>
      </c>
      <c r="H64" s="38">
        <f>SUM(H37,H22)</f>
        <v>0</v>
      </c>
      <c r="I64" s="38">
        <f>SUM(I22,I37)</f>
        <v>0</v>
      </c>
      <c r="J64" s="38">
        <v>0</v>
      </c>
      <c r="K64" s="38">
        <f>SUM(K37,K22)</f>
        <v>0</v>
      </c>
      <c r="L64" s="38">
        <f>SUM(L22,L37)</f>
        <v>0</v>
      </c>
      <c r="M64" s="38">
        <v>0</v>
      </c>
      <c r="N64" s="38">
        <f>SUM(N37,N22)</f>
        <v>0</v>
      </c>
      <c r="O64" s="38">
        <f>SUM(O22,O37)</f>
        <v>0</v>
      </c>
      <c r="P64" s="38">
        <v>0</v>
      </c>
      <c r="Q64" s="96">
        <f>SUM(Q22,Q37)</f>
        <v>0</v>
      </c>
      <c r="R64" s="38">
        <f>SUM(R22,R37)</f>
        <v>0</v>
      </c>
      <c r="S64" s="38">
        <v>0</v>
      </c>
      <c r="T64" s="38">
        <f>SUM(T37,T22)</f>
        <v>0</v>
      </c>
      <c r="U64" s="38">
        <f>SUM(U22,U37)</f>
        <v>0</v>
      </c>
      <c r="V64" s="38">
        <v>0</v>
      </c>
      <c r="W64" s="38">
        <f>SUM(W37,W22)</f>
        <v>0</v>
      </c>
      <c r="X64" s="38">
        <f>SUM(X22,X37)</f>
        <v>0</v>
      </c>
      <c r="Y64" s="38">
        <v>0</v>
      </c>
      <c r="Z64" s="38">
        <v>0</v>
      </c>
      <c r="AA64" s="38">
        <f>SUM(AA22,AA37)</f>
        <v>0</v>
      </c>
      <c r="AB64" s="38">
        <v>0</v>
      </c>
      <c r="AC64" s="38">
        <f>SUM(AC37,AC22)</f>
        <v>0</v>
      </c>
      <c r="AD64" s="38">
        <f>SUM(AD22,AD37)</f>
        <v>0</v>
      </c>
      <c r="AE64" s="38">
        <v>0</v>
      </c>
      <c r="AF64" s="38">
        <f>SUM(AF37,AF22)</f>
        <v>0</v>
      </c>
      <c r="AG64" s="38">
        <f>SUM(AG22,AG37)</f>
        <v>0</v>
      </c>
      <c r="AH64" s="38">
        <v>0</v>
      </c>
      <c r="AI64" s="38">
        <f>SUM(AI37,AI22)</f>
        <v>0</v>
      </c>
      <c r="AJ64" s="38">
        <f>SUM(AJ22,AJ37)</f>
        <v>0</v>
      </c>
      <c r="AK64" s="38">
        <v>0</v>
      </c>
      <c r="AL64" s="38">
        <f>SUM(AL37,AL22)</f>
        <v>0</v>
      </c>
      <c r="AM64" s="38">
        <f>SUM(AM22,AM37)</f>
        <v>0</v>
      </c>
      <c r="AN64" s="38">
        <v>0</v>
      </c>
      <c r="AO64" s="38">
        <f>SUM(AO37,AO22)</f>
        <v>0</v>
      </c>
      <c r="AP64" s="38">
        <f>SUM(AP22,AP37)</f>
        <v>0</v>
      </c>
      <c r="AQ64" s="38">
        <v>0</v>
      </c>
      <c r="AR64" s="260"/>
      <c r="AS64" s="260"/>
    </row>
    <row r="65" spans="1:45" x14ac:dyDescent="0.25">
      <c r="A65" s="78"/>
      <c r="B65" s="79"/>
      <c r="C65" s="78"/>
      <c r="D65" s="79"/>
      <c r="E65" s="80"/>
      <c r="F65" s="80"/>
      <c r="G65" s="80"/>
      <c r="H65" s="80"/>
      <c r="I65" s="80"/>
      <c r="J65" s="80"/>
      <c r="K65" s="80"/>
      <c r="L65" s="80"/>
      <c r="M65" s="80"/>
      <c r="N65" s="256"/>
      <c r="O65" s="256"/>
      <c r="P65" s="256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</row>
    <row r="66" spans="1:45" x14ac:dyDescent="0.25">
      <c r="A66" s="78"/>
      <c r="B66" s="79"/>
      <c r="C66" s="78"/>
      <c r="D66" s="79"/>
      <c r="E66" s="80"/>
      <c r="F66" s="80"/>
      <c r="G66" s="80"/>
      <c r="H66" s="80"/>
      <c r="I66" s="80"/>
      <c r="J66" s="80"/>
      <c r="K66" s="80"/>
      <c r="L66" s="80"/>
      <c r="M66" s="80"/>
      <c r="N66" s="81"/>
      <c r="O66" s="81"/>
      <c r="P66" s="81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</row>
    <row r="67" spans="1:45" x14ac:dyDescent="0.25">
      <c r="A67" s="257" t="s">
        <v>68</v>
      </c>
      <c r="B67" s="257"/>
      <c r="C67" s="257"/>
      <c r="D67" s="257"/>
      <c r="E67" s="257"/>
      <c r="F67" s="257"/>
      <c r="G67" s="82"/>
      <c r="H67" s="82"/>
      <c r="I67" s="82"/>
      <c r="J67" s="258"/>
      <c r="K67" s="258"/>
      <c r="L67" s="258"/>
      <c r="M67" s="258"/>
      <c r="N67" s="258"/>
      <c r="O67" s="258"/>
      <c r="P67" s="258"/>
      <c r="Q67" s="258"/>
      <c r="R67" s="258"/>
      <c r="S67" s="83"/>
      <c r="T67" s="83"/>
      <c r="U67" s="83"/>
    </row>
    <row r="68" spans="1:45" x14ac:dyDescent="0.25">
      <c r="A68" s="247"/>
      <c r="B68" s="248"/>
      <c r="C68" s="248"/>
      <c r="D68" s="248"/>
      <c r="E68" s="84"/>
      <c r="F68" s="84"/>
      <c r="G68" s="85"/>
      <c r="H68" s="82"/>
      <c r="I68" s="82"/>
      <c r="J68" s="248"/>
      <c r="K68" s="249"/>
      <c r="L68" s="249"/>
      <c r="M68" s="249"/>
      <c r="N68" s="249"/>
      <c r="O68" s="249"/>
      <c r="P68" s="249"/>
      <c r="Q68" s="249"/>
      <c r="R68" s="249"/>
      <c r="S68" s="66"/>
      <c r="T68" s="66"/>
      <c r="U68" s="66"/>
      <c r="V68" s="66"/>
      <c r="W68" s="66"/>
      <c r="X68" s="66"/>
      <c r="Y68" s="66"/>
    </row>
    <row r="69" spans="1:45" x14ac:dyDescent="0.25">
      <c r="A69" s="250" t="s">
        <v>69</v>
      </c>
      <c r="B69" s="251"/>
      <c r="C69" s="251"/>
      <c r="D69" s="251"/>
      <c r="E69" s="251"/>
      <c r="F69" s="86"/>
      <c r="G69" s="85"/>
      <c r="H69" s="82"/>
      <c r="I69" s="82"/>
      <c r="J69" s="252"/>
      <c r="K69" s="253"/>
      <c r="L69" s="253"/>
      <c r="M69" s="253"/>
      <c r="N69" s="253"/>
      <c r="O69" s="253"/>
      <c r="P69" s="253"/>
      <c r="Q69" s="253"/>
      <c r="R69" s="253"/>
      <c r="S69" s="66"/>
      <c r="T69" s="66"/>
      <c r="U69" s="66"/>
      <c r="V69" s="83"/>
      <c r="W69" s="83"/>
      <c r="X69" s="83"/>
      <c r="Y69" s="83"/>
      <c r="Z69" s="83"/>
      <c r="AA69" s="83"/>
    </row>
    <row r="70" spans="1:45" x14ac:dyDescent="0.25">
      <c r="A70" s="87"/>
      <c r="B70" s="254"/>
      <c r="C70" s="254"/>
      <c r="D70" s="254"/>
      <c r="E70" s="84"/>
      <c r="F70" s="84"/>
      <c r="G70" s="82"/>
      <c r="H70" s="82"/>
      <c r="I70" s="82"/>
      <c r="J70" s="82"/>
      <c r="K70" s="82"/>
      <c r="L70" s="255"/>
      <c r="M70" s="255"/>
      <c r="N70" s="255"/>
      <c r="O70" s="255"/>
      <c r="P70" s="255"/>
      <c r="Q70" s="255"/>
      <c r="R70" s="255"/>
      <c r="S70" s="83"/>
      <c r="T70" s="83"/>
      <c r="U70" s="83"/>
      <c r="V70" s="66"/>
      <c r="W70" s="66"/>
      <c r="X70" s="66"/>
      <c r="Y70" s="66"/>
      <c r="Z70" s="66"/>
    </row>
    <row r="71" spans="1:45" x14ac:dyDescent="0.25">
      <c r="A71" s="87"/>
      <c r="B71" s="88"/>
      <c r="C71" s="88"/>
      <c r="D71" s="88"/>
      <c r="E71" s="84"/>
      <c r="F71" s="84"/>
      <c r="G71" s="84"/>
      <c r="H71" s="84"/>
      <c r="I71" s="84"/>
      <c r="J71" s="84"/>
      <c r="K71" s="84"/>
      <c r="L71" s="89"/>
      <c r="M71" s="89"/>
      <c r="N71" s="89"/>
      <c r="O71" s="89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45" x14ac:dyDescent="0.25">
      <c r="I72" s="82"/>
      <c r="J72" s="82"/>
      <c r="K72" s="82"/>
      <c r="L72" s="82"/>
      <c r="M72" s="82"/>
      <c r="N72" s="82"/>
      <c r="O72" s="82"/>
      <c r="P72" s="91"/>
      <c r="Q72" s="83"/>
      <c r="R72" s="83"/>
      <c r="S72" s="83"/>
      <c r="T72" s="83"/>
      <c r="U72" s="83"/>
      <c r="V72" s="83"/>
      <c r="W72" s="83"/>
      <c r="X72" s="83"/>
      <c r="Y72" s="83"/>
    </row>
    <row r="73" spans="1:45" x14ac:dyDescent="0.25">
      <c r="A73" s="244" t="s">
        <v>70</v>
      </c>
      <c r="B73" s="245"/>
      <c r="C73" s="245"/>
      <c r="D73" s="245"/>
      <c r="E73" s="245"/>
      <c r="F73" s="245"/>
      <c r="G73" s="246"/>
      <c r="H73" s="246"/>
      <c r="I73" s="82"/>
      <c r="J73" s="82"/>
      <c r="K73" s="82"/>
      <c r="L73" s="82"/>
      <c r="M73" s="82"/>
      <c r="N73" s="82"/>
      <c r="O73" s="82"/>
      <c r="V73" s="92"/>
      <c r="W73" s="92"/>
    </row>
    <row r="74" spans="1:45" ht="15.75" x14ac:dyDescent="0.25">
      <c r="A74" s="93"/>
    </row>
    <row r="75" spans="1:45" ht="15.75" x14ac:dyDescent="0.25">
      <c r="A75" s="93"/>
      <c r="E75" s="94"/>
      <c r="F75" s="94"/>
    </row>
    <row r="76" spans="1:45" x14ac:dyDescent="0.25">
      <c r="A76" s="84"/>
    </row>
  </sheetData>
  <mergeCells count="126">
    <mergeCell ref="AR1:AS1"/>
    <mergeCell ref="A2:AR2"/>
    <mergeCell ref="A3:A6"/>
    <mergeCell ref="B3:B6"/>
    <mergeCell ref="C3:C6"/>
    <mergeCell ref="D3:D6"/>
    <mergeCell ref="E3:G4"/>
    <mergeCell ref="H3:AQ3"/>
    <mergeCell ref="AR3:AR6"/>
    <mergeCell ref="E5:E6"/>
    <mergeCell ref="F5:F6"/>
    <mergeCell ref="G5:G6"/>
    <mergeCell ref="H5:H6"/>
    <mergeCell ref="I5:I6"/>
    <mergeCell ref="J5:J6"/>
    <mergeCell ref="K5:K6"/>
    <mergeCell ref="AS3:AS6"/>
    <mergeCell ref="H4:J4"/>
    <mergeCell ref="K4:M4"/>
    <mergeCell ref="N4:P4"/>
    <mergeCell ref="L5:L6"/>
    <mergeCell ref="M5:M6"/>
    <mergeCell ref="N5:N6"/>
    <mergeCell ref="Q5:Q6"/>
    <mergeCell ref="Q4:S4"/>
    <mergeCell ref="R5:R6"/>
    <mergeCell ref="S5:S6"/>
    <mergeCell ref="T5:T6"/>
    <mergeCell ref="AI4:AK4"/>
    <mergeCell ref="AL4:AN4"/>
    <mergeCell ref="T4:V4"/>
    <mergeCell ref="U5:U6"/>
    <mergeCell ref="V5:V6"/>
    <mergeCell ref="AO4:AQ4"/>
    <mergeCell ref="AH5:AH6"/>
    <mergeCell ref="AI5:AI6"/>
    <mergeCell ref="X5:X6"/>
    <mergeCell ref="Y5:Y6"/>
    <mergeCell ref="Z5:Z6"/>
    <mergeCell ref="AA5:AA6"/>
    <mergeCell ref="AB5:AB6"/>
    <mergeCell ref="AC5:AC6"/>
    <mergeCell ref="Z4:AB4"/>
    <mergeCell ref="AC4:AE4"/>
    <mergeCell ref="AF4:AH4"/>
    <mergeCell ref="W4:Y4"/>
    <mergeCell ref="W5:W6"/>
    <mergeCell ref="AR8:AR12"/>
    <mergeCell ref="AS8:AS12"/>
    <mergeCell ref="A13:A17"/>
    <mergeCell ref="B13:B17"/>
    <mergeCell ref="C13:C17"/>
    <mergeCell ref="AR13:AR17"/>
    <mergeCell ref="AS13:AS17"/>
    <mergeCell ref="AP5:AP6"/>
    <mergeCell ref="AQ5:AQ6"/>
    <mergeCell ref="A8:A12"/>
    <mergeCell ref="B8:B12"/>
    <mergeCell ref="C8:C12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O5:O6"/>
    <mergeCell ref="P5:P6"/>
    <mergeCell ref="A18:A22"/>
    <mergeCell ref="B18:B22"/>
    <mergeCell ref="C18:C22"/>
    <mergeCell ref="AR18:AR22"/>
    <mergeCell ref="AS18:AS22"/>
    <mergeCell ref="A23:A27"/>
    <mergeCell ref="B23:B27"/>
    <mergeCell ref="C23:C27"/>
    <mergeCell ref="AR23:AR27"/>
    <mergeCell ref="AS23:AS27"/>
    <mergeCell ref="AS28:AS32"/>
    <mergeCell ref="A33:A37"/>
    <mergeCell ref="B33:B37"/>
    <mergeCell ref="C33:C37"/>
    <mergeCell ref="AR33:AR37"/>
    <mergeCell ref="AS33:AS37"/>
    <mergeCell ref="A28:A32"/>
    <mergeCell ref="B28:B32"/>
    <mergeCell ref="C28:C32"/>
    <mergeCell ref="AR28:AR32"/>
    <mergeCell ref="A39:A43"/>
    <mergeCell ref="B39:B43"/>
    <mergeCell ref="C39:C43"/>
    <mergeCell ref="AR39:AR43"/>
    <mergeCell ref="AS39:AS43"/>
    <mergeCell ref="A44:A48"/>
    <mergeCell ref="B44:B48"/>
    <mergeCell ref="C44:C48"/>
    <mergeCell ref="AR44:AR48"/>
    <mergeCell ref="AS44:AS48"/>
    <mergeCell ref="A60:A64"/>
    <mergeCell ref="B60:B64"/>
    <mergeCell ref="C60:C64"/>
    <mergeCell ref="AR60:AR64"/>
    <mergeCell ref="AS60:AS64"/>
    <mergeCell ref="A49:A53"/>
    <mergeCell ref="B49:B53"/>
    <mergeCell ref="C49:C53"/>
    <mergeCell ref="AR49:AR53"/>
    <mergeCell ref="AS49:AS53"/>
    <mergeCell ref="A55:A59"/>
    <mergeCell ref="B55:B59"/>
    <mergeCell ref="C55:C59"/>
    <mergeCell ref="AR55:AR59"/>
    <mergeCell ref="AS55:AS59"/>
    <mergeCell ref="A73:H73"/>
    <mergeCell ref="A68:D68"/>
    <mergeCell ref="J68:R68"/>
    <mergeCell ref="A69:E69"/>
    <mergeCell ref="J69:R69"/>
    <mergeCell ref="B70:D70"/>
    <mergeCell ref="L70:R70"/>
    <mergeCell ref="N65:P65"/>
    <mergeCell ref="A67:F67"/>
    <mergeCell ref="J67:R6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91"/>
  <sheetViews>
    <sheetView tabSelected="1" zoomScale="130" zoomScaleNormal="130" workbookViewId="0">
      <pane xSplit="8" ySplit="7" topLeftCell="I68" activePane="bottomRight" state="frozen"/>
      <selection pane="topRight" activeCell="I1" sqref="I1"/>
      <selection pane="bottomLeft" activeCell="A8" sqref="A8"/>
      <selection pane="bottomRight" activeCell="K68" sqref="K68"/>
    </sheetView>
  </sheetViews>
  <sheetFormatPr defaultRowHeight="15" x14ac:dyDescent="0.25"/>
  <cols>
    <col min="1" max="1" width="4.42578125" customWidth="1"/>
    <col min="2" max="2" width="21.42578125" customWidth="1"/>
    <col min="3" max="3" width="11.7109375" customWidth="1"/>
    <col min="4" max="4" width="13.140625" customWidth="1"/>
    <col min="5" max="5" width="9.5703125" style="51" customWidth="1"/>
    <col min="6" max="6" width="7.42578125" style="51" customWidth="1"/>
    <col min="7" max="7" width="9.140625" style="51" customWidth="1"/>
    <col min="8" max="8" width="9" style="112" bestFit="1" customWidth="1"/>
    <col min="9" max="10" width="7.7109375" style="112" customWidth="1"/>
    <col min="11" max="11" width="9.85546875" style="112" customWidth="1"/>
    <col min="12" max="17" width="7.7109375" style="112" customWidth="1"/>
    <col min="18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1406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1" width="7.42578125" customWidth="1"/>
    <col min="42" max="42" width="4.42578125" customWidth="1"/>
    <col min="43" max="43" width="6.85546875" customWidth="1"/>
    <col min="44" max="44" width="32" customWidth="1"/>
    <col min="45" max="45" width="32.28515625" customWidth="1"/>
  </cols>
  <sheetData>
    <row r="1" spans="1:63" x14ac:dyDescent="0.2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"/>
      <c r="T1" s="5"/>
      <c r="U1" s="4"/>
    </row>
    <row r="2" spans="1:63" ht="21.6" customHeight="1" x14ac:dyDescent="0.25">
      <c r="A2" s="317" t="s">
        <v>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63" ht="12" customHeight="1" x14ac:dyDescent="0.25">
      <c r="A3" s="305" t="s">
        <v>0</v>
      </c>
      <c r="B3" s="143" t="s">
        <v>33</v>
      </c>
      <c r="C3" s="305" t="s">
        <v>42</v>
      </c>
      <c r="D3" s="305" t="s">
        <v>9</v>
      </c>
      <c r="E3" s="205" t="s">
        <v>34</v>
      </c>
      <c r="F3" s="205"/>
      <c r="G3" s="205"/>
      <c r="H3" s="305" t="s">
        <v>1</v>
      </c>
      <c r="I3" s="305"/>
      <c r="J3" s="305"/>
      <c r="K3" s="305"/>
      <c r="L3" s="305"/>
      <c r="M3" s="305"/>
      <c r="N3" s="305"/>
      <c r="O3" s="305"/>
      <c r="P3" s="305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05" t="s">
        <v>2</v>
      </c>
      <c r="AS3" s="304" t="s">
        <v>3</v>
      </c>
    </row>
    <row r="4" spans="1:63" ht="15" customHeight="1" x14ac:dyDescent="0.25">
      <c r="A4" s="305"/>
      <c r="B4" s="318"/>
      <c r="C4" s="305"/>
      <c r="D4" s="319"/>
      <c r="E4" s="205"/>
      <c r="F4" s="205"/>
      <c r="G4" s="205"/>
      <c r="H4" s="305" t="s">
        <v>4</v>
      </c>
      <c r="I4" s="305"/>
      <c r="J4" s="305"/>
      <c r="K4" s="305" t="s">
        <v>10</v>
      </c>
      <c r="L4" s="305"/>
      <c r="M4" s="305"/>
      <c r="N4" s="305" t="s">
        <v>11</v>
      </c>
      <c r="O4" s="305"/>
      <c r="P4" s="305"/>
      <c r="Q4" s="305" t="s">
        <v>12</v>
      </c>
      <c r="R4" s="305"/>
      <c r="S4" s="305"/>
      <c r="T4" s="305" t="s">
        <v>13</v>
      </c>
      <c r="U4" s="305"/>
      <c r="V4" s="305"/>
      <c r="W4" s="305" t="s">
        <v>14</v>
      </c>
      <c r="X4" s="305"/>
      <c r="Y4" s="305"/>
      <c r="Z4" s="305" t="s">
        <v>15</v>
      </c>
      <c r="AA4" s="305"/>
      <c r="AB4" s="305"/>
      <c r="AC4" s="305" t="s">
        <v>16</v>
      </c>
      <c r="AD4" s="305"/>
      <c r="AE4" s="305"/>
      <c r="AF4" s="305" t="s">
        <v>17</v>
      </c>
      <c r="AG4" s="305"/>
      <c r="AH4" s="305"/>
      <c r="AI4" s="305" t="s">
        <v>18</v>
      </c>
      <c r="AJ4" s="305"/>
      <c r="AK4" s="305"/>
      <c r="AL4" s="305" t="s">
        <v>19</v>
      </c>
      <c r="AM4" s="305"/>
      <c r="AN4" s="305"/>
      <c r="AO4" s="305" t="s">
        <v>5</v>
      </c>
      <c r="AP4" s="305"/>
      <c r="AQ4" s="305"/>
      <c r="AR4" s="305"/>
      <c r="AS4" s="304"/>
      <c r="BC4" s="40"/>
      <c r="BD4" s="40"/>
      <c r="BE4" s="40"/>
      <c r="BF4" s="40"/>
      <c r="BG4" s="40"/>
      <c r="BH4" s="40"/>
      <c r="BI4" s="40"/>
      <c r="BJ4" s="40"/>
      <c r="BK4" s="40"/>
    </row>
    <row r="5" spans="1:63" x14ac:dyDescent="0.25">
      <c r="A5" s="305"/>
      <c r="B5" s="318"/>
      <c r="C5" s="305"/>
      <c r="D5" s="319"/>
      <c r="E5" s="205" t="s">
        <v>6</v>
      </c>
      <c r="F5" s="205" t="s">
        <v>7</v>
      </c>
      <c r="G5" s="321" t="s">
        <v>8</v>
      </c>
      <c r="H5" s="305" t="s">
        <v>6</v>
      </c>
      <c r="I5" s="305" t="s">
        <v>7</v>
      </c>
      <c r="J5" s="304" t="s">
        <v>8</v>
      </c>
      <c r="K5" s="305" t="s">
        <v>6</v>
      </c>
      <c r="L5" s="305" t="s">
        <v>7</v>
      </c>
      <c r="M5" s="304" t="s">
        <v>8</v>
      </c>
      <c r="N5" s="305" t="s">
        <v>6</v>
      </c>
      <c r="O5" s="305" t="s">
        <v>7</v>
      </c>
      <c r="P5" s="304" t="s">
        <v>8</v>
      </c>
      <c r="Q5" s="305" t="s">
        <v>6</v>
      </c>
      <c r="R5" s="305" t="s">
        <v>7</v>
      </c>
      <c r="S5" s="304" t="s">
        <v>8</v>
      </c>
      <c r="T5" s="305" t="s">
        <v>6</v>
      </c>
      <c r="U5" s="305" t="s">
        <v>7</v>
      </c>
      <c r="V5" s="304" t="s">
        <v>8</v>
      </c>
      <c r="W5" s="305" t="s">
        <v>6</v>
      </c>
      <c r="X5" s="305" t="s">
        <v>7</v>
      </c>
      <c r="Y5" s="304" t="s">
        <v>8</v>
      </c>
      <c r="Z5" s="305" t="s">
        <v>6</v>
      </c>
      <c r="AA5" s="305" t="s">
        <v>7</v>
      </c>
      <c r="AB5" s="304" t="s">
        <v>8</v>
      </c>
      <c r="AC5" s="305" t="s">
        <v>6</v>
      </c>
      <c r="AD5" s="305" t="s">
        <v>7</v>
      </c>
      <c r="AE5" s="304" t="s">
        <v>8</v>
      </c>
      <c r="AF5" s="305" t="s">
        <v>6</v>
      </c>
      <c r="AG5" s="305" t="s">
        <v>7</v>
      </c>
      <c r="AH5" s="304" t="s">
        <v>8</v>
      </c>
      <c r="AI5" s="305" t="s">
        <v>6</v>
      </c>
      <c r="AJ5" s="305" t="s">
        <v>7</v>
      </c>
      <c r="AK5" s="304" t="s">
        <v>8</v>
      </c>
      <c r="AL5" s="305" t="s">
        <v>6</v>
      </c>
      <c r="AM5" s="305" t="s">
        <v>7</v>
      </c>
      <c r="AN5" s="304" t="s">
        <v>8</v>
      </c>
      <c r="AO5" s="305" t="s">
        <v>6</v>
      </c>
      <c r="AP5" s="305" t="s">
        <v>7</v>
      </c>
      <c r="AQ5" s="304" t="s">
        <v>8</v>
      </c>
      <c r="AR5" s="305"/>
      <c r="AS5" s="304"/>
      <c r="BC5" s="40"/>
      <c r="BD5" s="40"/>
      <c r="BE5" s="40"/>
      <c r="BF5" s="40"/>
      <c r="BG5" s="40"/>
      <c r="BH5" s="40"/>
      <c r="BI5" s="40"/>
      <c r="BJ5" s="40"/>
      <c r="BK5" s="40"/>
    </row>
    <row r="6" spans="1:63" ht="37.5" customHeight="1" x14ac:dyDescent="0.25">
      <c r="A6" s="305"/>
      <c r="B6" s="318"/>
      <c r="C6" s="305"/>
      <c r="D6" s="319"/>
      <c r="E6" s="205"/>
      <c r="F6" s="205"/>
      <c r="G6" s="321"/>
      <c r="H6" s="305"/>
      <c r="I6" s="305"/>
      <c r="J6" s="304"/>
      <c r="K6" s="305"/>
      <c r="L6" s="305"/>
      <c r="M6" s="304"/>
      <c r="N6" s="305"/>
      <c r="O6" s="305"/>
      <c r="P6" s="304"/>
      <c r="Q6" s="305"/>
      <c r="R6" s="305"/>
      <c r="S6" s="304"/>
      <c r="T6" s="305"/>
      <c r="U6" s="305"/>
      <c r="V6" s="304"/>
      <c r="W6" s="305"/>
      <c r="X6" s="305"/>
      <c r="Y6" s="304"/>
      <c r="Z6" s="305"/>
      <c r="AA6" s="305"/>
      <c r="AB6" s="304"/>
      <c r="AC6" s="305"/>
      <c r="AD6" s="305"/>
      <c r="AE6" s="304"/>
      <c r="AF6" s="305"/>
      <c r="AG6" s="305"/>
      <c r="AH6" s="304"/>
      <c r="AI6" s="305"/>
      <c r="AJ6" s="305"/>
      <c r="AK6" s="304"/>
      <c r="AL6" s="305"/>
      <c r="AM6" s="305"/>
      <c r="AN6" s="304"/>
      <c r="AO6" s="305"/>
      <c r="AP6" s="305"/>
      <c r="AQ6" s="304"/>
      <c r="AR6" s="305"/>
      <c r="AS6" s="304"/>
      <c r="BC6" s="40"/>
      <c r="BD6" s="40"/>
      <c r="BE6" s="40"/>
      <c r="BF6" s="40"/>
      <c r="BG6" s="40"/>
      <c r="BH6" s="40"/>
      <c r="BI6" s="40"/>
      <c r="BJ6" s="40"/>
      <c r="BK6" s="40"/>
    </row>
    <row r="7" spans="1:63" ht="14.25" customHeight="1" x14ac:dyDescent="0.25">
      <c r="A7" s="97">
        <v>1</v>
      </c>
      <c r="B7" s="97">
        <v>2</v>
      </c>
      <c r="C7" s="97">
        <v>3</v>
      </c>
      <c r="D7" s="97">
        <v>4</v>
      </c>
      <c r="E7" s="98">
        <v>5</v>
      </c>
      <c r="F7" s="98">
        <v>6</v>
      </c>
      <c r="G7" s="98" t="s">
        <v>29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  <c r="R7" s="97">
        <v>18</v>
      </c>
      <c r="S7" s="97">
        <v>19</v>
      </c>
      <c r="T7" s="97">
        <v>20</v>
      </c>
      <c r="U7" s="97">
        <v>21</v>
      </c>
      <c r="V7" s="97">
        <v>22</v>
      </c>
      <c r="W7" s="97">
        <v>23</v>
      </c>
      <c r="X7" s="97">
        <v>24</v>
      </c>
      <c r="Y7" s="97">
        <v>25</v>
      </c>
      <c r="Z7" s="97">
        <v>26</v>
      </c>
      <c r="AA7" s="97">
        <v>27</v>
      </c>
      <c r="AB7" s="97">
        <v>28</v>
      </c>
      <c r="AC7" s="97">
        <v>29</v>
      </c>
      <c r="AD7" s="97">
        <v>30</v>
      </c>
      <c r="AE7" s="97">
        <v>31</v>
      </c>
      <c r="AF7" s="97">
        <v>32</v>
      </c>
      <c r="AG7" s="97">
        <v>33</v>
      </c>
      <c r="AH7" s="97">
        <v>34</v>
      </c>
      <c r="AI7" s="97">
        <v>35</v>
      </c>
      <c r="AJ7" s="97">
        <v>36</v>
      </c>
      <c r="AK7" s="97">
        <v>37</v>
      </c>
      <c r="AL7" s="97">
        <v>38</v>
      </c>
      <c r="AM7" s="97">
        <v>39</v>
      </c>
      <c r="AN7" s="97">
        <v>40</v>
      </c>
      <c r="AO7" s="97">
        <v>41</v>
      </c>
      <c r="AP7" s="97">
        <v>42</v>
      </c>
      <c r="AQ7" s="97">
        <v>43</v>
      </c>
      <c r="AR7" s="97">
        <v>44</v>
      </c>
      <c r="AS7" s="97">
        <v>45</v>
      </c>
      <c r="BC7" s="40"/>
      <c r="BD7" s="40"/>
      <c r="BE7" s="40"/>
      <c r="BF7" s="40"/>
      <c r="BG7" s="40"/>
      <c r="BH7" s="40"/>
      <c r="BI7" s="40"/>
      <c r="BJ7" s="40"/>
      <c r="BK7" s="40"/>
    </row>
    <row r="8" spans="1:63" ht="12.75" customHeight="1" x14ac:dyDescent="0.25">
      <c r="A8" s="168" t="s">
        <v>58</v>
      </c>
      <c r="B8" s="237" t="s">
        <v>30</v>
      </c>
      <c r="C8" s="168" t="s">
        <v>71</v>
      </c>
      <c r="D8" s="43" t="s">
        <v>22</v>
      </c>
      <c r="E8" s="49">
        <f>SUM(H8,K8,N8,Q8,T8,W8,Z8,AC8,AF8,AI8,AL8,AO8)</f>
        <v>5363.7</v>
      </c>
      <c r="F8" s="49">
        <f>SUM(F9:F12)</f>
        <v>0</v>
      </c>
      <c r="G8" s="49">
        <f>F8/E8*100</f>
        <v>0</v>
      </c>
      <c r="H8" s="49">
        <f>SUM(H9:H12)</f>
        <v>0</v>
      </c>
      <c r="I8" s="49">
        <f t="shared" ref="I8:AP8" si="0">SUM(I9:I12)</f>
        <v>0</v>
      </c>
      <c r="J8" s="49">
        <v>0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49"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49">
        <f t="shared" si="0"/>
        <v>0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0</v>
      </c>
      <c r="Z8" s="49">
        <f t="shared" si="0"/>
        <v>0</v>
      </c>
      <c r="AA8" s="49">
        <f t="shared" si="0"/>
        <v>0</v>
      </c>
      <c r="AB8" s="49">
        <f t="shared" si="0"/>
        <v>0</v>
      </c>
      <c r="AC8" s="49">
        <f t="shared" si="0"/>
        <v>0</v>
      </c>
      <c r="AD8" s="49">
        <f t="shared" si="0"/>
        <v>0</v>
      </c>
      <c r="AE8" s="49">
        <f t="shared" si="0"/>
        <v>0</v>
      </c>
      <c r="AF8" s="49">
        <f t="shared" si="0"/>
        <v>0</v>
      </c>
      <c r="AG8" s="49">
        <f t="shared" si="0"/>
        <v>0</v>
      </c>
      <c r="AH8" s="49">
        <v>0</v>
      </c>
      <c r="AI8" s="49">
        <f t="shared" si="0"/>
        <v>1382</v>
      </c>
      <c r="AJ8" s="49">
        <f t="shared" si="0"/>
        <v>0</v>
      </c>
      <c r="AK8" s="49">
        <f>AJ8/AI8*100</f>
        <v>0</v>
      </c>
      <c r="AL8" s="49">
        <f t="shared" si="0"/>
        <v>0</v>
      </c>
      <c r="AM8" s="49">
        <f t="shared" si="0"/>
        <v>0</v>
      </c>
      <c r="AN8" s="49">
        <f t="shared" si="0"/>
        <v>0</v>
      </c>
      <c r="AO8" s="49">
        <f t="shared" si="0"/>
        <v>3981.7</v>
      </c>
      <c r="AP8" s="49">
        <f t="shared" si="0"/>
        <v>0</v>
      </c>
      <c r="AQ8" s="49">
        <f>AP8/AO8*100</f>
        <v>0</v>
      </c>
      <c r="AR8" s="135" t="s">
        <v>93</v>
      </c>
      <c r="AS8" s="323"/>
      <c r="BC8" s="40"/>
      <c r="BD8" s="40"/>
      <c r="BE8" s="40"/>
      <c r="BF8" s="40"/>
      <c r="BG8" s="40"/>
      <c r="BH8" s="40"/>
      <c r="BI8" s="40"/>
      <c r="BJ8" s="40"/>
      <c r="BK8" s="40"/>
    </row>
    <row r="9" spans="1:63" ht="24" x14ac:dyDescent="0.25">
      <c r="A9" s="169"/>
      <c r="B9" s="238"/>
      <c r="C9" s="169"/>
      <c r="D9" s="43" t="s">
        <v>38</v>
      </c>
      <c r="E9" s="49">
        <f>SUM(H9,K9,N9,Q9,T9,W9,Z9,AC9,AF9,AI9,AL9,AO9)</f>
        <v>0</v>
      </c>
      <c r="F9" s="49">
        <f>I9+L9+O9+R9+U9+X9+AA9+AD9+AG9+AJ9+AM9+AP9</f>
        <v>0</v>
      </c>
      <c r="G9" s="49">
        <v>0</v>
      </c>
      <c r="H9" s="49">
        <f>'ОГД  МКУ УГЗиП'!H9+'ОГД МКУ УКС '!H9</f>
        <v>0</v>
      </c>
      <c r="I9" s="49">
        <f>'ОГД  МКУ УГЗиП'!I9+'ОГД МКУ УКС '!I9</f>
        <v>0</v>
      </c>
      <c r="J9" s="49">
        <v>0</v>
      </c>
      <c r="K9" s="49">
        <f>'ОГД  МКУ УГЗиП'!K9+'ОГД МКУ УКС '!K9</f>
        <v>0</v>
      </c>
      <c r="L9" s="49">
        <f>'ОГД  МКУ УГЗиП'!L9+'ОГД МКУ УКС '!L9</f>
        <v>0</v>
      </c>
      <c r="M9" s="49">
        <v>0</v>
      </c>
      <c r="N9" s="49">
        <f>'ОГД  МКУ УГЗиП'!N9+'ОГД МКУ УКС '!N9</f>
        <v>0</v>
      </c>
      <c r="O9" s="49">
        <f>'ОГД  МКУ УГЗиП'!O9+'ОГД МКУ УКС '!O9</f>
        <v>0</v>
      </c>
      <c r="P9" s="49">
        <v>0</v>
      </c>
      <c r="Q9" s="49">
        <f>'ОГД  МКУ УГЗиП'!Q9+'ОГД МКУ УКС '!Q9</f>
        <v>0</v>
      </c>
      <c r="R9" s="49">
        <f>'ОГД  МКУ УГЗиП'!R9+'ОГД МКУ УКС '!R9</f>
        <v>0</v>
      </c>
      <c r="S9" s="49">
        <v>0</v>
      </c>
      <c r="T9" s="49">
        <f>'ОГД  МКУ УГЗиП'!T9+'ОГД МКУ УКС '!T9</f>
        <v>0</v>
      </c>
      <c r="U9" s="49">
        <f>'ОГД  МКУ УГЗиП'!U9+'ОГД МКУ УКС '!U9</f>
        <v>0</v>
      </c>
      <c r="V9" s="49">
        <v>0</v>
      </c>
      <c r="W9" s="49">
        <f>'ОГД  МКУ УГЗиП'!W9+'ОГД МКУ УКС '!W9</f>
        <v>0</v>
      </c>
      <c r="X9" s="49">
        <f>'ОГД  МКУ УГЗиП'!X9+'ОГД МКУ УКС '!X9</f>
        <v>0</v>
      </c>
      <c r="Y9" s="49">
        <v>0</v>
      </c>
      <c r="Z9" s="49">
        <f>'ОГД  МКУ УГЗиП'!Z9+'ОГД МКУ УКС '!Z9</f>
        <v>0</v>
      </c>
      <c r="AA9" s="49">
        <f>'ОГД  МКУ УГЗиП'!AA9+'ОГД МКУ УКС '!AA9</f>
        <v>0</v>
      </c>
      <c r="AB9" s="49">
        <v>0</v>
      </c>
      <c r="AC9" s="49">
        <f>'ОГД  МКУ УГЗиП'!AC9+'ОГД МКУ УКС '!AC9</f>
        <v>0</v>
      </c>
      <c r="AD9" s="49">
        <f>'ОГД  МКУ УГЗиП'!AD9+'ОГД МКУ УКС '!AD9</f>
        <v>0</v>
      </c>
      <c r="AE9" s="49">
        <v>0</v>
      </c>
      <c r="AF9" s="49">
        <f>'ОГД  МКУ УГЗиП'!AF9+'ОГД МКУ УКС '!AF9</f>
        <v>0</v>
      </c>
      <c r="AG9" s="49">
        <f>'ОГД  МКУ УГЗиП'!AG9+'ОГД МКУ УКС '!AG9</f>
        <v>0</v>
      </c>
      <c r="AH9" s="49">
        <v>0</v>
      </c>
      <c r="AI9" s="49">
        <f>'ОГД  МКУ УГЗиП'!AI9+'ОГД МКУ УКС '!AI9</f>
        <v>0</v>
      </c>
      <c r="AJ9" s="49">
        <f>'ОГД  МКУ УГЗиП'!AJ9+'ОГД МКУ УКС '!AJ9</f>
        <v>0</v>
      </c>
      <c r="AK9" s="49">
        <v>0</v>
      </c>
      <c r="AL9" s="49">
        <f>'ОГД  МКУ УГЗиП'!AL9+'ОГД МКУ УКС '!AL9</f>
        <v>0</v>
      </c>
      <c r="AM9" s="49">
        <f>'ОГД  МКУ УГЗиП'!AM9+'ОГД МКУ УКС '!AM9</f>
        <v>0</v>
      </c>
      <c r="AN9" s="49">
        <v>0</v>
      </c>
      <c r="AO9" s="49">
        <f>'ОГД  МКУ УГЗиП'!AO9+'ОГД МКУ УКС '!AO9</f>
        <v>0</v>
      </c>
      <c r="AP9" s="49">
        <f>'ОГД  МКУ УГЗиП'!AP9+'ОГД МКУ УКС '!AP9</f>
        <v>0</v>
      </c>
      <c r="AQ9" s="49">
        <v>0</v>
      </c>
      <c r="AR9" s="136"/>
      <c r="AS9" s="136"/>
      <c r="BC9" s="40"/>
      <c r="BD9" s="40"/>
      <c r="BE9" s="40"/>
      <c r="BF9" s="40"/>
      <c r="BG9" s="40"/>
      <c r="BH9" s="40"/>
      <c r="BI9" s="40"/>
      <c r="BJ9" s="40"/>
      <c r="BK9" s="40"/>
    </row>
    <row r="10" spans="1:63" ht="24" x14ac:dyDescent="0.25">
      <c r="A10" s="169"/>
      <c r="B10" s="238"/>
      <c r="C10" s="169"/>
      <c r="D10" s="43" t="s">
        <v>23</v>
      </c>
      <c r="E10" s="49">
        <f>SUM(H10,K10,N10,Q10,T10,W10,Z10,AC10,AF10,AI10,AL10,AO10)</f>
        <v>3782.6</v>
      </c>
      <c r="F10" s="49">
        <f>I10+L10+O10+R10+U10+X10+AA10+AD10+AG10+AJ10+AM10+AP10</f>
        <v>0</v>
      </c>
      <c r="G10" s="49">
        <f t="shared" ref="G10:G11" si="1">F10/E10*100</f>
        <v>0</v>
      </c>
      <c r="H10" s="49">
        <f>'ОГД  МКУ УГЗиП'!H10+'ОГД МКУ УКС '!H10</f>
        <v>0</v>
      </c>
      <c r="I10" s="49">
        <f>'ОГД  МКУ УГЗиП'!I10+'ОГД МКУ УКС '!I10</f>
        <v>0</v>
      </c>
      <c r="J10" s="49">
        <v>0</v>
      </c>
      <c r="K10" s="49">
        <f>'ОГД  МКУ УГЗиП'!K10+'ОГД МКУ УКС '!K10</f>
        <v>0</v>
      </c>
      <c r="L10" s="49">
        <f>'ОГД  МКУ УГЗиП'!L10+'ОГД МКУ УКС '!L10</f>
        <v>0</v>
      </c>
      <c r="M10" s="49">
        <v>0</v>
      </c>
      <c r="N10" s="49">
        <f>'ОГД  МКУ УГЗиП'!N10+'ОГД МКУ УКС '!N10</f>
        <v>0</v>
      </c>
      <c r="O10" s="49">
        <f>'ОГД  МКУ УГЗиП'!O10+'ОГД МКУ УКС '!O10</f>
        <v>0</v>
      </c>
      <c r="P10" s="49">
        <v>0</v>
      </c>
      <c r="Q10" s="49">
        <f>'ОГД  МКУ УГЗиП'!Q10+'ОГД МКУ УКС '!Q10</f>
        <v>0</v>
      </c>
      <c r="R10" s="49">
        <f>'ОГД  МКУ УГЗиП'!R10+'ОГД МКУ УКС '!R10</f>
        <v>0</v>
      </c>
      <c r="S10" s="49">
        <v>0</v>
      </c>
      <c r="T10" s="49">
        <f>'ОГД  МКУ УГЗиП'!T10+'ОГД МКУ УКС '!T10</f>
        <v>0</v>
      </c>
      <c r="U10" s="49">
        <f>'ОГД  МКУ УГЗиП'!U10+'ОГД МКУ УКС '!U10</f>
        <v>0</v>
      </c>
      <c r="V10" s="49">
        <v>0</v>
      </c>
      <c r="W10" s="49">
        <f>'ОГД  МКУ УГЗиП'!W10+'ОГД МКУ УКС '!W10</f>
        <v>0</v>
      </c>
      <c r="X10" s="49">
        <f>'ОГД  МКУ УГЗиП'!X10+'ОГД МКУ УКС '!X10</f>
        <v>0</v>
      </c>
      <c r="Y10" s="49">
        <v>0</v>
      </c>
      <c r="Z10" s="49">
        <f>'ОГД  МКУ УГЗиП'!Z10+'ОГД МКУ УКС '!Z10</f>
        <v>0</v>
      </c>
      <c r="AA10" s="49">
        <f>'ОГД  МКУ УГЗиП'!AA10+'ОГД МКУ УКС '!AA10</f>
        <v>0</v>
      </c>
      <c r="AB10" s="49">
        <v>0</v>
      </c>
      <c r="AC10" s="49">
        <f>'ОГД  МКУ УГЗиП'!AC10+'ОГД МКУ УКС '!AC10</f>
        <v>0</v>
      </c>
      <c r="AD10" s="49">
        <f>'ОГД  МКУ УГЗиП'!AD10+'ОГД МКУ УКС '!AD10</f>
        <v>0</v>
      </c>
      <c r="AE10" s="49">
        <v>0</v>
      </c>
      <c r="AF10" s="49">
        <f>'ОГД  МКУ УГЗиП'!AF10+'ОГД МКУ УКС '!AF10</f>
        <v>0</v>
      </c>
      <c r="AG10" s="49">
        <f>'ОГД  МКУ УГЗиП'!AG10+'ОГД МКУ УКС '!AG10</f>
        <v>0</v>
      </c>
      <c r="AH10" s="49">
        <v>0</v>
      </c>
      <c r="AI10" s="49">
        <f>'ОГД  МКУ УГЗиП'!AI10+'ОГД МКУ УКС '!AI10</f>
        <v>0</v>
      </c>
      <c r="AJ10" s="49">
        <f>'ОГД  МКУ УГЗиП'!AJ10+'ОГД МКУ УКС '!AJ10</f>
        <v>0</v>
      </c>
      <c r="AK10" s="49">
        <v>0</v>
      </c>
      <c r="AL10" s="49">
        <f>'ОГД  МКУ УГЗиП'!AL10+'ОГД МКУ УКС '!AL10</f>
        <v>0</v>
      </c>
      <c r="AM10" s="49">
        <f>'ОГД  МКУ УГЗиП'!AM10+'ОГД МКУ УКС '!AM10</f>
        <v>0</v>
      </c>
      <c r="AN10" s="49">
        <v>0</v>
      </c>
      <c r="AO10" s="49">
        <f>'ОГД  МКУ УГЗиП'!AO10+'ОГД МКУ УКС '!AO10</f>
        <v>3782.6</v>
      </c>
      <c r="AP10" s="49">
        <f>'ОГД  МКУ УГЗиП'!AP10+'ОГД МКУ УКС '!AP10</f>
        <v>0</v>
      </c>
      <c r="AQ10" s="49">
        <f>AP10/AO10*100</f>
        <v>0</v>
      </c>
      <c r="AR10" s="136"/>
      <c r="AS10" s="136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x14ac:dyDescent="0.25">
      <c r="A11" s="169"/>
      <c r="B11" s="238"/>
      <c r="C11" s="169"/>
      <c r="D11" s="43" t="s">
        <v>43</v>
      </c>
      <c r="E11" s="49">
        <f>SUM(H11,K11,N11,Q11,T11,W11,Z11,AC11,AF11,AI11,AL11,AO11)</f>
        <v>1581.1</v>
      </c>
      <c r="F11" s="49">
        <f>I11+L11+O11+R11+U11+X11+AA11+AD11+AG11+AJ11+AM11+AP11</f>
        <v>0</v>
      </c>
      <c r="G11" s="49">
        <f t="shared" si="1"/>
        <v>0</v>
      </c>
      <c r="H11" s="49">
        <f>'ОГД  МКУ УГЗиП'!H11+'ОГД МКУ УКС '!H11</f>
        <v>0</v>
      </c>
      <c r="I11" s="49">
        <f>'ОГД  МКУ УГЗиП'!I11+'ОГД МКУ УКС '!I11</f>
        <v>0</v>
      </c>
      <c r="J11" s="49">
        <v>0</v>
      </c>
      <c r="K11" s="49">
        <f>'ОГД  МКУ УГЗиП'!K11+'ОГД МКУ УКС '!K11</f>
        <v>0</v>
      </c>
      <c r="L11" s="49">
        <f>'ОГД  МКУ УГЗиП'!L11+'ОГД МКУ УКС '!L11</f>
        <v>0</v>
      </c>
      <c r="M11" s="49">
        <v>0</v>
      </c>
      <c r="N11" s="49">
        <f>'ОГД  МКУ УГЗиП'!N11+'ОГД МКУ УКС '!N11</f>
        <v>0</v>
      </c>
      <c r="O11" s="49">
        <f>'ОГД  МКУ УГЗиП'!O11+'ОГД МКУ УКС '!O11</f>
        <v>0</v>
      </c>
      <c r="P11" s="49">
        <v>0</v>
      </c>
      <c r="Q11" s="49">
        <f>'ОГД  МКУ УГЗиП'!Q11+'ОГД МКУ УКС '!Q11</f>
        <v>0</v>
      </c>
      <c r="R11" s="49">
        <f>'ОГД  МКУ УГЗиП'!R11+'ОГД МКУ УКС '!R11</f>
        <v>0</v>
      </c>
      <c r="S11" s="49">
        <v>0</v>
      </c>
      <c r="T11" s="49">
        <f>'ОГД  МКУ УГЗиП'!T11+'ОГД МКУ УКС '!T11</f>
        <v>0</v>
      </c>
      <c r="U11" s="49">
        <f>'ОГД  МКУ УГЗиП'!U11+'ОГД МКУ УКС '!U11</f>
        <v>0</v>
      </c>
      <c r="V11" s="49">
        <v>0</v>
      </c>
      <c r="W11" s="49">
        <f>'ОГД  МКУ УГЗиП'!W11+'ОГД МКУ УКС '!W11</f>
        <v>0</v>
      </c>
      <c r="X11" s="49">
        <f>'ОГД  МКУ УГЗиП'!X11+'ОГД МКУ УКС '!X11</f>
        <v>0</v>
      </c>
      <c r="Y11" s="49">
        <v>0</v>
      </c>
      <c r="Z11" s="49">
        <f>'ОГД  МКУ УГЗиП'!Z11+'ОГД МКУ УКС '!Z11</f>
        <v>0</v>
      </c>
      <c r="AA11" s="49">
        <f>'ОГД  МКУ УГЗиП'!AA11+'ОГД МКУ УКС '!AA11</f>
        <v>0</v>
      </c>
      <c r="AB11" s="49">
        <v>0</v>
      </c>
      <c r="AC11" s="49">
        <f>'ОГД  МКУ УГЗиП'!AC11+'ОГД МКУ УКС '!AC11</f>
        <v>0</v>
      </c>
      <c r="AD11" s="49">
        <f>'ОГД  МКУ УГЗиП'!AD11+'ОГД МКУ УКС '!AD11</f>
        <v>0</v>
      </c>
      <c r="AE11" s="49">
        <v>0</v>
      </c>
      <c r="AF11" s="49">
        <f>'ОГД  МКУ УГЗиП'!AF11+'ОГД МКУ УКС '!AF11</f>
        <v>0</v>
      </c>
      <c r="AG11" s="49">
        <f>'ОГД  МКУ УГЗиП'!AG11+'ОГД МКУ УКС '!AG11</f>
        <v>0</v>
      </c>
      <c r="AH11" s="49">
        <v>0</v>
      </c>
      <c r="AI11" s="49">
        <f>'ОГД  МКУ УГЗиП'!AI11+'ОГД МКУ УКС '!AI11</f>
        <v>1382</v>
      </c>
      <c r="AJ11" s="49">
        <f>'ОГД  МКУ УГЗиП'!AJ11+'ОГД МКУ УКС '!AJ11</f>
        <v>0</v>
      </c>
      <c r="AK11" s="49">
        <f>AJ11/AI11*100</f>
        <v>0</v>
      </c>
      <c r="AL11" s="49">
        <f>'ОГД  МКУ УГЗиП'!AL11+'ОГД МКУ УКС '!AL11</f>
        <v>0</v>
      </c>
      <c r="AM11" s="49">
        <f>'ОГД  МКУ УГЗиП'!AM11+'ОГД МКУ УКС '!AM11</f>
        <v>0</v>
      </c>
      <c r="AN11" s="49">
        <v>0</v>
      </c>
      <c r="AO11" s="49">
        <f>'ОГД  МКУ УГЗиП'!AO11+'ОГД МКУ УКС '!AO11</f>
        <v>199.1</v>
      </c>
      <c r="AP11" s="49">
        <f>'ОГД  МКУ УГЗиП'!AP11+'ОГД МКУ УКС '!AP11</f>
        <v>0</v>
      </c>
      <c r="AQ11" s="49">
        <f>AP11/AO11*100</f>
        <v>0</v>
      </c>
      <c r="AR11" s="136"/>
      <c r="AS11" s="136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ht="25.5" customHeight="1" x14ac:dyDescent="0.25">
      <c r="A12" s="169"/>
      <c r="B12" s="238"/>
      <c r="C12" s="169"/>
      <c r="D12" s="43" t="s">
        <v>39</v>
      </c>
      <c r="E12" s="49">
        <f>H12+K12+N12+Q12+T12+W12+Z12+AC12+AF12+AI12+AL12+AO12</f>
        <v>0</v>
      </c>
      <c r="F12" s="49">
        <f>I12+L12+O12+R12+U12+X12+AA12+AD12+AG12+AJ12+AM12+AP12</f>
        <v>0</v>
      </c>
      <c r="G12" s="49">
        <v>0</v>
      </c>
      <c r="H12" s="49">
        <f>'ОГД  МКУ УГЗиП'!H12+'ОГД МКУ УКС '!H12</f>
        <v>0</v>
      </c>
      <c r="I12" s="49">
        <f>'ОГД  МКУ УГЗиП'!I12+'ОГД МКУ УКС '!I12</f>
        <v>0</v>
      </c>
      <c r="J12" s="49">
        <v>0</v>
      </c>
      <c r="K12" s="49">
        <f>'ОГД  МКУ УГЗиП'!K12+'ОГД МКУ УКС '!K12</f>
        <v>0</v>
      </c>
      <c r="L12" s="49">
        <f>'ОГД  МКУ УГЗиП'!L12+'ОГД МКУ УКС '!L12</f>
        <v>0</v>
      </c>
      <c r="M12" s="49">
        <v>0</v>
      </c>
      <c r="N12" s="49">
        <f>'ОГД  МКУ УГЗиП'!N12+'ОГД МКУ УКС '!N12</f>
        <v>0</v>
      </c>
      <c r="O12" s="49">
        <f>'ОГД  МКУ УГЗиП'!O12+'ОГД МКУ УКС '!O12</f>
        <v>0</v>
      </c>
      <c r="P12" s="49">
        <v>0</v>
      </c>
      <c r="Q12" s="49">
        <f>'ОГД  МКУ УГЗиП'!Q12+'ОГД МКУ УКС '!Q12</f>
        <v>0</v>
      </c>
      <c r="R12" s="49">
        <f>'ОГД  МКУ УГЗиП'!R12+'ОГД МКУ УКС '!R12</f>
        <v>0</v>
      </c>
      <c r="S12" s="49">
        <v>0</v>
      </c>
      <c r="T12" s="49">
        <f>'ОГД  МКУ УГЗиП'!T12+'ОГД МКУ УКС '!T12</f>
        <v>0</v>
      </c>
      <c r="U12" s="49">
        <f>'ОГД  МКУ УГЗиП'!U12+'ОГД МКУ УКС '!U12</f>
        <v>0</v>
      </c>
      <c r="V12" s="49">
        <v>0</v>
      </c>
      <c r="W12" s="49">
        <f>'ОГД  МКУ УГЗиП'!W12+'ОГД МКУ УКС '!W12</f>
        <v>0</v>
      </c>
      <c r="X12" s="49">
        <f>'ОГД  МКУ УГЗиП'!X12+'ОГД МКУ УКС '!X12</f>
        <v>0</v>
      </c>
      <c r="Y12" s="49">
        <v>0</v>
      </c>
      <c r="Z12" s="49">
        <f>'ОГД  МКУ УГЗиП'!Z12+'ОГД МКУ УКС '!Z12</f>
        <v>0</v>
      </c>
      <c r="AA12" s="49">
        <f>'ОГД  МКУ УГЗиП'!AA12+'ОГД МКУ УКС '!AA12</f>
        <v>0</v>
      </c>
      <c r="AB12" s="49">
        <v>0</v>
      </c>
      <c r="AC12" s="49">
        <f>'ОГД  МКУ УГЗиП'!AC12+'ОГД МКУ УКС '!AC12</f>
        <v>0</v>
      </c>
      <c r="AD12" s="49">
        <f>'ОГД  МКУ УГЗиП'!AD12+'ОГД МКУ УКС '!AD12</f>
        <v>0</v>
      </c>
      <c r="AE12" s="49">
        <v>0</v>
      </c>
      <c r="AF12" s="49">
        <f>'ОГД  МКУ УГЗиП'!AF12+'ОГД МКУ УКС '!AF12</f>
        <v>0</v>
      </c>
      <c r="AG12" s="49">
        <f>'ОГД  МКУ УГЗиП'!AG12+'ОГД МКУ УКС '!AG12</f>
        <v>0</v>
      </c>
      <c r="AH12" s="49">
        <v>0</v>
      </c>
      <c r="AI12" s="49">
        <f>'ОГД  МКУ УГЗиП'!AI12+'ОГД МКУ УКС '!AI12</f>
        <v>0</v>
      </c>
      <c r="AJ12" s="49">
        <f>'ОГД  МКУ УГЗиП'!AJ12+'ОГД МКУ УКС '!AJ12</f>
        <v>0</v>
      </c>
      <c r="AK12" s="49">
        <v>0</v>
      </c>
      <c r="AL12" s="49">
        <f>'ОГД  МКУ УГЗиП'!AL12+'ОГД МКУ УКС '!AL12</f>
        <v>0</v>
      </c>
      <c r="AM12" s="49">
        <f>'ОГД  МКУ УГЗиП'!AM12+'ОГД МКУ УКС '!AM12</f>
        <v>0</v>
      </c>
      <c r="AN12" s="49">
        <v>0</v>
      </c>
      <c r="AO12" s="49">
        <f>'ОГД  МКУ УГЗиП'!AO12+'ОГД МКУ УКС '!AO12</f>
        <v>0</v>
      </c>
      <c r="AP12" s="49">
        <f>'ОГД  МКУ УГЗиП'!AP12+'ОГД МКУ УКС '!AP12</f>
        <v>0</v>
      </c>
      <c r="AQ12" s="49">
        <v>0</v>
      </c>
      <c r="AR12" s="136"/>
      <c r="AS12" s="136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 ht="102" customHeight="1" x14ac:dyDescent="0.25">
      <c r="A13" s="306"/>
      <c r="B13" s="307"/>
      <c r="C13" s="306"/>
      <c r="D13" s="43" t="s">
        <v>27</v>
      </c>
      <c r="E13" s="49">
        <f>H13+K13+N13+Q13+T13+W13+Z13+AC13+AF13+AI13+AL13+AO13</f>
        <v>0</v>
      </c>
      <c r="F13" s="49">
        <f>I13+L13+O13+R13+U13+X13+AA13+AD13+AG13+AJ13+AM13+AP13</f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f>'ОГД  МКУ УГЗиП'!R13+'ОГД МКУ УКС '!R13</f>
        <v>0</v>
      </c>
      <c r="S13" s="49">
        <v>0</v>
      </c>
      <c r="T13" s="49">
        <v>0</v>
      </c>
      <c r="U13" s="49">
        <f>'ОГД  МКУ УГЗиП'!U13+'ОГД МКУ УКС '!U13</f>
        <v>0</v>
      </c>
      <c r="V13" s="49">
        <v>0</v>
      </c>
      <c r="W13" s="49">
        <v>0</v>
      </c>
      <c r="X13" s="49">
        <f>'ОГД  МКУ УГЗиП'!X13+'ОГД МКУ УКС '!X13</f>
        <v>0</v>
      </c>
      <c r="Y13" s="49">
        <v>0</v>
      </c>
      <c r="Z13" s="49">
        <v>0</v>
      </c>
      <c r="AA13" s="49">
        <f>'ОГД  МКУ УГЗиП'!AA13+'ОГД МКУ УКС '!AA13</f>
        <v>0</v>
      </c>
      <c r="AB13" s="49">
        <v>0</v>
      </c>
      <c r="AC13" s="49">
        <v>0</v>
      </c>
      <c r="AD13" s="49">
        <f>'ОГД  МКУ УГЗиП'!AD13+'ОГД МКУ УКС '!AD13</f>
        <v>0</v>
      </c>
      <c r="AE13" s="49">
        <v>0</v>
      </c>
      <c r="AF13" s="49">
        <v>0</v>
      </c>
      <c r="AG13" s="49">
        <f>'ОГД  МКУ УГЗиП'!AG13+'ОГД МКУ УКС '!AG13</f>
        <v>0</v>
      </c>
      <c r="AH13" s="49">
        <v>0</v>
      </c>
      <c r="AI13" s="49">
        <v>0</v>
      </c>
      <c r="AJ13" s="49">
        <f>'ОГД  МКУ УГЗиП'!AJ13+'ОГД МКУ УКС '!AJ13</f>
        <v>0</v>
      </c>
      <c r="AK13" s="49">
        <v>0</v>
      </c>
      <c r="AL13" s="49">
        <v>0</v>
      </c>
      <c r="AM13" s="49">
        <f>'ОГД  МКУ УГЗиП'!AM13+'ОГД МКУ УКС '!AM13</f>
        <v>0</v>
      </c>
      <c r="AN13" s="49">
        <v>0</v>
      </c>
      <c r="AO13" s="49">
        <v>0</v>
      </c>
      <c r="AP13" s="49">
        <f>'ОГД  МКУ УГЗиП'!AP13+'ОГД МКУ УКС '!AP13</f>
        <v>0</v>
      </c>
      <c r="AQ13" s="49">
        <v>0</v>
      </c>
      <c r="AR13" s="322"/>
      <c r="AS13" s="307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 s="28" customFormat="1" ht="23.25" customHeight="1" x14ac:dyDescent="0.25">
      <c r="A14" s="206" t="s">
        <v>21</v>
      </c>
      <c r="B14" s="237" t="s">
        <v>31</v>
      </c>
      <c r="C14" s="168" t="s">
        <v>72</v>
      </c>
      <c r="D14" s="57" t="s">
        <v>22</v>
      </c>
      <c r="E14" s="49">
        <f>H14+K14+N14+Q14+T14+W14+Z14+AC14+AF14+AI14+AL14+AO14</f>
        <v>24217.9</v>
      </c>
      <c r="F14" s="49">
        <f>SUM(F15:F18)</f>
        <v>5763.6</v>
      </c>
      <c r="G14" s="49">
        <f>F14/E14*100</f>
        <v>23.798925588098061</v>
      </c>
      <c r="H14" s="49">
        <f t="shared" ref="H14:AP14" si="2">SUM(H15:H18)</f>
        <v>652.5</v>
      </c>
      <c r="I14" s="49">
        <f t="shared" si="2"/>
        <v>347</v>
      </c>
      <c r="J14" s="49">
        <f>I14/H14*100</f>
        <v>53.180076628352488</v>
      </c>
      <c r="K14" s="49">
        <f t="shared" si="2"/>
        <v>4136.7</v>
      </c>
      <c r="L14" s="49">
        <f t="shared" si="2"/>
        <v>3715.6</v>
      </c>
      <c r="M14" s="49">
        <f>L14/K14*100</f>
        <v>89.82038823216574</v>
      </c>
      <c r="N14" s="49">
        <f t="shared" si="2"/>
        <v>1701</v>
      </c>
      <c r="O14" s="49">
        <f t="shared" si="2"/>
        <v>1701</v>
      </c>
      <c r="P14" s="49">
        <f>O14/N14*100</f>
        <v>100</v>
      </c>
      <c r="Q14" s="49">
        <f t="shared" si="2"/>
        <v>2067.1</v>
      </c>
      <c r="R14" s="49">
        <f t="shared" si="2"/>
        <v>0</v>
      </c>
      <c r="S14" s="49">
        <f>R14/Q14*100</f>
        <v>0</v>
      </c>
      <c r="T14" s="49">
        <f t="shared" si="2"/>
        <v>2002.9</v>
      </c>
      <c r="U14" s="49">
        <f t="shared" si="2"/>
        <v>0</v>
      </c>
      <c r="V14" s="49">
        <f>U14/T14*100</f>
        <v>0</v>
      </c>
      <c r="W14" s="49">
        <f t="shared" si="2"/>
        <v>2084.2000000000003</v>
      </c>
      <c r="X14" s="49">
        <f t="shared" si="2"/>
        <v>0</v>
      </c>
      <c r="Y14" s="49">
        <f>X14/W14*100</f>
        <v>0</v>
      </c>
      <c r="Z14" s="49">
        <f t="shared" si="2"/>
        <v>1727.6</v>
      </c>
      <c r="AA14" s="49">
        <f t="shared" si="2"/>
        <v>0</v>
      </c>
      <c r="AB14" s="49">
        <f>AA14/Z14*100</f>
        <v>0</v>
      </c>
      <c r="AC14" s="49">
        <f t="shared" si="2"/>
        <v>1728.8</v>
      </c>
      <c r="AD14" s="49">
        <f t="shared" si="2"/>
        <v>0</v>
      </c>
      <c r="AE14" s="49">
        <f>AD14/AC14*100</f>
        <v>0</v>
      </c>
      <c r="AF14" s="49">
        <f t="shared" si="2"/>
        <v>2657.2</v>
      </c>
      <c r="AG14" s="49">
        <f t="shared" si="2"/>
        <v>0</v>
      </c>
      <c r="AH14" s="49">
        <f>AG14/AF14*100</f>
        <v>0</v>
      </c>
      <c r="AI14" s="49">
        <f t="shared" si="2"/>
        <v>1669.2</v>
      </c>
      <c r="AJ14" s="49">
        <f t="shared" si="2"/>
        <v>0</v>
      </c>
      <c r="AK14" s="49">
        <f>AJ14/AI14*100</f>
        <v>0</v>
      </c>
      <c r="AL14" s="49">
        <f t="shared" si="2"/>
        <v>1660.9</v>
      </c>
      <c r="AM14" s="49">
        <f t="shared" si="2"/>
        <v>0</v>
      </c>
      <c r="AN14" s="49">
        <f>AM14/AL14*100</f>
        <v>0</v>
      </c>
      <c r="AO14" s="49">
        <f t="shared" si="2"/>
        <v>2129.8000000000002</v>
      </c>
      <c r="AP14" s="49">
        <f t="shared" si="2"/>
        <v>0</v>
      </c>
      <c r="AQ14" s="49">
        <f>AP14/AO14*100</f>
        <v>0</v>
      </c>
      <c r="AR14" s="237" t="s">
        <v>88</v>
      </c>
      <c r="AS14" s="237" t="s">
        <v>90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 s="28" customFormat="1" ht="33.75" customHeight="1" x14ac:dyDescent="0.25">
      <c r="A15" s="207"/>
      <c r="B15" s="238"/>
      <c r="C15" s="169"/>
      <c r="D15" s="57" t="s">
        <v>38</v>
      </c>
      <c r="E15" s="49">
        <f>H15+K15+N15+Q15+T15+W15+Z15+AC15+AF15+AI15+AL15+AO15</f>
        <v>0</v>
      </c>
      <c r="F15" s="49">
        <f>I15+L15+O15+R15+U15+X15+AA15+AD15+AG15+AJ15+AM15+AP15</f>
        <v>0</v>
      </c>
      <c r="G15" s="49">
        <v>0</v>
      </c>
      <c r="H15" s="49">
        <f>'ОГД  МКУ УГЗиП'!H14+'ОГД МКУ УКС '!H14</f>
        <v>0</v>
      </c>
      <c r="I15" s="49">
        <f>'ОГД  МКУ УГЗиП'!I14+'ОГД МКУ УКС '!I14</f>
        <v>0</v>
      </c>
      <c r="J15" s="49">
        <v>0</v>
      </c>
      <c r="K15" s="49">
        <f>'ОГД  МКУ УГЗиП'!K14+'ОГД МКУ УКС '!K14</f>
        <v>0</v>
      </c>
      <c r="L15" s="49">
        <f>'ОГД  МКУ УГЗиП'!L14+'ОГД МКУ УКС '!L14</f>
        <v>0</v>
      </c>
      <c r="M15" s="49">
        <v>0</v>
      </c>
      <c r="N15" s="49">
        <f>'ОГД  МКУ УГЗиП'!N14+'ОГД МКУ УКС '!N14</f>
        <v>0</v>
      </c>
      <c r="O15" s="49">
        <f>'ОГД  МКУ УГЗиП'!O14+'ОГД МКУ УКС '!O14</f>
        <v>0</v>
      </c>
      <c r="P15" s="49">
        <v>0</v>
      </c>
      <c r="Q15" s="49">
        <f>'ОГД  МКУ УГЗиП'!Q14+'ОГД МКУ УКС '!Q14</f>
        <v>0</v>
      </c>
      <c r="R15" s="49">
        <f>'ОГД  МКУ УГЗиП'!R14+'ОГД МКУ УКС '!R14</f>
        <v>0</v>
      </c>
      <c r="S15" s="49">
        <v>0</v>
      </c>
      <c r="T15" s="49">
        <f>'ОГД  МКУ УГЗиП'!T14+'ОГД МКУ УКС '!T14</f>
        <v>0</v>
      </c>
      <c r="U15" s="49">
        <f>'ОГД  МКУ УГЗиП'!U14+'ОГД МКУ УКС '!U14</f>
        <v>0</v>
      </c>
      <c r="V15" s="49">
        <v>0</v>
      </c>
      <c r="W15" s="49">
        <f>'ОГД  МКУ УГЗиП'!W14+'ОГД МКУ УКС '!W14</f>
        <v>0</v>
      </c>
      <c r="X15" s="49">
        <f>'ОГД  МКУ УГЗиП'!X14+'ОГД МКУ УКС '!X14</f>
        <v>0</v>
      </c>
      <c r="Y15" s="49">
        <v>0</v>
      </c>
      <c r="Z15" s="49">
        <f>'ОГД  МКУ УГЗиП'!Z14+'ОГД МКУ УКС '!Z14</f>
        <v>0</v>
      </c>
      <c r="AA15" s="49">
        <f>'ОГД  МКУ УГЗиП'!AA14+'ОГД МКУ УКС '!AA14</f>
        <v>0</v>
      </c>
      <c r="AB15" s="49">
        <v>0</v>
      </c>
      <c r="AC15" s="49">
        <f>'ОГД  МКУ УГЗиП'!AC14+'ОГД МКУ УКС '!AC14</f>
        <v>0</v>
      </c>
      <c r="AD15" s="49">
        <f>'ОГД  МКУ УГЗиП'!AD14+'ОГД МКУ УКС '!AD14</f>
        <v>0</v>
      </c>
      <c r="AE15" s="49">
        <v>0</v>
      </c>
      <c r="AF15" s="49">
        <f>'ОГД  МКУ УГЗиП'!AF14+'ОГД МКУ УКС '!AF14</f>
        <v>0</v>
      </c>
      <c r="AG15" s="49">
        <f>'ОГД  МКУ УГЗиП'!AG14+'ОГД МКУ УКС '!AG14</f>
        <v>0</v>
      </c>
      <c r="AH15" s="49">
        <v>0</v>
      </c>
      <c r="AI15" s="49">
        <f>'ОГД  МКУ УГЗиП'!AI14+'ОГД МКУ УКС '!AI14</f>
        <v>0</v>
      </c>
      <c r="AJ15" s="49">
        <f>'ОГД  МКУ УГЗиП'!AJ14+'ОГД МКУ УКС '!AJ14</f>
        <v>0</v>
      </c>
      <c r="AK15" s="49">
        <v>0</v>
      </c>
      <c r="AL15" s="49">
        <f>'ОГД  МКУ УГЗиП'!AL14+'ОГД МКУ УКС '!AL14</f>
        <v>0</v>
      </c>
      <c r="AM15" s="49">
        <f>'ОГД  МКУ УГЗиП'!AM14+'ОГД МКУ УКС '!AM14</f>
        <v>0</v>
      </c>
      <c r="AN15" s="49">
        <v>0</v>
      </c>
      <c r="AO15" s="49">
        <f>'ОГД  МКУ УГЗиП'!AO14+'ОГД МКУ УКС '!AO14</f>
        <v>0</v>
      </c>
      <c r="AP15" s="49">
        <f>'ОГД  МКУ УГЗиП'!AP14+'ОГД МКУ УКС '!AP14</f>
        <v>0</v>
      </c>
      <c r="AQ15" s="49">
        <v>0</v>
      </c>
      <c r="AR15" s="324"/>
      <c r="AS15" s="238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 s="28" customFormat="1" ht="29.25" customHeight="1" x14ac:dyDescent="0.25">
      <c r="A16" s="207"/>
      <c r="B16" s="238"/>
      <c r="C16" s="169"/>
      <c r="D16" s="43" t="s">
        <v>23</v>
      </c>
      <c r="E16" s="49">
        <f>H16+K16+N16+Q16+T16+W16+Z16+AC16+AF16+AI16+AL16+AO16</f>
        <v>0</v>
      </c>
      <c r="F16" s="49">
        <f>I16+L16+O16+R16+U16+X16+AA16+AD16+AG16+AJ16+AM16+AP16</f>
        <v>0</v>
      </c>
      <c r="G16" s="49">
        <v>0</v>
      </c>
      <c r="H16" s="49">
        <f>'ОГД  МКУ УГЗиП'!H15+'ОГД МКУ УКС '!H15</f>
        <v>0</v>
      </c>
      <c r="I16" s="49">
        <f>'ОГД  МКУ УГЗиП'!I15+'ОГД МКУ УКС '!I15</f>
        <v>0</v>
      </c>
      <c r="J16" s="49">
        <v>0</v>
      </c>
      <c r="K16" s="49">
        <f>'ОГД  МКУ УГЗиП'!K15+'ОГД МКУ УКС '!K15</f>
        <v>0</v>
      </c>
      <c r="L16" s="49">
        <f>'ОГД  МКУ УГЗиП'!L15+'ОГД МКУ УКС '!L15</f>
        <v>0</v>
      </c>
      <c r="M16" s="49">
        <v>0</v>
      </c>
      <c r="N16" s="49">
        <f>'ОГД  МКУ УГЗиП'!N15+'ОГД МКУ УКС '!N15</f>
        <v>0</v>
      </c>
      <c r="O16" s="49">
        <f>'ОГД  МКУ УГЗиП'!O15+'ОГД МКУ УКС '!O15</f>
        <v>0</v>
      </c>
      <c r="P16" s="49">
        <v>0</v>
      </c>
      <c r="Q16" s="49">
        <f>'ОГД  МКУ УГЗиП'!Q15+'ОГД МКУ УКС '!Q15</f>
        <v>0</v>
      </c>
      <c r="R16" s="49">
        <f>'ОГД  МКУ УГЗиП'!R15+'ОГД МКУ УКС '!R15</f>
        <v>0</v>
      </c>
      <c r="S16" s="49">
        <v>0</v>
      </c>
      <c r="T16" s="49">
        <f>'ОГД  МКУ УГЗиП'!T15+'ОГД МКУ УКС '!T15</f>
        <v>0</v>
      </c>
      <c r="U16" s="49">
        <f>'ОГД  МКУ УГЗиП'!U15+'ОГД МКУ УКС '!U15</f>
        <v>0</v>
      </c>
      <c r="V16" s="49">
        <v>0</v>
      </c>
      <c r="W16" s="49">
        <f>'ОГД  МКУ УГЗиП'!W15+'ОГД МКУ УКС '!W15</f>
        <v>0</v>
      </c>
      <c r="X16" s="49">
        <f>'ОГД  МКУ УГЗиП'!X15+'ОГД МКУ УКС '!X15</f>
        <v>0</v>
      </c>
      <c r="Y16" s="49">
        <v>0</v>
      </c>
      <c r="Z16" s="49">
        <f>'ОГД  МКУ УГЗиП'!Z15+'ОГД МКУ УКС '!Z15</f>
        <v>0</v>
      </c>
      <c r="AA16" s="49">
        <f>'ОГД  МКУ УГЗиП'!AA15+'ОГД МКУ УКС '!AA15</f>
        <v>0</v>
      </c>
      <c r="AB16" s="49">
        <v>0</v>
      </c>
      <c r="AC16" s="49">
        <f>'ОГД  МКУ УГЗиП'!AC15+'ОГД МКУ УКС '!AC15</f>
        <v>0</v>
      </c>
      <c r="AD16" s="49">
        <f>'ОГД  МКУ УГЗиП'!AD15+'ОГД МКУ УКС '!AD15</f>
        <v>0</v>
      </c>
      <c r="AE16" s="49">
        <v>0</v>
      </c>
      <c r="AF16" s="49">
        <f>'ОГД  МКУ УГЗиП'!AF15+'ОГД МКУ УКС '!AF15</f>
        <v>0</v>
      </c>
      <c r="AG16" s="49">
        <f>'ОГД  МКУ УГЗиП'!AG15+'ОГД МКУ УКС '!AG15</f>
        <v>0</v>
      </c>
      <c r="AH16" s="49">
        <v>0</v>
      </c>
      <c r="AI16" s="49">
        <f>'ОГД  МКУ УГЗиП'!AI15+'ОГД МКУ УКС '!AI15</f>
        <v>0</v>
      </c>
      <c r="AJ16" s="49">
        <f>'ОГД  МКУ УГЗиП'!AJ15+'ОГД МКУ УКС '!AJ15</f>
        <v>0</v>
      </c>
      <c r="AK16" s="49">
        <v>0</v>
      </c>
      <c r="AL16" s="49">
        <f>'ОГД  МКУ УГЗиП'!AL15+'ОГД МКУ УКС '!AL15</f>
        <v>0</v>
      </c>
      <c r="AM16" s="49">
        <f>'ОГД  МКУ УГЗиП'!AM15+'ОГД МКУ УКС '!AM15</f>
        <v>0</v>
      </c>
      <c r="AN16" s="49">
        <v>0</v>
      </c>
      <c r="AO16" s="49">
        <f>'ОГД  МКУ УГЗиП'!AO15+'ОГД МКУ УКС '!AO15</f>
        <v>0</v>
      </c>
      <c r="AP16" s="49">
        <f>'ОГД  МКУ УГЗиП'!AP15+'ОГД МКУ УКС '!AP15</f>
        <v>0</v>
      </c>
      <c r="AQ16" s="49">
        <v>0</v>
      </c>
      <c r="AR16" s="324"/>
      <c r="AS16" s="238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 s="28" customFormat="1" ht="31.5" customHeight="1" x14ac:dyDescent="0.25">
      <c r="A17" s="207"/>
      <c r="B17" s="238"/>
      <c r="C17" s="169"/>
      <c r="D17" s="43" t="s">
        <v>43</v>
      </c>
      <c r="E17" s="49">
        <f t="shared" ref="E17:F24" si="3">H17+K17+N17+Q17+T17+W17+Z17+AC17+AF17+AI17+AL17+AO17</f>
        <v>24217.9</v>
      </c>
      <c r="F17" s="49">
        <f>I17+L17+O17+R17+U17+X17+AA17+AD17+AG17+AJ17+AM17+AP17</f>
        <v>5763.6</v>
      </c>
      <c r="G17" s="49">
        <f>F17/E17*100</f>
        <v>23.798925588098061</v>
      </c>
      <c r="H17" s="49">
        <f>'ОГД  МКУ УГЗиП'!H16+'ОГД МКУ УКС '!H16</f>
        <v>652.5</v>
      </c>
      <c r="I17" s="49">
        <f>'ОГД  МКУ УГЗиП'!I16+'ОГД МКУ УКС '!I16</f>
        <v>347</v>
      </c>
      <c r="J17" s="49">
        <f>I17/H17*100</f>
        <v>53.180076628352488</v>
      </c>
      <c r="K17" s="49">
        <f>'ОГД  МКУ УГЗиП'!K16+'ОГД МКУ УКС '!K16+0.1</f>
        <v>4136.7</v>
      </c>
      <c r="L17" s="49">
        <f>'ОГД  МКУ УГЗиП'!L16+'ОГД МКУ УКС '!L16</f>
        <v>3715.6</v>
      </c>
      <c r="M17" s="49">
        <f>L17/K17*100</f>
        <v>89.82038823216574</v>
      </c>
      <c r="N17" s="49">
        <f>'ОГД  МКУ УГЗиП'!N16+'ОГД МКУ УКС '!N16</f>
        <v>1701</v>
      </c>
      <c r="O17" s="49">
        <f>'ОГД  МКУ УГЗиП'!O16+'ОГД МКУ УКС '!O16</f>
        <v>1701</v>
      </c>
      <c r="P17" s="49">
        <f>O17/N17*100</f>
        <v>100</v>
      </c>
      <c r="Q17" s="49">
        <f>'ОГД  МКУ УГЗиП'!Q16+'ОГД МКУ УКС '!Q16</f>
        <v>2067.1</v>
      </c>
      <c r="R17" s="49">
        <f>'ОГД  МКУ УГЗиП'!R16+'ОГД МКУ УКС '!R16</f>
        <v>0</v>
      </c>
      <c r="S17" s="49">
        <f>R17/Q17*100</f>
        <v>0</v>
      </c>
      <c r="T17" s="49">
        <f>'ОГД  МКУ УГЗиП'!T16+'ОГД МКУ УКС '!T16</f>
        <v>2002.9</v>
      </c>
      <c r="U17" s="49">
        <f>'ОГД  МКУ УГЗиП'!U16+'ОГД МКУ УКС '!U16</f>
        <v>0</v>
      </c>
      <c r="V17" s="49">
        <f>U17/T17*100</f>
        <v>0</v>
      </c>
      <c r="W17" s="49">
        <f>'ОГД  МКУ УГЗиП'!W16+'ОГД МКУ УКС '!W16</f>
        <v>2084.2000000000003</v>
      </c>
      <c r="X17" s="49">
        <f>'ОГД  МКУ УГЗиП'!X16+'ОГД МКУ УКС '!X16</f>
        <v>0</v>
      </c>
      <c r="Y17" s="49">
        <f>X17/W17*100</f>
        <v>0</v>
      </c>
      <c r="Z17" s="49">
        <f>'ОГД  МКУ УГЗиП'!Z16+'ОГД МКУ УКС '!Z16</f>
        <v>1727.6</v>
      </c>
      <c r="AA17" s="49">
        <f>'ОГД  МКУ УГЗиП'!AA16+'ОГД МКУ УКС '!AA16</f>
        <v>0</v>
      </c>
      <c r="AB17" s="49">
        <f>AA17/Z17*100</f>
        <v>0</v>
      </c>
      <c r="AC17" s="49">
        <f>'ОГД  МКУ УГЗиП'!AC16+'ОГД МКУ УКС '!AC16</f>
        <v>1728.8</v>
      </c>
      <c r="AD17" s="49">
        <f>'ОГД  МКУ УГЗиП'!AD16+'ОГД МКУ УКС '!AD16</f>
        <v>0</v>
      </c>
      <c r="AE17" s="49">
        <f>AD17/AC17*100</f>
        <v>0</v>
      </c>
      <c r="AF17" s="49">
        <f>'ОГД  МКУ УГЗиП'!AF16+'ОГД МКУ УКС '!AF16</f>
        <v>2657.2</v>
      </c>
      <c r="AG17" s="49">
        <f>'ОГД  МКУ УГЗиП'!AG16+'ОГД МКУ УКС '!AG16</f>
        <v>0</v>
      </c>
      <c r="AH17" s="49">
        <f>AG17/AF17*100</f>
        <v>0</v>
      </c>
      <c r="AI17" s="49">
        <f>'ОГД  МКУ УГЗиП'!AI16+'ОГД МКУ УКС '!AI16</f>
        <v>1669.2</v>
      </c>
      <c r="AJ17" s="49">
        <f>'ОГД  МКУ УГЗиП'!AJ16+'ОГД МКУ УКС '!AJ16</f>
        <v>0</v>
      </c>
      <c r="AK17" s="49">
        <f>AJ17/AI17*100</f>
        <v>0</v>
      </c>
      <c r="AL17" s="49">
        <f>'ОГД  МКУ УГЗиП'!AL16+'ОГД МКУ УКС '!AL16</f>
        <v>1660.9</v>
      </c>
      <c r="AM17" s="49">
        <f>'ОГД  МКУ УГЗиП'!AM16+'ОГД МКУ УКС '!AM16</f>
        <v>0</v>
      </c>
      <c r="AN17" s="49">
        <f>AM17/AL17*100</f>
        <v>0</v>
      </c>
      <c r="AO17" s="49">
        <f>'ОГД  МКУ УГЗиП'!AO16+'ОГД МКУ УКС '!AO16-0.1</f>
        <v>2129.8000000000002</v>
      </c>
      <c r="AP17" s="49">
        <f>'ОГД  МКУ УГЗиП'!AP16+'ОГД МКУ УКС '!AP16</f>
        <v>0</v>
      </c>
      <c r="AQ17" s="49">
        <f>AP17/AO17*100</f>
        <v>0</v>
      </c>
      <c r="AR17" s="324"/>
      <c r="AS17" s="238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 s="28" customFormat="1" ht="35.25" customHeight="1" x14ac:dyDescent="0.25">
      <c r="A18" s="207"/>
      <c r="B18" s="238"/>
      <c r="C18" s="169"/>
      <c r="D18" s="57" t="s">
        <v>39</v>
      </c>
      <c r="E18" s="49">
        <f t="shared" si="3"/>
        <v>0</v>
      </c>
      <c r="F18" s="49">
        <f>I18+L18+O18+R18+U18+X18+AA18+AD18+AG18+AJ18+AM18+AP18</f>
        <v>0</v>
      </c>
      <c r="G18" s="49">
        <v>0</v>
      </c>
      <c r="H18" s="49">
        <f>'ОГД  МКУ УГЗиП'!H17+'ОГД МКУ УКС '!H17</f>
        <v>0</v>
      </c>
      <c r="I18" s="49">
        <f>'ОГД  МКУ УГЗиП'!I17+'ОГД МКУ УКС '!I17</f>
        <v>0</v>
      </c>
      <c r="J18" s="49">
        <v>0</v>
      </c>
      <c r="K18" s="49">
        <f>'ОГД  МКУ УГЗиП'!K17+'ОГД МКУ УКС '!K17</f>
        <v>0</v>
      </c>
      <c r="L18" s="49">
        <f>'ОГД  МКУ УГЗиП'!L17+'ОГД МКУ УКС '!L17</f>
        <v>0</v>
      </c>
      <c r="M18" s="49">
        <v>0</v>
      </c>
      <c r="N18" s="49">
        <f>'ОГД  МКУ УГЗиП'!N17+'ОГД МКУ УКС '!N17</f>
        <v>0</v>
      </c>
      <c r="O18" s="49">
        <f>'ОГД  МКУ УГЗиП'!O17+'ОГД МКУ УКС '!O17</f>
        <v>0</v>
      </c>
      <c r="P18" s="49">
        <v>0</v>
      </c>
      <c r="Q18" s="49">
        <f>'ОГД  МКУ УГЗиП'!Q17+'ОГД МКУ УКС '!Q17</f>
        <v>0</v>
      </c>
      <c r="R18" s="49">
        <f>'ОГД  МКУ УГЗиП'!R17+'ОГД МКУ УКС '!R17</f>
        <v>0</v>
      </c>
      <c r="S18" s="49">
        <v>0</v>
      </c>
      <c r="T18" s="49">
        <f>'ОГД  МКУ УГЗиП'!T17+'ОГД МКУ УКС '!T17</f>
        <v>0</v>
      </c>
      <c r="U18" s="49">
        <f>'ОГД  МКУ УГЗиП'!U17+'ОГД МКУ УКС '!U17</f>
        <v>0</v>
      </c>
      <c r="V18" s="49">
        <v>0</v>
      </c>
      <c r="W18" s="49">
        <f>'ОГД  МКУ УГЗиП'!W17+'ОГД МКУ УКС '!W17</f>
        <v>0</v>
      </c>
      <c r="X18" s="49">
        <f>'ОГД  МКУ УГЗиП'!X17+'ОГД МКУ УКС '!X17</f>
        <v>0</v>
      </c>
      <c r="Y18" s="49">
        <v>0</v>
      </c>
      <c r="Z18" s="49">
        <f>'ОГД  МКУ УГЗиП'!Z17+'ОГД МКУ УКС '!Z17</f>
        <v>0</v>
      </c>
      <c r="AA18" s="49">
        <f>'ОГД  МКУ УГЗиП'!AA17+'ОГД МКУ УКС '!AA17</f>
        <v>0</v>
      </c>
      <c r="AB18" s="49">
        <v>0</v>
      </c>
      <c r="AC18" s="49">
        <f>'ОГД  МКУ УГЗиП'!AC17+'ОГД МКУ УКС '!AC17</f>
        <v>0</v>
      </c>
      <c r="AD18" s="49">
        <f>'ОГД  МКУ УГЗиП'!AD17+'ОГД МКУ УКС '!AD17</f>
        <v>0</v>
      </c>
      <c r="AE18" s="49">
        <v>0</v>
      </c>
      <c r="AF18" s="49">
        <f>'ОГД  МКУ УГЗиП'!AF17+'ОГД МКУ УКС '!AF17</f>
        <v>0</v>
      </c>
      <c r="AG18" s="49">
        <f>'ОГД  МКУ УГЗиП'!AG17+'ОГД МКУ УКС '!AG17</f>
        <v>0</v>
      </c>
      <c r="AH18" s="49">
        <v>0</v>
      </c>
      <c r="AI18" s="49">
        <f>'ОГД  МКУ УГЗиП'!AI17+'ОГД МКУ УКС '!AI17</f>
        <v>0</v>
      </c>
      <c r="AJ18" s="49">
        <f>'ОГД  МКУ УГЗиП'!AJ17+'ОГД МКУ УКС '!AJ17</f>
        <v>0</v>
      </c>
      <c r="AK18" s="49">
        <v>0</v>
      </c>
      <c r="AL18" s="49">
        <f>'ОГД  МКУ УГЗиП'!AL17+'ОГД МКУ УКС '!AL17</f>
        <v>0</v>
      </c>
      <c r="AM18" s="49">
        <f>'ОГД  МКУ УГЗиП'!AM17+'ОГД МКУ УКС '!AM17</f>
        <v>0</v>
      </c>
      <c r="AN18" s="49">
        <v>0</v>
      </c>
      <c r="AO18" s="49">
        <f>'ОГД  МКУ УГЗиП'!AO17+'ОГД МКУ УКС '!AO17</f>
        <v>0</v>
      </c>
      <c r="AP18" s="49">
        <f>'ОГД  МКУ УГЗиП'!AP17+'ОГД МКУ УКС '!AP17</f>
        <v>0</v>
      </c>
      <c r="AQ18" s="49">
        <v>0</v>
      </c>
      <c r="AR18" s="324"/>
      <c r="AS18" s="238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 s="28" customFormat="1" ht="204.75" customHeight="1" x14ac:dyDescent="0.25">
      <c r="A19" s="306"/>
      <c r="B19" s="307"/>
      <c r="C19" s="306"/>
      <c r="D19" s="57" t="s">
        <v>27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f>'ОГД  МКУ УГЗиП'!R18+'ОГД МКУ УКС '!R18</f>
        <v>0</v>
      </c>
      <c r="S19" s="49">
        <v>0</v>
      </c>
      <c r="T19" s="49">
        <v>0</v>
      </c>
      <c r="U19" s="49">
        <f>'ОГД  МКУ УГЗиП'!U18+'ОГД МКУ УКС '!U18</f>
        <v>0</v>
      </c>
      <c r="V19" s="49">
        <v>0</v>
      </c>
      <c r="W19" s="49">
        <v>0</v>
      </c>
      <c r="X19" s="49">
        <f>'ОГД  МКУ УГЗиП'!X18+'ОГД МКУ УКС '!X18</f>
        <v>0</v>
      </c>
      <c r="Y19" s="49">
        <v>0</v>
      </c>
      <c r="Z19" s="49">
        <v>0</v>
      </c>
      <c r="AA19" s="49">
        <f>'ОГД  МКУ УГЗиП'!AA18+'ОГД МКУ УКС '!AA18</f>
        <v>0</v>
      </c>
      <c r="AB19" s="49">
        <v>0</v>
      </c>
      <c r="AC19" s="49">
        <v>0</v>
      </c>
      <c r="AD19" s="49">
        <f>'ОГД  МКУ УГЗиП'!AD18+'ОГД МКУ УКС '!AD18</f>
        <v>0</v>
      </c>
      <c r="AE19" s="49">
        <v>0</v>
      </c>
      <c r="AF19" s="49">
        <v>0</v>
      </c>
      <c r="AG19" s="49">
        <f>'ОГД  МКУ УГЗиП'!AG18+'ОГД МКУ УКС '!AG18</f>
        <v>0</v>
      </c>
      <c r="AH19" s="49">
        <v>0</v>
      </c>
      <c r="AI19" s="49">
        <v>0</v>
      </c>
      <c r="AJ19" s="49">
        <f>'ОГД  МКУ УГЗиП'!AJ18+'ОГД МКУ УКС '!AJ18</f>
        <v>0</v>
      </c>
      <c r="AK19" s="49">
        <v>0</v>
      </c>
      <c r="AL19" s="49">
        <v>0</v>
      </c>
      <c r="AM19" s="49">
        <f>'ОГД  МКУ УГЗиП'!AM18+'ОГД МКУ УКС '!AM18</f>
        <v>0</v>
      </c>
      <c r="AN19" s="49">
        <v>0</v>
      </c>
      <c r="AO19" s="49">
        <v>0</v>
      </c>
      <c r="AP19" s="49">
        <f>'ОГД  МКУ УГЗиП'!AP18+'ОГД МКУ УКС '!AP18</f>
        <v>0</v>
      </c>
      <c r="AQ19" s="49">
        <v>0</v>
      </c>
      <c r="AR19" s="307"/>
      <c r="AS19" s="325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 s="28" customFormat="1" ht="15" customHeight="1" x14ac:dyDescent="0.25">
      <c r="A20" s="133" t="s">
        <v>25</v>
      </c>
      <c r="B20" s="135" t="s">
        <v>50</v>
      </c>
      <c r="C20" s="326" t="s">
        <v>73</v>
      </c>
      <c r="D20" s="32" t="s">
        <v>22</v>
      </c>
      <c r="E20" s="49">
        <f t="shared" si="3"/>
        <v>24856.1</v>
      </c>
      <c r="F20" s="49">
        <f>SUM(F22:F23)</f>
        <v>5740.6</v>
      </c>
      <c r="G20" s="49">
        <f>F20/E20*100</f>
        <v>23.095336758381247</v>
      </c>
      <c r="H20" s="99">
        <f t="shared" ref="H20:AQ20" si="4">SUM(H22:H23)</f>
        <v>498.6</v>
      </c>
      <c r="I20" s="99">
        <f t="shared" si="4"/>
        <v>443.7</v>
      </c>
      <c r="J20" s="49">
        <f>I20/H20*100</f>
        <v>88.989169675090253</v>
      </c>
      <c r="K20" s="99">
        <f t="shared" si="4"/>
        <v>3354.4</v>
      </c>
      <c r="L20" s="99">
        <f t="shared" si="4"/>
        <v>3354.4</v>
      </c>
      <c r="M20" s="99">
        <f t="shared" si="4"/>
        <v>100</v>
      </c>
      <c r="N20" s="99">
        <f t="shared" si="4"/>
        <v>2017.8</v>
      </c>
      <c r="O20" s="99">
        <f t="shared" si="4"/>
        <v>1942.5</v>
      </c>
      <c r="P20" s="99">
        <f t="shared" si="4"/>
        <v>96.268212905144225</v>
      </c>
      <c r="Q20" s="99">
        <f t="shared" si="4"/>
        <v>2219.6999999999998</v>
      </c>
      <c r="R20" s="99">
        <f t="shared" si="4"/>
        <v>0</v>
      </c>
      <c r="S20" s="99">
        <f t="shared" si="4"/>
        <v>0</v>
      </c>
      <c r="T20" s="99">
        <f t="shared" si="4"/>
        <v>1805</v>
      </c>
      <c r="U20" s="99">
        <f t="shared" si="4"/>
        <v>0</v>
      </c>
      <c r="V20" s="99">
        <f t="shared" si="4"/>
        <v>0</v>
      </c>
      <c r="W20" s="99">
        <f t="shared" si="4"/>
        <v>1702</v>
      </c>
      <c r="X20" s="99">
        <f t="shared" si="4"/>
        <v>0</v>
      </c>
      <c r="Y20" s="99">
        <f t="shared" si="4"/>
        <v>0</v>
      </c>
      <c r="Z20" s="99">
        <f t="shared" si="4"/>
        <v>2120.6</v>
      </c>
      <c r="AA20" s="99">
        <f t="shared" si="4"/>
        <v>0</v>
      </c>
      <c r="AB20" s="99">
        <f t="shared" si="4"/>
        <v>0</v>
      </c>
      <c r="AC20" s="99">
        <f t="shared" si="4"/>
        <v>2173.6</v>
      </c>
      <c r="AD20" s="99">
        <f t="shared" si="4"/>
        <v>0</v>
      </c>
      <c r="AE20" s="99">
        <f t="shared" si="4"/>
        <v>0</v>
      </c>
      <c r="AF20" s="99">
        <f t="shared" si="4"/>
        <v>1958.3</v>
      </c>
      <c r="AG20" s="99">
        <f t="shared" si="4"/>
        <v>0</v>
      </c>
      <c r="AH20" s="99">
        <f t="shared" si="4"/>
        <v>0</v>
      </c>
      <c r="AI20" s="99">
        <f t="shared" si="4"/>
        <v>1855.6</v>
      </c>
      <c r="AJ20" s="99">
        <f t="shared" si="4"/>
        <v>0</v>
      </c>
      <c r="AK20" s="99">
        <f t="shared" si="4"/>
        <v>0</v>
      </c>
      <c r="AL20" s="99">
        <f t="shared" si="4"/>
        <v>1929.8</v>
      </c>
      <c r="AM20" s="99">
        <f t="shared" si="4"/>
        <v>0</v>
      </c>
      <c r="AN20" s="99">
        <f t="shared" si="4"/>
        <v>0</v>
      </c>
      <c r="AO20" s="99">
        <f t="shared" si="4"/>
        <v>3220.7</v>
      </c>
      <c r="AP20" s="99">
        <f t="shared" si="4"/>
        <v>0</v>
      </c>
      <c r="AQ20" s="99">
        <f t="shared" si="4"/>
        <v>0</v>
      </c>
      <c r="AR20" s="237" t="s">
        <v>87</v>
      </c>
      <c r="AS20" s="135" t="s">
        <v>91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 s="28" customFormat="1" ht="24" x14ac:dyDescent="0.25">
      <c r="A21" s="134"/>
      <c r="B21" s="136"/>
      <c r="C21" s="327"/>
      <c r="D21" s="43" t="s">
        <v>38</v>
      </c>
      <c r="E21" s="49">
        <f t="shared" si="3"/>
        <v>0</v>
      </c>
      <c r="F21" s="49">
        <v>0</v>
      </c>
      <c r="G21" s="49">
        <v>0</v>
      </c>
      <c r="H21" s="99">
        <f>'ОГД  МКУ УГЗиП'!H19+'ОГД МКУ УКС '!H19</f>
        <v>0</v>
      </c>
      <c r="I21" s="99">
        <f>'ОГД  МКУ УГЗиП'!I19+'ОГД МКУ УКС '!I19</f>
        <v>0</v>
      </c>
      <c r="J21" s="99">
        <v>0</v>
      </c>
      <c r="K21" s="99">
        <f>'ОГД  МКУ УГЗиП'!K19+'ОГД МКУ УКС '!K19</f>
        <v>0</v>
      </c>
      <c r="L21" s="99">
        <f>'ОГД  МКУ УГЗиП'!L19+'ОГД МКУ УКС '!L19</f>
        <v>0</v>
      </c>
      <c r="M21" s="99">
        <v>0</v>
      </c>
      <c r="N21" s="99">
        <f>'ОГД  МКУ УГЗиП'!N19+'ОГД МКУ УКС '!N19</f>
        <v>0</v>
      </c>
      <c r="O21" s="99">
        <f>'ОГД  МКУ УГЗиП'!O19+'ОГД МКУ УКС '!O19</f>
        <v>0</v>
      </c>
      <c r="P21" s="99">
        <v>0</v>
      </c>
      <c r="Q21" s="99">
        <f>'ОГД  МКУ УГЗиП'!Q19+'ОГД МКУ УКС '!Q19</f>
        <v>0</v>
      </c>
      <c r="R21" s="99">
        <f>'ОГД  МКУ УГЗиП'!R19+'ОГД МКУ УКС '!R19</f>
        <v>0</v>
      </c>
      <c r="S21" s="99">
        <v>0</v>
      </c>
      <c r="T21" s="99">
        <f>'ОГД  МКУ УГЗиП'!T19+'ОГД МКУ УКС '!T19</f>
        <v>0</v>
      </c>
      <c r="U21" s="99">
        <f>'ОГД  МКУ УГЗиП'!U19+'ОГД МКУ УКС '!U19</f>
        <v>0</v>
      </c>
      <c r="V21" s="99">
        <v>0</v>
      </c>
      <c r="W21" s="99">
        <f>'ОГД  МКУ УГЗиП'!W19+'ОГД МКУ УКС '!W19</f>
        <v>0</v>
      </c>
      <c r="X21" s="99">
        <f>'ОГД  МКУ УГЗиП'!X19+'ОГД МКУ УКС '!X19</f>
        <v>0</v>
      </c>
      <c r="Y21" s="99">
        <v>0</v>
      </c>
      <c r="Z21" s="99">
        <f>'ОГД  МКУ УГЗиП'!Z19+'ОГД МКУ УКС '!Z19</f>
        <v>0</v>
      </c>
      <c r="AA21" s="99">
        <f>'ОГД  МКУ УГЗиП'!AA19+'ОГД МКУ УКС '!AA19</f>
        <v>0</v>
      </c>
      <c r="AB21" s="99">
        <v>0</v>
      </c>
      <c r="AC21" s="99">
        <f>'ОГД  МКУ УГЗиП'!AC19+'ОГД МКУ УКС '!AC19</f>
        <v>0</v>
      </c>
      <c r="AD21" s="99">
        <f>'ОГД  МКУ УГЗиП'!AD19+'ОГД МКУ УКС '!AD19</f>
        <v>0</v>
      </c>
      <c r="AE21" s="99">
        <v>0</v>
      </c>
      <c r="AF21" s="99">
        <f>'ОГД  МКУ УГЗиП'!AF19+'ОГД МКУ УКС '!AF19</f>
        <v>0</v>
      </c>
      <c r="AG21" s="99">
        <f>'ОГД  МКУ УГЗиП'!AG19+'ОГД МКУ УКС '!AG19</f>
        <v>0</v>
      </c>
      <c r="AH21" s="99">
        <v>0</v>
      </c>
      <c r="AI21" s="99">
        <f>'ОГД  МКУ УГЗиП'!AI19+'ОГД МКУ УКС '!AI19</f>
        <v>0</v>
      </c>
      <c r="AJ21" s="99">
        <f>'ОГД  МКУ УГЗиП'!AJ19+'ОГД МКУ УКС '!AJ19</f>
        <v>0</v>
      </c>
      <c r="AK21" s="99">
        <v>0</v>
      </c>
      <c r="AL21" s="99">
        <f>'ОГД  МКУ УГЗиП'!AL19+'ОГД МКУ УКС '!AL19</f>
        <v>0</v>
      </c>
      <c r="AM21" s="99">
        <f>'ОГД  МКУ УГЗиП'!AM19+'ОГД МКУ УКС '!AM19</f>
        <v>0</v>
      </c>
      <c r="AN21" s="99">
        <v>0</v>
      </c>
      <c r="AO21" s="99">
        <f>'ОГД  МКУ УГЗиП'!AO19+'ОГД МКУ УКС '!AO19</f>
        <v>0</v>
      </c>
      <c r="AP21" s="99">
        <f>'ОГД  МКУ УГЗиП'!AP19+'ОГД МКУ УКС '!AP19</f>
        <v>0</v>
      </c>
      <c r="AQ21" s="99">
        <v>0</v>
      </c>
      <c r="AR21" s="238"/>
      <c r="AS21" s="136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</row>
    <row r="22" spans="1:63" s="28" customFormat="1" ht="24" x14ac:dyDescent="0.25">
      <c r="A22" s="134"/>
      <c r="B22" s="136"/>
      <c r="C22" s="327"/>
      <c r="D22" s="32" t="s">
        <v>23</v>
      </c>
      <c r="E22" s="49">
        <f t="shared" si="3"/>
        <v>0</v>
      </c>
      <c r="F22" s="49">
        <v>0</v>
      </c>
      <c r="G22" s="49">
        <v>0</v>
      </c>
      <c r="H22" s="99">
        <f>'ОГД  МКУ УГЗиП'!H20+'ОГД МКУ УКС '!H20</f>
        <v>0</v>
      </c>
      <c r="I22" s="99">
        <f>'ОГД  МКУ УГЗиП'!I20+'ОГД МКУ УКС '!I20</f>
        <v>0</v>
      </c>
      <c r="J22" s="99">
        <v>0</v>
      </c>
      <c r="K22" s="99">
        <f>'ОГД  МКУ УГЗиП'!K20+'ОГД МКУ УКС '!K20</f>
        <v>0</v>
      </c>
      <c r="L22" s="99">
        <f>'ОГД  МКУ УГЗиП'!L20+'ОГД МКУ УКС '!L20</f>
        <v>0</v>
      </c>
      <c r="M22" s="99">
        <v>0</v>
      </c>
      <c r="N22" s="99">
        <f>'ОГД  МКУ УГЗиП'!N20+'ОГД МКУ УКС '!N20</f>
        <v>0</v>
      </c>
      <c r="O22" s="99">
        <f>'ОГД  МКУ УГЗиП'!O20+'ОГД МКУ УКС '!O20</f>
        <v>0</v>
      </c>
      <c r="P22" s="99">
        <v>0</v>
      </c>
      <c r="Q22" s="99">
        <f>'ОГД  МКУ УГЗиП'!Q20+'ОГД МКУ УКС '!Q20</f>
        <v>0</v>
      </c>
      <c r="R22" s="99">
        <f>'ОГД  МКУ УГЗиП'!R20+'ОГД МКУ УКС '!R20</f>
        <v>0</v>
      </c>
      <c r="S22" s="99">
        <v>0</v>
      </c>
      <c r="T22" s="99">
        <f>'ОГД  МКУ УГЗиП'!T20+'ОГД МКУ УКС '!T20</f>
        <v>0</v>
      </c>
      <c r="U22" s="99">
        <f>'ОГД  МКУ УГЗиП'!U20+'ОГД МКУ УКС '!U20</f>
        <v>0</v>
      </c>
      <c r="V22" s="99">
        <v>0</v>
      </c>
      <c r="W22" s="99">
        <f>'ОГД  МКУ УГЗиП'!W20+'ОГД МКУ УКС '!W20</f>
        <v>0</v>
      </c>
      <c r="X22" s="99">
        <f>'ОГД  МКУ УГЗиП'!X20+'ОГД МКУ УКС '!X20</f>
        <v>0</v>
      </c>
      <c r="Y22" s="99">
        <v>0</v>
      </c>
      <c r="Z22" s="99">
        <f>'ОГД  МКУ УГЗиП'!Z20+'ОГД МКУ УКС '!Z20</f>
        <v>0</v>
      </c>
      <c r="AA22" s="99">
        <f>'ОГД  МКУ УГЗиП'!AA20+'ОГД МКУ УКС '!AA20</f>
        <v>0</v>
      </c>
      <c r="AB22" s="99">
        <v>0</v>
      </c>
      <c r="AC22" s="99">
        <f>'ОГД  МКУ УГЗиП'!AC20+'ОГД МКУ УКС '!AC20</f>
        <v>0</v>
      </c>
      <c r="AD22" s="99">
        <f>'ОГД  МКУ УГЗиП'!AD20+'ОГД МКУ УКС '!AD20</f>
        <v>0</v>
      </c>
      <c r="AE22" s="99">
        <v>0</v>
      </c>
      <c r="AF22" s="99">
        <f>'ОГД  МКУ УГЗиП'!AF20+'ОГД МКУ УКС '!AF20</f>
        <v>0</v>
      </c>
      <c r="AG22" s="99">
        <f>'ОГД  МКУ УГЗиП'!AG20+'ОГД МКУ УКС '!AG20</f>
        <v>0</v>
      </c>
      <c r="AH22" s="99">
        <v>0</v>
      </c>
      <c r="AI22" s="99">
        <f>'ОГД  МКУ УГЗиП'!AI20+'ОГД МКУ УКС '!AI20</f>
        <v>0</v>
      </c>
      <c r="AJ22" s="99">
        <f>'ОГД  МКУ УГЗиП'!AJ20+'ОГД МКУ УКС '!AJ20</f>
        <v>0</v>
      </c>
      <c r="AK22" s="99">
        <v>0</v>
      </c>
      <c r="AL22" s="99">
        <f>'ОГД  МКУ УГЗиП'!AL20+'ОГД МКУ УКС '!AL20</f>
        <v>0</v>
      </c>
      <c r="AM22" s="99">
        <f>'ОГД  МКУ УГЗиП'!AM20+'ОГД МКУ УКС '!AM20</f>
        <v>0</v>
      </c>
      <c r="AN22" s="99">
        <v>0</v>
      </c>
      <c r="AO22" s="99">
        <f>'ОГД  МКУ УГЗиП'!AO20+'ОГД МКУ УКС '!AO20</f>
        <v>0</v>
      </c>
      <c r="AP22" s="99">
        <f>'ОГД  МКУ УГЗиП'!AP20+'ОГД МКУ УКС '!AP20</f>
        <v>0</v>
      </c>
      <c r="AQ22" s="99">
        <v>0</v>
      </c>
      <c r="AR22" s="238"/>
      <c r="AS22" s="136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 s="28" customFormat="1" x14ac:dyDescent="0.25">
      <c r="A23" s="134"/>
      <c r="B23" s="136"/>
      <c r="C23" s="327"/>
      <c r="D23" s="32" t="s">
        <v>43</v>
      </c>
      <c r="E23" s="49">
        <f t="shared" si="3"/>
        <v>24856.1</v>
      </c>
      <c r="F23" s="49">
        <f t="shared" si="3"/>
        <v>5740.6</v>
      </c>
      <c r="G23" s="49">
        <f>F23/E23*100</f>
        <v>23.095336758381247</v>
      </c>
      <c r="H23" s="99">
        <f>'ОГД  МКУ УГЗиП'!H21+'ОГД МКУ УКС '!H21</f>
        <v>498.6</v>
      </c>
      <c r="I23" s="99">
        <f>'ОГД  МКУ УГЗиП'!I21+'ОГД МКУ УКС '!I21</f>
        <v>443.7</v>
      </c>
      <c r="J23" s="49">
        <f>I23/H23*100</f>
        <v>88.989169675090253</v>
      </c>
      <c r="K23" s="99">
        <f>'ОГД  МКУ УГЗиП'!K21+'ОГД МКУ УКС '!K21</f>
        <v>3354.4</v>
      </c>
      <c r="L23" s="99">
        <f>'ОГД  МКУ УГЗиП'!L21+'ОГД МКУ УКС '!L21</f>
        <v>3354.4</v>
      </c>
      <c r="M23" s="49">
        <v>100</v>
      </c>
      <c r="N23" s="99">
        <f>'ОГД  МКУ УГЗиП'!N21+'ОГД МКУ УКС '!N21</f>
        <v>2017.8</v>
      </c>
      <c r="O23" s="99">
        <f>'ОГД  МКУ УГЗиП'!O21+'ОГД МКУ УКС '!O21</f>
        <v>1942.5</v>
      </c>
      <c r="P23" s="49">
        <f>O23/N23*100</f>
        <v>96.268212905144225</v>
      </c>
      <c r="Q23" s="99">
        <f>'ОГД  МКУ УГЗиП'!Q21+'ОГД МКУ УКС '!Q21-35</f>
        <v>2219.6999999999998</v>
      </c>
      <c r="R23" s="99">
        <f>'ОГД  МКУ УГЗиП'!R21+'ОГД МКУ УКС '!R21</f>
        <v>0</v>
      </c>
      <c r="S23" s="49">
        <v>0</v>
      </c>
      <c r="T23" s="99">
        <f>'ОГД  МКУ УГЗиП'!T21+'ОГД МКУ УКС '!T21</f>
        <v>1805</v>
      </c>
      <c r="U23" s="99">
        <f>'ОГД  МКУ УГЗиП'!U21+'ОГД МКУ УКС '!U21</f>
        <v>0</v>
      </c>
      <c r="V23" s="49">
        <v>0</v>
      </c>
      <c r="W23" s="99">
        <f>'ОГД  МКУ УГЗиП'!W21+'ОГД МКУ УКС '!W21</f>
        <v>1702</v>
      </c>
      <c r="X23" s="99">
        <f>'ОГД  МКУ УГЗиП'!X21+'ОГД МКУ УКС '!X21</f>
        <v>0</v>
      </c>
      <c r="Y23" s="49">
        <v>0</v>
      </c>
      <c r="Z23" s="99">
        <f>'ОГД  МКУ УГЗиП'!Z21+'ОГД МКУ УКС '!Z21</f>
        <v>2120.6</v>
      </c>
      <c r="AA23" s="99">
        <f>'ОГД  МКУ УГЗиП'!AA21+'ОГД МКУ УКС '!AA21</f>
        <v>0</v>
      </c>
      <c r="AB23" s="49">
        <v>0</v>
      </c>
      <c r="AC23" s="99">
        <f>'ОГД  МКУ УГЗиП'!AC21+'ОГД МКУ УКС '!AC21</f>
        <v>2173.6</v>
      </c>
      <c r="AD23" s="99">
        <f>'ОГД  МКУ УГЗиП'!AD21+'ОГД МКУ УКС '!AD21</f>
        <v>0</v>
      </c>
      <c r="AE23" s="49">
        <v>0</v>
      </c>
      <c r="AF23" s="99">
        <f>'ОГД  МКУ УГЗиП'!AF21+'ОГД МКУ УКС '!AF21</f>
        <v>1958.3</v>
      </c>
      <c r="AG23" s="99">
        <f>'ОГД  МКУ УГЗиП'!AG21+'ОГД МКУ УКС '!AG21</f>
        <v>0</v>
      </c>
      <c r="AH23" s="49">
        <v>0</v>
      </c>
      <c r="AI23" s="99">
        <f>'ОГД  МКУ УГЗиП'!AI21+'ОГД МКУ УКС '!AI21</f>
        <v>1855.6</v>
      </c>
      <c r="AJ23" s="99">
        <f>'ОГД  МКУ УГЗиП'!AJ21+'ОГД МКУ УКС '!AJ21</f>
        <v>0</v>
      </c>
      <c r="AK23" s="99">
        <v>0</v>
      </c>
      <c r="AL23" s="99">
        <f>'ОГД  МКУ УГЗиП'!AL21+'ОГД МКУ УКС '!AL21</f>
        <v>1929.8</v>
      </c>
      <c r="AM23" s="99">
        <f>'ОГД  МКУ УГЗиП'!AM21+'ОГД МКУ УКС '!AM21</f>
        <v>0</v>
      </c>
      <c r="AN23" s="99">
        <v>0</v>
      </c>
      <c r="AO23" s="99">
        <f>'ОГД  МКУ УГЗиП'!AO21+'ОГД МКУ УКС '!AO21</f>
        <v>3220.7</v>
      </c>
      <c r="AP23" s="99">
        <f>'ОГД  МКУ УГЗиП'!AP21+'ОГД МКУ УКС '!AP21</f>
        <v>0</v>
      </c>
      <c r="AQ23" s="99">
        <v>0</v>
      </c>
      <c r="AR23" s="238"/>
      <c r="AS23" s="136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 s="28" customFormat="1" ht="33" customHeight="1" x14ac:dyDescent="0.25">
      <c r="A24" s="134"/>
      <c r="B24" s="136"/>
      <c r="C24" s="327"/>
      <c r="D24" s="43" t="s">
        <v>39</v>
      </c>
      <c r="E24" s="49">
        <f t="shared" si="3"/>
        <v>0</v>
      </c>
      <c r="F24" s="49">
        <v>0</v>
      </c>
      <c r="G24" s="49">
        <v>0</v>
      </c>
      <c r="H24" s="99">
        <f>'ОГД  МКУ УГЗиП'!H22+'ОГД МКУ УКС '!H22</f>
        <v>0</v>
      </c>
      <c r="I24" s="99">
        <f>'ОГД  МКУ УГЗиП'!I22+'ОГД МКУ УКС '!I22</f>
        <v>0</v>
      </c>
      <c r="J24" s="99">
        <v>0</v>
      </c>
      <c r="K24" s="99">
        <f>'ОГД  МКУ УГЗиП'!K22+'ОГД МКУ УКС '!K22</f>
        <v>0</v>
      </c>
      <c r="L24" s="99">
        <f>'ОГД  МКУ УГЗиП'!L22+'ОГД МКУ УКС '!L22</f>
        <v>0</v>
      </c>
      <c r="M24" s="99">
        <v>0</v>
      </c>
      <c r="N24" s="99">
        <f>'ОГД  МКУ УГЗиП'!N22+'ОГД МКУ УКС '!N22</f>
        <v>0</v>
      </c>
      <c r="O24" s="99">
        <f>'ОГД  МКУ УГЗиП'!O22+'ОГД МКУ УКС '!O22</f>
        <v>0</v>
      </c>
      <c r="P24" s="99">
        <v>0</v>
      </c>
      <c r="Q24" s="99">
        <f>'ОГД  МКУ УГЗиП'!Q22+'ОГД МКУ УКС '!Q22</f>
        <v>0</v>
      </c>
      <c r="R24" s="99">
        <f>'ОГД  МКУ УГЗиП'!R22+'ОГД МКУ УКС '!R22</f>
        <v>0</v>
      </c>
      <c r="S24" s="99">
        <v>0</v>
      </c>
      <c r="T24" s="99">
        <f>'ОГД  МКУ УГЗиП'!T22+'ОГД МКУ УКС '!T22</f>
        <v>0</v>
      </c>
      <c r="U24" s="99">
        <f>'ОГД  МКУ УГЗиП'!U22+'ОГД МКУ УКС '!U22</f>
        <v>0</v>
      </c>
      <c r="V24" s="99">
        <v>0</v>
      </c>
      <c r="W24" s="99">
        <f>'ОГД  МКУ УГЗиП'!W22+'ОГД МКУ УКС '!W22</f>
        <v>0</v>
      </c>
      <c r="X24" s="99">
        <f>'ОГД  МКУ УГЗиП'!X22+'ОГД МКУ УКС '!X22</f>
        <v>0</v>
      </c>
      <c r="Y24" s="99">
        <v>0</v>
      </c>
      <c r="Z24" s="99">
        <f>'ОГД  МКУ УГЗиП'!Z22+'ОГД МКУ УКС '!Z22</f>
        <v>0</v>
      </c>
      <c r="AA24" s="99">
        <f>'ОГД  МКУ УГЗиП'!AA22+'ОГД МКУ УКС '!AA22</f>
        <v>0</v>
      </c>
      <c r="AB24" s="99">
        <v>0</v>
      </c>
      <c r="AC24" s="99">
        <f>'ОГД  МКУ УГЗиП'!AC22+'ОГД МКУ УКС '!AC22</f>
        <v>0</v>
      </c>
      <c r="AD24" s="99">
        <f>'ОГД  МКУ УГЗиП'!AD22+'ОГД МКУ УКС '!AD22</f>
        <v>0</v>
      </c>
      <c r="AE24" s="99">
        <v>0</v>
      </c>
      <c r="AF24" s="99">
        <f>'ОГД  МКУ УГЗиП'!AF22+'ОГД МКУ УКС '!AF22</f>
        <v>0</v>
      </c>
      <c r="AG24" s="99">
        <f>'ОГД  МКУ УГЗиП'!AG22+'ОГД МКУ УКС '!AG22</f>
        <v>0</v>
      </c>
      <c r="AH24" s="99">
        <v>0</v>
      </c>
      <c r="AI24" s="99">
        <f>'ОГД  МКУ УГЗиП'!AI22+'ОГД МКУ УКС '!AI22</f>
        <v>0</v>
      </c>
      <c r="AJ24" s="99">
        <f>'ОГД  МКУ УГЗиП'!AJ22+'ОГД МКУ УКС '!AJ22</f>
        <v>0</v>
      </c>
      <c r="AK24" s="99">
        <v>0</v>
      </c>
      <c r="AL24" s="99">
        <f>'ОГД  МКУ УГЗиП'!AL22+'ОГД МКУ УКС '!AL22</f>
        <v>0</v>
      </c>
      <c r="AM24" s="99">
        <f>'ОГД  МКУ УГЗиП'!AM22+'ОГД МКУ УКС '!AM22</f>
        <v>0</v>
      </c>
      <c r="AN24" s="99">
        <v>0</v>
      </c>
      <c r="AO24" s="99">
        <f>'ОГД  МКУ УГЗиП'!AO22+'ОГД МКУ УКС '!AO22</f>
        <v>0</v>
      </c>
      <c r="AP24" s="99">
        <f>'ОГД  МКУ УГЗиП'!AP22+'ОГД МКУ УКС '!AP22</f>
        <v>0</v>
      </c>
      <c r="AQ24" s="99">
        <v>0</v>
      </c>
      <c r="AR24" s="238"/>
      <c r="AS24" s="136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s="28" customFormat="1" ht="96" x14ac:dyDescent="0.25">
      <c r="A25" s="306"/>
      <c r="B25" s="307"/>
      <c r="C25" s="306"/>
      <c r="D25" s="43" t="s">
        <v>27</v>
      </c>
      <c r="E25" s="49">
        <v>0</v>
      </c>
      <c r="F25" s="49">
        <v>0</v>
      </c>
      <c r="G25" s="49">
        <v>0</v>
      </c>
      <c r="H25" s="99">
        <f>'ОГД  МКУ УГЗиП'!H23+'ОГД МКУ УКС '!H23</f>
        <v>0</v>
      </c>
      <c r="I25" s="99">
        <f>'ОГД  МКУ УГЗиП'!I23+'ОГД МКУ УКС '!I23</f>
        <v>0</v>
      </c>
      <c r="J25" s="99">
        <v>0</v>
      </c>
      <c r="K25" s="99">
        <f>'ОГД  МКУ УГЗиП'!K23+'ОГД МКУ УКС '!K23</f>
        <v>0</v>
      </c>
      <c r="L25" s="99">
        <v>0</v>
      </c>
      <c r="M25" s="99">
        <v>0</v>
      </c>
      <c r="N25" s="99">
        <f>'ОГД  МКУ УГЗиП'!N23+'ОГД МКУ УКС '!N23</f>
        <v>0</v>
      </c>
      <c r="O25" s="99">
        <f>'ОГД  МКУ УГЗиП'!O23+'ОГД МКУ УКС '!O23</f>
        <v>0</v>
      </c>
      <c r="P25" s="99">
        <v>0</v>
      </c>
      <c r="Q25" s="99">
        <f>'ОГД  МКУ УГЗиП'!Q23+'ОГД МКУ УКС '!Q23</f>
        <v>0</v>
      </c>
      <c r="R25" s="99">
        <f>'ОГД  МКУ УГЗиП'!R23+'ОГД МКУ УКС '!R23</f>
        <v>0</v>
      </c>
      <c r="S25" s="99">
        <v>0</v>
      </c>
      <c r="T25" s="99">
        <f>'ОГД  МКУ УГЗиП'!T23+'ОГД МКУ УКС '!T23</f>
        <v>0</v>
      </c>
      <c r="U25" s="99">
        <f>'ОГД  МКУ УГЗиП'!U23+'ОГД МКУ УКС '!U23</f>
        <v>0</v>
      </c>
      <c r="V25" s="99">
        <v>0</v>
      </c>
      <c r="W25" s="99">
        <v>0</v>
      </c>
      <c r="X25" s="99">
        <f>'ОГД  МКУ УГЗиП'!X23+'ОГД МКУ УКС '!X23</f>
        <v>0</v>
      </c>
      <c r="Y25" s="99">
        <v>0</v>
      </c>
      <c r="Z25" s="99">
        <f>'ОГД  МКУ УГЗиП'!Z23+'ОГД МКУ УКС '!Z23</f>
        <v>0</v>
      </c>
      <c r="AA25" s="99">
        <f>'ОГД  МКУ УГЗиП'!AA23+'ОГД МКУ УКС '!AA23</f>
        <v>0</v>
      </c>
      <c r="AB25" s="99">
        <v>0</v>
      </c>
      <c r="AC25" s="99">
        <f>'ОГД  МКУ УГЗиП'!AC23+'ОГД МКУ УКС '!AC23</f>
        <v>0</v>
      </c>
      <c r="AD25" s="99">
        <f>'ОГД  МКУ УГЗиП'!AD23+'ОГД МКУ УКС '!AD23</f>
        <v>0</v>
      </c>
      <c r="AE25" s="99">
        <v>0</v>
      </c>
      <c r="AF25" s="99">
        <v>0</v>
      </c>
      <c r="AG25" s="99">
        <f>'ОГД  МКУ УГЗиП'!AG23+'ОГД МКУ УКС '!AG23</f>
        <v>0</v>
      </c>
      <c r="AH25" s="99">
        <v>0</v>
      </c>
      <c r="AI25" s="99">
        <f>'ОГД  МКУ УГЗиП'!AI23+'ОГД МКУ УКС '!AI23</f>
        <v>0</v>
      </c>
      <c r="AJ25" s="99">
        <f>'ОГД  МКУ УГЗиП'!AJ23+'ОГД МКУ УКС '!AJ23</f>
        <v>0</v>
      </c>
      <c r="AK25" s="99">
        <v>0</v>
      </c>
      <c r="AL25" s="99">
        <f>'ОГД  МКУ УГЗиП'!AL23+'ОГД МКУ УКС '!AL23</f>
        <v>0</v>
      </c>
      <c r="AM25" s="99">
        <f>'ОГД  МКУ УГЗиП'!AM23+'ОГД МКУ УКС '!AM23</f>
        <v>0</v>
      </c>
      <c r="AN25" s="99">
        <v>0</v>
      </c>
      <c r="AO25" s="99">
        <v>0</v>
      </c>
      <c r="AP25" s="99">
        <f>'ОГД  МКУ УГЗиП'!AP23+'ОГД МКУ УКС '!AP23</f>
        <v>0</v>
      </c>
      <c r="AQ25" s="99">
        <v>0</v>
      </c>
      <c r="AR25" s="322"/>
      <c r="AS25" s="307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ht="15" customHeight="1" x14ac:dyDescent="0.25">
      <c r="A26" s="154" t="s">
        <v>44</v>
      </c>
      <c r="B26" s="237" t="s">
        <v>32</v>
      </c>
      <c r="C26" s="168" t="s">
        <v>74</v>
      </c>
      <c r="D26" s="95" t="s">
        <v>22</v>
      </c>
      <c r="E26" s="49">
        <f t="shared" ref="E26:F30" si="5">H26+K26+N26+Q26+T26+W26+Z26+AC26+AF26+AI26+AL26+AO26</f>
        <v>2246.8000000000002</v>
      </c>
      <c r="F26" s="49">
        <f>SUM(F27:F30)</f>
        <v>0</v>
      </c>
      <c r="G26" s="49">
        <f>F26/E26*100</f>
        <v>0</v>
      </c>
      <c r="H26" s="49">
        <f t="shared" ref="H26:AQ26" si="6">SUM(H27:H30)</f>
        <v>0</v>
      </c>
      <c r="I26" s="49">
        <f t="shared" si="6"/>
        <v>0</v>
      </c>
      <c r="J26" s="49">
        <f t="shared" si="6"/>
        <v>0</v>
      </c>
      <c r="K26" s="49">
        <f t="shared" si="6"/>
        <v>0</v>
      </c>
      <c r="L26" s="49">
        <f t="shared" si="6"/>
        <v>0</v>
      </c>
      <c r="M26" s="49">
        <f t="shared" si="6"/>
        <v>0</v>
      </c>
      <c r="N26" s="49">
        <f t="shared" si="6"/>
        <v>0</v>
      </c>
      <c r="O26" s="49">
        <f t="shared" si="6"/>
        <v>0</v>
      </c>
      <c r="P26" s="49">
        <v>0</v>
      </c>
      <c r="Q26" s="49">
        <f t="shared" si="6"/>
        <v>0</v>
      </c>
      <c r="R26" s="49">
        <f t="shared" si="6"/>
        <v>0</v>
      </c>
      <c r="S26" s="49">
        <f t="shared" si="6"/>
        <v>0</v>
      </c>
      <c r="T26" s="49">
        <f t="shared" si="6"/>
        <v>41.4</v>
      </c>
      <c r="U26" s="49">
        <f t="shared" si="6"/>
        <v>0</v>
      </c>
      <c r="V26" s="49">
        <f t="shared" si="6"/>
        <v>0</v>
      </c>
      <c r="W26" s="49">
        <f t="shared" si="6"/>
        <v>2054.5</v>
      </c>
      <c r="X26" s="49">
        <f t="shared" si="6"/>
        <v>0</v>
      </c>
      <c r="Y26" s="49">
        <v>0</v>
      </c>
      <c r="Z26" s="49">
        <f t="shared" si="6"/>
        <v>0</v>
      </c>
      <c r="AA26" s="49">
        <f t="shared" si="6"/>
        <v>0</v>
      </c>
      <c r="AB26" s="49">
        <f t="shared" si="6"/>
        <v>0</v>
      </c>
      <c r="AC26" s="49">
        <f t="shared" si="6"/>
        <v>0</v>
      </c>
      <c r="AD26" s="49">
        <f t="shared" si="6"/>
        <v>0</v>
      </c>
      <c r="AE26" s="49">
        <f t="shared" si="6"/>
        <v>0</v>
      </c>
      <c r="AF26" s="49">
        <f t="shared" si="6"/>
        <v>8.4</v>
      </c>
      <c r="AG26" s="49">
        <f t="shared" si="6"/>
        <v>0</v>
      </c>
      <c r="AH26" s="49">
        <f t="shared" si="6"/>
        <v>0</v>
      </c>
      <c r="AI26" s="49">
        <f t="shared" si="6"/>
        <v>0</v>
      </c>
      <c r="AJ26" s="49">
        <f t="shared" si="6"/>
        <v>0</v>
      </c>
      <c r="AK26" s="49">
        <f t="shared" si="6"/>
        <v>0</v>
      </c>
      <c r="AL26" s="49">
        <f t="shared" si="6"/>
        <v>0</v>
      </c>
      <c r="AM26" s="49">
        <f t="shared" si="6"/>
        <v>0</v>
      </c>
      <c r="AN26" s="49">
        <f t="shared" si="6"/>
        <v>0</v>
      </c>
      <c r="AO26" s="49">
        <f t="shared" si="6"/>
        <v>142.5</v>
      </c>
      <c r="AP26" s="49">
        <f t="shared" si="6"/>
        <v>0</v>
      </c>
      <c r="AQ26" s="49">
        <f t="shared" si="6"/>
        <v>0</v>
      </c>
      <c r="AR26" s="237" t="s">
        <v>95</v>
      </c>
      <c r="AS26" s="135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 ht="22.5" x14ac:dyDescent="0.25">
      <c r="A27" s="155"/>
      <c r="B27" s="238"/>
      <c r="C27" s="169"/>
      <c r="D27" s="95" t="s">
        <v>38</v>
      </c>
      <c r="E27" s="49">
        <f t="shared" si="5"/>
        <v>0</v>
      </c>
      <c r="F27" s="49">
        <f t="shared" si="5"/>
        <v>0</v>
      </c>
      <c r="G27" s="49">
        <v>0</v>
      </c>
      <c r="H27" s="49">
        <f>'ОГД  МКУ УГЗиП'!H24+'ОГД МКУ УКС '!H24</f>
        <v>0</v>
      </c>
      <c r="I27" s="49">
        <f>'ОГД  МКУ УГЗиП'!I24+'ОГД МКУ УКС '!I24</f>
        <v>0</v>
      </c>
      <c r="J27" s="49">
        <v>0</v>
      </c>
      <c r="K27" s="49">
        <f>'ОГД  МКУ УГЗиП'!K24+'ОГД МКУ УКС '!K24</f>
        <v>0</v>
      </c>
      <c r="L27" s="49">
        <f>'ОГД  МКУ УГЗиП'!L24+'ОГД МКУ УКС '!L24</f>
        <v>0</v>
      </c>
      <c r="M27" s="49">
        <v>0</v>
      </c>
      <c r="N27" s="49">
        <f>'ОГД  МКУ УГЗиП'!N24+'ОГД МКУ УКС '!N24</f>
        <v>0</v>
      </c>
      <c r="O27" s="49">
        <f>'ОГД  МКУ УГЗиП'!O24+'ОГД МКУ УКС '!O24</f>
        <v>0</v>
      </c>
      <c r="P27" s="49">
        <v>0</v>
      </c>
      <c r="Q27" s="49">
        <f>'ОГД  МКУ УГЗиП'!Q24+'ОГД МКУ УКС '!Q24</f>
        <v>0</v>
      </c>
      <c r="R27" s="49">
        <f>'ОГД  МКУ УГЗиП'!R24+'ОГД МКУ УКС '!R24</f>
        <v>0</v>
      </c>
      <c r="S27" s="49">
        <v>0</v>
      </c>
      <c r="T27" s="49">
        <f>'ОГД  МКУ УГЗиП'!T24+'ОГД МКУ УКС '!T24</f>
        <v>0</v>
      </c>
      <c r="U27" s="49">
        <f>'ОГД  МКУ УГЗиП'!U24+'ОГД МКУ УКС '!U24</f>
        <v>0</v>
      </c>
      <c r="V27" s="49">
        <v>0</v>
      </c>
      <c r="W27" s="49">
        <f>'ОГД  МКУ УГЗиП'!W24+'ОГД МКУ УКС '!W24</f>
        <v>0</v>
      </c>
      <c r="X27" s="49">
        <f>'ОГД  МКУ УГЗиП'!X24+'ОГД МКУ УКС '!X24</f>
        <v>0</v>
      </c>
      <c r="Y27" s="49">
        <v>0</v>
      </c>
      <c r="Z27" s="49">
        <f>'ОГД  МКУ УГЗиП'!Z24+'ОГД МКУ УКС '!Z24</f>
        <v>0</v>
      </c>
      <c r="AA27" s="49">
        <f>'ОГД  МКУ УГЗиП'!AA24+'ОГД МКУ УКС '!AA24</f>
        <v>0</v>
      </c>
      <c r="AB27" s="49">
        <v>0</v>
      </c>
      <c r="AC27" s="49">
        <f>'ОГД  МКУ УГЗиП'!AC24+'ОГД МКУ УКС '!AC24</f>
        <v>0</v>
      </c>
      <c r="AD27" s="49">
        <f>'ОГД  МКУ УГЗиП'!AD24+'ОГД МКУ УКС '!AD24</f>
        <v>0</v>
      </c>
      <c r="AE27" s="49">
        <v>0</v>
      </c>
      <c r="AF27" s="49">
        <f>'ОГД  МКУ УГЗиП'!AF24+'ОГД МКУ УКС '!AF24</f>
        <v>0</v>
      </c>
      <c r="AG27" s="49">
        <f>'ОГД  МКУ УГЗиП'!AG24+'ОГД МКУ УКС '!AG24</f>
        <v>0</v>
      </c>
      <c r="AH27" s="49">
        <v>0</v>
      </c>
      <c r="AI27" s="49">
        <f>'ОГД  МКУ УГЗиП'!AI24+'ОГД МКУ УКС '!AI24</f>
        <v>0</v>
      </c>
      <c r="AJ27" s="49">
        <f>'ОГД  МКУ УГЗиП'!AJ24+'ОГД МКУ УКС '!AJ24</f>
        <v>0</v>
      </c>
      <c r="AK27" s="49">
        <v>0</v>
      </c>
      <c r="AL27" s="49">
        <f>'ОГД  МКУ УГЗиП'!AL24+'ОГД МКУ УКС '!AL24</f>
        <v>0</v>
      </c>
      <c r="AM27" s="49">
        <f>'ОГД  МКУ УГЗиП'!AM24+'ОГД МКУ УКС '!AM24</f>
        <v>0</v>
      </c>
      <c r="AN27" s="49">
        <v>0</v>
      </c>
      <c r="AO27" s="49">
        <f>'ОГД  МКУ УГЗиП'!AO24+'ОГД МКУ УКС '!AO24</f>
        <v>0</v>
      </c>
      <c r="AP27" s="49">
        <f>'ОГД  МКУ УГЗиП'!AP24+'ОГД МКУ УКС '!AP24</f>
        <v>0</v>
      </c>
      <c r="AQ27" s="49">
        <v>0</v>
      </c>
      <c r="AR27" s="238"/>
      <c r="AS27" s="136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 ht="22.5" x14ac:dyDescent="0.25">
      <c r="A28" s="155"/>
      <c r="B28" s="238"/>
      <c r="C28" s="169"/>
      <c r="D28" s="95" t="s">
        <v>23</v>
      </c>
      <c r="E28" s="49">
        <f t="shared" si="5"/>
        <v>0</v>
      </c>
      <c r="F28" s="49">
        <f t="shared" si="5"/>
        <v>0</v>
      </c>
      <c r="G28" s="49">
        <v>0</v>
      </c>
      <c r="H28" s="49">
        <f>'ОГД  МКУ УГЗиП'!H25+'ОГД МКУ УКС '!H25</f>
        <v>0</v>
      </c>
      <c r="I28" s="49">
        <f>'ОГД  МКУ УГЗиП'!I25+'ОГД МКУ УКС '!I25</f>
        <v>0</v>
      </c>
      <c r="J28" s="49">
        <v>0</v>
      </c>
      <c r="K28" s="49">
        <f>'ОГД  МКУ УГЗиП'!K25+'ОГД МКУ УКС '!K25</f>
        <v>0</v>
      </c>
      <c r="L28" s="49">
        <f>'ОГД  МКУ УГЗиП'!L25+'ОГД МКУ УКС '!L25</f>
        <v>0</v>
      </c>
      <c r="M28" s="49">
        <v>0</v>
      </c>
      <c r="N28" s="49">
        <f>'ОГД  МКУ УГЗиП'!N25+'ОГД МКУ УКС '!N25</f>
        <v>0</v>
      </c>
      <c r="O28" s="49">
        <f>'ОГД  МКУ УГЗиП'!O25+'ОГД МКУ УКС '!O25</f>
        <v>0</v>
      </c>
      <c r="P28" s="49">
        <v>0</v>
      </c>
      <c r="Q28" s="49">
        <f>'ОГД  МКУ УГЗиП'!Q25+'ОГД МКУ УКС '!Q25</f>
        <v>0</v>
      </c>
      <c r="R28" s="49">
        <f>'ОГД  МКУ УГЗиП'!R25+'ОГД МКУ УКС '!R25</f>
        <v>0</v>
      </c>
      <c r="S28" s="49">
        <v>0</v>
      </c>
      <c r="T28" s="49">
        <f>'ОГД  МКУ УГЗиП'!T25+'ОГД МКУ УКС '!T25</f>
        <v>0</v>
      </c>
      <c r="U28" s="49">
        <f>'ОГД  МКУ УГЗиП'!U25+'ОГД МКУ УКС '!U25</f>
        <v>0</v>
      </c>
      <c r="V28" s="49">
        <v>0</v>
      </c>
      <c r="W28" s="49">
        <f>'ОГД  МКУ УГЗиП'!W25+'ОГД МКУ УКС '!W25</f>
        <v>0</v>
      </c>
      <c r="X28" s="49">
        <f>'ОГД  МКУ УГЗиП'!X25+'ОГД МКУ УКС '!X25</f>
        <v>0</v>
      </c>
      <c r="Y28" s="49">
        <v>0</v>
      </c>
      <c r="Z28" s="49">
        <f>'ОГД  МКУ УГЗиП'!Z25+'ОГД МКУ УКС '!Z25</f>
        <v>0</v>
      </c>
      <c r="AA28" s="49">
        <f>'ОГД  МКУ УГЗиП'!AA25+'ОГД МКУ УКС '!AA25</f>
        <v>0</v>
      </c>
      <c r="AB28" s="49">
        <v>0</v>
      </c>
      <c r="AC28" s="49">
        <f>'ОГД  МКУ УГЗиП'!AC25+'ОГД МКУ УКС '!AC25</f>
        <v>0</v>
      </c>
      <c r="AD28" s="49">
        <f>'ОГД  МКУ УГЗиП'!AD25+'ОГД МКУ УКС '!AD25</f>
        <v>0</v>
      </c>
      <c r="AE28" s="49">
        <v>0</v>
      </c>
      <c r="AF28" s="49">
        <f>'ОГД  МКУ УГЗиП'!AF25+'ОГД МКУ УКС '!AF25</f>
        <v>0</v>
      </c>
      <c r="AG28" s="49">
        <f>'ОГД  МКУ УГЗиП'!AG25+'ОГД МКУ УКС '!AG25</f>
        <v>0</v>
      </c>
      <c r="AH28" s="49">
        <v>0</v>
      </c>
      <c r="AI28" s="49">
        <f>'ОГД  МКУ УГЗиП'!AI25+'ОГД МКУ УКС '!AI25</f>
        <v>0</v>
      </c>
      <c r="AJ28" s="49">
        <f>'ОГД  МКУ УГЗиП'!AJ25+'ОГД МКУ УКС '!AJ25</f>
        <v>0</v>
      </c>
      <c r="AK28" s="49">
        <v>0</v>
      </c>
      <c r="AL28" s="49">
        <f>'ОГД  МКУ УГЗиП'!AL25+'ОГД МКУ УКС '!AL25</f>
        <v>0</v>
      </c>
      <c r="AM28" s="49">
        <f>'ОГД  МКУ УГЗиП'!AM25+'ОГД МКУ УКС '!AM25</f>
        <v>0</v>
      </c>
      <c r="AN28" s="49">
        <v>0</v>
      </c>
      <c r="AO28" s="49">
        <f>'ОГД  МКУ УГЗиП'!AO25+'ОГД МКУ УКС '!AO25</f>
        <v>0</v>
      </c>
      <c r="AP28" s="49">
        <f>'ОГД  МКУ УГЗиП'!AP25+'ОГД МКУ УКС '!AP25</f>
        <v>0</v>
      </c>
      <c r="AQ28" s="49">
        <v>0</v>
      </c>
      <c r="AR28" s="238"/>
      <c r="AS28" s="136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 ht="17.25" customHeight="1" x14ac:dyDescent="0.25">
      <c r="A29" s="155"/>
      <c r="B29" s="238"/>
      <c r="C29" s="169"/>
      <c r="D29" s="95" t="s">
        <v>43</v>
      </c>
      <c r="E29" s="49">
        <f>H29+K29+N29+Q29+T29+W29+Z29+AC29+AF29+AI29+AL29+AO29</f>
        <v>2246.8000000000002</v>
      </c>
      <c r="F29" s="49">
        <f t="shared" si="5"/>
        <v>0</v>
      </c>
      <c r="G29" s="49">
        <f>F29/E29*100</f>
        <v>0</v>
      </c>
      <c r="H29" s="49">
        <f>'ОГД  МКУ УГЗиП'!H26+'ОГД МКУ УКС '!H26</f>
        <v>0</v>
      </c>
      <c r="I29" s="49">
        <f>'ОГД  МКУ УГЗиП'!I26+'ОГД МКУ УКС '!I26</f>
        <v>0</v>
      </c>
      <c r="J29" s="49">
        <v>0</v>
      </c>
      <c r="K29" s="49">
        <v>0</v>
      </c>
      <c r="L29" s="49">
        <v>0</v>
      </c>
      <c r="M29" s="49">
        <v>0</v>
      </c>
      <c r="N29" s="49">
        <f>'ОГД  МКУ УГЗиП'!N26+'ОГД МКУ УКС '!N26</f>
        <v>0</v>
      </c>
      <c r="O29" s="49">
        <f>'ОГД  МКУ УГЗиП'!O26+'ОГД МКУ УКС '!O26</f>
        <v>0</v>
      </c>
      <c r="P29" s="49">
        <v>0</v>
      </c>
      <c r="Q29" s="49">
        <f>'ОГД  МКУ УГЗиП'!Q26+'ОГД МКУ УКС '!Q26</f>
        <v>0</v>
      </c>
      <c r="R29" s="49">
        <f>'ОГД  МКУ УГЗиП'!R26+'ОГД МКУ УКС '!R26</f>
        <v>0</v>
      </c>
      <c r="S29" s="49">
        <v>0</v>
      </c>
      <c r="T29" s="49">
        <v>41.4</v>
      </c>
      <c r="U29" s="49">
        <f>'ОГД  МКУ УГЗиП'!U26+'ОГД МКУ УКС '!U26</f>
        <v>0</v>
      </c>
      <c r="V29" s="49">
        <v>0</v>
      </c>
      <c r="W29" s="49">
        <f>'ОГД  МКУ УГЗиП'!W26+'ОГД МКУ УКС '!W26</f>
        <v>2054.5</v>
      </c>
      <c r="X29" s="49">
        <f>'ОГД  МКУ УГЗиП'!X26+'ОГД МКУ УКС '!X26</f>
        <v>0</v>
      </c>
      <c r="Y29" s="49">
        <v>0</v>
      </c>
      <c r="Z29" s="49">
        <f>'ОГД  МКУ УГЗиП'!Z26+'ОГД МКУ УКС '!Z26</f>
        <v>0</v>
      </c>
      <c r="AA29" s="49">
        <f>'ОГД  МКУ УГЗиП'!AA26+'ОГД МКУ УКС '!AA26</f>
        <v>0</v>
      </c>
      <c r="AB29" s="49">
        <v>0</v>
      </c>
      <c r="AC29" s="49">
        <f>'ОГД  МКУ УГЗиП'!AC26+'ОГД МКУ УКС '!AC26</f>
        <v>0</v>
      </c>
      <c r="AD29" s="49">
        <f>'ОГД  МКУ УГЗиП'!AD26+'ОГД МКУ УКС '!AD26</f>
        <v>0</v>
      </c>
      <c r="AE29" s="49">
        <v>0</v>
      </c>
      <c r="AF29" s="49">
        <v>8.4</v>
      </c>
      <c r="AG29" s="49">
        <f>'ОГД  МКУ УГЗиП'!AG26+'ОГД МКУ УКС '!AG26</f>
        <v>0</v>
      </c>
      <c r="AH29" s="49">
        <f>AG29/AF29*100</f>
        <v>0</v>
      </c>
      <c r="AI29" s="49">
        <f>'ОГД  МКУ УГЗиП'!AI26+'ОГД МКУ УКС '!AI26</f>
        <v>0</v>
      </c>
      <c r="AJ29" s="49">
        <f>'ОГД  МКУ УГЗиП'!AJ26+'ОГД МКУ УКС '!AJ26</f>
        <v>0</v>
      </c>
      <c r="AK29" s="49">
        <v>0</v>
      </c>
      <c r="AL29" s="49">
        <f>'ОГД  МКУ УГЗиП'!AL26+'ОГД МКУ УКС '!AL26</f>
        <v>0</v>
      </c>
      <c r="AM29" s="49">
        <f>'ОГД  МКУ УГЗиП'!AM26+'ОГД МКУ УКС '!AM26</f>
        <v>0</v>
      </c>
      <c r="AN29" s="49">
        <v>0</v>
      </c>
      <c r="AO29" s="49">
        <v>142.5</v>
      </c>
      <c r="AP29" s="49">
        <f>'ОГД  МКУ УГЗиП'!AP26+'ОГД МКУ УКС '!AP26</f>
        <v>0</v>
      </c>
      <c r="AQ29" s="49">
        <v>0</v>
      </c>
      <c r="AR29" s="238"/>
      <c r="AS29" s="136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 ht="24" customHeight="1" x14ac:dyDescent="0.25">
      <c r="A30" s="155"/>
      <c r="B30" s="238"/>
      <c r="C30" s="169"/>
      <c r="D30" s="95" t="s">
        <v>39</v>
      </c>
      <c r="E30" s="49">
        <f t="shared" si="5"/>
        <v>0</v>
      </c>
      <c r="F30" s="49">
        <f t="shared" si="5"/>
        <v>0</v>
      </c>
      <c r="G30" s="49">
        <v>0</v>
      </c>
      <c r="H30" s="49">
        <f>'ОГД  МКУ УГЗиП'!H27+'ОГД МКУ УКС '!H27</f>
        <v>0</v>
      </c>
      <c r="I30" s="49">
        <f>'ОГД  МКУ УГЗиП'!I27+'ОГД МКУ УКС '!I27</f>
        <v>0</v>
      </c>
      <c r="J30" s="49">
        <v>0</v>
      </c>
      <c r="K30" s="49">
        <f>'ОГД  МКУ УГЗиП'!K27+'ОГД МКУ УКС '!K27</f>
        <v>0</v>
      </c>
      <c r="L30" s="49">
        <f>'ОГД  МКУ УГЗиП'!L27+'ОГД МКУ УКС '!L27</f>
        <v>0</v>
      </c>
      <c r="M30" s="49">
        <v>0</v>
      </c>
      <c r="N30" s="49">
        <f>'ОГД  МКУ УГЗиП'!N27+'ОГД МКУ УКС '!N27</f>
        <v>0</v>
      </c>
      <c r="O30" s="49">
        <f>'ОГД  МКУ УГЗиП'!O27+'ОГД МКУ УКС '!O27</f>
        <v>0</v>
      </c>
      <c r="P30" s="49">
        <v>0</v>
      </c>
      <c r="Q30" s="49">
        <f>'ОГД  МКУ УГЗиП'!Q27+'ОГД МКУ УКС '!Q27</f>
        <v>0</v>
      </c>
      <c r="R30" s="49">
        <f>'ОГД  МКУ УГЗиП'!R27+'ОГД МКУ УКС '!R27</f>
        <v>0</v>
      </c>
      <c r="S30" s="49">
        <v>0</v>
      </c>
      <c r="T30" s="49">
        <f>'ОГД  МКУ УГЗиП'!T27+'ОГД МКУ УКС '!T27</f>
        <v>0</v>
      </c>
      <c r="U30" s="49">
        <f>'ОГД  МКУ УГЗиП'!U27+'ОГД МКУ УКС '!U27</f>
        <v>0</v>
      </c>
      <c r="V30" s="49">
        <v>0</v>
      </c>
      <c r="W30" s="49">
        <f>'ОГД  МКУ УГЗиП'!W27+'ОГД МКУ УКС '!W27</f>
        <v>0</v>
      </c>
      <c r="X30" s="49">
        <f>'ОГД  МКУ УГЗиП'!X27+'ОГД МКУ УКС '!X27</f>
        <v>0</v>
      </c>
      <c r="Y30" s="49">
        <v>0</v>
      </c>
      <c r="Z30" s="49">
        <f>'ОГД  МКУ УГЗиП'!Z27+'ОГД МКУ УКС '!Z27</f>
        <v>0</v>
      </c>
      <c r="AA30" s="49">
        <f>'ОГД  МКУ УГЗиП'!AA27+'ОГД МКУ УКС '!AA27</f>
        <v>0</v>
      </c>
      <c r="AB30" s="49">
        <v>0</v>
      </c>
      <c r="AC30" s="49">
        <f>'ОГД  МКУ УГЗиП'!AC27+'ОГД МКУ УКС '!AC27</f>
        <v>0</v>
      </c>
      <c r="AD30" s="49">
        <f>'ОГД  МКУ УГЗиП'!AD27+'ОГД МКУ УКС '!AD27</f>
        <v>0</v>
      </c>
      <c r="AE30" s="49">
        <v>0</v>
      </c>
      <c r="AF30" s="49">
        <f>'ОГД  МКУ УГЗиП'!AF27+'ОГД МКУ УКС '!AF27</f>
        <v>0</v>
      </c>
      <c r="AG30" s="49">
        <f>'ОГД  МКУ УГЗиП'!AG27+'ОГД МКУ УКС '!AG27</f>
        <v>0</v>
      </c>
      <c r="AH30" s="49">
        <v>0</v>
      </c>
      <c r="AI30" s="49">
        <f>'ОГД  МКУ УГЗиП'!AI27+'ОГД МКУ УКС '!AI27</f>
        <v>0</v>
      </c>
      <c r="AJ30" s="49">
        <f>'ОГД  МКУ УГЗиП'!AJ27+'ОГД МКУ УКС '!AJ27</f>
        <v>0</v>
      </c>
      <c r="AK30" s="49">
        <v>0</v>
      </c>
      <c r="AL30" s="49">
        <f>'ОГД  МКУ УГЗиП'!AL27+'ОГД МКУ УКС '!AL27</f>
        <v>0</v>
      </c>
      <c r="AM30" s="49">
        <f>'ОГД  МКУ УГЗиП'!AM27+'ОГД МКУ УКС '!AM27</f>
        <v>0</v>
      </c>
      <c r="AN30" s="49">
        <v>0</v>
      </c>
      <c r="AO30" s="49">
        <f>'ОГД  МКУ УГЗиП'!AO27+'ОГД МКУ УКС '!AO27</f>
        <v>0</v>
      </c>
      <c r="AP30" s="49">
        <f>'ОГД  МКУ УГЗиП'!AP27+'ОГД МКУ УКС '!AP27</f>
        <v>0</v>
      </c>
      <c r="AQ30" s="49">
        <v>0</v>
      </c>
      <c r="AR30" s="238"/>
      <c r="AS30" s="136"/>
    </row>
    <row r="31" spans="1:63" ht="81.75" customHeight="1" x14ac:dyDescent="0.25">
      <c r="A31" s="306"/>
      <c r="B31" s="307"/>
      <c r="C31" s="306"/>
      <c r="D31" s="105" t="s">
        <v>27</v>
      </c>
      <c r="E31" s="49">
        <f t="shared" ref="E31" si="7">H31+K31+N31+Q31+T31+W31+Z31+AC31+AF31+AI31+AL31+AO31</f>
        <v>204</v>
      </c>
      <c r="F31" s="49">
        <f t="shared" ref="F31" si="8">I31+L31+O31+R31+U31+X31+AA31+AD31+AG31+AJ31+AM31+AP31</f>
        <v>145</v>
      </c>
      <c r="G31" s="49">
        <f>F31/E31*100</f>
        <v>71.078431372549019</v>
      </c>
      <c r="H31" s="49">
        <v>0</v>
      </c>
      <c r="I31" s="49">
        <f>'ОГД  МКУ УГЗиП'!I28+'ОГД МКУ УКС '!I28</f>
        <v>0</v>
      </c>
      <c r="J31" s="49">
        <v>0</v>
      </c>
      <c r="K31" s="49">
        <f>'ОГД  МКУ УГЗиП'!K28+'ОГД МКУ УКС '!K28</f>
        <v>0</v>
      </c>
      <c r="L31" s="49">
        <f>'ОГД  МКУ УГЗиП'!L28+'ОГД МКУ УКС '!L28</f>
        <v>0</v>
      </c>
      <c r="M31" s="49">
        <v>0</v>
      </c>
      <c r="N31" s="49">
        <v>145</v>
      </c>
      <c r="O31" s="49">
        <v>145</v>
      </c>
      <c r="P31" s="49">
        <v>100</v>
      </c>
      <c r="Q31" s="49">
        <f>'ОГД  МКУ УГЗиП'!Q28+'ОГД МКУ УКС '!Q28</f>
        <v>0</v>
      </c>
      <c r="R31" s="49">
        <f>'ОГД  МКУ УГЗиП'!R28+'ОГД МКУ УКС '!R28</f>
        <v>0</v>
      </c>
      <c r="S31" s="49">
        <v>0</v>
      </c>
      <c r="T31" s="49">
        <f>'ОГД  МКУ УГЗиП'!T28+'ОГД МКУ УКС '!T28</f>
        <v>0</v>
      </c>
      <c r="U31" s="49">
        <f>'ОГД  МКУ УГЗиП'!U28+'ОГД МКУ УКС '!U28</f>
        <v>0</v>
      </c>
      <c r="V31" s="49">
        <v>0</v>
      </c>
      <c r="W31" s="49">
        <v>59</v>
      </c>
      <c r="X31" s="49">
        <f>'ОГД  МКУ УГЗиП'!X28+'ОГД МКУ УКС '!X28</f>
        <v>0</v>
      </c>
      <c r="Y31" s="49">
        <v>0</v>
      </c>
      <c r="Z31" s="49">
        <f>'ОГД  МКУ УГЗиП'!Z28+'ОГД МКУ УКС '!Z28</f>
        <v>0</v>
      </c>
      <c r="AA31" s="49">
        <f>'ОГД  МКУ УГЗиП'!AA28+'ОГД МКУ УКС '!AA28</f>
        <v>0</v>
      </c>
      <c r="AB31" s="49">
        <v>0</v>
      </c>
      <c r="AC31" s="49">
        <f>'ОГД  МКУ УГЗиП'!AC28+'ОГД МКУ УКС '!AC28</f>
        <v>0</v>
      </c>
      <c r="AD31" s="49">
        <f>'ОГД  МКУ УГЗиП'!AD28+'ОГД МКУ УКС '!AD28</f>
        <v>0</v>
      </c>
      <c r="AE31" s="49">
        <v>0</v>
      </c>
      <c r="AF31" s="49">
        <f>'ОГД  МКУ УГЗиП'!AF28+'ОГД МКУ УКС '!AF28</f>
        <v>0</v>
      </c>
      <c r="AG31" s="49">
        <f>'ОГД  МКУ УГЗиП'!AG28+'ОГД МКУ УКС '!AG28</f>
        <v>0</v>
      </c>
      <c r="AH31" s="49">
        <v>0</v>
      </c>
      <c r="AI31" s="49">
        <f>'ОГД  МКУ УГЗиП'!AI28+'ОГД МКУ УКС '!AI28</f>
        <v>0</v>
      </c>
      <c r="AJ31" s="49">
        <f>'ОГД  МКУ УГЗиП'!AJ28+'ОГД МКУ УКС '!AJ28</f>
        <v>0</v>
      </c>
      <c r="AK31" s="49">
        <v>0</v>
      </c>
      <c r="AL31" s="49">
        <f>'ОГД  МКУ УГЗиП'!AL28+'ОГД МКУ УКС '!AL28</f>
        <v>0</v>
      </c>
      <c r="AM31" s="49">
        <f>'ОГД  МКУ УГЗиП'!AM28+'ОГД МКУ УКС '!AM28</f>
        <v>0</v>
      </c>
      <c r="AN31" s="49">
        <v>0</v>
      </c>
      <c r="AO31" s="49">
        <f>'ОГД  МКУ УГЗиП'!AO28+'ОГД МКУ УКС '!AO28</f>
        <v>0</v>
      </c>
      <c r="AP31" s="49">
        <f>'ОГД  МКУ УГЗиП'!AP28+'ОГД МКУ УКС '!AP28</f>
        <v>0</v>
      </c>
      <c r="AQ31" s="49">
        <v>0</v>
      </c>
      <c r="AR31" s="307"/>
      <c r="AS31" s="307"/>
    </row>
    <row r="32" spans="1:63" x14ac:dyDescent="0.25">
      <c r="A32" s="133" t="s">
        <v>28</v>
      </c>
      <c r="B32" s="237" t="s">
        <v>49</v>
      </c>
      <c r="C32" s="168" t="s">
        <v>24</v>
      </c>
      <c r="D32" s="95" t="s">
        <v>22</v>
      </c>
      <c r="E32" s="49">
        <f>H32+K32+N32+Q32+T32+W32+Z32+AC32+AF32+AI32+AL32+AO32</f>
        <v>0</v>
      </c>
      <c r="F32" s="49">
        <f>SUM(F33:F36)</f>
        <v>0</v>
      </c>
      <c r="G32" s="49">
        <f t="shared" ref="G32:AQ32" si="9">SUM(G33:G36)</f>
        <v>0</v>
      </c>
      <c r="H32" s="49">
        <f t="shared" si="9"/>
        <v>0</v>
      </c>
      <c r="I32" s="49">
        <f t="shared" si="9"/>
        <v>0</v>
      </c>
      <c r="J32" s="49">
        <f t="shared" si="9"/>
        <v>0</v>
      </c>
      <c r="K32" s="49">
        <f t="shared" si="9"/>
        <v>0</v>
      </c>
      <c r="L32" s="49">
        <f t="shared" si="9"/>
        <v>0</v>
      </c>
      <c r="M32" s="49">
        <f t="shared" si="9"/>
        <v>0</v>
      </c>
      <c r="N32" s="49">
        <f t="shared" si="9"/>
        <v>0</v>
      </c>
      <c r="O32" s="49">
        <f t="shared" si="9"/>
        <v>0</v>
      </c>
      <c r="P32" s="49">
        <f t="shared" si="9"/>
        <v>0</v>
      </c>
      <c r="Q32" s="49">
        <f t="shared" si="9"/>
        <v>0</v>
      </c>
      <c r="R32" s="49">
        <f t="shared" si="9"/>
        <v>0</v>
      </c>
      <c r="S32" s="49">
        <f t="shared" si="9"/>
        <v>0</v>
      </c>
      <c r="T32" s="49">
        <f t="shared" si="9"/>
        <v>0</v>
      </c>
      <c r="U32" s="49">
        <f t="shared" si="9"/>
        <v>0</v>
      </c>
      <c r="V32" s="49">
        <f t="shared" si="9"/>
        <v>0</v>
      </c>
      <c r="W32" s="49">
        <f t="shared" si="9"/>
        <v>0</v>
      </c>
      <c r="X32" s="49">
        <f t="shared" si="9"/>
        <v>0</v>
      </c>
      <c r="Y32" s="49">
        <f t="shared" si="9"/>
        <v>0</v>
      </c>
      <c r="Z32" s="49">
        <f t="shared" si="9"/>
        <v>0</v>
      </c>
      <c r="AA32" s="49">
        <f t="shared" si="9"/>
        <v>0</v>
      </c>
      <c r="AB32" s="49">
        <f t="shared" si="9"/>
        <v>0</v>
      </c>
      <c r="AC32" s="49">
        <f t="shared" si="9"/>
        <v>0</v>
      </c>
      <c r="AD32" s="49">
        <f t="shared" si="9"/>
        <v>0</v>
      </c>
      <c r="AE32" s="49">
        <f t="shared" si="9"/>
        <v>0</v>
      </c>
      <c r="AF32" s="49">
        <f t="shared" si="9"/>
        <v>0</v>
      </c>
      <c r="AG32" s="49">
        <f t="shared" si="9"/>
        <v>0</v>
      </c>
      <c r="AH32" s="49">
        <f t="shared" si="9"/>
        <v>0</v>
      </c>
      <c r="AI32" s="49">
        <f t="shared" si="9"/>
        <v>0</v>
      </c>
      <c r="AJ32" s="49">
        <f t="shared" si="9"/>
        <v>0</v>
      </c>
      <c r="AK32" s="49">
        <f t="shared" si="9"/>
        <v>0</v>
      </c>
      <c r="AL32" s="49">
        <f t="shared" si="9"/>
        <v>0</v>
      </c>
      <c r="AM32" s="49">
        <f t="shared" si="9"/>
        <v>0</v>
      </c>
      <c r="AN32" s="49">
        <f t="shared" si="9"/>
        <v>0</v>
      </c>
      <c r="AO32" s="49">
        <f t="shared" si="9"/>
        <v>0</v>
      </c>
      <c r="AP32" s="49">
        <f t="shared" si="9"/>
        <v>0</v>
      </c>
      <c r="AQ32" s="49">
        <f t="shared" si="9"/>
        <v>0</v>
      </c>
      <c r="AR32" s="135" t="s">
        <v>92</v>
      </c>
      <c r="AS32" s="135"/>
    </row>
    <row r="33" spans="1:45" ht="22.5" x14ac:dyDescent="0.25">
      <c r="A33" s="134"/>
      <c r="B33" s="238"/>
      <c r="C33" s="169"/>
      <c r="D33" s="95" t="s">
        <v>38</v>
      </c>
      <c r="E33" s="49">
        <f>H33+K33+N33+Q33+T33+W33+Z33+AC33+AF33+AI33+AL33+AO33</f>
        <v>0</v>
      </c>
      <c r="F33" s="49">
        <f>I33+L33+O33+R33+U33+X33+AA33+AD33+AG33+AJ33+AM33+AP33</f>
        <v>0</v>
      </c>
      <c r="G33" s="49">
        <v>0</v>
      </c>
      <c r="H33" s="49">
        <f>'ОГД  МКУ УГЗиП'!H30+'ОГД МКУ УКС '!H29</f>
        <v>0</v>
      </c>
      <c r="I33" s="49">
        <f>'ОГД  МКУ УГЗиП'!I30+'ОГД МКУ УКС '!I29</f>
        <v>0</v>
      </c>
      <c r="J33" s="49">
        <v>0</v>
      </c>
      <c r="K33" s="49">
        <f>'ОГД  МКУ УГЗиП'!K30+'ОГД МКУ УКС '!K29</f>
        <v>0</v>
      </c>
      <c r="L33" s="49">
        <f>'ОГД  МКУ УГЗиП'!L30+'ОГД МКУ УКС '!L29</f>
        <v>0</v>
      </c>
      <c r="M33" s="49">
        <v>0</v>
      </c>
      <c r="N33" s="49">
        <f>'ОГД  МКУ УГЗиП'!N30+'ОГД МКУ УКС '!N29</f>
        <v>0</v>
      </c>
      <c r="O33" s="49">
        <f>'ОГД  МКУ УГЗиП'!O30+'ОГД МКУ УКС '!O29</f>
        <v>0</v>
      </c>
      <c r="P33" s="49">
        <v>0</v>
      </c>
      <c r="Q33" s="49">
        <f>'ОГД  МКУ УГЗиП'!Q30+'ОГД МКУ УКС '!Q29</f>
        <v>0</v>
      </c>
      <c r="R33" s="49">
        <f>'ОГД  МКУ УГЗиП'!R30+'ОГД МКУ УКС '!R29</f>
        <v>0</v>
      </c>
      <c r="S33" s="49">
        <v>0</v>
      </c>
      <c r="T33" s="49">
        <f>'ОГД  МКУ УГЗиП'!T30+'ОГД МКУ УКС '!T29</f>
        <v>0</v>
      </c>
      <c r="U33" s="49">
        <f>'ОГД  МКУ УГЗиП'!U30+'ОГД МКУ УКС '!U29</f>
        <v>0</v>
      </c>
      <c r="V33" s="49">
        <v>0</v>
      </c>
      <c r="W33" s="49">
        <f>'ОГД  МКУ УГЗиП'!W30+'ОГД МКУ УКС '!W29</f>
        <v>0</v>
      </c>
      <c r="X33" s="49">
        <f>'ОГД  МКУ УГЗиП'!X30+'ОГД МКУ УКС '!X29</f>
        <v>0</v>
      </c>
      <c r="Y33" s="49">
        <v>0</v>
      </c>
      <c r="Z33" s="49">
        <f>'ОГД  МКУ УГЗиП'!Z30+'ОГД МКУ УКС '!Z29</f>
        <v>0</v>
      </c>
      <c r="AA33" s="49">
        <f>'ОГД  МКУ УГЗиП'!AA30+'ОГД МКУ УКС '!AA29</f>
        <v>0</v>
      </c>
      <c r="AB33" s="49">
        <v>0</v>
      </c>
      <c r="AC33" s="49">
        <f>'ОГД  МКУ УГЗиП'!AC30+'ОГД МКУ УКС '!AC29</f>
        <v>0</v>
      </c>
      <c r="AD33" s="49">
        <f>'ОГД  МКУ УГЗиП'!AD30+'ОГД МКУ УКС '!AD29</f>
        <v>0</v>
      </c>
      <c r="AE33" s="49">
        <v>0</v>
      </c>
      <c r="AF33" s="49">
        <f>'ОГД  МКУ УГЗиП'!AF30+'ОГД МКУ УКС '!AF29</f>
        <v>0</v>
      </c>
      <c r="AG33" s="49">
        <f>'ОГД  МКУ УГЗиП'!AG30+'ОГД МКУ УКС '!AG29</f>
        <v>0</v>
      </c>
      <c r="AH33" s="49">
        <v>0</v>
      </c>
      <c r="AI33" s="49">
        <f>'ОГД  МКУ УГЗиП'!AI30+'ОГД МКУ УКС '!AI29</f>
        <v>0</v>
      </c>
      <c r="AJ33" s="49">
        <f>'ОГД  МКУ УГЗиП'!AJ30+'ОГД МКУ УКС '!AJ29</f>
        <v>0</v>
      </c>
      <c r="AK33" s="49">
        <v>0</v>
      </c>
      <c r="AL33" s="49">
        <f>'ОГД  МКУ УГЗиП'!AL30+'ОГД МКУ УКС '!AL29</f>
        <v>0</v>
      </c>
      <c r="AM33" s="49">
        <f>'ОГД  МКУ УГЗиП'!AM30+'ОГД МКУ УКС '!AM29</f>
        <v>0</v>
      </c>
      <c r="AN33" s="49">
        <v>0</v>
      </c>
      <c r="AO33" s="49">
        <f>'ОГД  МКУ УГЗиП'!AO30+'ОГД МКУ УКС '!AO29</f>
        <v>0</v>
      </c>
      <c r="AP33" s="49">
        <f>'ОГД  МКУ УГЗиП'!AP30+'ОГД МКУ УКС '!AP29</f>
        <v>0</v>
      </c>
      <c r="AQ33" s="49">
        <v>0</v>
      </c>
      <c r="AR33" s="136"/>
      <c r="AS33" s="136"/>
    </row>
    <row r="34" spans="1:45" ht="22.5" x14ac:dyDescent="0.25">
      <c r="A34" s="134"/>
      <c r="B34" s="238"/>
      <c r="C34" s="169"/>
      <c r="D34" s="95" t="s">
        <v>23</v>
      </c>
      <c r="E34" s="49">
        <v>0</v>
      </c>
      <c r="F34" s="49">
        <v>0</v>
      </c>
      <c r="G34" s="49">
        <v>0</v>
      </c>
      <c r="H34" s="49">
        <f>'ОГД  МКУ УГЗиП'!H31+'ОГД МКУ УКС '!H30</f>
        <v>0</v>
      </c>
      <c r="I34" s="49">
        <f>'ОГД  МКУ УГЗиП'!I31+'ОГД МКУ УКС '!I30</f>
        <v>0</v>
      </c>
      <c r="J34" s="49">
        <v>0</v>
      </c>
      <c r="K34" s="49">
        <f>'ОГД  МКУ УГЗиП'!K31+'ОГД МКУ УКС '!K30</f>
        <v>0</v>
      </c>
      <c r="L34" s="49">
        <f>'ОГД  МКУ УГЗиП'!L31+'ОГД МКУ УКС '!L30</f>
        <v>0</v>
      </c>
      <c r="M34" s="49">
        <v>0</v>
      </c>
      <c r="N34" s="49">
        <f>'ОГД  МКУ УГЗиП'!N31+'ОГД МКУ УКС '!N30</f>
        <v>0</v>
      </c>
      <c r="O34" s="49">
        <f>'ОГД  МКУ УГЗиП'!O31+'ОГД МКУ УКС '!O30</f>
        <v>0</v>
      </c>
      <c r="P34" s="49">
        <v>0</v>
      </c>
      <c r="Q34" s="49">
        <f>'ОГД  МКУ УГЗиП'!Q31+'ОГД МКУ УКС '!Q30</f>
        <v>0</v>
      </c>
      <c r="R34" s="49">
        <f>'ОГД  МКУ УГЗиП'!R31+'ОГД МКУ УКС '!R30</f>
        <v>0</v>
      </c>
      <c r="S34" s="49">
        <v>0</v>
      </c>
      <c r="T34" s="49">
        <f>'ОГД  МКУ УГЗиП'!T31+'ОГД МКУ УКС '!T30</f>
        <v>0</v>
      </c>
      <c r="U34" s="49">
        <f>'ОГД  МКУ УГЗиП'!U31+'ОГД МКУ УКС '!U30</f>
        <v>0</v>
      </c>
      <c r="V34" s="49">
        <v>0</v>
      </c>
      <c r="W34" s="49">
        <f>'ОГД  МКУ УГЗиП'!W31+'ОГД МКУ УКС '!W30</f>
        <v>0</v>
      </c>
      <c r="X34" s="49">
        <f>'ОГД  МКУ УГЗиП'!X31+'ОГД МКУ УКС '!X30</f>
        <v>0</v>
      </c>
      <c r="Y34" s="49">
        <v>0</v>
      </c>
      <c r="Z34" s="49">
        <f>'ОГД  МКУ УГЗиП'!Z31+'ОГД МКУ УКС '!Z30</f>
        <v>0</v>
      </c>
      <c r="AA34" s="49">
        <f>'ОГД  МКУ УГЗиП'!AA31+'ОГД МКУ УКС '!AA30</f>
        <v>0</v>
      </c>
      <c r="AB34" s="49">
        <v>0</v>
      </c>
      <c r="AC34" s="49">
        <f>'ОГД  МКУ УГЗиП'!AC31+'ОГД МКУ УКС '!AC30</f>
        <v>0</v>
      </c>
      <c r="AD34" s="49">
        <f>'ОГД  МКУ УГЗиП'!AD31+'ОГД МКУ УКС '!AD30</f>
        <v>0</v>
      </c>
      <c r="AE34" s="49">
        <v>0</v>
      </c>
      <c r="AF34" s="49">
        <f>'ОГД  МКУ УГЗиП'!AF31+'ОГД МКУ УКС '!AF30</f>
        <v>0</v>
      </c>
      <c r="AG34" s="49">
        <f>'ОГД  МКУ УГЗиП'!AG31+'ОГД МКУ УКС '!AG30</f>
        <v>0</v>
      </c>
      <c r="AH34" s="49">
        <v>0</v>
      </c>
      <c r="AI34" s="49">
        <f>'ОГД  МКУ УГЗиП'!AI31+'ОГД МКУ УКС '!AI30</f>
        <v>0</v>
      </c>
      <c r="AJ34" s="49">
        <f>'ОГД  МКУ УГЗиП'!AJ31+'ОГД МКУ УКС '!AJ30</f>
        <v>0</v>
      </c>
      <c r="AK34" s="49">
        <v>0</v>
      </c>
      <c r="AL34" s="49">
        <f>'ОГД  МКУ УГЗиП'!AL31+'ОГД МКУ УКС '!AL30</f>
        <v>0</v>
      </c>
      <c r="AM34" s="49">
        <f>'ОГД  МКУ УГЗиП'!AM31+'ОГД МКУ УКС '!AM30</f>
        <v>0</v>
      </c>
      <c r="AN34" s="49">
        <v>0</v>
      </c>
      <c r="AO34" s="49">
        <f>'ОГД  МКУ УГЗиП'!AO31+'ОГД МКУ УКС '!AO30</f>
        <v>0</v>
      </c>
      <c r="AP34" s="49">
        <f>'ОГД  МКУ УГЗиП'!AP31+'ОГД МКУ УКС '!AP30</f>
        <v>0</v>
      </c>
      <c r="AQ34" s="49">
        <v>0</v>
      </c>
      <c r="AR34" s="136"/>
      <c r="AS34" s="136"/>
    </row>
    <row r="35" spans="1:45" x14ac:dyDescent="0.25">
      <c r="A35" s="134"/>
      <c r="B35" s="238"/>
      <c r="C35" s="169"/>
      <c r="D35" s="95" t="s">
        <v>43</v>
      </c>
      <c r="E35" s="49">
        <f>H35+K35+N35+Q35+T35+W35+Z35+AC35+AF35+AI35+AL35+AO35</f>
        <v>0</v>
      </c>
      <c r="F35" s="49">
        <f>O35+R35+U35+X35+AA35+AD35+AG35+AJ35+AM35+AP35</f>
        <v>0</v>
      </c>
      <c r="G35" s="49">
        <v>0</v>
      </c>
      <c r="H35" s="49">
        <f>'ОГД  МКУ УГЗиП'!H32+'ОГД МКУ УКС '!H31</f>
        <v>0</v>
      </c>
      <c r="I35" s="49">
        <f>'ОГД  МКУ УГЗиП'!I32+'ОГД МКУ УКС '!I31</f>
        <v>0</v>
      </c>
      <c r="J35" s="49">
        <v>0</v>
      </c>
      <c r="K35" s="49">
        <f>'ОГД  МКУ УГЗиП'!K32+'ОГД МКУ УКС '!K31</f>
        <v>0</v>
      </c>
      <c r="L35" s="49">
        <f>'ОГД  МКУ УГЗиП'!L32+'ОГД МКУ УКС '!L31</f>
        <v>0</v>
      </c>
      <c r="M35" s="49">
        <v>0</v>
      </c>
      <c r="N35" s="49">
        <f>'ОГД  МКУ УГЗиП'!N32+'ОГД МКУ УКС '!N31</f>
        <v>0</v>
      </c>
      <c r="O35" s="49">
        <f>'ОГД  МКУ УГЗиП'!O32+'ОГД МКУ УКС '!O31</f>
        <v>0</v>
      </c>
      <c r="P35" s="49">
        <v>0</v>
      </c>
      <c r="Q35" s="49">
        <f>'ОГД  МКУ УГЗиП'!Q32+'ОГД МКУ УКС '!Q31</f>
        <v>0</v>
      </c>
      <c r="R35" s="49">
        <f>'ОГД  МКУ УГЗиП'!R32+'ОГД МКУ УКС '!R31</f>
        <v>0</v>
      </c>
      <c r="S35" s="49">
        <v>0</v>
      </c>
      <c r="T35" s="49">
        <f>'ОГД  МКУ УГЗиП'!T32+'ОГД МКУ УКС '!T31</f>
        <v>0</v>
      </c>
      <c r="U35" s="49">
        <f>'ОГД  МКУ УГЗиП'!U32+'ОГД МКУ УКС '!U31</f>
        <v>0</v>
      </c>
      <c r="V35" s="49">
        <v>0</v>
      </c>
      <c r="W35" s="49">
        <f>'ОГД  МКУ УГЗиП'!W32+'ОГД МКУ УКС '!W31</f>
        <v>0</v>
      </c>
      <c r="X35" s="49">
        <f>'ОГД  МКУ УГЗиП'!X32+'ОГД МКУ УКС '!X31</f>
        <v>0</v>
      </c>
      <c r="Y35" s="49">
        <v>0</v>
      </c>
      <c r="Z35" s="49">
        <f>'ОГД  МКУ УГЗиП'!Z32+'ОГД МКУ УКС '!Z31</f>
        <v>0</v>
      </c>
      <c r="AA35" s="49">
        <f>'ОГД  МКУ УГЗиП'!AA32+'ОГД МКУ УКС '!AA31</f>
        <v>0</v>
      </c>
      <c r="AB35" s="49">
        <v>0</v>
      </c>
      <c r="AC35" s="49">
        <f>'ОГД  МКУ УГЗиП'!AC32+'ОГД МКУ УКС '!AC31</f>
        <v>0</v>
      </c>
      <c r="AD35" s="49">
        <f>'ОГД  МКУ УГЗиП'!AD32+'ОГД МКУ УКС '!AD31</f>
        <v>0</v>
      </c>
      <c r="AE35" s="49">
        <v>0</v>
      </c>
      <c r="AF35" s="49">
        <f>'ОГД  МКУ УГЗиП'!AF32+'ОГД МКУ УКС '!AF31</f>
        <v>0</v>
      </c>
      <c r="AG35" s="49">
        <f>'ОГД  МКУ УГЗиП'!AG32+'ОГД МКУ УКС '!AG31</f>
        <v>0</v>
      </c>
      <c r="AH35" s="49">
        <v>0</v>
      </c>
      <c r="AI35" s="49">
        <f>'ОГД  МКУ УГЗиП'!AI32+'ОГД МКУ УКС '!AI31</f>
        <v>0</v>
      </c>
      <c r="AJ35" s="49">
        <f>'ОГД  МКУ УГЗиП'!AJ32+'ОГД МКУ УКС '!AJ31</f>
        <v>0</v>
      </c>
      <c r="AK35" s="49">
        <v>0</v>
      </c>
      <c r="AL35" s="49">
        <f>'ОГД  МКУ УГЗиП'!AL32+'ОГД МКУ УКС '!AL31</f>
        <v>0</v>
      </c>
      <c r="AM35" s="49">
        <f>'ОГД  МКУ УГЗиП'!AM32+'ОГД МКУ УКС '!AM31</f>
        <v>0</v>
      </c>
      <c r="AN35" s="49">
        <v>0</v>
      </c>
      <c r="AO35" s="49">
        <f>'ОГД  МКУ УГЗиП'!AO32+'ОГД МКУ УКС '!AO31</f>
        <v>0</v>
      </c>
      <c r="AP35" s="49">
        <f>'ОГД  МКУ УГЗиП'!AP32+'ОГД МКУ УКС '!AP31</f>
        <v>0</v>
      </c>
      <c r="AQ35" s="49">
        <v>0</v>
      </c>
      <c r="AR35" s="136"/>
      <c r="AS35" s="136"/>
    </row>
    <row r="36" spans="1:45" ht="22.5" x14ac:dyDescent="0.25">
      <c r="A36" s="134"/>
      <c r="B36" s="238"/>
      <c r="C36" s="169"/>
      <c r="D36" s="95" t="s">
        <v>39</v>
      </c>
      <c r="E36" s="49">
        <f>H36+K36+N36+Q36+T36+W36+Z36+AC36+AF36+AI36+AL36+AO36</f>
        <v>0</v>
      </c>
      <c r="F36" s="49">
        <f>I36+L36+O36+R36+U36+X36+AA36+AD36+AG36+AJ36+AM36+AP36</f>
        <v>0</v>
      </c>
      <c r="G36" s="49">
        <v>0</v>
      </c>
      <c r="H36" s="49">
        <f>'ОГД  МКУ УГЗиП'!H33+'ОГД МКУ УКС '!H32</f>
        <v>0</v>
      </c>
      <c r="I36" s="49">
        <f>'ОГД  МКУ УГЗиП'!I33+'ОГД МКУ УКС '!I32</f>
        <v>0</v>
      </c>
      <c r="J36" s="49">
        <v>0</v>
      </c>
      <c r="K36" s="49">
        <f>'ОГД  МКУ УГЗиП'!K33+'ОГД МКУ УКС '!K32</f>
        <v>0</v>
      </c>
      <c r="L36" s="49">
        <f>'ОГД  МКУ УГЗиП'!L33+'ОГД МКУ УКС '!L32</f>
        <v>0</v>
      </c>
      <c r="M36" s="49">
        <v>0</v>
      </c>
      <c r="N36" s="49">
        <f>'ОГД  МКУ УГЗиП'!N33+'ОГД МКУ УКС '!N32</f>
        <v>0</v>
      </c>
      <c r="O36" s="49">
        <f>'ОГД  МКУ УГЗиП'!O33+'ОГД МКУ УКС '!O32</f>
        <v>0</v>
      </c>
      <c r="P36" s="49">
        <v>0</v>
      </c>
      <c r="Q36" s="49">
        <f>'ОГД  МКУ УГЗиП'!Q33+'ОГД МКУ УКС '!Q32</f>
        <v>0</v>
      </c>
      <c r="R36" s="49">
        <f>'ОГД  МКУ УГЗиП'!R33+'ОГД МКУ УКС '!R32</f>
        <v>0</v>
      </c>
      <c r="S36" s="49">
        <v>0</v>
      </c>
      <c r="T36" s="49">
        <f>'ОГД  МКУ УГЗиП'!T33+'ОГД МКУ УКС '!T32</f>
        <v>0</v>
      </c>
      <c r="U36" s="49">
        <f>'ОГД  МКУ УГЗиП'!U33+'ОГД МКУ УКС '!U32</f>
        <v>0</v>
      </c>
      <c r="V36" s="49">
        <v>0</v>
      </c>
      <c r="W36" s="49">
        <f>'ОГД  МКУ УГЗиП'!W33+'ОГД МКУ УКС '!W32</f>
        <v>0</v>
      </c>
      <c r="X36" s="49">
        <f>'ОГД  МКУ УГЗиП'!X33+'ОГД МКУ УКС '!X32</f>
        <v>0</v>
      </c>
      <c r="Y36" s="49">
        <v>0</v>
      </c>
      <c r="Z36" s="49">
        <f>'ОГД  МКУ УГЗиП'!Z33+'ОГД МКУ УКС '!Z32</f>
        <v>0</v>
      </c>
      <c r="AA36" s="49">
        <f>'ОГД  МКУ УГЗиП'!AA33+'ОГД МКУ УКС '!AA32</f>
        <v>0</v>
      </c>
      <c r="AB36" s="49">
        <v>0</v>
      </c>
      <c r="AC36" s="49">
        <f>'ОГД  МКУ УГЗиП'!AC33+'ОГД МКУ УКС '!AC32</f>
        <v>0</v>
      </c>
      <c r="AD36" s="49">
        <f>'ОГД  МКУ УГЗиП'!AD33+'ОГД МКУ УКС '!AD32</f>
        <v>0</v>
      </c>
      <c r="AE36" s="49">
        <v>0</v>
      </c>
      <c r="AF36" s="49">
        <f>'ОГД  МКУ УГЗиП'!AF33+'ОГД МКУ УКС '!AF32</f>
        <v>0</v>
      </c>
      <c r="AG36" s="49">
        <f>'ОГД  МКУ УГЗиП'!AG33+'ОГД МКУ УКС '!AG32</f>
        <v>0</v>
      </c>
      <c r="AH36" s="49">
        <v>0</v>
      </c>
      <c r="AI36" s="49">
        <f>'ОГД  МКУ УГЗиП'!AI33+'ОГД МКУ УКС '!AI32</f>
        <v>0</v>
      </c>
      <c r="AJ36" s="49">
        <f>'ОГД  МКУ УГЗиП'!AJ33+'ОГД МКУ УКС '!AJ32</f>
        <v>0</v>
      </c>
      <c r="AK36" s="49">
        <v>0</v>
      </c>
      <c r="AL36" s="49">
        <f>'ОГД  МКУ УГЗиП'!AL33+'ОГД МКУ УКС '!AL32</f>
        <v>0</v>
      </c>
      <c r="AM36" s="49">
        <f>'ОГД  МКУ УГЗиП'!AM33+'ОГД МКУ УКС '!AM32</f>
        <v>0</v>
      </c>
      <c r="AN36" s="49">
        <v>0</v>
      </c>
      <c r="AO36" s="49">
        <f>'ОГД  МКУ УГЗиП'!AO33+'ОГД МКУ УКС '!AO32</f>
        <v>0</v>
      </c>
      <c r="AP36" s="49">
        <f>'ОГД  МКУ УГЗиП'!AP33+'ОГД МКУ УКС '!AP32</f>
        <v>0</v>
      </c>
      <c r="AQ36" s="49">
        <v>0</v>
      </c>
      <c r="AR36" s="136"/>
      <c r="AS36" s="136"/>
    </row>
    <row r="37" spans="1:45" ht="90" x14ac:dyDescent="0.25">
      <c r="A37" s="306"/>
      <c r="B37" s="307"/>
      <c r="C37" s="306"/>
      <c r="D37" s="105" t="s">
        <v>27</v>
      </c>
      <c r="E37" s="49">
        <f>H37+K37+N37+Q37+T37+W37+Z37+AC37+AF37+AI37+AL37+AO37</f>
        <v>0</v>
      </c>
      <c r="F37" s="49">
        <f>I37+L37+O37+R37+U37+X37+AA37+AD37+AG37+AJ37+AM37+AP37</f>
        <v>0</v>
      </c>
      <c r="G37" s="49">
        <v>0</v>
      </c>
      <c r="H37" s="49">
        <f>'ОГД  МКУ УГЗиП'!H34+'ОГД МКУ УКС '!H33</f>
        <v>0</v>
      </c>
      <c r="I37" s="49">
        <f>'ОГД  МКУ УГЗиП'!I34+'ОГД МКУ УКС '!I33</f>
        <v>0</v>
      </c>
      <c r="J37" s="49">
        <v>0</v>
      </c>
      <c r="K37" s="49">
        <f>'ОГД  МКУ УГЗиП'!K34+'ОГД МКУ УКС '!K33</f>
        <v>0</v>
      </c>
      <c r="L37" s="49">
        <f>'ОГД  МКУ УГЗиП'!L34+'ОГД МКУ УКС '!L33</f>
        <v>0</v>
      </c>
      <c r="M37" s="49">
        <v>0</v>
      </c>
      <c r="N37" s="49">
        <f>'ОГД  МКУ УГЗиП'!N34+'ОГД МКУ УКС '!N33</f>
        <v>0</v>
      </c>
      <c r="O37" s="49">
        <f>'ОГД  МКУ УГЗиП'!O34+'ОГД МКУ УКС '!O33</f>
        <v>0</v>
      </c>
      <c r="P37" s="49">
        <v>0</v>
      </c>
      <c r="Q37" s="49">
        <f>'ОГД  МКУ УГЗиП'!Q34+'ОГД МКУ УКС '!Q33</f>
        <v>0</v>
      </c>
      <c r="R37" s="49">
        <f>'ОГД  МКУ УГЗиП'!R34+'ОГД МКУ УКС '!R33</f>
        <v>0</v>
      </c>
      <c r="S37" s="49">
        <v>0</v>
      </c>
      <c r="T37" s="49">
        <f>'ОГД  МКУ УГЗиП'!T34+'ОГД МКУ УКС '!T33</f>
        <v>0</v>
      </c>
      <c r="U37" s="49">
        <f>'ОГД  МКУ УГЗиП'!U34+'ОГД МКУ УКС '!U33</f>
        <v>0</v>
      </c>
      <c r="V37" s="49">
        <v>0</v>
      </c>
      <c r="W37" s="49">
        <f>'ОГД  МКУ УГЗиП'!W34+'ОГД МКУ УКС '!W33</f>
        <v>0</v>
      </c>
      <c r="X37" s="49">
        <f>'ОГД  МКУ УГЗиП'!X34+'ОГД МКУ УКС '!X33</f>
        <v>0</v>
      </c>
      <c r="Y37" s="49">
        <v>0</v>
      </c>
      <c r="Z37" s="49">
        <f>'ОГД  МКУ УГЗиП'!Z34+'ОГД МКУ УКС '!Z33</f>
        <v>0</v>
      </c>
      <c r="AA37" s="49">
        <f>'ОГД  МКУ УГЗиП'!AA34+'ОГД МКУ УКС '!AA33</f>
        <v>0</v>
      </c>
      <c r="AB37" s="49">
        <v>0</v>
      </c>
      <c r="AC37" s="49">
        <f>'ОГД  МКУ УГЗиП'!AC34+'ОГД МКУ УКС '!AC33</f>
        <v>0</v>
      </c>
      <c r="AD37" s="49">
        <f>'ОГД  МКУ УГЗиП'!AD34+'ОГД МКУ УКС '!AD33</f>
        <v>0</v>
      </c>
      <c r="AE37" s="49">
        <v>0</v>
      </c>
      <c r="AF37" s="49">
        <v>0</v>
      </c>
      <c r="AG37" s="49">
        <f>'ОГД  МКУ УГЗиП'!AG34+'ОГД МКУ УКС '!AG33</f>
        <v>0</v>
      </c>
      <c r="AH37" s="49">
        <v>0</v>
      </c>
      <c r="AI37" s="49">
        <f>'ОГД  МКУ УГЗиП'!AI34+'ОГД МКУ УКС '!AI33</f>
        <v>0</v>
      </c>
      <c r="AJ37" s="49">
        <f>'ОГД  МКУ УГЗиП'!AJ34+'ОГД МКУ УКС '!AJ33</f>
        <v>0</v>
      </c>
      <c r="AK37" s="49">
        <v>0</v>
      </c>
      <c r="AL37" s="49">
        <f>'ОГД  МКУ УГЗиП'!AL34+'ОГД МКУ УКС '!AL33</f>
        <v>0</v>
      </c>
      <c r="AM37" s="49">
        <f>'ОГД  МКУ УГЗиП'!AM34+'ОГД МКУ УКС '!AM33</f>
        <v>0</v>
      </c>
      <c r="AN37" s="49">
        <v>0</v>
      </c>
      <c r="AO37" s="49">
        <v>0</v>
      </c>
      <c r="AP37" s="49">
        <f>'ОГД  МКУ УГЗиП'!AP34+'ОГД МКУ УКС '!AP33</f>
        <v>0</v>
      </c>
      <c r="AQ37" s="49">
        <v>0</v>
      </c>
      <c r="AR37" s="307"/>
      <c r="AS37" s="307"/>
    </row>
    <row r="38" spans="1:45" ht="29.25" customHeight="1" x14ac:dyDescent="0.25">
      <c r="A38" s="305" t="s">
        <v>48</v>
      </c>
      <c r="B38" s="143" t="s">
        <v>47</v>
      </c>
      <c r="C38" s="346" t="s">
        <v>20</v>
      </c>
      <c r="D38" s="32" t="s">
        <v>22</v>
      </c>
      <c r="E38" s="49">
        <f>H38+K38+N38+Q38+T38+W38+Z38+AC38+AF38+AI38+AL38+AO38</f>
        <v>20978.600000000002</v>
      </c>
      <c r="F38" s="49">
        <v>0</v>
      </c>
      <c r="G38" s="49">
        <f>F38/E38*100</f>
        <v>0</v>
      </c>
      <c r="H38" s="49">
        <f t="shared" ref="H38:AQ38" si="10">SUM(H39:H42)</f>
        <v>0</v>
      </c>
      <c r="I38" s="49">
        <f t="shared" si="10"/>
        <v>0</v>
      </c>
      <c r="J38" s="49">
        <f t="shared" si="10"/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f t="shared" si="10"/>
        <v>0</v>
      </c>
      <c r="R38" s="49">
        <f t="shared" si="10"/>
        <v>0</v>
      </c>
      <c r="S38" s="49">
        <f t="shared" si="10"/>
        <v>0</v>
      </c>
      <c r="T38" s="49">
        <f t="shared" si="10"/>
        <v>0</v>
      </c>
      <c r="U38" s="49">
        <f t="shared" si="10"/>
        <v>0</v>
      </c>
      <c r="V38" s="49">
        <f t="shared" si="10"/>
        <v>0</v>
      </c>
      <c r="W38" s="49">
        <v>0</v>
      </c>
      <c r="X38" s="49">
        <f t="shared" si="10"/>
        <v>0</v>
      </c>
      <c r="Y38" s="49">
        <f t="shared" si="10"/>
        <v>0</v>
      </c>
      <c r="Z38" s="49">
        <f t="shared" si="10"/>
        <v>0</v>
      </c>
      <c r="AA38" s="49">
        <f t="shared" si="10"/>
        <v>0</v>
      </c>
      <c r="AB38" s="49">
        <f t="shared" si="10"/>
        <v>0</v>
      </c>
      <c r="AC38" s="49">
        <f t="shared" si="10"/>
        <v>0</v>
      </c>
      <c r="AD38" s="49">
        <f t="shared" si="10"/>
        <v>0</v>
      </c>
      <c r="AE38" s="49">
        <f t="shared" si="10"/>
        <v>0</v>
      </c>
      <c r="AF38" s="49">
        <f t="shared" si="10"/>
        <v>719.7</v>
      </c>
      <c r="AG38" s="49">
        <f t="shared" si="10"/>
        <v>0</v>
      </c>
      <c r="AH38" s="49">
        <f t="shared" si="10"/>
        <v>0</v>
      </c>
      <c r="AI38" s="49">
        <f t="shared" si="10"/>
        <v>0</v>
      </c>
      <c r="AJ38" s="49">
        <f t="shared" si="10"/>
        <v>0</v>
      </c>
      <c r="AK38" s="49">
        <f t="shared" si="10"/>
        <v>0</v>
      </c>
      <c r="AL38" s="49">
        <f t="shared" si="10"/>
        <v>0</v>
      </c>
      <c r="AM38" s="49">
        <f t="shared" si="10"/>
        <v>0</v>
      </c>
      <c r="AN38" s="49">
        <f t="shared" si="10"/>
        <v>0</v>
      </c>
      <c r="AO38" s="49">
        <f>'ОГД МКУ УКС '!AO47</f>
        <v>20258.900000000001</v>
      </c>
      <c r="AP38" s="49">
        <f t="shared" si="10"/>
        <v>0</v>
      </c>
      <c r="AQ38" s="49">
        <f t="shared" si="10"/>
        <v>0</v>
      </c>
      <c r="AR38" s="347" t="s">
        <v>94</v>
      </c>
      <c r="AS38" s="347" t="s">
        <v>89</v>
      </c>
    </row>
    <row r="39" spans="1:45" ht="30.75" customHeight="1" x14ac:dyDescent="0.25">
      <c r="A39" s="305"/>
      <c r="B39" s="143"/>
      <c r="C39" s="346"/>
      <c r="D39" s="43" t="s">
        <v>38</v>
      </c>
      <c r="E39" s="49">
        <f t="shared" ref="E39:F50" si="11">H39+K39+N39+Q39+T39+W39+Z39+AC39+AF39+AI39+AL39+AO39</f>
        <v>0</v>
      </c>
      <c r="F39" s="49">
        <f t="shared" si="11"/>
        <v>0</v>
      </c>
      <c r="G39" s="49">
        <v>0</v>
      </c>
      <c r="H39" s="99">
        <f>'ОГД  МКУ УГЗиП'!H35+'ОГД МКУ УКС '!H34</f>
        <v>0</v>
      </c>
      <c r="I39" s="99">
        <f>'ОГД  МКУ УГЗиП'!I35+'ОГД МКУ УКС '!I34</f>
        <v>0</v>
      </c>
      <c r="J39" s="99">
        <v>0</v>
      </c>
      <c r="K39" s="99">
        <f>'ОГД  МКУ УГЗиП'!K35+'ОГД МКУ УКС '!K34</f>
        <v>0</v>
      </c>
      <c r="L39" s="99">
        <f>'ОГД  МКУ УГЗиП'!L35+'ОГД МКУ УКС '!L34</f>
        <v>0</v>
      </c>
      <c r="M39" s="99">
        <v>0</v>
      </c>
      <c r="N39" s="99">
        <f>'ОГД  МКУ УГЗиП'!N35+'ОГД МКУ УКС '!N34</f>
        <v>0</v>
      </c>
      <c r="O39" s="99">
        <f>'ОГД  МКУ УГЗиП'!O35+'ОГД МКУ УКС '!O34</f>
        <v>0</v>
      </c>
      <c r="P39" s="99">
        <v>0</v>
      </c>
      <c r="Q39" s="99">
        <f>'ОГД  МКУ УГЗиП'!Q35+'ОГД МКУ УКС '!Q34</f>
        <v>0</v>
      </c>
      <c r="R39" s="99">
        <f>'ОГД  МКУ УГЗиП'!R35+'ОГД МКУ УКС '!R34</f>
        <v>0</v>
      </c>
      <c r="S39" s="99">
        <v>0</v>
      </c>
      <c r="T39" s="99">
        <f>'ОГД  МКУ УГЗиП'!T35+'ОГД МКУ УКС '!T34</f>
        <v>0</v>
      </c>
      <c r="U39" s="99">
        <f>'ОГД  МКУ УГЗиП'!U35+'ОГД МКУ УКС '!U34</f>
        <v>0</v>
      </c>
      <c r="V39" s="99">
        <v>0</v>
      </c>
      <c r="W39" s="99">
        <f>'ОГД  МКУ УГЗиП'!W35+'ОГД МКУ УКС '!W34</f>
        <v>0</v>
      </c>
      <c r="X39" s="99">
        <f>'ОГД  МКУ УГЗиП'!X35+'ОГД МКУ УКС '!X34</f>
        <v>0</v>
      </c>
      <c r="Y39" s="99">
        <v>0</v>
      </c>
      <c r="Z39" s="99">
        <f>'ОГД  МКУ УГЗиП'!Z35+'ОГД МКУ УКС '!Z34</f>
        <v>0</v>
      </c>
      <c r="AA39" s="99">
        <f>'ОГД  МКУ УГЗиП'!AA35+'ОГД МКУ УКС '!AA34</f>
        <v>0</v>
      </c>
      <c r="AB39" s="99">
        <v>0</v>
      </c>
      <c r="AC39" s="99">
        <f>'ОГД  МКУ УГЗиП'!AC35+'ОГД МКУ УКС '!AC34</f>
        <v>0</v>
      </c>
      <c r="AD39" s="99">
        <f>'ОГД  МКУ УГЗиП'!AD35+'ОГД МКУ УКС '!AD34</f>
        <v>0</v>
      </c>
      <c r="AE39" s="99">
        <v>0</v>
      </c>
      <c r="AF39" s="99">
        <f>'ОГД  МКУ УГЗиП'!AF35+'ОГД МКУ УКС '!AF34</f>
        <v>0</v>
      </c>
      <c r="AG39" s="99">
        <f>'ОГД  МКУ УГЗиП'!AG35+'ОГД МКУ УКС '!AG34</f>
        <v>0</v>
      </c>
      <c r="AH39" s="99">
        <v>0</v>
      </c>
      <c r="AI39" s="99">
        <f>'ОГД  МКУ УГЗиП'!AI35+'ОГД МКУ УКС '!AI34</f>
        <v>0</v>
      </c>
      <c r="AJ39" s="99">
        <f>'ОГД  МКУ УГЗиП'!AJ35+'ОГД МКУ УКС '!AJ34</f>
        <v>0</v>
      </c>
      <c r="AK39" s="99">
        <v>0</v>
      </c>
      <c r="AL39" s="99">
        <f>'ОГД  МКУ УГЗиП'!AL35+'ОГД МКУ УКС '!AL34</f>
        <v>0</v>
      </c>
      <c r="AM39" s="99">
        <f>'ОГД  МКУ УГЗиП'!AM35+'ОГД МКУ УКС '!AM34</f>
        <v>0</v>
      </c>
      <c r="AN39" s="99">
        <v>0</v>
      </c>
      <c r="AO39" s="99">
        <f>'ОГД  МКУ УГЗиП'!AO35+'ОГД МКУ УКС '!AO34</f>
        <v>0</v>
      </c>
      <c r="AP39" s="99">
        <f>'ОГД  МКУ УГЗиП'!AP35+'ОГД МКУ УКС '!AP34</f>
        <v>0</v>
      </c>
      <c r="AQ39" s="99">
        <v>0</v>
      </c>
      <c r="AR39" s="347"/>
      <c r="AS39" s="347"/>
    </row>
    <row r="40" spans="1:45" ht="33" customHeight="1" x14ac:dyDescent="0.25">
      <c r="A40" s="305"/>
      <c r="B40" s="143"/>
      <c r="C40" s="346"/>
      <c r="D40" s="32" t="s">
        <v>23</v>
      </c>
      <c r="E40" s="49">
        <f t="shared" si="11"/>
        <v>0</v>
      </c>
      <c r="F40" s="49">
        <f t="shared" si="11"/>
        <v>0</v>
      </c>
      <c r="G40" s="49">
        <v>0</v>
      </c>
      <c r="H40" s="99">
        <f>'ОГД  МКУ УГЗиП'!H36+'ОГД МКУ УКС '!H35</f>
        <v>0</v>
      </c>
      <c r="I40" s="99">
        <f>'ОГД  МКУ УГЗиП'!I36+'ОГД МКУ УКС '!I35</f>
        <v>0</v>
      </c>
      <c r="J40" s="99">
        <v>0</v>
      </c>
      <c r="K40" s="99">
        <f>'ОГД  МКУ УГЗиП'!K36+'ОГД МКУ УКС '!K35</f>
        <v>0</v>
      </c>
      <c r="L40" s="99">
        <f>'ОГД  МКУ УГЗиП'!L36+'ОГД МКУ УКС '!L35</f>
        <v>0</v>
      </c>
      <c r="M40" s="99">
        <v>0</v>
      </c>
      <c r="N40" s="99">
        <f>'ОГД  МКУ УГЗиП'!N36+'ОГД МКУ УКС '!N35</f>
        <v>0</v>
      </c>
      <c r="O40" s="99">
        <f>'ОГД  МКУ УГЗиП'!O36+'ОГД МКУ УКС '!O35</f>
        <v>0</v>
      </c>
      <c r="P40" s="99">
        <v>0</v>
      </c>
      <c r="Q40" s="99">
        <f>'ОГД  МКУ УГЗиП'!Q36+'ОГД МКУ УКС '!Q35</f>
        <v>0</v>
      </c>
      <c r="R40" s="99">
        <f>'ОГД  МКУ УГЗиП'!R36+'ОГД МКУ УКС '!R35</f>
        <v>0</v>
      </c>
      <c r="S40" s="99">
        <v>0</v>
      </c>
      <c r="T40" s="99">
        <f>'ОГД  МКУ УГЗиП'!T36+'ОГД МКУ УКС '!T35</f>
        <v>0</v>
      </c>
      <c r="U40" s="99">
        <f>'ОГД  МКУ УГЗиП'!U36+'ОГД МКУ УКС '!U35</f>
        <v>0</v>
      </c>
      <c r="V40" s="99">
        <v>0</v>
      </c>
      <c r="W40" s="99">
        <f>'ОГД  МКУ УГЗиП'!W36+'ОГД МКУ УКС '!W35</f>
        <v>0</v>
      </c>
      <c r="X40" s="99">
        <f>'ОГД  МКУ УГЗиП'!X36+'ОГД МКУ УКС '!X35</f>
        <v>0</v>
      </c>
      <c r="Y40" s="99">
        <v>0</v>
      </c>
      <c r="Z40" s="99">
        <f>'ОГД  МКУ УГЗиП'!Z36+'ОГД МКУ УКС '!Z35</f>
        <v>0</v>
      </c>
      <c r="AA40" s="99">
        <f>'ОГД  МКУ УГЗиП'!AA36+'ОГД МКУ УКС '!AA35</f>
        <v>0</v>
      </c>
      <c r="AB40" s="99">
        <v>0</v>
      </c>
      <c r="AC40" s="99">
        <f>'ОГД  МКУ УГЗиП'!AC36+'ОГД МКУ УКС '!AC35</f>
        <v>0</v>
      </c>
      <c r="AD40" s="99">
        <f>'ОГД  МКУ УГЗиП'!AD36+'ОГД МКУ УКС '!AD35</f>
        <v>0</v>
      </c>
      <c r="AE40" s="99">
        <v>0</v>
      </c>
      <c r="AF40" s="99">
        <f>'ОГД  МКУ УГЗиП'!AF36+'ОГД МКУ УКС '!AF35</f>
        <v>0</v>
      </c>
      <c r="AG40" s="99">
        <f>'ОГД  МКУ УГЗиП'!AG36+'ОГД МКУ УКС '!AG35</f>
        <v>0</v>
      </c>
      <c r="AH40" s="99">
        <v>0</v>
      </c>
      <c r="AI40" s="99">
        <f>'ОГД  МКУ УГЗиП'!AI36+'ОГД МКУ УКС '!AI35</f>
        <v>0</v>
      </c>
      <c r="AJ40" s="99">
        <f>'ОГД  МКУ УГЗиП'!AJ36+'ОГД МКУ УКС '!AJ35</f>
        <v>0</v>
      </c>
      <c r="AK40" s="99">
        <v>0</v>
      </c>
      <c r="AL40" s="99">
        <f>'ОГД  МКУ УГЗиП'!AL36+'ОГД МКУ УКС '!AL35</f>
        <v>0</v>
      </c>
      <c r="AM40" s="99">
        <f>'ОГД  МКУ УГЗиП'!AM36+'ОГД МКУ УКС '!AM35</f>
        <v>0</v>
      </c>
      <c r="AN40" s="99">
        <v>0</v>
      </c>
      <c r="AO40" s="99">
        <f>'ОГД  МКУ УГЗиП'!AO36+'ОГД МКУ УКС '!AO35</f>
        <v>0</v>
      </c>
      <c r="AP40" s="99">
        <f>'ОГД  МКУ УГЗиП'!AP36+'ОГД МКУ УКС '!AP35</f>
        <v>0</v>
      </c>
      <c r="AQ40" s="99">
        <v>0</v>
      </c>
      <c r="AR40" s="347"/>
      <c r="AS40" s="347"/>
    </row>
    <row r="41" spans="1:45" ht="29.25" customHeight="1" x14ac:dyDescent="0.25">
      <c r="A41" s="305"/>
      <c r="B41" s="143"/>
      <c r="C41" s="346"/>
      <c r="D41" s="32" t="s">
        <v>43</v>
      </c>
      <c r="E41" s="49">
        <f t="shared" si="11"/>
        <v>20978.600000000002</v>
      </c>
      <c r="F41" s="49">
        <f t="shared" si="11"/>
        <v>0</v>
      </c>
      <c r="G41" s="49">
        <f>F41/E41*100</f>
        <v>0</v>
      </c>
      <c r="H41" s="99">
        <f>'ОГД  МКУ УГЗиП'!H37+'ОГД МКУ УКС '!H36</f>
        <v>0</v>
      </c>
      <c r="I41" s="99">
        <f>'ОГД  МКУ УГЗиП'!I37+'ОГД МКУ УКС '!I36</f>
        <v>0</v>
      </c>
      <c r="J41" s="49">
        <v>0</v>
      </c>
      <c r="K41" s="99">
        <f>'ОГД  МКУ УГЗиП'!K37+'ОГД МКУ УКС '!K36</f>
        <v>0</v>
      </c>
      <c r="L41" s="99">
        <f>'ОГД  МКУ УГЗиП'!L37+'ОГД МКУ УКС '!L36</f>
        <v>0</v>
      </c>
      <c r="M41" s="49">
        <v>0</v>
      </c>
      <c r="N41" s="99">
        <f>'ОГД  МКУ УГЗиП'!N37+'ОГД МКУ УКС '!N36</f>
        <v>0</v>
      </c>
      <c r="O41" s="99">
        <f>'ОГД  МКУ УГЗиП'!O37+'ОГД МКУ УКС '!O36</f>
        <v>0</v>
      </c>
      <c r="P41" s="49">
        <v>0</v>
      </c>
      <c r="Q41" s="99">
        <f>'ОГД  МКУ УГЗиП'!Q37+'ОГД МКУ УКС '!Q36</f>
        <v>0</v>
      </c>
      <c r="R41" s="99">
        <f>'ОГД  МКУ УГЗиП'!R37+'ОГД МКУ УКС '!R36</f>
        <v>0</v>
      </c>
      <c r="S41" s="99">
        <v>0</v>
      </c>
      <c r="T41" s="99">
        <f>'ОГД  МКУ УГЗиП'!T37+'ОГД МКУ УКС '!T36</f>
        <v>0</v>
      </c>
      <c r="U41" s="99">
        <f>'ОГД  МКУ УГЗиП'!U37+'ОГД МКУ УКС '!U36</f>
        <v>0</v>
      </c>
      <c r="V41" s="49">
        <v>0</v>
      </c>
      <c r="W41" s="99">
        <f>'ОГД  МКУ УГЗиП'!W37+'ОГД МКУ УКС '!W36</f>
        <v>0</v>
      </c>
      <c r="X41" s="99">
        <f>'ОГД  МКУ УГЗиП'!X37+'ОГД МКУ УКС '!X36</f>
        <v>0</v>
      </c>
      <c r="Y41" s="49">
        <v>0</v>
      </c>
      <c r="Z41" s="99">
        <f>'ОГД  МКУ УГЗиП'!Z37+'ОГД МКУ УКС '!Z36</f>
        <v>0</v>
      </c>
      <c r="AA41" s="99">
        <f>'ОГД  МКУ УГЗиП'!AA37+'ОГД МКУ УКС '!AA36</f>
        <v>0</v>
      </c>
      <c r="AB41" s="49">
        <v>0</v>
      </c>
      <c r="AC41" s="99">
        <f>'ОГД  МКУ УГЗиП'!AC37+'ОГД МКУ УКС '!AC36</f>
        <v>0</v>
      </c>
      <c r="AD41" s="99">
        <f>'ОГД  МКУ УГЗиП'!AD37+'ОГД МКУ УКС '!AD36</f>
        <v>0</v>
      </c>
      <c r="AE41" s="49">
        <v>0</v>
      </c>
      <c r="AF41" s="99">
        <f>'ОГД  МКУ УГЗиП'!AF37+'ОГД МКУ УКС '!AF36</f>
        <v>719.7</v>
      </c>
      <c r="AG41" s="99">
        <f>'ОГД  МКУ УГЗиП'!AG37+'ОГД МКУ УКС '!AG36</f>
        <v>0</v>
      </c>
      <c r="AH41" s="49">
        <v>0</v>
      </c>
      <c r="AI41" s="99">
        <f>'ОГД  МКУ УГЗиП'!AI37+'ОГД МКУ УКС '!AI36</f>
        <v>0</v>
      </c>
      <c r="AJ41" s="99">
        <f>'ОГД  МКУ УГЗиП'!AJ37+'ОГД МКУ УКС '!AJ36</f>
        <v>0</v>
      </c>
      <c r="AK41" s="49">
        <v>0</v>
      </c>
      <c r="AL41" s="99">
        <f>'ОГД  МКУ УГЗиП'!AL37+'ОГД МКУ УКС '!AL36</f>
        <v>0</v>
      </c>
      <c r="AM41" s="99">
        <f>'ОГД  МКУ УГЗиП'!AM37+'ОГД МКУ УКС '!AM36</f>
        <v>0</v>
      </c>
      <c r="AN41" s="49">
        <v>0</v>
      </c>
      <c r="AO41" s="99">
        <f>'ОГД  МКУ УГЗиП'!AO37+'ОГД МКУ УКС '!AO36</f>
        <v>20258.900000000001</v>
      </c>
      <c r="AP41" s="99">
        <f>'ОГД  МКУ УГЗиП'!AP37+'ОГД МКУ УКС '!AP36</f>
        <v>0</v>
      </c>
      <c r="AQ41" s="49">
        <v>0</v>
      </c>
      <c r="AR41" s="347"/>
      <c r="AS41" s="347"/>
    </row>
    <row r="42" spans="1:45" ht="169.5" customHeight="1" x14ac:dyDescent="0.25">
      <c r="A42" s="305"/>
      <c r="B42" s="143"/>
      <c r="C42" s="346"/>
      <c r="D42" s="43" t="s">
        <v>27</v>
      </c>
      <c r="E42" s="49">
        <f t="shared" si="11"/>
        <v>1069.8</v>
      </c>
      <c r="F42" s="49">
        <f t="shared" si="11"/>
        <v>129</v>
      </c>
      <c r="G42" s="49">
        <f>F42/E42*100</f>
        <v>12.058328659562536</v>
      </c>
      <c r="H42" s="99">
        <f>'ОГД  МКУ УГЗиП'!H38+'ОГД МКУ УКС '!H37</f>
        <v>0</v>
      </c>
      <c r="I42" s="99">
        <f>'ОГД  МКУ УГЗиП'!I38+'ОГД МКУ УКС '!I37</f>
        <v>0</v>
      </c>
      <c r="J42" s="99">
        <v>0</v>
      </c>
      <c r="K42" s="99">
        <v>41</v>
      </c>
      <c r="L42" s="99">
        <v>41</v>
      </c>
      <c r="M42" s="99">
        <v>100</v>
      </c>
      <c r="N42" s="99">
        <v>375.5</v>
      </c>
      <c r="O42" s="99">
        <v>88</v>
      </c>
      <c r="P42" s="99">
        <f>O42/N42*100</f>
        <v>23.435419440745672</v>
      </c>
      <c r="Q42" s="99">
        <f>'ОГД  МКУ УГЗиП'!Q38+'ОГД МКУ УКС '!Q37</f>
        <v>0</v>
      </c>
      <c r="R42" s="99">
        <f>'ОГД  МКУ УГЗиП'!R38+'ОГД МКУ УКС '!R37</f>
        <v>0</v>
      </c>
      <c r="S42" s="99">
        <v>0</v>
      </c>
      <c r="T42" s="99">
        <f>'ОГД  МКУ УГЗиП'!T38+'ОГД МКУ УКС '!T37</f>
        <v>0</v>
      </c>
      <c r="U42" s="99">
        <f>'ОГД  МКУ УГЗиП'!U38+'ОГД МКУ УКС '!U37</f>
        <v>0</v>
      </c>
      <c r="V42" s="99">
        <v>0</v>
      </c>
      <c r="W42" s="99">
        <v>653.29999999999995</v>
      </c>
      <c r="X42" s="99">
        <f>'ОГД  МКУ УГЗиП'!X38+'ОГД МКУ УКС '!X37</f>
        <v>0</v>
      </c>
      <c r="Y42" s="99">
        <v>0</v>
      </c>
      <c r="Z42" s="99">
        <f>'ОГД  МКУ УГЗиП'!Z38+'ОГД МКУ УКС '!Z37</f>
        <v>0</v>
      </c>
      <c r="AA42" s="99">
        <f>'ОГД  МКУ УГЗиП'!AA38+'ОГД МКУ УКС '!AA37</f>
        <v>0</v>
      </c>
      <c r="AB42" s="99">
        <v>0</v>
      </c>
      <c r="AC42" s="99">
        <f>'ОГД  МКУ УГЗиП'!AC38+'ОГД МКУ УКС '!AC37</f>
        <v>0</v>
      </c>
      <c r="AD42" s="99">
        <f>'ОГД  МКУ УГЗиП'!AD38+'ОГД МКУ УКС '!AD37</f>
        <v>0</v>
      </c>
      <c r="AE42" s="99">
        <v>0</v>
      </c>
      <c r="AF42" s="99">
        <f>'ОГД  МКУ УГЗиП'!AF38+'ОГД МКУ УКС '!AF37</f>
        <v>0</v>
      </c>
      <c r="AG42" s="99">
        <f>'ОГД  МКУ УГЗиП'!AG38+'ОГД МКУ УКС '!AG37</f>
        <v>0</v>
      </c>
      <c r="AH42" s="99">
        <v>0</v>
      </c>
      <c r="AI42" s="99">
        <f>'ОГД  МКУ УГЗиП'!AI38+'ОГД МКУ УКС '!AI37</f>
        <v>0</v>
      </c>
      <c r="AJ42" s="99">
        <f>'ОГД  МКУ УГЗиП'!AJ38+'ОГД МКУ УКС '!AJ37</f>
        <v>0</v>
      </c>
      <c r="AK42" s="99">
        <v>0</v>
      </c>
      <c r="AL42" s="99">
        <f>'ОГД  МКУ УГЗиП'!AL38+'ОГД МКУ УКС '!AL37</f>
        <v>0</v>
      </c>
      <c r="AM42" s="99">
        <f>'ОГД  МКУ УГЗиП'!AM38+'ОГД МКУ УКС '!AM37</f>
        <v>0</v>
      </c>
      <c r="AN42" s="99">
        <v>0</v>
      </c>
      <c r="AO42" s="99">
        <f>'ОГД  МКУ УГЗиП'!AO38+'ОГД МКУ УКС '!AO37</f>
        <v>0</v>
      </c>
      <c r="AP42" s="99">
        <f>'ОГД  МКУ УГЗиП'!AP38+'ОГД МКУ УКС '!AP37</f>
        <v>0</v>
      </c>
      <c r="AQ42" s="99">
        <v>0</v>
      </c>
      <c r="AR42" s="347"/>
      <c r="AS42" s="347"/>
    </row>
    <row r="43" spans="1:45" ht="15" customHeight="1" x14ac:dyDescent="0.25">
      <c r="A43" s="336" t="s">
        <v>54</v>
      </c>
      <c r="B43" s="337"/>
      <c r="C43" s="338"/>
      <c r="D43" s="95" t="s">
        <v>22</v>
      </c>
      <c r="E43" s="49">
        <f>H43+K43+N43+Q43+T43+W43+Z43+AC43+AF43+AI43+AL43+AO43</f>
        <v>77663.099999999991</v>
      </c>
      <c r="F43" s="49">
        <f t="shared" si="11"/>
        <v>11504.2</v>
      </c>
      <c r="G43" s="49">
        <f>F43/E43*100</f>
        <v>14.812954929689907</v>
      </c>
      <c r="H43" s="49">
        <f>SUM(H44:H46)</f>
        <v>1151.0999999999999</v>
      </c>
      <c r="I43" s="49">
        <f>SUM(I44:I47)</f>
        <v>790.7</v>
      </c>
      <c r="J43" s="49">
        <f>I43/H43*100</f>
        <v>68.690817478933212</v>
      </c>
      <c r="K43" s="49">
        <f>SUM(K44:K46)</f>
        <v>7491</v>
      </c>
      <c r="L43" s="49">
        <f>SUM(L44:L47)</f>
        <v>7070</v>
      </c>
      <c r="M43" s="49">
        <v>0</v>
      </c>
      <c r="N43" s="49">
        <f>SUM(N44:N46)</f>
        <v>3718.8</v>
      </c>
      <c r="O43" s="49">
        <f>SUM(O44:O47)</f>
        <v>3643.5</v>
      </c>
      <c r="P43" s="49">
        <v>0</v>
      </c>
      <c r="Q43" s="49">
        <f>SUM(Q44:Q46)</f>
        <v>4286.7999999999993</v>
      </c>
      <c r="R43" s="49">
        <f>SUM(R44:R47)</f>
        <v>0</v>
      </c>
      <c r="S43" s="49">
        <v>0</v>
      </c>
      <c r="T43" s="49">
        <f>SUM(T44:T46)</f>
        <v>3807.9</v>
      </c>
      <c r="U43" s="49">
        <f>SUM(U44:U47)</f>
        <v>0</v>
      </c>
      <c r="V43" s="49">
        <v>0</v>
      </c>
      <c r="W43" s="49">
        <f>SUM(W44:W46)</f>
        <v>5840.7000000000007</v>
      </c>
      <c r="X43" s="49">
        <f>SUM(X44:X47)</f>
        <v>0</v>
      </c>
      <c r="Y43" s="49">
        <v>0</v>
      </c>
      <c r="Z43" s="49">
        <f>SUM(Z44:Z46)</f>
        <v>3848.2</v>
      </c>
      <c r="AA43" s="49">
        <f>SUM(AA44:AA47)</f>
        <v>0</v>
      </c>
      <c r="AB43" s="49">
        <v>0</v>
      </c>
      <c r="AC43" s="49">
        <f>SUM(AC44:AC46)</f>
        <v>3902.3999999999996</v>
      </c>
      <c r="AD43" s="49">
        <f>SUM(AD44:AD47)</f>
        <v>0</v>
      </c>
      <c r="AE43" s="49">
        <v>0</v>
      </c>
      <c r="AF43" s="49">
        <f>SUM(AF44:AF46)</f>
        <v>5423.2</v>
      </c>
      <c r="AG43" s="49">
        <f>SUM(AG44:AG47)</f>
        <v>0</v>
      </c>
      <c r="AH43" s="49">
        <f>SUM(AH44:AH47)</f>
        <v>0</v>
      </c>
      <c r="AI43" s="49">
        <f>SUM(AI44:AI46)</f>
        <v>4906.7999999999993</v>
      </c>
      <c r="AJ43" s="49">
        <f>SUM(AJ44:AJ47)</f>
        <v>0</v>
      </c>
      <c r="AK43" s="49">
        <v>0</v>
      </c>
      <c r="AL43" s="49">
        <f>SUM(AL44:AL46)</f>
        <v>3590.7</v>
      </c>
      <c r="AM43" s="49">
        <f>SUM(AM44:AM47)</f>
        <v>0</v>
      </c>
      <c r="AN43" s="49">
        <v>0</v>
      </c>
      <c r="AO43" s="49">
        <f>SUM(AO44:AO46)</f>
        <v>29695.5</v>
      </c>
      <c r="AP43" s="49">
        <f>SUM(AP44:AP47)</f>
        <v>0</v>
      </c>
      <c r="AQ43" s="49">
        <f>SUM(AQ44:AQ47)</f>
        <v>0</v>
      </c>
      <c r="AR43" s="305"/>
      <c r="AS43" s="335"/>
    </row>
    <row r="44" spans="1:45" ht="22.5" x14ac:dyDescent="0.25">
      <c r="A44" s="339"/>
      <c r="B44" s="340"/>
      <c r="C44" s="341"/>
      <c r="D44" s="95" t="s">
        <v>38</v>
      </c>
      <c r="E44" s="49">
        <f t="shared" si="11"/>
        <v>0</v>
      </c>
      <c r="F44" s="49">
        <f>SUM(F9,F15,F27,F33)</f>
        <v>0</v>
      </c>
      <c r="G44" s="49">
        <v>0</v>
      </c>
      <c r="H44" s="49">
        <f t="shared" ref="H44:I46" si="12">SUM(H50,H56)</f>
        <v>0</v>
      </c>
      <c r="I44" s="49">
        <f t="shared" si="12"/>
        <v>0</v>
      </c>
      <c r="J44" s="49">
        <f>SUM(J9,J15,J27,J33)</f>
        <v>0</v>
      </c>
      <c r="K44" s="49">
        <f t="shared" ref="K44:L46" si="13">SUM(K50,K56)</f>
        <v>0</v>
      </c>
      <c r="L44" s="49">
        <f t="shared" si="13"/>
        <v>0</v>
      </c>
      <c r="M44" s="49">
        <f>SUM(M9,M15,M27,M33)</f>
        <v>0</v>
      </c>
      <c r="N44" s="49">
        <f t="shared" ref="N44:O46" si="14">SUM(N50,N56)</f>
        <v>0</v>
      </c>
      <c r="O44" s="49">
        <f t="shared" si="14"/>
        <v>0</v>
      </c>
      <c r="P44" s="49">
        <f>SUM(P9,P15,P27,P33)</f>
        <v>0</v>
      </c>
      <c r="Q44" s="49">
        <f t="shared" ref="Q44:R46" si="15">SUM(Q50,Q56)</f>
        <v>0</v>
      </c>
      <c r="R44" s="49">
        <f t="shared" si="15"/>
        <v>0</v>
      </c>
      <c r="S44" s="49">
        <f>SUM(S9,S15,S27,S33)</f>
        <v>0</v>
      </c>
      <c r="T44" s="49">
        <f t="shared" ref="T44:U46" si="16">SUM(T50,T56)</f>
        <v>0</v>
      </c>
      <c r="U44" s="49">
        <f t="shared" si="16"/>
        <v>0</v>
      </c>
      <c r="V44" s="49">
        <f>SUM(V9,V15,V27,V33)</f>
        <v>0</v>
      </c>
      <c r="W44" s="49">
        <f>SUM(W50,W56)</f>
        <v>0</v>
      </c>
      <c r="X44" s="49">
        <f>SUM(X50,X56)</f>
        <v>0</v>
      </c>
      <c r="Y44" s="49">
        <f>SUM(Y9,Y15,Y27,Y33)</f>
        <v>0</v>
      </c>
      <c r="Z44" s="49">
        <f t="shared" ref="Z44:AA46" si="17">SUM(Z50,Z56)</f>
        <v>0</v>
      </c>
      <c r="AA44" s="49">
        <f t="shared" si="17"/>
        <v>0</v>
      </c>
      <c r="AB44" s="49">
        <f>SUM(AB9,AB15,AB27,AB33)</f>
        <v>0</v>
      </c>
      <c r="AC44" s="49">
        <f t="shared" ref="AC44:AD46" si="18">SUM(AC50,AC56)</f>
        <v>0</v>
      </c>
      <c r="AD44" s="49">
        <f t="shared" si="18"/>
        <v>0</v>
      </c>
      <c r="AE44" s="49">
        <f>SUM(AE9,AE15,AE27,AE33)</f>
        <v>0</v>
      </c>
      <c r="AF44" s="49">
        <f t="shared" ref="AF44:AG46" si="19">SUM(AF50,AF56)</f>
        <v>0</v>
      </c>
      <c r="AG44" s="49">
        <f t="shared" si="19"/>
        <v>0</v>
      </c>
      <c r="AH44" s="49">
        <f>SUM(AH9,AH15,AH27,AH33)</f>
        <v>0</v>
      </c>
      <c r="AI44" s="49">
        <f t="shared" ref="AI44:AJ46" si="20">SUM(AI50,AI56)</f>
        <v>0</v>
      </c>
      <c r="AJ44" s="49">
        <f t="shared" si="20"/>
        <v>0</v>
      </c>
      <c r="AK44" s="49">
        <f>SUM(AK9,AK15,AK27,AK33)</f>
        <v>0</v>
      </c>
      <c r="AL44" s="49">
        <f t="shared" ref="AL44:AM46" si="21">SUM(AL50,AL56)</f>
        <v>0</v>
      </c>
      <c r="AM44" s="49">
        <f t="shared" si="21"/>
        <v>0</v>
      </c>
      <c r="AN44" s="49">
        <f>SUM(AN9,AN15,AN27,AN33)</f>
        <v>0</v>
      </c>
      <c r="AO44" s="49">
        <f t="shared" ref="AO44:AP46" si="22">SUM(AO50,AO56)</f>
        <v>0</v>
      </c>
      <c r="AP44" s="49">
        <f t="shared" si="22"/>
        <v>0</v>
      </c>
      <c r="AQ44" s="49">
        <f>SUM(AQ9,AQ15,AQ27,AQ33)</f>
        <v>0</v>
      </c>
      <c r="AR44" s="305"/>
      <c r="AS44" s="335"/>
    </row>
    <row r="45" spans="1:45" ht="22.5" x14ac:dyDescent="0.25">
      <c r="A45" s="339"/>
      <c r="B45" s="340"/>
      <c r="C45" s="341"/>
      <c r="D45" s="95" t="s">
        <v>23</v>
      </c>
      <c r="E45" s="49">
        <f t="shared" si="11"/>
        <v>3782.6</v>
      </c>
      <c r="F45" s="49">
        <f>SUM(F10,F16,F22,F28,F34)</f>
        <v>0</v>
      </c>
      <c r="G45" s="49">
        <f>F45/E45*100</f>
        <v>0</v>
      </c>
      <c r="H45" s="49">
        <f t="shared" si="12"/>
        <v>0</v>
      </c>
      <c r="I45" s="49">
        <f t="shared" si="12"/>
        <v>0</v>
      </c>
      <c r="J45" s="49">
        <f>SUM(J10,J16,J22,J28,J34)</f>
        <v>0</v>
      </c>
      <c r="K45" s="49">
        <f t="shared" si="13"/>
        <v>0</v>
      </c>
      <c r="L45" s="49">
        <f t="shared" si="13"/>
        <v>0</v>
      </c>
      <c r="M45" s="49">
        <f>SUM(M10,M16,M22,M28,M34)</f>
        <v>0</v>
      </c>
      <c r="N45" s="49">
        <f t="shared" si="14"/>
        <v>0</v>
      </c>
      <c r="O45" s="49">
        <f t="shared" si="14"/>
        <v>0</v>
      </c>
      <c r="P45" s="49">
        <f>SUM(P10,P16,P22,P28,P34)</f>
        <v>0</v>
      </c>
      <c r="Q45" s="49">
        <f t="shared" si="15"/>
        <v>0</v>
      </c>
      <c r="R45" s="49">
        <f t="shared" si="15"/>
        <v>0</v>
      </c>
      <c r="S45" s="49">
        <f>SUM(S10,S16,S22,S28,S34)</f>
        <v>0</v>
      </c>
      <c r="T45" s="49">
        <f t="shared" si="16"/>
        <v>0</v>
      </c>
      <c r="U45" s="49">
        <f t="shared" si="16"/>
        <v>0</v>
      </c>
      <c r="V45" s="49">
        <f>SUM(V10,V16,V22,V28,V34)</f>
        <v>0</v>
      </c>
      <c r="W45" s="49">
        <f>SUM(W51,W57)</f>
        <v>0</v>
      </c>
      <c r="X45" s="49">
        <f>SUM(X51,X57)</f>
        <v>0</v>
      </c>
      <c r="Y45" s="49">
        <f>SUM(Y10,Y16,Y22,Y28,Y34)</f>
        <v>0</v>
      </c>
      <c r="Z45" s="49">
        <f t="shared" si="17"/>
        <v>0</v>
      </c>
      <c r="AA45" s="49">
        <f t="shared" si="17"/>
        <v>0</v>
      </c>
      <c r="AB45" s="49">
        <f>SUM(AB10,AB16,AB22,AB28,AB34)</f>
        <v>0</v>
      </c>
      <c r="AC45" s="49">
        <f t="shared" si="18"/>
        <v>0</v>
      </c>
      <c r="AD45" s="49">
        <f t="shared" si="18"/>
        <v>0</v>
      </c>
      <c r="AE45" s="49">
        <f>SUM(AE10,AE16,AE22,AE28,AE34)</f>
        <v>0</v>
      </c>
      <c r="AF45" s="49">
        <f t="shared" si="19"/>
        <v>0</v>
      </c>
      <c r="AG45" s="49">
        <f t="shared" si="19"/>
        <v>0</v>
      </c>
      <c r="AH45" s="49">
        <f>SUM(AH10,AH16,AH22,AH28,AH34)</f>
        <v>0</v>
      </c>
      <c r="AI45" s="49">
        <f t="shared" si="20"/>
        <v>0</v>
      </c>
      <c r="AJ45" s="49">
        <f t="shared" si="20"/>
        <v>0</v>
      </c>
      <c r="AK45" s="49">
        <f>SUM(AK10,AK16,AK22,AK28,AK34)</f>
        <v>0</v>
      </c>
      <c r="AL45" s="49">
        <f t="shared" si="21"/>
        <v>0</v>
      </c>
      <c r="AM45" s="49">
        <f t="shared" si="21"/>
        <v>0</v>
      </c>
      <c r="AN45" s="49">
        <f>SUM(AN10,AN16,AN22,AN28,AN34)</f>
        <v>0</v>
      </c>
      <c r="AO45" s="49">
        <f t="shared" si="22"/>
        <v>3782.6</v>
      </c>
      <c r="AP45" s="49">
        <f t="shared" si="22"/>
        <v>0</v>
      </c>
      <c r="AQ45" s="49">
        <f>SUM(AQ10,AQ16,AQ22,AQ28,AQ34)</f>
        <v>0</v>
      </c>
      <c r="AR45" s="305"/>
      <c r="AS45" s="335"/>
    </row>
    <row r="46" spans="1:45" x14ac:dyDescent="0.25">
      <c r="A46" s="339"/>
      <c r="B46" s="340"/>
      <c r="C46" s="341"/>
      <c r="D46" s="95" t="s">
        <v>43</v>
      </c>
      <c r="E46" s="49">
        <f t="shared" si="11"/>
        <v>73880.5</v>
      </c>
      <c r="F46" s="49">
        <f>I46+L46+O46+R46+U46+X46+AA46+AD46+AG46+AJ46+AM46+AP46</f>
        <v>11504.2</v>
      </c>
      <c r="G46" s="49">
        <f>F46/E46*100</f>
        <v>15.571361861384265</v>
      </c>
      <c r="H46" s="49">
        <f t="shared" si="12"/>
        <v>1151.0999999999999</v>
      </c>
      <c r="I46" s="49">
        <f t="shared" si="12"/>
        <v>790.7</v>
      </c>
      <c r="J46" s="49">
        <f>I46/H46*100</f>
        <v>68.690817478933212</v>
      </c>
      <c r="K46" s="49">
        <f t="shared" si="13"/>
        <v>7491</v>
      </c>
      <c r="L46" s="49">
        <f t="shared" si="13"/>
        <v>7070</v>
      </c>
      <c r="M46" s="49">
        <v>0</v>
      </c>
      <c r="N46" s="49">
        <f t="shared" si="14"/>
        <v>3718.8</v>
      </c>
      <c r="O46" s="49">
        <f t="shared" si="14"/>
        <v>3643.5</v>
      </c>
      <c r="P46" s="49">
        <v>0</v>
      </c>
      <c r="Q46" s="49">
        <f t="shared" si="15"/>
        <v>4286.7999999999993</v>
      </c>
      <c r="R46" s="49">
        <f t="shared" si="15"/>
        <v>0</v>
      </c>
      <c r="S46" s="49">
        <v>0</v>
      </c>
      <c r="T46" s="49">
        <f t="shared" si="16"/>
        <v>3807.9</v>
      </c>
      <c r="U46" s="49">
        <f t="shared" si="16"/>
        <v>0</v>
      </c>
      <c r="V46" s="49">
        <v>0</v>
      </c>
      <c r="W46" s="49">
        <f>SUM(W52,W58,)</f>
        <v>5840.7000000000007</v>
      </c>
      <c r="X46" s="49">
        <f>SUM(X52,X58)</f>
        <v>0</v>
      </c>
      <c r="Y46" s="49">
        <v>0</v>
      </c>
      <c r="Z46" s="49">
        <f t="shared" si="17"/>
        <v>3848.2</v>
      </c>
      <c r="AA46" s="49">
        <f t="shared" si="17"/>
        <v>0</v>
      </c>
      <c r="AB46" s="49">
        <v>0</v>
      </c>
      <c r="AC46" s="49">
        <f t="shared" si="18"/>
        <v>3902.3999999999996</v>
      </c>
      <c r="AD46" s="49">
        <f t="shared" si="18"/>
        <v>0</v>
      </c>
      <c r="AE46" s="49">
        <v>0</v>
      </c>
      <c r="AF46" s="49">
        <f t="shared" si="19"/>
        <v>5423.2</v>
      </c>
      <c r="AG46" s="49">
        <f t="shared" si="19"/>
        <v>0</v>
      </c>
      <c r="AH46" s="49">
        <f>AG46/AF46*100</f>
        <v>0</v>
      </c>
      <c r="AI46" s="49">
        <f t="shared" si="20"/>
        <v>4906.7999999999993</v>
      </c>
      <c r="AJ46" s="49">
        <f t="shared" si="20"/>
        <v>0</v>
      </c>
      <c r="AK46" s="49">
        <v>0</v>
      </c>
      <c r="AL46" s="49">
        <f t="shared" si="21"/>
        <v>3590.7</v>
      </c>
      <c r="AM46" s="49">
        <f t="shared" si="21"/>
        <v>0</v>
      </c>
      <c r="AN46" s="49">
        <v>0</v>
      </c>
      <c r="AO46" s="49">
        <f t="shared" si="22"/>
        <v>25912.9</v>
      </c>
      <c r="AP46" s="49">
        <f t="shared" si="22"/>
        <v>0</v>
      </c>
      <c r="AQ46" s="49">
        <f>AP46/AO46*100</f>
        <v>0</v>
      </c>
      <c r="AR46" s="305"/>
      <c r="AS46" s="335"/>
    </row>
    <row r="47" spans="1:45" ht="24" x14ac:dyDescent="0.25">
      <c r="A47" s="339"/>
      <c r="B47" s="340"/>
      <c r="C47" s="341"/>
      <c r="D47" s="43" t="s">
        <v>39</v>
      </c>
      <c r="E47" s="49">
        <f>H47+K47+N47+Q47+T47+W47+Z47+AC47+AF47+AI47+AL47+AO47</f>
        <v>0</v>
      </c>
      <c r="F47" s="49">
        <f>I47+L47+O47+R47+U47+X47+AA47+AD47+AG47+AJ47+AM47+AP47</f>
        <v>0</v>
      </c>
      <c r="G47" s="4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99">
        <v>0</v>
      </c>
      <c r="AH47" s="99">
        <v>0</v>
      </c>
      <c r="AI47" s="99">
        <v>0</v>
      </c>
      <c r="AJ47" s="99">
        <v>0</v>
      </c>
      <c r="AK47" s="99">
        <v>0</v>
      </c>
      <c r="AL47" s="99">
        <v>0</v>
      </c>
      <c r="AM47" s="99">
        <v>0</v>
      </c>
      <c r="AN47" s="99">
        <v>0</v>
      </c>
      <c r="AO47" s="99">
        <v>0</v>
      </c>
      <c r="AP47" s="99">
        <v>0</v>
      </c>
      <c r="AQ47" s="99">
        <v>0</v>
      </c>
      <c r="AR47" s="305"/>
      <c r="AS47" s="335"/>
    </row>
    <row r="48" spans="1:45" ht="96" x14ac:dyDescent="0.25">
      <c r="A48" s="342"/>
      <c r="B48" s="343"/>
      <c r="C48" s="344"/>
      <c r="D48" s="43" t="s">
        <v>27</v>
      </c>
      <c r="E48" s="49">
        <f>H48+K48+N48+Q48+T48+W48+Z48+AC48+AF48+AI48+AL48+AO48</f>
        <v>0</v>
      </c>
      <c r="F48" s="49">
        <f>I48+L48+O48+R48+U48+X48+AA48+AD48+AG48+AJ48+AM48+AP48</f>
        <v>0</v>
      </c>
      <c r="G48" s="4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0</v>
      </c>
      <c r="AI48" s="99">
        <v>0</v>
      </c>
      <c r="AJ48" s="99">
        <v>0</v>
      </c>
      <c r="AK48" s="99">
        <v>0</v>
      </c>
      <c r="AL48" s="99">
        <v>0</v>
      </c>
      <c r="AM48" s="99">
        <v>0</v>
      </c>
      <c r="AN48" s="99">
        <v>0</v>
      </c>
      <c r="AO48" s="99">
        <v>0</v>
      </c>
      <c r="AP48" s="99">
        <v>0</v>
      </c>
      <c r="AQ48" s="99">
        <v>0</v>
      </c>
      <c r="AR48" s="106"/>
      <c r="AS48" s="107"/>
    </row>
    <row r="49" spans="1:45" ht="15" customHeight="1" x14ac:dyDescent="0.25">
      <c r="A49" s="308" t="s">
        <v>35</v>
      </c>
      <c r="B49" s="309"/>
      <c r="C49" s="310"/>
      <c r="D49" s="95" t="s">
        <v>22</v>
      </c>
      <c r="E49" s="49">
        <f t="shared" si="11"/>
        <v>20978.600000000002</v>
      </c>
      <c r="F49" s="49">
        <f>SUM(F50:F52)</f>
        <v>0</v>
      </c>
      <c r="G49" s="49">
        <f>F49/E49*100</f>
        <v>0</v>
      </c>
      <c r="H49" s="49">
        <f>SUM(H50:H53)</f>
        <v>0</v>
      </c>
      <c r="I49" s="49">
        <f>SUM(I50:I52)</f>
        <v>0</v>
      </c>
      <c r="J49" s="49">
        <f>J51</f>
        <v>0</v>
      </c>
      <c r="K49" s="49">
        <f>SUM(K50:K53)</f>
        <v>0</v>
      </c>
      <c r="L49" s="49">
        <f>SUM(L50:L52)</f>
        <v>0</v>
      </c>
      <c r="M49" s="49">
        <f>M51</f>
        <v>0</v>
      </c>
      <c r="N49" s="49">
        <f>SUM(N50:N53)</f>
        <v>0</v>
      </c>
      <c r="O49" s="49">
        <f>SUM(O50:O52)</f>
        <v>0</v>
      </c>
      <c r="P49" s="49">
        <f>P51</f>
        <v>0</v>
      </c>
      <c r="Q49" s="49">
        <f>SUM(Q50:Q53)</f>
        <v>0</v>
      </c>
      <c r="R49" s="49">
        <f>SUM(R50:R52)</f>
        <v>0</v>
      </c>
      <c r="S49" s="49">
        <f>S51</f>
        <v>0</v>
      </c>
      <c r="T49" s="49">
        <f>SUM(T50:T53)</f>
        <v>0</v>
      </c>
      <c r="U49" s="49">
        <f>SUM(U50:U52)</f>
        <v>0</v>
      </c>
      <c r="V49" s="49">
        <f>V51</f>
        <v>0</v>
      </c>
      <c r="W49" s="49">
        <f>SUM(W50:W53)</f>
        <v>0</v>
      </c>
      <c r="X49" s="49">
        <f>SUM(X50:X52)</f>
        <v>0</v>
      </c>
      <c r="Y49" s="49">
        <f>Y51</f>
        <v>0</v>
      </c>
      <c r="Z49" s="49">
        <f>SUM(Z50:Z53)</f>
        <v>0</v>
      </c>
      <c r="AA49" s="49">
        <f>SUM(AA50:AA52)</f>
        <v>0</v>
      </c>
      <c r="AB49" s="49">
        <f>AB51</f>
        <v>0</v>
      </c>
      <c r="AC49" s="49">
        <f>SUM(AC50:AC53)</f>
        <v>0</v>
      </c>
      <c r="AD49" s="49">
        <f>SUM(AD50:AD52)</f>
        <v>0</v>
      </c>
      <c r="AE49" s="49">
        <v>0</v>
      </c>
      <c r="AF49" s="49">
        <f>SUM(AF50:AF53)</f>
        <v>719.7</v>
      </c>
      <c r="AG49" s="49">
        <f>SUM(AG50:AG52)</f>
        <v>0</v>
      </c>
      <c r="AH49" s="49">
        <v>0</v>
      </c>
      <c r="AI49" s="49">
        <f>SUM(AI50:AI53)</f>
        <v>0</v>
      </c>
      <c r="AJ49" s="49">
        <f>SUM(AJ50:AJ52)</f>
        <v>0</v>
      </c>
      <c r="AK49" s="49">
        <f>AK51</f>
        <v>0</v>
      </c>
      <c r="AL49" s="49">
        <f>SUM(AL50:AL53)</f>
        <v>0</v>
      </c>
      <c r="AM49" s="49">
        <f>SUM(AM50:AM52)</f>
        <v>0</v>
      </c>
      <c r="AN49" s="49">
        <f>AN51</f>
        <v>0</v>
      </c>
      <c r="AO49" s="49">
        <f>SUM(AO50:AO53)</f>
        <v>20258.900000000001</v>
      </c>
      <c r="AP49" s="49">
        <f>SUM(AP50:AP52)</f>
        <v>0</v>
      </c>
      <c r="AQ49" s="49">
        <f>AQ51</f>
        <v>0</v>
      </c>
      <c r="AR49" s="147"/>
      <c r="AS49" s="147"/>
    </row>
    <row r="50" spans="1:45" ht="22.5" x14ac:dyDescent="0.25">
      <c r="A50" s="311"/>
      <c r="B50" s="312"/>
      <c r="C50" s="313"/>
      <c r="D50" s="95" t="s">
        <v>38</v>
      </c>
      <c r="E50" s="49">
        <f t="shared" si="11"/>
        <v>0</v>
      </c>
      <c r="F50" s="49">
        <f>SUM(I50,L50,O50,R50,U50,X50,AA50,AD50,AG50,AJ50,AM50,AP50)</f>
        <v>0</v>
      </c>
      <c r="G50" s="49">
        <v>0</v>
      </c>
      <c r="H50" s="49">
        <f>'ОГД  МКУ УГЗиП'!H45+'ОГД МКУ УКС '!H45</f>
        <v>0</v>
      </c>
      <c r="I50" s="49">
        <f>'ОГД  МКУ УГЗиП'!I45+'ОГД МКУ УКС '!I45</f>
        <v>0</v>
      </c>
      <c r="J50" s="49">
        <v>0</v>
      </c>
      <c r="K50" s="49">
        <f>'ОГД  МКУ УГЗиП'!K45+'ОГД МКУ УКС '!K45</f>
        <v>0</v>
      </c>
      <c r="L50" s="49">
        <f>'ОГД  МКУ УГЗиП'!L45+'ОГД МКУ УКС '!L45</f>
        <v>0</v>
      </c>
      <c r="M50" s="49">
        <v>0</v>
      </c>
      <c r="N50" s="49">
        <f>'ОГД  МКУ УГЗиП'!N45+'ОГД МКУ УКС '!N45</f>
        <v>0</v>
      </c>
      <c r="O50" s="49">
        <f>'ОГД  МКУ УГЗиП'!O45+'ОГД МКУ УКС '!O45</f>
        <v>0</v>
      </c>
      <c r="P50" s="49">
        <v>0</v>
      </c>
      <c r="Q50" s="49">
        <f>'ОГД  МКУ УГЗиП'!Q45+'ОГД МКУ УКС '!Q45</f>
        <v>0</v>
      </c>
      <c r="R50" s="49">
        <f>'ОГД  МКУ УГЗиП'!R45+'ОГД МКУ УКС '!R45</f>
        <v>0</v>
      </c>
      <c r="S50" s="49">
        <v>0</v>
      </c>
      <c r="T50" s="49">
        <f>'ОГД  МКУ УГЗиП'!T45+'ОГД МКУ УКС '!T45</f>
        <v>0</v>
      </c>
      <c r="U50" s="49">
        <f>'ОГД  МКУ УГЗиП'!U45+'ОГД МКУ УКС '!U45</f>
        <v>0</v>
      </c>
      <c r="V50" s="49">
        <v>0</v>
      </c>
      <c r="W50" s="49">
        <f>'ОГД  МКУ УГЗиП'!W45+'ОГД МКУ УКС '!W45</f>
        <v>0</v>
      </c>
      <c r="X50" s="49">
        <f>'ОГД  МКУ УГЗиП'!X45+'ОГД МКУ УКС '!X45</f>
        <v>0</v>
      </c>
      <c r="Y50" s="49">
        <v>0</v>
      </c>
      <c r="Z50" s="49">
        <f>'ОГД  МКУ УГЗиП'!Z45+'ОГД МКУ УКС '!Z45</f>
        <v>0</v>
      </c>
      <c r="AA50" s="49">
        <f>'ОГД  МКУ УГЗиП'!AA45+'ОГД МКУ УКС '!AA45</f>
        <v>0</v>
      </c>
      <c r="AB50" s="49">
        <v>0</v>
      </c>
      <c r="AC50" s="49">
        <f>'ОГД  МКУ УГЗиП'!AC45+'ОГД МКУ УКС '!AC45</f>
        <v>0</v>
      </c>
      <c r="AD50" s="49">
        <f>'ОГД  МКУ УГЗиП'!AD45+'ОГД МКУ УКС '!AD45</f>
        <v>0</v>
      </c>
      <c r="AE50" s="49">
        <v>0</v>
      </c>
      <c r="AF50" s="49">
        <f>'ОГД  МКУ УГЗиП'!AF45+'ОГД МКУ УКС '!AF45</f>
        <v>0</v>
      </c>
      <c r="AG50" s="49">
        <f>'ОГД  МКУ УГЗиП'!AG45+'ОГД МКУ УКС '!AG45</f>
        <v>0</v>
      </c>
      <c r="AH50" s="49">
        <v>0</v>
      </c>
      <c r="AI50" s="49">
        <f>'ОГД  МКУ УГЗиП'!AI45+'ОГД МКУ УКС '!AI45</f>
        <v>0</v>
      </c>
      <c r="AJ50" s="49">
        <f>'ОГД  МКУ УГЗиП'!AJ45+'ОГД МКУ УКС '!AJ45</f>
        <v>0</v>
      </c>
      <c r="AK50" s="49">
        <v>0</v>
      </c>
      <c r="AL50" s="49">
        <f>'ОГД  МКУ УГЗиП'!AL45+'ОГД МКУ УКС '!AL45</f>
        <v>0</v>
      </c>
      <c r="AM50" s="49">
        <f>'ОГД  МКУ УГЗиП'!AM45+'ОГД МКУ УКС '!AM45</f>
        <v>0</v>
      </c>
      <c r="AN50" s="49">
        <v>0</v>
      </c>
      <c r="AO50" s="49">
        <f>'ОГД  МКУ УГЗиП'!AO45+'ОГД МКУ УКС '!AO45</f>
        <v>0</v>
      </c>
      <c r="AP50" s="49">
        <f>'ОГД  МКУ УГЗиП'!AP45+'ОГД МКУ УКС '!AP45</f>
        <v>0</v>
      </c>
      <c r="AQ50" s="49">
        <v>0</v>
      </c>
      <c r="AR50" s="148"/>
      <c r="AS50" s="148"/>
    </row>
    <row r="51" spans="1:45" ht="22.5" x14ac:dyDescent="0.25">
      <c r="A51" s="311"/>
      <c r="B51" s="312"/>
      <c r="C51" s="313"/>
      <c r="D51" s="95" t="s">
        <v>23</v>
      </c>
      <c r="E51" s="49">
        <f>H51+K51+N51+Q51+T51+W51+Z51+AC51+AF51+AI51+AL51+AO51</f>
        <v>0</v>
      </c>
      <c r="F51" s="49">
        <f>SUM(I51,L51,O51,R51,U51,X51,AA51,AD51,AG51,AJ51,AM51,AP51)</f>
        <v>0</v>
      </c>
      <c r="G51" s="49">
        <v>0</v>
      </c>
      <c r="H51" s="49">
        <f>'ОГД  МКУ УГЗиП'!H46+'ОГД МКУ УКС '!H46</f>
        <v>0</v>
      </c>
      <c r="I51" s="49">
        <f>'ОГД  МКУ УГЗиП'!I46+'ОГД МКУ УКС '!I46</f>
        <v>0</v>
      </c>
      <c r="J51" s="49">
        <f>J34</f>
        <v>0</v>
      </c>
      <c r="K51" s="49">
        <f>'ОГД  МКУ УГЗиП'!K46+'ОГД МКУ УКС '!K46</f>
        <v>0</v>
      </c>
      <c r="L51" s="49">
        <f>'ОГД  МКУ УГЗиП'!L46+'ОГД МКУ УКС '!L46</f>
        <v>0</v>
      </c>
      <c r="M51" s="49">
        <f>M34</f>
        <v>0</v>
      </c>
      <c r="N51" s="49">
        <f>'ОГД  МКУ УГЗиП'!N46+'ОГД МКУ УКС '!N46</f>
        <v>0</v>
      </c>
      <c r="O51" s="49">
        <f>'ОГД  МКУ УГЗиП'!O46+'ОГД МКУ УКС '!O46</f>
        <v>0</v>
      </c>
      <c r="P51" s="49">
        <f>P34</f>
        <v>0</v>
      </c>
      <c r="Q51" s="49">
        <f>'ОГД  МКУ УГЗиП'!Q46+'ОГД МКУ УКС '!Q46</f>
        <v>0</v>
      </c>
      <c r="R51" s="49">
        <f>'ОГД  МКУ УГЗиП'!R46+'ОГД МКУ УКС '!R46</f>
        <v>0</v>
      </c>
      <c r="S51" s="49">
        <f>S34</f>
        <v>0</v>
      </c>
      <c r="T51" s="49">
        <f>'ОГД  МКУ УГЗиП'!T46+'ОГД МКУ УКС '!T46</f>
        <v>0</v>
      </c>
      <c r="U51" s="49">
        <f>'ОГД  МКУ УГЗиП'!U46+'ОГД МКУ УКС '!U46</f>
        <v>0</v>
      </c>
      <c r="V51" s="49">
        <f>V34</f>
        <v>0</v>
      </c>
      <c r="W51" s="49">
        <f>'ОГД  МКУ УГЗиП'!W46+'ОГД МКУ УКС '!W46</f>
        <v>0</v>
      </c>
      <c r="X51" s="49">
        <f>'ОГД  МКУ УГЗиП'!X46+'ОГД МКУ УКС '!X46</f>
        <v>0</v>
      </c>
      <c r="Y51" s="49">
        <f>Y34</f>
        <v>0</v>
      </c>
      <c r="Z51" s="49">
        <f>'ОГД  МКУ УГЗиП'!Z46+'ОГД МКУ УКС '!Z46</f>
        <v>0</v>
      </c>
      <c r="AA51" s="49">
        <f>'ОГД  МКУ УГЗиП'!AA46+'ОГД МКУ УКС '!AA46</f>
        <v>0</v>
      </c>
      <c r="AB51" s="49">
        <f>AB34</f>
        <v>0</v>
      </c>
      <c r="AC51" s="49">
        <f>'ОГД  МКУ УГЗиП'!AC46+'ОГД МКУ УКС '!AC46</f>
        <v>0</v>
      </c>
      <c r="AD51" s="49">
        <f>'ОГД  МКУ УГЗиП'!AD46+'ОГД МКУ УКС '!AD46</f>
        <v>0</v>
      </c>
      <c r="AE51" s="49">
        <f>AE34</f>
        <v>0</v>
      </c>
      <c r="AF51" s="49">
        <f>'ОГД  МКУ УГЗиП'!AF46+'ОГД МКУ УКС '!AF46</f>
        <v>0</v>
      </c>
      <c r="AG51" s="49">
        <f>'ОГД  МКУ УГЗиП'!AG46+'ОГД МКУ УКС '!AG46</f>
        <v>0</v>
      </c>
      <c r="AH51" s="49">
        <f>AH34</f>
        <v>0</v>
      </c>
      <c r="AI51" s="49">
        <f>'ОГД  МКУ УГЗиП'!AI46+'ОГД МКУ УКС '!AI46</f>
        <v>0</v>
      </c>
      <c r="AJ51" s="49">
        <f>'ОГД  МКУ УГЗиП'!AJ46+'ОГД МКУ УКС '!AJ46</f>
        <v>0</v>
      </c>
      <c r="AK51" s="49">
        <f>AK34</f>
        <v>0</v>
      </c>
      <c r="AL51" s="49">
        <f>'ОГД  МКУ УГЗиП'!AL46+'ОГД МКУ УКС '!AL46</f>
        <v>0</v>
      </c>
      <c r="AM51" s="49">
        <f>'ОГД  МКУ УГЗиП'!AM46+'ОГД МКУ УКС '!AM46</f>
        <v>0</v>
      </c>
      <c r="AN51" s="49">
        <f>AN34</f>
        <v>0</v>
      </c>
      <c r="AO51" s="49">
        <f>'ОГД  МКУ УГЗиП'!AO46+'ОГД МКУ УКС '!AO46</f>
        <v>0</v>
      </c>
      <c r="AP51" s="49">
        <f>'ОГД  МКУ УГЗиП'!AP46+'ОГД МКУ УКС '!AP46</f>
        <v>0</v>
      </c>
      <c r="AQ51" s="49">
        <f>AQ34</f>
        <v>0</v>
      </c>
      <c r="AR51" s="148"/>
      <c r="AS51" s="148"/>
    </row>
    <row r="52" spans="1:45" x14ac:dyDescent="0.25">
      <c r="A52" s="311"/>
      <c r="B52" s="312"/>
      <c r="C52" s="313"/>
      <c r="D52" s="95" t="s">
        <v>43</v>
      </c>
      <c r="E52" s="49">
        <f>H52+K52+N52+Q52+T52+W52+Z52+AC52+AF52+AI52+AL52+AO52</f>
        <v>20978.600000000002</v>
      </c>
      <c r="F52" s="49">
        <f>SUM(I52,L52,O52,R52,U52,X52,AA52,AD52,AG52,AJ52,AM52,AP52)</f>
        <v>0</v>
      </c>
      <c r="G52" s="49">
        <f>F52/E52*100</f>
        <v>0</v>
      </c>
      <c r="H52" s="49">
        <f>'ОГД  МКУ УГЗиП'!H47+'ОГД МКУ УКС '!H47</f>
        <v>0</v>
      </c>
      <c r="I52" s="49">
        <f>'ОГД  МКУ УГЗиП'!I47+'ОГД МКУ УКС '!I47</f>
        <v>0</v>
      </c>
      <c r="J52" s="49">
        <f>J53</f>
        <v>0</v>
      </c>
      <c r="K52" s="49">
        <f>'ОГД  МКУ УГЗиП'!K47+'ОГД МКУ УКС '!K47</f>
        <v>0</v>
      </c>
      <c r="L52" s="49">
        <f>'ОГД  МКУ УГЗиП'!L47+'ОГД МКУ УКС '!L47</f>
        <v>0</v>
      </c>
      <c r="M52" s="49">
        <f>M53</f>
        <v>0</v>
      </c>
      <c r="N52" s="49">
        <f>'ОГД  МКУ УГЗиП'!N47+'ОГД МКУ УКС '!N47</f>
        <v>0</v>
      </c>
      <c r="O52" s="49">
        <f>'ОГД  МКУ УГЗиП'!O47+'ОГД МКУ УКС '!O47</f>
        <v>0</v>
      </c>
      <c r="P52" s="49">
        <f>P53</f>
        <v>0</v>
      </c>
      <c r="Q52" s="49">
        <f>'ОГД  МКУ УГЗиП'!Q47+'ОГД МКУ УКС '!Q47</f>
        <v>0</v>
      </c>
      <c r="R52" s="49">
        <f>'ОГД  МКУ УГЗиП'!R47+'ОГД МКУ УКС '!R47</f>
        <v>0</v>
      </c>
      <c r="S52" s="49">
        <f>S53</f>
        <v>0</v>
      </c>
      <c r="T52" s="49">
        <f>'ОГД  МКУ УГЗиП'!T47+'ОГД МКУ УКС '!T47</f>
        <v>0</v>
      </c>
      <c r="U52" s="49">
        <f>'ОГД  МКУ УГЗиП'!U47+'ОГД МКУ УКС '!U47</f>
        <v>0</v>
      </c>
      <c r="V52" s="49">
        <f>V53</f>
        <v>0</v>
      </c>
      <c r="W52" s="49">
        <f>'ОГД  МКУ УГЗиП'!W47+'ОГД МКУ УКС '!W47</f>
        <v>0</v>
      </c>
      <c r="X52" s="49">
        <f>'ОГД  МКУ УГЗиП'!X47+'ОГД МКУ УКС '!X47</f>
        <v>0</v>
      </c>
      <c r="Y52" s="49">
        <f>Y53</f>
        <v>0</v>
      </c>
      <c r="Z52" s="49">
        <f>'ОГД  МКУ УГЗиП'!Z47+'ОГД МКУ УКС '!Z47</f>
        <v>0</v>
      </c>
      <c r="AA52" s="49">
        <f>'ОГД  МКУ УГЗиП'!AA47+'ОГД МКУ УКС '!AA47</f>
        <v>0</v>
      </c>
      <c r="AB52" s="49">
        <f>AB53</f>
        <v>0</v>
      </c>
      <c r="AC52" s="49">
        <f>'ОГД  МКУ УГЗиП'!AC47+'ОГД МКУ УКС '!AC47</f>
        <v>0</v>
      </c>
      <c r="AD52" s="49">
        <f>'ОГД  МКУ УГЗиП'!AD47+'ОГД МКУ УКС '!AD47</f>
        <v>0</v>
      </c>
      <c r="AE52" s="49">
        <v>0</v>
      </c>
      <c r="AF52" s="49">
        <f>'ОГД  МКУ УГЗиП'!AF47+'ОГД МКУ УКС '!AF47</f>
        <v>719.7</v>
      </c>
      <c r="AG52" s="49">
        <f>'ОГД  МКУ УГЗиП'!AG47+'ОГД МКУ УКС '!AG47</f>
        <v>0</v>
      </c>
      <c r="AH52" s="49">
        <f>AH53</f>
        <v>0</v>
      </c>
      <c r="AI52" s="49">
        <f>'ОГД  МКУ УГЗиП'!AI47+'ОГД МКУ УКС '!AI47</f>
        <v>0</v>
      </c>
      <c r="AJ52" s="49">
        <f>'ОГД  МКУ УГЗиП'!AJ47+'ОГД МКУ УКС '!AJ47</f>
        <v>0</v>
      </c>
      <c r="AK52" s="49">
        <f>AK53</f>
        <v>0</v>
      </c>
      <c r="AL52" s="49">
        <f>'ОГД  МКУ УГЗиП'!AL47+'ОГД МКУ УКС '!AL47</f>
        <v>0</v>
      </c>
      <c r="AM52" s="49">
        <f>'ОГД  МКУ УГЗиП'!AM47+'ОГД МКУ УКС '!AM47</f>
        <v>0</v>
      </c>
      <c r="AN52" s="49">
        <f>AN53</f>
        <v>0</v>
      </c>
      <c r="AO52" s="49">
        <f>'ОГД  МКУ УГЗиП'!AO47+'ОГД МКУ УКС '!AO47</f>
        <v>20258.900000000001</v>
      </c>
      <c r="AP52" s="49">
        <f>'ОГД  МКУ УГЗиП'!AP47+'ОГД МКУ УКС '!AP47</f>
        <v>0</v>
      </c>
      <c r="AQ52" s="49">
        <f>AQ53</f>
        <v>0</v>
      </c>
      <c r="AR52" s="148"/>
      <c r="AS52" s="148"/>
    </row>
    <row r="53" spans="1:45" ht="22.5" x14ac:dyDescent="0.25">
      <c r="A53" s="311"/>
      <c r="B53" s="312"/>
      <c r="C53" s="313"/>
      <c r="D53" s="95" t="s">
        <v>39</v>
      </c>
      <c r="E53" s="49">
        <f>H53+K53+N53+Q53+T53+W53+Z53+AC53+AF53+AI53+AL53+AO53</f>
        <v>0</v>
      </c>
      <c r="F53" s="49">
        <f>SUM(I53,L53,O53,R53,U53,X53,AA53,AD53,AG53,AJ53,AM53,AP53)</f>
        <v>0</v>
      </c>
      <c r="G53" s="49">
        <v>0</v>
      </c>
      <c r="H53" s="49">
        <f>'ОГД  МКУ УГЗиП'!H48+'ОГД МКУ УКС '!H48</f>
        <v>0</v>
      </c>
      <c r="I53" s="49">
        <f>'ОГД  МКУ УГЗиП'!I48+'ОГД МКУ УКС '!I48</f>
        <v>0</v>
      </c>
      <c r="J53" s="49">
        <f>J51</f>
        <v>0</v>
      </c>
      <c r="K53" s="49">
        <f>'ОГД  МКУ УГЗиП'!K48+'ОГД МКУ УКС '!K48</f>
        <v>0</v>
      </c>
      <c r="L53" s="49">
        <f>'ОГД  МКУ УГЗиП'!L48+'ОГД МКУ УКС '!L48</f>
        <v>0</v>
      </c>
      <c r="M53" s="49">
        <f>M51</f>
        <v>0</v>
      </c>
      <c r="N53" s="49">
        <f>'ОГД  МКУ УГЗиП'!N48+'ОГД МКУ УКС '!N48</f>
        <v>0</v>
      </c>
      <c r="O53" s="49">
        <f>'ОГД  МКУ УГЗиП'!O48+'ОГД МКУ УКС '!O48</f>
        <v>0</v>
      </c>
      <c r="P53" s="49">
        <f>P51</f>
        <v>0</v>
      </c>
      <c r="Q53" s="49">
        <f>'ОГД  МКУ УГЗиП'!Q48+'ОГД МКУ УКС '!Q48</f>
        <v>0</v>
      </c>
      <c r="R53" s="49">
        <f>'ОГД  МКУ УГЗиП'!R48+'ОГД МКУ УКС '!R48</f>
        <v>0</v>
      </c>
      <c r="S53" s="49">
        <f>S51</f>
        <v>0</v>
      </c>
      <c r="T53" s="49">
        <f>'ОГД  МКУ УГЗиП'!T48+'ОГД МКУ УКС '!T48</f>
        <v>0</v>
      </c>
      <c r="U53" s="49">
        <f>'ОГД  МКУ УГЗиП'!U48+'ОГД МКУ УКС '!U48</f>
        <v>0</v>
      </c>
      <c r="V53" s="49">
        <f>V51</f>
        <v>0</v>
      </c>
      <c r="W53" s="49">
        <f>'ОГД  МКУ УГЗиП'!W48+'ОГД МКУ УКС '!W48</f>
        <v>0</v>
      </c>
      <c r="X53" s="49">
        <f>'ОГД  МКУ УГЗиП'!X48+'ОГД МКУ УКС '!X48</f>
        <v>0</v>
      </c>
      <c r="Y53" s="49">
        <f>Y51</f>
        <v>0</v>
      </c>
      <c r="Z53" s="49">
        <f>'ОГД  МКУ УГЗиП'!Z48+'ОГД МКУ УКС '!Z48</f>
        <v>0</v>
      </c>
      <c r="AA53" s="49">
        <f>'ОГД  МКУ УГЗиП'!AA48+'ОГД МКУ УКС '!AA48</f>
        <v>0</v>
      </c>
      <c r="AB53" s="49">
        <f>AB51</f>
        <v>0</v>
      </c>
      <c r="AC53" s="49">
        <f>'ОГД  МКУ УГЗиП'!AC48+'ОГД МКУ УКС '!AC48</f>
        <v>0</v>
      </c>
      <c r="AD53" s="49">
        <f>'ОГД  МКУ УГЗиП'!AD48+'ОГД МКУ УКС '!AD48</f>
        <v>0</v>
      </c>
      <c r="AE53" s="49">
        <f>AE51</f>
        <v>0</v>
      </c>
      <c r="AF53" s="49">
        <f>'ОГД  МКУ УГЗиП'!AF48+'ОГД МКУ УКС '!AF48</f>
        <v>0</v>
      </c>
      <c r="AG53" s="49">
        <f>'ОГД  МКУ УГЗиП'!AG48+'ОГД МКУ УКС '!AG48</f>
        <v>0</v>
      </c>
      <c r="AH53" s="49">
        <f>AH51</f>
        <v>0</v>
      </c>
      <c r="AI53" s="49">
        <f>'ОГД  МКУ УГЗиП'!AI48+'ОГД МКУ УКС '!AI48</f>
        <v>0</v>
      </c>
      <c r="AJ53" s="49">
        <f>'ОГД  МКУ УГЗиП'!AJ48+'ОГД МКУ УКС '!AJ48</f>
        <v>0</v>
      </c>
      <c r="AK53" s="49">
        <f>AK51</f>
        <v>0</v>
      </c>
      <c r="AL53" s="49">
        <f>'ОГД  МКУ УГЗиП'!AL48+'ОГД МКУ УКС '!AL48</f>
        <v>0</v>
      </c>
      <c r="AM53" s="49">
        <f>'ОГД  МКУ УГЗиП'!AM48+'ОГД МКУ УКС '!AM48</f>
        <v>0</v>
      </c>
      <c r="AN53" s="49">
        <f>AN51</f>
        <v>0</v>
      </c>
      <c r="AO53" s="49">
        <f>'ОГД  МКУ УГЗиП'!AO48+'ОГД МКУ УКС '!AO48</f>
        <v>0</v>
      </c>
      <c r="AP53" s="49">
        <f>'ОГД  МКУ УГЗиП'!AP48+'ОГД МКУ УКС '!AP48</f>
        <v>0</v>
      </c>
      <c r="AQ53" s="49">
        <f>AQ51</f>
        <v>0</v>
      </c>
      <c r="AR53" s="148"/>
      <c r="AS53" s="148"/>
    </row>
    <row r="54" spans="1:45" ht="90" x14ac:dyDescent="0.25">
      <c r="A54" s="314"/>
      <c r="B54" s="315"/>
      <c r="C54" s="316"/>
      <c r="D54" s="109" t="s">
        <v>27</v>
      </c>
      <c r="E54" s="49">
        <f>H54+K54+N54+Q54+T54+W54+Z54+AC54+AF54+AI54+AL54+AO54</f>
        <v>1069.8</v>
      </c>
      <c r="F54" s="49">
        <f>SUM(I54,L54,O54,R54,U54,X54,AA54,AD54,AG54,AJ54,AM54,AP54)</f>
        <v>129</v>
      </c>
      <c r="G54" s="49">
        <v>0</v>
      </c>
      <c r="H54" s="49">
        <v>0</v>
      </c>
      <c r="I54" s="49">
        <v>0</v>
      </c>
      <c r="J54" s="49">
        <f>J52</f>
        <v>0</v>
      </c>
      <c r="K54" s="49">
        <v>41</v>
      </c>
      <c r="L54" s="49">
        <v>41</v>
      </c>
      <c r="M54" s="49">
        <v>100</v>
      </c>
      <c r="N54" s="49">
        <v>375.5</v>
      </c>
      <c r="O54" s="49">
        <v>88</v>
      </c>
      <c r="P54" s="49">
        <v>23.4</v>
      </c>
      <c r="Q54" s="49">
        <v>0</v>
      </c>
      <c r="R54" s="49">
        <f>'ОГД  МКУ УГЗиП'!R49+'ОГД МКУ УКС '!R49</f>
        <v>0</v>
      </c>
      <c r="S54" s="49">
        <f>S52</f>
        <v>0</v>
      </c>
      <c r="T54" s="49">
        <v>0</v>
      </c>
      <c r="U54" s="49">
        <f>'ОГД  МКУ УГЗиП'!U49+'ОГД МКУ УКС '!U49</f>
        <v>0</v>
      </c>
      <c r="V54" s="49">
        <f>V52</f>
        <v>0</v>
      </c>
      <c r="W54" s="49">
        <v>653.29999999999995</v>
      </c>
      <c r="X54" s="49">
        <f>'ОГД  МКУ УГЗиП'!X49+'ОГД МКУ УКС '!X49</f>
        <v>0</v>
      </c>
      <c r="Y54" s="49">
        <f>Y52</f>
        <v>0</v>
      </c>
      <c r="Z54" s="49">
        <v>0</v>
      </c>
      <c r="AA54" s="49">
        <f>'ОГД  МКУ УГЗиП'!AA49+'ОГД МКУ УКС '!AA49</f>
        <v>0</v>
      </c>
      <c r="AB54" s="49">
        <f>AB52</f>
        <v>0</v>
      </c>
      <c r="AC54" s="49">
        <v>0</v>
      </c>
      <c r="AD54" s="49">
        <f>'ОГД  МКУ УГЗиП'!AD49+'ОГД МКУ УКС '!AD49</f>
        <v>0</v>
      </c>
      <c r="AE54" s="49">
        <f>AE52</f>
        <v>0</v>
      </c>
      <c r="AF54" s="49">
        <v>0</v>
      </c>
      <c r="AG54" s="49">
        <f>'ОГД  МКУ УГЗиП'!AG49+'ОГД МКУ УКС '!AG49</f>
        <v>0</v>
      </c>
      <c r="AH54" s="49">
        <f>AH52</f>
        <v>0</v>
      </c>
      <c r="AI54" s="49">
        <v>0</v>
      </c>
      <c r="AJ54" s="49">
        <f>'ОГД  МКУ УГЗиП'!AJ49+'ОГД МКУ УКС '!AJ49</f>
        <v>0</v>
      </c>
      <c r="AK54" s="49">
        <f>AK52</f>
        <v>0</v>
      </c>
      <c r="AL54" s="49">
        <v>0</v>
      </c>
      <c r="AM54" s="49">
        <f>'ОГД  МКУ УГЗиП'!AM49+'ОГД МКУ УКС '!AM49</f>
        <v>0</v>
      </c>
      <c r="AN54" s="49">
        <f>AN52</f>
        <v>0</v>
      </c>
      <c r="AO54" s="49">
        <v>0</v>
      </c>
      <c r="AP54" s="49">
        <f>'ОГД  МКУ УГЗиП'!AP49+'ОГД МКУ УКС '!AP49</f>
        <v>0</v>
      </c>
      <c r="AQ54" s="49">
        <f>AQ52</f>
        <v>0</v>
      </c>
      <c r="AR54" s="306"/>
      <c r="AS54" s="306"/>
    </row>
    <row r="55" spans="1:45" s="13" customFormat="1" x14ac:dyDescent="0.25">
      <c r="A55" s="308" t="s">
        <v>36</v>
      </c>
      <c r="B55" s="309"/>
      <c r="C55" s="310"/>
      <c r="D55" s="95" t="s">
        <v>22</v>
      </c>
      <c r="E55" s="49">
        <f>SUM(E56:E59)</f>
        <v>56684.499999999993</v>
      </c>
      <c r="F55" s="49">
        <f>SUM(F56:F59)</f>
        <v>11504.2</v>
      </c>
      <c r="G55" s="49">
        <f>F55/E55*100</f>
        <v>20.295142411064756</v>
      </c>
      <c r="H55" s="49">
        <f>SUM(H56:H59)</f>
        <v>1151.0999999999999</v>
      </c>
      <c r="I55" s="49">
        <f>I43</f>
        <v>790.7</v>
      </c>
      <c r="J55" s="49">
        <f>I55/H55*100</f>
        <v>68.690817478933212</v>
      </c>
      <c r="K55" s="49">
        <f>SUM(K56:K59)</f>
        <v>7491</v>
      </c>
      <c r="L55" s="49">
        <f>L43</f>
        <v>7070</v>
      </c>
      <c r="M55" s="49">
        <v>94.4</v>
      </c>
      <c r="N55" s="49">
        <f>SUM(N56:N59)</f>
        <v>3718.8</v>
      </c>
      <c r="O55" s="49">
        <f>O43</f>
        <v>3643.5</v>
      </c>
      <c r="P55" s="49">
        <f>O55/N55*100</f>
        <v>97.975153275250065</v>
      </c>
      <c r="Q55" s="49">
        <f>SUM(Q56:Q59)</f>
        <v>4286.7999999999993</v>
      </c>
      <c r="R55" s="49">
        <f>R43</f>
        <v>0</v>
      </c>
      <c r="S55" s="49">
        <v>0</v>
      </c>
      <c r="T55" s="49">
        <f>SUM(T56:T59)</f>
        <v>3807.9</v>
      </c>
      <c r="U55" s="49">
        <f>U43</f>
        <v>0</v>
      </c>
      <c r="V55" s="49">
        <v>0</v>
      </c>
      <c r="W55" s="49">
        <f>SUM(W56:W59)</f>
        <v>5840.7000000000007</v>
      </c>
      <c r="X55" s="49">
        <f>X43</f>
        <v>0</v>
      </c>
      <c r="Y55" s="49">
        <v>0</v>
      </c>
      <c r="Z55" s="49">
        <f>SUM(Z56:Z59)</f>
        <v>3848.2</v>
      </c>
      <c r="AA55" s="49">
        <f>AA43</f>
        <v>0</v>
      </c>
      <c r="AB55" s="49">
        <v>0</v>
      </c>
      <c r="AC55" s="49">
        <f>SUM(AC56:AC59)</f>
        <v>3902.3999999999996</v>
      </c>
      <c r="AD55" s="49">
        <f>AD43</f>
        <v>0</v>
      </c>
      <c r="AE55" s="49">
        <v>0</v>
      </c>
      <c r="AF55" s="49">
        <f>SUM(AF56:AF59)</f>
        <v>4703.5</v>
      </c>
      <c r="AG55" s="49">
        <f>AG43</f>
        <v>0</v>
      </c>
      <c r="AH55" s="49">
        <f>AG55/AF55*100</f>
        <v>0</v>
      </c>
      <c r="AI55" s="49">
        <f>SUM(AI56:AI59)</f>
        <v>4906.7999999999993</v>
      </c>
      <c r="AJ55" s="49">
        <v>0</v>
      </c>
      <c r="AK55" s="49">
        <v>0</v>
      </c>
      <c r="AL55" s="49">
        <f>SUM(AL56:AL59)</f>
        <v>3590.7</v>
      </c>
      <c r="AM55" s="49">
        <f>AM43</f>
        <v>0</v>
      </c>
      <c r="AN55" s="49">
        <v>0</v>
      </c>
      <c r="AO55" s="49">
        <f>SUM(AO56:AO59)</f>
        <v>9436.6</v>
      </c>
      <c r="AP55" s="49">
        <f>AP43</f>
        <v>0</v>
      </c>
      <c r="AQ55" s="49">
        <v>0</v>
      </c>
      <c r="AR55" s="332"/>
      <c r="AS55" s="332"/>
    </row>
    <row r="56" spans="1:45" s="13" customFormat="1" ht="22.5" x14ac:dyDescent="0.25">
      <c r="A56" s="311"/>
      <c r="B56" s="312"/>
      <c r="C56" s="313"/>
      <c r="D56" s="95" t="s">
        <v>38</v>
      </c>
      <c r="E56" s="49">
        <f t="shared" ref="E56:F59" si="23">H56+K56+N56+Q56+T56+W56+Z56+AC56+AF56+AI56+AL56+AO56</f>
        <v>0</v>
      </c>
      <c r="F56" s="49">
        <f t="shared" si="23"/>
        <v>0</v>
      </c>
      <c r="G56" s="49">
        <v>0</v>
      </c>
      <c r="H56" s="49">
        <f>'ОГД  МКУ УГЗиП'!H50+'ОГД МКУ УКС '!H50</f>
        <v>0</v>
      </c>
      <c r="I56" s="49">
        <f>'ОГД  МКУ УГЗиП'!I50+'ОГД МКУ УКС '!I50</f>
        <v>0</v>
      </c>
      <c r="J56" s="49">
        <v>0</v>
      </c>
      <c r="K56" s="49">
        <f>'ОГД  МКУ УГЗиП'!K50+'ОГД МКУ УКС '!K50</f>
        <v>0</v>
      </c>
      <c r="L56" s="49">
        <f>'ОГД  МКУ УГЗиП'!L50+'ОГД МКУ УКС '!L50</f>
        <v>0</v>
      </c>
      <c r="M56" s="49">
        <v>0</v>
      </c>
      <c r="N56" s="49">
        <f>'ОГД  МКУ УГЗиП'!N50+'ОГД МКУ УКС '!N50</f>
        <v>0</v>
      </c>
      <c r="O56" s="49">
        <f>'ОГД  МКУ УГЗиП'!O50+'ОГД МКУ УКС '!O50</f>
        <v>0</v>
      </c>
      <c r="P56" s="49">
        <v>0</v>
      </c>
      <c r="Q56" s="49">
        <f>'ОГД  МКУ УГЗиП'!Q50+'ОГД МКУ УКС '!Q50</f>
        <v>0</v>
      </c>
      <c r="R56" s="49">
        <f>'ОГД  МКУ УГЗиП'!R50+'ОГД МКУ УКС '!R50</f>
        <v>0</v>
      </c>
      <c r="S56" s="49">
        <v>0</v>
      </c>
      <c r="T56" s="49">
        <f>'ОГД  МКУ УГЗиП'!T50+'ОГД МКУ УКС '!T50</f>
        <v>0</v>
      </c>
      <c r="U56" s="49">
        <f>'ОГД  МКУ УГЗиП'!U50+'ОГД МКУ УКС '!U50</f>
        <v>0</v>
      </c>
      <c r="V56" s="49">
        <v>0</v>
      </c>
      <c r="W56" s="49">
        <f>'ОГД  МКУ УГЗиП'!W50+'ОГД МКУ УКС '!W50</f>
        <v>0</v>
      </c>
      <c r="X56" s="49">
        <f>'ОГД  МКУ УГЗиП'!X50+'ОГД МКУ УКС '!X50</f>
        <v>0</v>
      </c>
      <c r="Y56" s="49">
        <v>0</v>
      </c>
      <c r="Z56" s="49">
        <f>'ОГД  МКУ УГЗиП'!Z50+'ОГД МКУ УКС '!Z50</f>
        <v>0</v>
      </c>
      <c r="AA56" s="49">
        <f>'ОГД  МКУ УГЗиП'!AA50+'ОГД МКУ УКС '!AA50</f>
        <v>0</v>
      </c>
      <c r="AB56" s="49">
        <v>0</v>
      </c>
      <c r="AC56" s="49">
        <f>'ОГД  МКУ УГЗиП'!AC50+'ОГД МКУ УКС '!AC50</f>
        <v>0</v>
      </c>
      <c r="AD56" s="49">
        <f>'ОГД  МКУ УГЗиП'!AD50+'ОГД МКУ УКС '!AD50</f>
        <v>0</v>
      </c>
      <c r="AE56" s="49">
        <v>0</v>
      </c>
      <c r="AF56" s="49">
        <f>'ОГД  МКУ УГЗиП'!AF50+'ОГД МКУ УКС '!AF50</f>
        <v>0</v>
      </c>
      <c r="AG56" s="49">
        <f>'ОГД  МКУ УГЗиП'!AG50+'ОГД МКУ УКС '!AG50</f>
        <v>0</v>
      </c>
      <c r="AH56" s="49">
        <v>0</v>
      </c>
      <c r="AI56" s="49">
        <f>'ОГД  МКУ УГЗиП'!AI50+'ОГД МКУ УКС '!AI50</f>
        <v>0</v>
      </c>
      <c r="AJ56" s="49">
        <f>'ОГД  МКУ УГЗиП'!AJ50+'ОГД МКУ УКС '!AJ50</f>
        <v>0</v>
      </c>
      <c r="AK56" s="49">
        <v>0</v>
      </c>
      <c r="AL56" s="49">
        <f>'ОГД  МКУ УГЗиП'!AL50+'ОГД МКУ УКС '!AL50</f>
        <v>0</v>
      </c>
      <c r="AM56" s="49">
        <f>'ОГД  МКУ УГЗиП'!AM50+'ОГД МКУ УКС '!AM50</f>
        <v>0</v>
      </c>
      <c r="AN56" s="49">
        <v>0</v>
      </c>
      <c r="AO56" s="49">
        <f>'ОГД  МКУ УГЗиП'!AO50+'ОГД МКУ УКС '!AO50</f>
        <v>0</v>
      </c>
      <c r="AP56" s="49">
        <f>'ОГД  МКУ УГЗиП'!AP50+'ОГД МКУ УКС '!AP50</f>
        <v>0</v>
      </c>
      <c r="AQ56" s="49">
        <v>0</v>
      </c>
      <c r="AR56" s="332"/>
      <c r="AS56" s="332"/>
    </row>
    <row r="57" spans="1:45" s="13" customFormat="1" ht="22.5" x14ac:dyDescent="0.25">
      <c r="A57" s="311"/>
      <c r="B57" s="312"/>
      <c r="C57" s="313"/>
      <c r="D57" s="95" t="s">
        <v>23</v>
      </c>
      <c r="E57" s="49">
        <f t="shared" si="23"/>
        <v>3782.6</v>
      </c>
      <c r="F57" s="49">
        <f t="shared" si="23"/>
        <v>0</v>
      </c>
      <c r="G57" s="49">
        <f>F57/E57*100</f>
        <v>0</v>
      </c>
      <c r="H57" s="49">
        <f>'ОГД  МКУ УГЗиП'!H51+'ОГД МКУ УКС '!H51</f>
        <v>0</v>
      </c>
      <c r="I57" s="49">
        <f>'ОГД  МКУ УГЗиП'!I51+'ОГД МКУ УКС '!I51</f>
        <v>0</v>
      </c>
      <c r="J57" s="49">
        <f>J45</f>
        <v>0</v>
      </c>
      <c r="K57" s="49">
        <f>'ОГД  МКУ УГЗиП'!K51+'ОГД МКУ УКС '!K51</f>
        <v>0</v>
      </c>
      <c r="L57" s="49">
        <f>'ОГД  МКУ УГЗиП'!L51+'ОГД МКУ УКС '!L51</f>
        <v>0</v>
      </c>
      <c r="M57" s="49">
        <f>M45</f>
        <v>0</v>
      </c>
      <c r="N57" s="49">
        <f>'ОГД  МКУ УГЗиП'!N51+'ОГД МКУ УКС '!N51</f>
        <v>0</v>
      </c>
      <c r="O57" s="49">
        <f>'ОГД  МКУ УГЗиП'!O51+'ОГД МКУ УКС '!O51</f>
        <v>0</v>
      </c>
      <c r="P57" s="49">
        <f>P45</f>
        <v>0</v>
      </c>
      <c r="Q57" s="49">
        <f>'ОГД  МКУ УГЗиП'!Q51+'ОГД МКУ УКС '!Q51</f>
        <v>0</v>
      </c>
      <c r="R57" s="49">
        <f>'ОГД  МКУ УГЗиП'!R51+'ОГД МКУ УКС '!R51</f>
        <v>0</v>
      </c>
      <c r="S57" s="49">
        <f>S45</f>
        <v>0</v>
      </c>
      <c r="T57" s="49">
        <f>'ОГД  МКУ УГЗиП'!T51+'ОГД МКУ УКС '!T51</f>
        <v>0</v>
      </c>
      <c r="U57" s="49">
        <f>'ОГД  МКУ УГЗиП'!U51+'ОГД МКУ УКС '!U51</f>
        <v>0</v>
      </c>
      <c r="V57" s="49">
        <f>V45</f>
        <v>0</v>
      </c>
      <c r="W57" s="49">
        <f>'ОГД  МКУ УГЗиП'!W51+'ОГД МКУ УКС '!W51</f>
        <v>0</v>
      </c>
      <c r="X57" s="49">
        <f>'ОГД  МКУ УГЗиП'!X51+'ОГД МКУ УКС '!X51</f>
        <v>0</v>
      </c>
      <c r="Y57" s="49">
        <v>0</v>
      </c>
      <c r="Z57" s="49">
        <f>'ОГД  МКУ УГЗиП'!Z51+'ОГД МКУ УКС '!Z51</f>
        <v>0</v>
      </c>
      <c r="AA57" s="49">
        <f>'ОГД  МКУ УГЗиП'!AA51+'ОГД МКУ УКС '!AA51</f>
        <v>0</v>
      </c>
      <c r="AB57" s="49">
        <f>AB45</f>
        <v>0</v>
      </c>
      <c r="AC57" s="49">
        <f>'ОГД  МКУ УГЗиП'!AC51+'ОГД МКУ УКС '!AC51</f>
        <v>0</v>
      </c>
      <c r="AD57" s="49">
        <f>'ОГД  МКУ УГЗиП'!AD51+'ОГД МКУ УКС '!AD51</f>
        <v>0</v>
      </c>
      <c r="AE57" s="49">
        <f>AE45</f>
        <v>0</v>
      </c>
      <c r="AF57" s="49">
        <f>'ОГД  МКУ УГЗиП'!AF51+'ОГД МКУ УКС '!AF51</f>
        <v>0</v>
      </c>
      <c r="AG57" s="49">
        <f>'ОГД  МКУ УГЗиП'!AG51+'ОГД МКУ УКС '!AG51</f>
        <v>0</v>
      </c>
      <c r="AH57" s="49">
        <v>0</v>
      </c>
      <c r="AI57" s="49">
        <f>'ОГД  МКУ УГЗиП'!AI51+'ОГД МКУ УКС '!AI51</f>
        <v>0</v>
      </c>
      <c r="AJ57" s="49">
        <f>'ОГД  МКУ УГЗиП'!AJ51+'ОГД МКУ УКС '!AJ51</f>
        <v>0</v>
      </c>
      <c r="AK57" s="49">
        <f>AK45</f>
        <v>0</v>
      </c>
      <c r="AL57" s="49">
        <f>'ОГД  МКУ УГЗиП'!AL51+'ОГД МКУ УКС '!AL51</f>
        <v>0</v>
      </c>
      <c r="AM57" s="49">
        <f>'ОГД  МКУ УГЗиП'!AM51+'ОГД МКУ УКС '!AM51</f>
        <v>0</v>
      </c>
      <c r="AN57" s="49">
        <f>AN45</f>
        <v>0</v>
      </c>
      <c r="AO57" s="49">
        <f>'ОГД  МКУ УГЗиП'!AO51+'ОГД МКУ УКС '!AO51</f>
        <v>3782.6</v>
      </c>
      <c r="AP57" s="49">
        <f>'ОГД  МКУ УГЗиП'!AP51+'ОГД МКУ УКС '!AP51</f>
        <v>0</v>
      </c>
      <c r="AQ57" s="49">
        <f>AQ45</f>
        <v>0</v>
      </c>
      <c r="AR57" s="332"/>
      <c r="AS57" s="332"/>
    </row>
    <row r="58" spans="1:45" s="13" customFormat="1" x14ac:dyDescent="0.25">
      <c r="A58" s="311"/>
      <c r="B58" s="312"/>
      <c r="C58" s="313"/>
      <c r="D58" s="95" t="s">
        <v>43</v>
      </c>
      <c r="E58" s="49">
        <f t="shared" si="23"/>
        <v>52901.899999999994</v>
      </c>
      <c r="F58" s="49">
        <f t="shared" si="23"/>
        <v>11504.2</v>
      </c>
      <c r="G58" s="49">
        <f>F58/E58*100</f>
        <v>21.746288885654394</v>
      </c>
      <c r="H58" s="49">
        <f>'ОГД  МКУ УГЗиП'!H52+'ОГД МКУ УКС '!H52</f>
        <v>1151.0999999999999</v>
      </c>
      <c r="I58" s="49">
        <f>'ОГД  МКУ УГЗиП'!I52+'ОГД МКУ УКС '!I52</f>
        <v>790.7</v>
      </c>
      <c r="J58" s="49">
        <f>I58/H58*100</f>
        <v>68.690817478933212</v>
      </c>
      <c r="K58" s="49">
        <f>'ОГД  МКУ УГЗиП'!K52+'ОГД МКУ УКС '!K52</f>
        <v>7491</v>
      </c>
      <c r="L58" s="49">
        <f>'ОГД  МКУ УГЗиП'!L52+'ОГД МКУ УКС '!L52</f>
        <v>7070</v>
      </c>
      <c r="M58" s="49">
        <f>L58/K58*100</f>
        <v>94.379922573755167</v>
      </c>
      <c r="N58" s="49">
        <f>'ОГД  МКУ УГЗиП'!N52+'ОГД МКУ УКС '!N52</f>
        <v>3718.8</v>
      </c>
      <c r="O58" s="49">
        <f>'ОГД  МКУ УГЗиП'!O52+'ОГД МКУ УКС '!O52</f>
        <v>3643.5</v>
      </c>
      <c r="P58" s="49">
        <f>O58/N58*100</f>
        <v>97.975153275250065</v>
      </c>
      <c r="Q58" s="49">
        <f>'ОГД  МКУ УГЗиП'!Q52+'ОГД МКУ УКС '!Q52-35</f>
        <v>4286.7999999999993</v>
      </c>
      <c r="R58" s="49">
        <f>'ОГД  МКУ УГЗиП'!R52+'ОГД МКУ УКС '!R52</f>
        <v>0</v>
      </c>
      <c r="S58" s="49">
        <v>0</v>
      </c>
      <c r="T58" s="49">
        <f>'ОГД  МКУ УГЗиП'!T52+'ОГД МКУ УКС '!T52</f>
        <v>3807.9</v>
      </c>
      <c r="U58" s="49">
        <f>'ОГД  МКУ УГЗиП'!U52+'ОГД МКУ УКС '!U52</f>
        <v>0</v>
      </c>
      <c r="V58" s="49">
        <v>0</v>
      </c>
      <c r="W58" s="49">
        <f>'ОГД  МКУ УГЗиП'!W52+'ОГД МКУ УКС '!W52</f>
        <v>5840.7000000000007</v>
      </c>
      <c r="X58" s="49">
        <f>'ОГД  МКУ УГЗиП'!X52+'ОГД МКУ УКС '!X52</f>
        <v>0</v>
      </c>
      <c r="Y58" s="49">
        <v>0</v>
      </c>
      <c r="Z58" s="49">
        <f>'ОГД  МКУ УГЗиП'!Z52+'ОГД МКУ УКС '!Z52</f>
        <v>3848.2</v>
      </c>
      <c r="AA58" s="49">
        <f>'ОГД  МКУ УГЗиП'!AA52+'ОГД МКУ УКС '!AA52</f>
        <v>0</v>
      </c>
      <c r="AB58" s="49">
        <v>0</v>
      </c>
      <c r="AC58" s="49">
        <f>'ОГД  МКУ УГЗиП'!AC52+'ОГД МКУ УКС '!AC52</f>
        <v>3902.3999999999996</v>
      </c>
      <c r="AD58" s="49">
        <f>'ОГД  МКУ УГЗиП'!AD52+'ОГД МКУ УКС '!AD52</f>
        <v>0</v>
      </c>
      <c r="AE58" s="49">
        <v>0</v>
      </c>
      <c r="AF58" s="49">
        <f>'ОГД  МКУ УГЗиП'!AF52+'ОГД МКУ УКС '!AF52</f>
        <v>4703.5</v>
      </c>
      <c r="AG58" s="49">
        <f>'ОГД  МКУ УГЗиП'!AG52+'ОГД МКУ УКС '!AG52</f>
        <v>0</v>
      </c>
      <c r="AH58" s="49">
        <f>AG58/AF58*100</f>
        <v>0</v>
      </c>
      <c r="AI58" s="49">
        <f>'ОГД  МКУ УГЗиП'!AI52+'ОГД МКУ УКС '!AI52</f>
        <v>4906.7999999999993</v>
      </c>
      <c r="AJ58" s="49">
        <f>'ОГД  МКУ УГЗиП'!AJ52+'ОГД МКУ УКС '!AJ52</f>
        <v>0</v>
      </c>
      <c r="AK58" s="49">
        <v>0</v>
      </c>
      <c r="AL58" s="49">
        <f>'ОГД  МКУ УГЗиП'!AL52+'ОГД МКУ УКС '!AL52</f>
        <v>3590.7</v>
      </c>
      <c r="AM58" s="49">
        <f>'ОГД  МКУ УГЗиП'!AM52+'ОГД МКУ УКС '!AM52</f>
        <v>0</v>
      </c>
      <c r="AN58" s="49">
        <v>0</v>
      </c>
      <c r="AO58" s="49">
        <f>'ОГД  МКУ УГЗиП'!AO52+'ОГД МКУ УКС '!AO52</f>
        <v>5654</v>
      </c>
      <c r="AP58" s="49">
        <f>'ОГД  МКУ УГЗиП'!AP52+'ОГД МКУ УКС '!AP52</f>
        <v>0</v>
      </c>
      <c r="AQ58" s="49">
        <v>0</v>
      </c>
      <c r="AR58" s="332"/>
      <c r="AS58" s="332"/>
    </row>
    <row r="59" spans="1:45" s="13" customFormat="1" ht="22.5" x14ac:dyDescent="0.25">
      <c r="A59" s="311"/>
      <c r="B59" s="312"/>
      <c r="C59" s="313"/>
      <c r="D59" s="95" t="s">
        <v>39</v>
      </c>
      <c r="E59" s="49">
        <f t="shared" si="23"/>
        <v>0</v>
      </c>
      <c r="F59" s="49">
        <f t="shared" si="23"/>
        <v>0</v>
      </c>
      <c r="G59" s="49">
        <v>0</v>
      </c>
      <c r="H59" s="49">
        <f>'ОГД  МКУ УГЗиП'!H53+'ОГД МКУ УКС '!H53</f>
        <v>0</v>
      </c>
      <c r="I59" s="49">
        <f>'ОГД  МКУ УГЗиП'!I53+'ОГД МКУ УКС '!I53</f>
        <v>0</v>
      </c>
      <c r="J59" s="49">
        <v>0</v>
      </c>
      <c r="K59" s="49">
        <f>'ОГД  МКУ УГЗиП'!K53+'ОГД МКУ УКС '!K53</f>
        <v>0</v>
      </c>
      <c r="L59" s="49">
        <f>'ОГД  МКУ УГЗиП'!L53+'ОГД МКУ УКС '!L53</f>
        <v>0</v>
      </c>
      <c r="M59" s="49">
        <v>0</v>
      </c>
      <c r="N59" s="49">
        <f>'ОГД  МКУ УГЗиП'!N53+'ОГД МКУ УКС '!N53</f>
        <v>0</v>
      </c>
      <c r="O59" s="49">
        <f>'ОГД  МКУ УГЗиП'!O53+'ОГД МКУ УКС '!O53</f>
        <v>0</v>
      </c>
      <c r="P59" s="49">
        <v>0</v>
      </c>
      <c r="Q59" s="49">
        <f>'ОГД  МКУ УГЗиП'!Q53+'ОГД МКУ УКС '!Q53</f>
        <v>0</v>
      </c>
      <c r="R59" s="49">
        <f>'ОГД  МКУ УГЗиП'!R53+'ОГД МКУ УКС '!R53</f>
        <v>0</v>
      </c>
      <c r="S59" s="49">
        <v>0</v>
      </c>
      <c r="T59" s="49">
        <f>'ОГД  МКУ УГЗиП'!T53+'ОГД МКУ УКС '!T53</f>
        <v>0</v>
      </c>
      <c r="U59" s="49">
        <f>'ОГД  МКУ УГЗиП'!U53+'ОГД МКУ УКС '!U53</f>
        <v>0</v>
      </c>
      <c r="V59" s="49">
        <v>0</v>
      </c>
      <c r="W59" s="49">
        <f>'ОГД  МКУ УГЗиП'!W53+'ОГД МКУ УКС '!W53</f>
        <v>0</v>
      </c>
      <c r="X59" s="49">
        <f>'ОГД  МКУ УГЗиП'!X53+'ОГД МКУ УКС '!X53</f>
        <v>0</v>
      </c>
      <c r="Y59" s="49">
        <v>0</v>
      </c>
      <c r="Z59" s="49">
        <f>'ОГД  МКУ УГЗиП'!Z53+'ОГД МКУ УКС '!Z53</f>
        <v>0</v>
      </c>
      <c r="AA59" s="49">
        <f>'ОГД  МКУ УГЗиП'!AA53+'ОГД МКУ УКС '!AA53</f>
        <v>0</v>
      </c>
      <c r="AB59" s="49">
        <v>0</v>
      </c>
      <c r="AC59" s="49">
        <f>'ОГД  МКУ УГЗиП'!AC53+'ОГД МКУ УКС '!AC53</f>
        <v>0</v>
      </c>
      <c r="AD59" s="49">
        <f>'ОГД  МКУ УГЗиП'!AD53+'ОГД МКУ УКС '!AD53</f>
        <v>0</v>
      </c>
      <c r="AE59" s="49">
        <v>0</v>
      </c>
      <c r="AF59" s="49">
        <f>'ОГД  МКУ УГЗиП'!AF53+'ОГД МКУ УКС '!AF53</f>
        <v>0</v>
      </c>
      <c r="AG59" s="49">
        <f>'ОГД  МКУ УГЗиП'!AG53+'ОГД МКУ УКС '!AG53</f>
        <v>0</v>
      </c>
      <c r="AH59" s="49">
        <v>0</v>
      </c>
      <c r="AI59" s="49">
        <f>'ОГД  МКУ УГЗиП'!AI53+'ОГД МКУ УКС '!AI53</f>
        <v>0</v>
      </c>
      <c r="AJ59" s="49">
        <f>'ОГД  МКУ УГЗиП'!AJ53+'ОГД МКУ УКС '!AJ53</f>
        <v>0</v>
      </c>
      <c r="AK59" s="49">
        <v>0</v>
      </c>
      <c r="AL59" s="49">
        <f>'ОГД  МКУ УГЗиП'!AL53+'ОГД МКУ УКС '!AL53</f>
        <v>0</v>
      </c>
      <c r="AM59" s="49">
        <f>'ОГД  МКУ УГЗиП'!AM53+'ОГД МКУ УКС '!AM53</f>
        <v>0</v>
      </c>
      <c r="AN59" s="49">
        <v>0</v>
      </c>
      <c r="AO59" s="49">
        <f>'ОГД  МКУ УГЗиП'!AO53+'ОГД МКУ УКС '!AO53</f>
        <v>0</v>
      </c>
      <c r="AP59" s="49">
        <f>'ОГД  МКУ УГЗиП'!AP53+'ОГД МКУ УКС '!AP53</f>
        <v>0</v>
      </c>
      <c r="AQ59" s="49">
        <v>0</v>
      </c>
      <c r="AR59" s="332"/>
      <c r="AS59" s="332"/>
    </row>
    <row r="60" spans="1:45" s="13" customFormat="1" ht="90" x14ac:dyDescent="0.25">
      <c r="A60" s="314"/>
      <c r="B60" s="315"/>
      <c r="C60" s="316"/>
      <c r="D60" s="109" t="s">
        <v>27</v>
      </c>
      <c r="E60" s="49">
        <f t="shared" ref="E60" si="24">H60+K60+N60+Q60+T60+W60+Z60+AC60+AF60+AI60+AL60+AO60</f>
        <v>204</v>
      </c>
      <c r="F60" s="49">
        <f t="shared" ref="F60" si="25">I60+L60+O60+R60+U60+X60+AA60+AD60+AG60+AJ60+AM60+AP60</f>
        <v>145</v>
      </c>
      <c r="G60" s="49">
        <f>F60/E60*100</f>
        <v>71.078431372549019</v>
      </c>
      <c r="H60" s="49">
        <f>'ОГД  МКУ УГЗиП'!H54+'ОГД МКУ УКС '!H54</f>
        <v>0</v>
      </c>
      <c r="I60" s="49">
        <f>'ОГД  МКУ УГЗиП'!I54+'ОГД МКУ УКС '!I54</f>
        <v>0</v>
      </c>
      <c r="J60" s="49">
        <v>0</v>
      </c>
      <c r="K60" s="49">
        <f>'ОГД  МКУ УГЗиП'!K54+'ОГД МКУ УКС '!K54</f>
        <v>0</v>
      </c>
      <c r="L60" s="49">
        <f>'ОГД  МКУ УГЗиП'!L54+'ОГД МКУ УКС '!L54</f>
        <v>0</v>
      </c>
      <c r="M60" s="49">
        <v>0</v>
      </c>
      <c r="N60" s="49">
        <v>145</v>
      </c>
      <c r="O60" s="49">
        <v>145</v>
      </c>
      <c r="P60" s="49">
        <v>100</v>
      </c>
      <c r="Q60" s="49">
        <f>'ОГД  МКУ УГЗиП'!Q54+'ОГД МКУ УКС '!Q54</f>
        <v>0</v>
      </c>
      <c r="R60" s="49">
        <f>'ОГД  МКУ УГЗиП'!R54+'ОГД МКУ УКС '!R54</f>
        <v>0</v>
      </c>
      <c r="S60" s="49">
        <v>0</v>
      </c>
      <c r="T60" s="49">
        <f>'ОГД  МКУ УГЗиП'!T54+'ОГД МКУ УКС '!T54</f>
        <v>0</v>
      </c>
      <c r="U60" s="49">
        <f>'ОГД  МКУ УГЗиП'!U54+'ОГД МКУ УКС '!U54</f>
        <v>0</v>
      </c>
      <c r="V60" s="49">
        <v>0</v>
      </c>
      <c r="W60" s="49">
        <f>'ОГД  МКУ УГЗиП'!W54+'ОГД МКУ УКС '!W54</f>
        <v>0</v>
      </c>
      <c r="X60" s="49">
        <f>'ОГД  МКУ УГЗиП'!X54+'ОГД МКУ УКС '!X54</f>
        <v>0</v>
      </c>
      <c r="Y60" s="49">
        <v>0</v>
      </c>
      <c r="Z60" s="49">
        <v>59</v>
      </c>
      <c r="AA60" s="49">
        <f>'ОГД  МКУ УГЗиП'!AA54+'ОГД МКУ УКС '!AA54</f>
        <v>0</v>
      </c>
      <c r="AB60" s="49">
        <v>0</v>
      </c>
      <c r="AC60" s="49">
        <f>'ОГД  МКУ УГЗиП'!AC54+'ОГД МКУ УКС '!AC54</f>
        <v>0</v>
      </c>
      <c r="AD60" s="49">
        <f>'ОГД  МКУ УГЗиП'!AD54+'ОГД МКУ УКС '!AD54</f>
        <v>0</v>
      </c>
      <c r="AE60" s="49">
        <v>0</v>
      </c>
      <c r="AF60" s="49">
        <f>'ОГД  МКУ УГЗиП'!AF54+'ОГД МКУ УКС '!AF54</f>
        <v>0</v>
      </c>
      <c r="AG60" s="49">
        <f>'ОГД  МКУ УГЗиП'!AG54+'ОГД МКУ УКС '!AG54</f>
        <v>0</v>
      </c>
      <c r="AH60" s="49">
        <v>0</v>
      </c>
      <c r="AI60" s="49">
        <f>'ОГД  МКУ УГЗиП'!AI54+'ОГД МКУ УКС '!AI54</f>
        <v>0</v>
      </c>
      <c r="AJ60" s="49">
        <f>'ОГД  МКУ УГЗиП'!AJ54+'ОГД МКУ УКС '!AJ54</f>
        <v>0</v>
      </c>
      <c r="AK60" s="49">
        <v>0</v>
      </c>
      <c r="AL60" s="49">
        <f>'ОГД  МКУ УГЗиП'!AL54+'ОГД МКУ УКС '!AL54</f>
        <v>0</v>
      </c>
      <c r="AM60" s="49">
        <f>'ОГД  МКУ УГЗиП'!AM54+'ОГД МКУ УКС '!AM54</f>
        <v>0</v>
      </c>
      <c r="AN60" s="49">
        <v>0</v>
      </c>
      <c r="AO60" s="49">
        <f>'ОГД  МКУ УГЗиП'!AO54+'ОГД МКУ УКС '!AO54</f>
        <v>0</v>
      </c>
      <c r="AP60" s="49">
        <f>'ОГД  МКУ УГЗиП'!AP54+'ОГД МКУ УКС '!AP54</f>
        <v>0</v>
      </c>
      <c r="AQ60" s="49">
        <v>0</v>
      </c>
      <c r="AR60" s="110"/>
      <c r="AS60" s="110"/>
    </row>
    <row r="61" spans="1:45" ht="15.75" customHeight="1" x14ac:dyDescent="0.25">
      <c r="A61" s="166" t="s">
        <v>37</v>
      </c>
      <c r="B61" s="345"/>
      <c r="C61" s="167"/>
      <c r="D61" s="224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</row>
    <row r="62" spans="1:45" ht="15" customHeight="1" x14ac:dyDescent="0.25">
      <c r="A62" s="308" t="s">
        <v>40</v>
      </c>
      <c r="B62" s="309"/>
      <c r="C62" s="310"/>
      <c r="D62" s="95" t="s">
        <v>22</v>
      </c>
      <c r="E62" s="49">
        <f>H62+K62+N62+Q62+T62+W62+Z62+AC62+AF62+AI62+AL62+AO62</f>
        <v>29773.9</v>
      </c>
      <c r="F62" s="49">
        <f>I62+L62+O62+R62+U62+X62+AA62+AD62+AG62+AJ62+AM62+AP62</f>
        <v>5763.6</v>
      </c>
      <c r="G62" s="49">
        <f>F62/E62*100</f>
        <v>19.357893994404495</v>
      </c>
      <c r="H62" s="49">
        <f>SUM(H63:H66)</f>
        <v>652.5</v>
      </c>
      <c r="I62" s="49">
        <f>SUM(I63:I66)</f>
        <v>347</v>
      </c>
      <c r="J62" s="49">
        <f>I62/H62*100</f>
        <v>53.180076628352488</v>
      </c>
      <c r="K62" s="49">
        <f>SUM(K63:K66)</f>
        <v>4136.5999999999995</v>
      </c>
      <c r="L62" s="49">
        <f>SUM(L63:L66)</f>
        <v>3715.6</v>
      </c>
      <c r="M62" s="49">
        <f>L62/K62*100</f>
        <v>89.822559590001461</v>
      </c>
      <c r="N62" s="49">
        <f>SUM(N63:N66)</f>
        <v>1701</v>
      </c>
      <c r="O62" s="49">
        <f>SUM(O63:O66)</f>
        <v>1701</v>
      </c>
      <c r="P62" s="49">
        <f>O62/N62*100</f>
        <v>100</v>
      </c>
      <c r="Q62" s="49">
        <f>SUM(Q63:Q66)</f>
        <v>2067.1</v>
      </c>
      <c r="R62" s="49">
        <f>SUM(R63:R66)</f>
        <v>0</v>
      </c>
      <c r="S62" s="49">
        <f>R62/Q62*100</f>
        <v>0</v>
      </c>
      <c r="T62" s="49">
        <f>SUM(T63:T66)</f>
        <v>2002.9</v>
      </c>
      <c r="U62" s="49">
        <f>SUM(U63:U66)</f>
        <v>0</v>
      </c>
      <c r="V62" s="49">
        <f>U62/T62*100</f>
        <v>0</v>
      </c>
      <c r="W62" s="49">
        <f>SUM(W63:W66)</f>
        <v>2084.2000000000003</v>
      </c>
      <c r="X62" s="49">
        <f>SUM(X63:X66)</f>
        <v>0</v>
      </c>
      <c r="Y62" s="49">
        <f>X62/W62*100</f>
        <v>0</v>
      </c>
      <c r="Z62" s="49">
        <f>SUM(Z63:Z66)</f>
        <v>1727.6</v>
      </c>
      <c r="AA62" s="49">
        <f>SUM(AA63:AA66)</f>
        <v>0</v>
      </c>
      <c r="AB62" s="49">
        <f>AA62/Z62*100</f>
        <v>0</v>
      </c>
      <c r="AC62" s="49">
        <f>SUM(AC63:AC66)</f>
        <v>1728.8</v>
      </c>
      <c r="AD62" s="49">
        <f>SUM(AD63:AD66)</f>
        <v>0</v>
      </c>
      <c r="AE62" s="49">
        <f>AD62/AC62*100</f>
        <v>0</v>
      </c>
      <c r="AF62" s="49">
        <f>SUM(AF63:AF66)</f>
        <v>2745.2</v>
      </c>
      <c r="AG62" s="49">
        <f>SUM(AG63:AG66)</f>
        <v>0</v>
      </c>
      <c r="AH62" s="49">
        <f>AG62/AF62*100</f>
        <v>0</v>
      </c>
      <c r="AI62" s="49">
        <f>SUM(AI63:AI66)</f>
        <v>3051.2</v>
      </c>
      <c r="AJ62" s="49">
        <f>SUM(AJ63:AJ66)</f>
        <v>0</v>
      </c>
      <c r="AK62" s="49">
        <f>AJ62/AI62*100</f>
        <v>0</v>
      </c>
      <c r="AL62" s="49">
        <f>SUM(AL63:AL66)</f>
        <v>1660.9</v>
      </c>
      <c r="AM62" s="49">
        <f>SUM(AM63:AM66)</f>
        <v>0</v>
      </c>
      <c r="AN62" s="49">
        <f>AM62/AL62*100</f>
        <v>0</v>
      </c>
      <c r="AO62" s="49">
        <f>SUM(AO63:AO66)</f>
        <v>6215.9</v>
      </c>
      <c r="AP62" s="49">
        <f>SUM(AP63:AP66)</f>
        <v>0</v>
      </c>
      <c r="AQ62" s="49">
        <f>AP62/AO62*100</f>
        <v>0</v>
      </c>
      <c r="AR62" s="133"/>
      <c r="AS62" s="160"/>
    </row>
    <row r="63" spans="1:45" ht="22.5" x14ac:dyDescent="0.25">
      <c r="A63" s="311"/>
      <c r="B63" s="312"/>
      <c r="C63" s="313"/>
      <c r="D63" s="95" t="s">
        <v>38</v>
      </c>
      <c r="E63" s="49">
        <f>H63+K63+N63+Q63+T63+W63+Z63+AC63+AF63+AI63+AL63+AO63</f>
        <v>0</v>
      </c>
      <c r="F63" s="49">
        <f>SUM(F9,F15,F27,F33,F44)</f>
        <v>0</v>
      </c>
      <c r="G63" s="49">
        <v>0</v>
      </c>
      <c r="H63" s="49">
        <f>'ОГД  МКУ УГЗиП'!H56+'ОГД МКУ УКС '!H56</f>
        <v>0</v>
      </c>
      <c r="I63" s="49">
        <f>'ОГД  МКУ УГЗиП'!I56+'ОГД МКУ УКС '!I56</f>
        <v>0</v>
      </c>
      <c r="J63" s="49">
        <f>SUM(J9,J15,J27,J33)</f>
        <v>0</v>
      </c>
      <c r="K63" s="49">
        <f>'ОГД  МКУ УГЗиП'!K56+'ОГД МКУ УКС '!K56</f>
        <v>0</v>
      </c>
      <c r="L63" s="49">
        <f>'ОГД  МКУ УГЗиП'!L56+'ОГД МКУ УКС '!L56</f>
        <v>0</v>
      </c>
      <c r="M63" s="49">
        <f>SUM(M9,M15,M27,M33)</f>
        <v>0</v>
      </c>
      <c r="N63" s="49">
        <f>'ОГД  МКУ УГЗиП'!N56+'ОГД МКУ УКС '!N56</f>
        <v>0</v>
      </c>
      <c r="O63" s="49">
        <f>'ОГД  МКУ УГЗиП'!O56+'ОГД МКУ УКС '!O56</f>
        <v>0</v>
      </c>
      <c r="P63" s="49">
        <f>SUM(P9,P15,P27,P33)</f>
        <v>0</v>
      </c>
      <c r="Q63" s="49">
        <f>'ОГД  МКУ УГЗиП'!Q56+'ОГД МКУ УКС '!Q56</f>
        <v>0</v>
      </c>
      <c r="R63" s="49">
        <f>'ОГД  МКУ УГЗиП'!R56+'ОГД МКУ УКС '!R56</f>
        <v>0</v>
      </c>
      <c r="S63" s="49">
        <f>SUM(S9,S15,S27,S33)</f>
        <v>0</v>
      </c>
      <c r="T63" s="49">
        <f>'ОГД  МКУ УГЗиП'!T56+'ОГД МКУ УКС '!T56</f>
        <v>0</v>
      </c>
      <c r="U63" s="49">
        <f>'ОГД  МКУ УГЗиП'!U56+'ОГД МКУ УКС '!U56</f>
        <v>0</v>
      </c>
      <c r="V63" s="49">
        <f>SUM(V9,V15,V27,V33)</f>
        <v>0</v>
      </c>
      <c r="W63" s="49">
        <f>'ОГД  МКУ УГЗиП'!W56+'ОГД МКУ УКС '!W56</f>
        <v>0</v>
      </c>
      <c r="X63" s="49">
        <f>'ОГД  МКУ УГЗиП'!X56+'ОГД МКУ УКС '!X56</f>
        <v>0</v>
      </c>
      <c r="Y63" s="49">
        <f>SUM(Y9,Y15,Y27,Y33)</f>
        <v>0</v>
      </c>
      <c r="Z63" s="49">
        <f>'ОГД  МКУ УГЗиП'!Z56+'ОГД МКУ УКС '!Z56</f>
        <v>0</v>
      </c>
      <c r="AA63" s="49">
        <f>'ОГД  МКУ УГЗиП'!AA56+'ОГД МКУ УКС '!AA56</f>
        <v>0</v>
      </c>
      <c r="AB63" s="49">
        <f>SUM(AB9,AB15,AB27,AB33)</f>
        <v>0</v>
      </c>
      <c r="AC63" s="49">
        <f>'ОГД  МКУ УГЗиП'!AC56+'ОГД МКУ УКС '!AC56</f>
        <v>0</v>
      </c>
      <c r="AD63" s="49">
        <f>'ОГД  МКУ УГЗиП'!AD56+'ОГД МКУ УКС '!AD56</f>
        <v>0</v>
      </c>
      <c r="AE63" s="49">
        <f>SUM(AE9,AE15,AE27,AE33)</f>
        <v>0</v>
      </c>
      <c r="AF63" s="49">
        <f>'ОГД  МКУ УГЗиП'!AF56+'ОГД МКУ УКС '!AF56</f>
        <v>0</v>
      </c>
      <c r="AG63" s="49">
        <f>'ОГД  МКУ УГЗиП'!AG56+'ОГД МКУ УКС '!AG56</f>
        <v>0</v>
      </c>
      <c r="AH63" s="49">
        <f>SUM(AH9,AH15,AH27,AH33)</f>
        <v>0</v>
      </c>
      <c r="AI63" s="49">
        <f>'ОГД  МКУ УГЗиП'!AI56+'ОГД МКУ УКС '!AI56</f>
        <v>0</v>
      </c>
      <c r="AJ63" s="49">
        <f>'ОГД  МКУ УГЗиП'!AJ56+'ОГД МКУ УКС '!AJ56</f>
        <v>0</v>
      </c>
      <c r="AK63" s="49">
        <f>SUM(AK9,AK15,AK27,AK33)</f>
        <v>0</v>
      </c>
      <c r="AL63" s="49">
        <f>'ОГД  МКУ УГЗиП'!AL56+'ОГД МКУ УКС '!AL56</f>
        <v>0</v>
      </c>
      <c r="AM63" s="49">
        <f>'ОГД  МКУ УГЗиП'!AM56+'ОГД МКУ УКС '!AM56</f>
        <v>0</v>
      </c>
      <c r="AN63" s="49">
        <f>SUM(AN9,AN15,AN27,AN33)</f>
        <v>0</v>
      </c>
      <c r="AO63" s="49">
        <f>'ОГД  МКУ УГЗиП'!AO56+'ОГД МКУ УКС '!AO56</f>
        <v>0</v>
      </c>
      <c r="AP63" s="49">
        <f>'ОГД  МКУ УГЗиП'!AP56+'ОГД МКУ УКС '!AP56</f>
        <v>0</v>
      </c>
      <c r="AQ63" s="49">
        <f>SUM(AQ9,AQ15,AQ27,AQ33)</f>
        <v>0</v>
      </c>
      <c r="AR63" s="134"/>
      <c r="AS63" s="161"/>
    </row>
    <row r="64" spans="1:45" ht="22.5" x14ac:dyDescent="0.25">
      <c r="A64" s="311"/>
      <c r="B64" s="312"/>
      <c r="C64" s="313"/>
      <c r="D64" s="95" t="s">
        <v>23</v>
      </c>
      <c r="E64" s="49">
        <f t="shared" ref="E64:E65" si="26">H64+K64+N64+Q64+T64+W64+Z64+AC64+AF64+AI64+AL64+AO64</f>
        <v>3782.6</v>
      </c>
      <c r="F64" s="49">
        <f>SUM(F10,F16,F22,F28,F34)</f>
        <v>0</v>
      </c>
      <c r="G64" s="49">
        <f>F64/E64*100</f>
        <v>0</v>
      </c>
      <c r="H64" s="49">
        <f>'ОГД  МКУ УГЗиП'!H57+'ОГД МКУ УКС '!H57</f>
        <v>0</v>
      </c>
      <c r="I64" s="49">
        <f>'ОГД  МКУ УГЗиП'!I57+'ОГД МКУ УКС '!I57</f>
        <v>0</v>
      </c>
      <c r="J64" s="49">
        <f>SUM(J10,J16,J28,J34)</f>
        <v>0</v>
      </c>
      <c r="K64" s="49">
        <f>'ОГД  МКУ УГЗиП'!K57+'ОГД МКУ УКС '!K57</f>
        <v>0</v>
      </c>
      <c r="L64" s="49">
        <f>'ОГД  МКУ УГЗиП'!L57+'ОГД МКУ УКС '!L57</f>
        <v>0</v>
      </c>
      <c r="M64" s="49">
        <f>SUM(M10,M16,M28,M34)</f>
        <v>0</v>
      </c>
      <c r="N64" s="49">
        <f>'ОГД  МКУ УГЗиП'!N57+'ОГД МКУ УКС '!N57</f>
        <v>0</v>
      </c>
      <c r="O64" s="49">
        <f>'ОГД  МКУ УГЗиП'!O57+'ОГД МКУ УКС '!O57</f>
        <v>0</v>
      </c>
      <c r="P64" s="49">
        <v>0</v>
      </c>
      <c r="Q64" s="49">
        <f>'ОГД  МКУ УГЗиП'!Q57+'ОГД МКУ УКС '!Q57</f>
        <v>0</v>
      </c>
      <c r="R64" s="49">
        <f>'ОГД  МКУ УГЗиП'!R57+'ОГД МКУ УКС '!R57</f>
        <v>0</v>
      </c>
      <c r="S64" s="49">
        <f>SUM(S10,S16,S28,S34)</f>
        <v>0</v>
      </c>
      <c r="T64" s="49">
        <f>'ОГД  МКУ УГЗиП'!T57+'ОГД МКУ УКС '!T57</f>
        <v>0</v>
      </c>
      <c r="U64" s="49">
        <f>'ОГД  МКУ УГЗиП'!U57+'ОГД МКУ УКС '!U57</f>
        <v>0</v>
      </c>
      <c r="V64" s="49">
        <f>SUM(V10,V16,V28,V34)</f>
        <v>0</v>
      </c>
      <c r="W64" s="49">
        <f>'ОГД  МКУ УГЗиП'!W57+'ОГД МКУ УКС '!W57</f>
        <v>0</v>
      </c>
      <c r="X64" s="49">
        <f>'ОГД  МКУ УГЗиП'!X57+'ОГД МКУ УКС '!X57</f>
        <v>0</v>
      </c>
      <c r="Y64" s="49">
        <f>SUM(Y10,Y16,Y28,Y34)</f>
        <v>0</v>
      </c>
      <c r="Z64" s="49">
        <f>'ОГД  МКУ УГЗиП'!Z57+'ОГД МКУ УКС '!Z57</f>
        <v>0</v>
      </c>
      <c r="AA64" s="49">
        <f>'ОГД  МКУ УГЗиП'!AA57+'ОГД МКУ УКС '!AA57</f>
        <v>0</v>
      </c>
      <c r="AB64" s="49">
        <f>SUM(AB10,AB16,AB28,AB34)</f>
        <v>0</v>
      </c>
      <c r="AC64" s="49">
        <f>'ОГД  МКУ УГЗиП'!AC57+'ОГД МКУ УКС '!AC57</f>
        <v>0</v>
      </c>
      <c r="AD64" s="49">
        <f>'ОГД  МКУ УГЗиП'!AD57+'ОГД МКУ УКС '!AD57</f>
        <v>0</v>
      </c>
      <c r="AE64" s="49">
        <f>SUM(AE10,AE16,AE28,AE34)</f>
        <v>0</v>
      </c>
      <c r="AF64" s="49">
        <f>'ОГД  МКУ УГЗиП'!AF57+'ОГД МКУ УКС '!AF57</f>
        <v>0</v>
      </c>
      <c r="AG64" s="49">
        <f>'ОГД  МКУ УГЗиП'!AG57+'ОГД МКУ УКС '!AG57</f>
        <v>0</v>
      </c>
      <c r="AH64" s="49">
        <f>SUM(AH10,AH16,AH28,AH34)</f>
        <v>0</v>
      </c>
      <c r="AI64" s="49">
        <f>'ОГД  МКУ УГЗиП'!AI57+'ОГД МКУ УКС '!AI57</f>
        <v>0</v>
      </c>
      <c r="AJ64" s="49">
        <f>'ОГД  МКУ УГЗиП'!AJ57+'ОГД МКУ УКС '!AJ57</f>
        <v>0</v>
      </c>
      <c r="AK64" s="49">
        <f>SUM(AK10,AK16,AK28,AK34)</f>
        <v>0</v>
      </c>
      <c r="AL64" s="49">
        <f>'ОГД  МКУ УГЗиП'!AL57+'ОГД МКУ УКС '!AL57</f>
        <v>0</v>
      </c>
      <c r="AM64" s="49">
        <f>'ОГД  МКУ УГЗиП'!AM57+'ОГД МКУ УКС '!AM57</f>
        <v>0</v>
      </c>
      <c r="AN64" s="49">
        <f>SUM(AN10,AN16,AN28,AN34)</f>
        <v>0</v>
      </c>
      <c r="AO64" s="49">
        <f>'ОГД  МКУ УГЗиП'!AO57+'ОГД МКУ УКС '!AO57</f>
        <v>3782.6</v>
      </c>
      <c r="AP64" s="49">
        <f>'ОГД  МКУ УГЗиП'!AP57+'ОГД МКУ УКС '!AP57</f>
        <v>0</v>
      </c>
      <c r="AQ64" s="49">
        <f>SUM(AQ10,AQ16,AQ28,AQ34)</f>
        <v>0</v>
      </c>
      <c r="AR64" s="134"/>
      <c r="AS64" s="161"/>
    </row>
    <row r="65" spans="1:45" x14ac:dyDescent="0.25">
      <c r="A65" s="311"/>
      <c r="B65" s="312"/>
      <c r="C65" s="313"/>
      <c r="D65" s="95" t="s">
        <v>43</v>
      </c>
      <c r="E65" s="49">
        <f t="shared" si="26"/>
        <v>25991.3</v>
      </c>
      <c r="F65" s="49">
        <f>I65+L65+O65+R65+U65+X65+AA65+AD65+AG65+AJ65+AM65+AP65</f>
        <v>5763.6</v>
      </c>
      <c r="G65" s="49">
        <f>F65/E65*100</f>
        <v>22.175112441470802</v>
      </c>
      <c r="H65" s="49">
        <f>'ОГД  МКУ УГЗиП'!H58+'ОГД МКУ УКС '!H58</f>
        <v>652.5</v>
      </c>
      <c r="I65" s="49">
        <f>'ОГД  МКУ УГЗиП'!I58+'ОГД МКУ УКС '!I58</f>
        <v>347</v>
      </c>
      <c r="J65" s="49">
        <f>I65/H65*100</f>
        <v>53.180076628352488</v>
      </c>
      <c r="K65" s="49">
        <f>'ОГД  МКУ УГЗиП'!K58+'ОГД МКУ УКС '!K58</f>
        <v>4136.5999999999995</v>
      </c>
      <c r="L65" s="49">
        <f>'ОГД  МКУ УГЗиП'!L58+'ОГД МКУ УКС '!L58</f>
        <v>3715.6</v>
      </c>
      <c r="M65" s="49">
        <f>L65/K65*100</f>
        <v>89.822559590001461</v>
      </c>
      <c r="N65" s="49">
        <f>'ОГД  МКУ УГЗиП'!N58+'ОГД МКУ УКС '!N58</f>
        <v>1701</v>
      </c>
      <c r="O65" s="49">
        <f>'ОГД  МКУ УГЗиП'!O58+'ОГД МКУ УКС '!O58</f>
        <v>1701</v>
      </c>
      <c r="P65" s="49">
        <f>O65/N65*100</f>
        <v>100</v>
      </c>
      <c r="Q65" s="49">
        <f>'ОГД  МКУ УГЗиП'!Q58+'ОГД МКУ УКС '!Q58</f>
        <v>2067.1</v>
      </c>
      <c r="R65" s="49">
        <f>'ОГД  МКУ УГЗиП'!R58+'ОГД МКУ УКС '!R58</f>
        <v>0</v>
      </c>
      <c r="S65" s="49">
        <f>R65/Q65*100</f>
        <v>0</v>
      </c>
      <c r="T65" s="49">
        <f>'ОГД  МКУ УГЗиП'!T58+'ОГД МКУ УКС '!T58</f>
        <v>2002.9</v>
      </c>
      <c r="U65" s="49">
        <f>'ОГД  МКУ УГЗиП'!U58+'ОГД МКУ УКС '!U58</f>
        <v>0</v>
      </c>
      <c r="V65" s="49">
        <f>U65/T65*100</f>
        <v>0</v>
      </c>
      <c r="W65" s="49">
        <f>'ОГД  МКУ УГЗиП'!W58+'ОГД МКУ УКС '!W58</f>
        <v>2084.2000000000003</v>
      </c>
      <c r="X65" s="49">
        <f>'ОГД  МКУ УГЗиП'!X58+'ОГД МКУ УКС '!X58</f>
        <v>0</v>
      </c>
      <c r="Y65" s="49">
        <f>X65/W65*100</f>
        <v>0</v>
      </c>
      <c r="Z65" s="49">
        <f>'ОГД  МКУ УГЗиП'!Z58+'ОГД МКУ УКС '!Z58</f>
        <v>1727.6</v>
      </c>
      <c r="AA65" s="49">
        <f>'ОГД  МКУ УГЗиП'!AA58+'ОГД МКУ УКС '!AA58</f>
        <v>0</v>
      </c>
      <c r="AB65" s="49">
        <f>AA65/Z65*100</f>
        <v>0</v>
      </c>
      <c r="AC65" s="49">
        <f>'ОГД  МКУ УГЗиП'!AC58+'ОГД МКУ УКС '!AC58</f>
        <v>1728.8</v>
      </c>
      <c r="AD65" s="49">
        <f>'ОГД  МКУ УГЗиП'!AD58+'ОГД МКУ УКС '!AD58</f>
        <v>0</v>
      </c>
      <c r="AE65" s="49">
        <f>AD65/AC65*100</f>
        <v>0</v>
      </c>
      <c r="AF65" s="49">
        <f>'ОГД  МКУ УГЗиП'!AF58+'ОГД МКУ УКС '!AF58</f>
        <v>2745.2</v>
      </c>
      <c r="AG65" s="49">
        <f>'ОГД  МКУ УГЗиП'!AG58+'ОГД МКУ УКС '!AG58</f>
        <v>0</v>
      </c>
      <c r="AH65" s="49">
        <f>AG65/AF65*100</f>
        <v>0</v>
      </c>
      <c r="AI65" s="49">
        <f>'ОГД  МКУ УГЗиП'!AI58+'ОГД МКУ УКС '!AI58</f>
        <v>3051.2</v>
      </c>
      <c r="AJ65" s="49">
        <f>'ОГД  МКУ УГЗиП'!AJ58+'ОГД МКУ УКС '!AJ58</f>
        <v>0</v>
      </c>
      <c r="AK65" s="49">
        <f>AJ65/AI65*100</f>
        <v>0</v>
      </c>
      <c r="AL65" s="49">
        <f>'ОГД  МКУ УГЗиП'!AL58+'ОГД МКУ УКС '!AL58</f>
        <v>1660.9</v>
      </c>
      <c r="AM65" s="49">
        <f>'ОГД  МКУ УГЗиП'!AM58+'ОГД МКУ УКС '!AM58</f>
        <v>0</v>
      </c>
      <c r="AN65" s="49">
        <f>AM65/AL65*100</f>
        <v>0</v>
      </c>
      <c r="AO65" s="49">
        <f>'ОГД  МКУ УГЗиП'!AO58+'ОГД МКУ УКС '!AO58</f>
        <v>2433.3000000000002</v>
      </c>
      <c r="AP65" s="49">
        <f>'ОГД  МКУ УГЗиП'!AP58+'ОГД МКУ УКС '!AP58</f>
        <v>0</v>
      </c>
      <c r="AQ65" s="49">
        <f>AP65/AO65*100</f>
        <v>0</v>
      </c>
      <c r="AR65" s="134"/>
      <c r="AS65" s="161"/>
    </row>
    <row r="66" spans="1:45" ht="24" customHeight="1" x14ac:dyDescent="0.25">
      <c r="A66" s="311"/>
      <c r="B66" s="312"/>
      <c r="C66" s="313"/>
      <c r="D66" s="95" t="s">
        <v>39</v>
      </c>
      <c r="E66" s="49">
        <v>0</v>
      </c>
      <c r="F66" s="49">
        <v>0</v>
      </c>
      <c r="G66" s="49">
        <v>0</v>
      </c>
      <c r="H66" s="49">
        <f>'ОГД  МКУ УГЗиП'!H59+'ОГД МКУ УКС '!H59</f>
        <v>0</v>
      </c>
      <c r="I66" s="49">
        <f>'ОГД  МКУ УГЗиП'!I59+'ОГД МКУ УКС '!I59</f>
        <v>0</v>
      </c>
      <c r="J66" s="49">
        <f>SUM(J12,J18,J30,J36)</f>
        <v>0</v>
      </c>
      <c r="K66" s="49">
        <f>'ОГД  МКУ УГЗиП'!K59+'ОГД МКУ УКС '!K59</f>
        <v>0</v>
      </c>
      <c r="L66" s="49">
        <f>'ОГД  МКУ УГЗиП'!L59+'ОГД МКУ УКС '!L59</f>
        <v>0</v>
      </c>
      <c r="M66" s="49">
        <f>SUM(M12,M18,M30,M36)</f>
        <v>0</v>
      </c>
      <c r="N66" s="49">
        <f>'ОГД  МКУ УГЗиП'!N59+'ОГД МКУ УКС '!N59</f>
        <v>0</v>
      </c>
      <c r="O66" s="49">
        <f>'ОГД  МКУ УГЗиП'!O59+'ОГД МКУ УКС '!O59</f>
        <v>0</v>
      </c>
      <c r="P66" s="49">
        <v>0</v>
      </c>
      <c r="Q66" s="49">
        <f>'ОГД  МКУ УГЗиП'!Q59+'ОГД МКУ УКС '!Q59</f>
        <v>0</v>
      </c>
      <c r="R66" s="49">
        <f>'ОГД  МКУ УГЗиП'!R59+'ОГД МКУ УКС '!R59</f>
        <v>0</v>
      </c>
      <c r="S66" s="49">
        <f>SUM(S12,S18,S30,S36)</f>
        <v>0</v>
      </c>
      <c r="T66" s="49">
        <f>'ОГД  МКУ УГЗиП'!T59+'ОГД МКУ УКС '!T59</f>
        <v>0</v>
      </c>
      <c r="U66" s="49">
        <f>'ОГД  МКУ УГЗиП'!U59+'ОГД МКУ УКС '!U59</f>
        <v>0</v>
      </c>
      <c r="V66" s="49">
        <f>SUM(V12,V18,V30,V36)</f>
        <v>0</v>
      </c>
      <c r="W66" s="49">
        <f>'ОГД  МКУ УГЗиП'!W59+'ОГД МКУ УКС '!W59</f>
        <v>0</v>
      </c>
      <c r="X66" s="49">
        <f>'ОГД  МКУ УГЗиП'!X59+'ОГД МКУ УКС '!X59</f>
        <v>0</v>
      </c>
      <c r="Y66" s="49">
        <f>SUM(Y12,Y18,Y30,Y36)</f>
        <v>0</v>
      </c>
      <c r="Z66" s="49">
        <f>'ОГД  МКУ УГЗиП'!Z59+'ОГД МКУ УКС '!Z59</f>
        <v>0</v>
      </c>
      <c r="AA66" s="49">
        <f>'ОГД  МКУ УГЗиП'!AA59+'ОГД МКУ УКС '!AA59</f>
        <v>0</v>
      </c>
      <c r="AB66" s="49">
        <f>SUM(AB12,AB18,AB30,AB36)</f>
        <v>0</v>
      </c>
      <c r="AC66" s="49">
        <f>'ОГД  МКУ УГЗиП'!AC59+'ОГД МКУ УКС '!AC59</f>
        <v>0</v>
      </c>
      <c r="AD66" s="49">
        <f>'ОГД  МКУ УГЗиП'!AD59+'ОГД МКУ УКС '!AD59</f>
        <v>0</v>
      </c>
      <c r="AE66" s="49">
        <f>SUM(AE12,AE18,AE30,AE36)</f>
        <v>0</v>
      </c>
      <c r="AF66" s="49">
        <f>'ОГД  МКУ УГЗиП'!AF59+'ОГД МКУ УКС '!AF59</f>
        <v>0</v>
      </c>
      <c r="AG66" s="49">
        <f>'ОГД  МКУ УГЗиП'!AG59+'ОГД МКУ УКС '!AG59</f>
        <v>0</v>
      </c>
      <c r="AH66" s="49">
        <f>SUM(AH12,AH18,AH30,AH36)</f>
        <v>0</v>
      </c>
      <c r="AI66" s="49">
        <f>'ОГД  МКУ УГЗиП'!AI59+'ОГД МКУ УКС '!AI59</f>
        <v>0</v>
      </c>
      <c r="AJ66" s="49">
        <f>'ОГД  МКУ УГЗиП'!AJ59+'ОГД МКУ УКС '!AJ59</f>
        <v>0</v>
      </c>
      <c r="AK66" s="49">
        <f>SUM(AK12,AK18,AK30,AK36)</f>
        <v>0</v>
      </c>
      <c r="AL66" s="49">
        <f>'ОГД  МКУ УГЗиП'!AL59+'ОГД МКУ УКС '!AL59</f>
        <v>0</v>
      </c>
      <c r="AM66" s="49">
        <f>'ОГД  МКУ УГЗиП'!AM59+'ОГД МКУ УКС '!AM59</f>
        <v>0</v>
      </c>
      <c r="AN66" s="49">
        <f>SUM(AN12,AN18,AN30,AN36)</f>
        <v>0</v>
      </c>
      <c r="AO66" s="49">
        <f>'ОГД  МКУ УГЗиП'!AO59+'ОГД МКУ УКС '!AO59</f>
        <v>0</v>
      </c>
      <c r="AP66" s="49">
        <f>'ОГД  МКУ УГЗиП'!AP59+'ОГД МКУ УКС '!AP59</f>
        <v>0</v>
      </c>
      <c r="AQ66" s="49">
        <f>SUM(AQ12,AQ18,AQ30,AQ36)</f>
        <v>0</v>
      </c>
      <c r="AR66" s="134"/>
      <c r="AS66" s="161"/>
    </row>
    <row r="67" spans="1:45" ht="71.25" customHeight="1" x14ac:dyDescent="0.25">
      <c r="A67" s="314"/>
      <c r="B67" s="315"/>
      <c r="C67" s="316"/>
      <c r="D67" s="109" t="s">
        <v>27</v>
      </c>
      <c r="E67" s="49">
        <f>N67+Z67</f>
        <v>204</v>
      </c>
      <c r="F67" s="49">
        <f>O67+AA67</f>
        <v>145</v>
      </c>
      <c r="G67" s="49">
        <f>F67/E67*100</f>
        <v>71.078431372549019</v>
      </c>
      <c r="H67" s="49">
        <v>0</v>
      </c>
      <c r="I67" s="49">
        <v>0</v>
      </c>
      <c r="J67" s="49">
        <f>SUM(J13,J19,J31,J37)</f>
        <v>0</v>
      </c>
      <c r="K67" s="49">
        <v>0</v>
      </c>
      <c r="L67" s="49">
        <v>0</v>
      </c>
      <c r="M67" s="49">
        <f>SUM(M13,M19,M31,M37)</f>
        <v>0</v>
      </c>
      <c r="N67" s="49">
        <v>145</v>
      </c>
      <c r="O67" s="49">
        <v>145</v>
      </c>
      <c r="P67" s="49">
        <v>100</v>
      </c>
      <c r="Q67" s="49">
        <v>0</v>
      </c>
      <c r="R67" s="49">
        <f>'ОГД  МКУ УГЗиП'!R60+'ОГД МКУ УКС '!R60</f>
        <v>0</v>
      </c>
      <c r="S67" s="49">
        <f>SUM(S13,S19,S31,S37)</f>
        <v>0</v>
      </c>
      <c r="T67" s="49">
        <v>0</v>
      </c>
      <c r="U67" s="49">
        <f>'ОГД  МКУ УГЗиП'!U60+'ОГД МКУ УКС '!U60</f>
        <v>0</v>
      </c>
      <c r="V67" s="49">
        <f>SUM(V13,V19,V31,V37)</f>
        <v>0</v>
      </c>
      <c r="W67" s="49">
        <v>0</v>
      </c>
      <c r="X67" s="49">
        <f>'ОГД  МКУ УГЗиП'!X60+'ОГД МКУ УКС '!X60</f>
        <v>0</v>
      </c>
      <c r="Y67" s="49">
        <f>SUM(Y13,Y19,Y31,Y37)</f>
        <v>0</v>
      </c>
      <c r="Z67" s="49">
        <v>59</v>
      </c>
      <c r="AA67" s="49">
        <f>'ОГД  МКУ УГЗиП'!AA60+'ОГД МКУ УКС '!AA60</f>
        <v>0</v>
      </c>
      <c r="AB67" s="49">
        <f>SUM(AB13,AB19,AB31,AB37)</f>
        <v>0</v>
      </c>
      <c r="AC67" s="49">
        <v>0</v>
      </c>
      <c r="AD67" s="49">
        <f>'ОГД  МКУ УГЗиП'!AD60+'ОГД МКУ УКС '!AD60</f>
        <v>0</v>
      </c>
      <c r="AE67" s="49">
        <f>SUM(AE13,AE19,AE31,AE37)</f>
        <v>0</v>
      </c>
      <c r="AF67" s="49">
        <v>0</v>
      </c>
      <c r="AG67" s="49">
        <f>'ОГД  МКУ УГЗиП'!AG60+'ОГД МКУ УКС '!AG60</f>
        <v>0</v>
      </c>
      <c r="AH67" s="49">
        <f>SUM(AH13,AH19,AH31,AH37)</f>
        <v>0</v>
      </c>
      <c r="AI67" s="49">
        <v>0</v>
      </c>
      <c r="AJ67" s="49">
        <f>'ОГД  МКУ УГЗиП'!AJ60+'ОГД МКУ УКС '!AJ60</f>
        <v>0</v>
      </c>
      <c r="AK67" s="49">
        <f>SUM(AK13,AK19,AK31,AK37)</f>
        <v>0</v>
      </c>
      <c r="AL67" s="49">
        <v>0</v>
      </c>
      <c r="AM67" s="49">
        <f>'ОГД  МКУ УГЗиП'!AM60+'ОГД МКУ УКС '!AM60</f>
        <v>0</v>
      </c>
      <c r="AN67" s="49">
        <f>SUM(AN13,AN19,AN31,AN37)</f>
        <v>0</v>
      </c>
      <c r="AO67" s="49">
        <v>0</v>
      </c>
      <c r="AP67" s="49">
        <f>'ОГД  МКУ УГЗиП'!AP60+'ОГД МКУ УКС '!AP60</f>
        <v>0</v>
      </c>
      <c r="AQ67" s="49">
        <f>SUM(AQ13,AQ19,AQ31,AQ37)</f>
        <v>0</v>
      </c>
      <c r="AR67" s="306"/>
      <c r="AS67" s="306"/>
    </row>
    <row r="68" spans="1:45" ht="19.5" customHeight="1" x14ac:dyDescent="0.25">
      <c r="A68" s="328" t="s">
        <v>79</v>
      </c>
      <c r="B68" s="328"/>
      <c r="C68" s="310"/>
      <c r="D68" s="95" t="s">
        <v>22</v>
      </c>
      <c r="E68" s="49">
        <f>H68+K68+N68+Q68+T68+W68+Z68+AC68+AF68+AI68+AL68+AO68</f>
        <v>47889.2</v>
      </c>
      <c r="F68" s="49">
        <f>I68+L68+O68+R68+U68+X68+AA68+AD68+AG68+AJ68+AM68+AP68</f>
        <v>5740.6</v>
      </c>
      <c r="G68" s="49">
        <f>F68/E68*100</f>
        <v>11.987253911111484</v>
      </c>
      <c r="H68" s="49">
        <f>SUM(H69:H71)</f>
        <v>498.6</v>
      </c>
      <c r="I68" s="49">
        <f>SUM(I69:I71)</f>
        <v>443.7</v>
      </c>
      <c r="J68" s="49">
        <f>I68/H68*100</f>
        <v>88.989169675090253</v>
      </c>
      <c r="K68" s="49">
        <f>SUM(K69:K71)</f>
        <v>3354.4</v>
      </c>
      <c r="L68" s="49">
        <f>SUM(L69,L70:L73)</f>
        <v>3354.4</v>
      </c>
      <c r="M68" s="49">
        <f>L68/K68*100</f>
        <v>100</v>
      </c>
      <c r="N68" s="49">
        <f>SUM(N69:N71)</f>
        <v>2017.8</v>
      </c>
      <c r="O68" s="49">
        <f>SUM(O69,O70:O73)</f>
        <v>1942.5</v>
      </c>
      <c r="P68" s="49">
        <f>O68/N68*100</f>
        <v>96.268212905144225</v>
      </c>
      <c r="Q68" s="49">
        <f>SUM(Q69:Q71)</f>
        <v>2219.6999999999998</v>
      </c>
      <c r="R68" s="49">
        <f>SUM(R69,R70:R73)</f>
        <v>0</v>
      </c>
      <c r="S68" s="49">
        <f>R68/Q68*100</f>
        <v>0</v>
      </c>
      <c r="T68" s="49">
        <f>SUM(T69:T71)</f>
        <v>1805</v>
      </c>
      <c r="U68" s="49">
        <f>SUM(U69:U71)</f>
        <v>0</v>
      </c>
      <c r="V68" s="49">
        <f>U68/T68*100</f>
        <v>0</v>
      </c>
      <c r="W68" s="49">
        <f>SUM(W69:W71)</f>
        <v>3756.5</v>
      </c>
      <c r="X68" s="49">
        <f>SUM(X69:X71)</f>
        <v>0</v>
      </c>
      <c r="Y68" s="49">
        <f>X68/W68*100</f>
        <v>0</v>
      </c>
      <c r="Z68" s="49">
        <f>SUM(Z69:Z71)</f>
        <v>2120.6</v>
      </c>
      <c r="AA68" s="49">
        <f t="shared" ref="AA68:AP68" si="27">SUM(AA69,AA70:AA73)</f>
        <v>0</v>
      </c>
      <c r="AB68" s="49">
        <f>AA68/Z68*100</f>
        <v>0</v>
      </c>
      <c r="AC68" s="49">
        <f>SUM(AC69:AC71)</f>
        <v>2173.6</v>
      </c>
      <c r="AD68" s="49">
        <f t="shared" si="27"/>
        <v>0</v>
      </c>
      <c r="AE68" s="49">
        <f>AD68/AC68*100</f>
        <v>0</v>
      </c>
      <c r="AF68" s="49">
        <f>SUM(AF69:AF71)</f>
        <v>2678</v>
      </c>
      <c r="AG68" s="49">
        <f>SUM(AG69:AG71)</f>
        <v>0</v>
      </c>
      <c r="AH68" s="49">
        <f>AG68/AF68*100</f>
        <v>0</v>
      </c>
      <c r="AI68" s="49">
        <f>SUM(AI69:AI71)</f>
        <v>1855.6</v>
      </c>
      <c r="AJ68" s="49">
        <f t="shared" si="27"/>
        <v>0</v>
      </c>
      <c r="AK68" s="49">
        <f>AJ68/AI68*100</f>
        <v>0</v>
      </c>
      <c r="AL68" s="49">
        <f>SUM(AL69:AL71)</f>
        <v>1929.8</v>
      </c>
      <c r="AM68" s="49">
        <f>SUM(AM69:AM71)</f>
        <v>0</v>
      </c>
      <c r="AN68" s="49">
        <f>AM68/AL68*100</f>
        <v>0</v>
      </c>
      <c r="AO68" s="49">
        <f>SUM(AO69:AO71)</f>
        <v>23479.600000000002</v>
      </c>
      <c r="AP68" s="49">
        <f t="shared" si="27"/>
        <v>0</v>
      </c>
      <c r="AQ68" s="49">
        <f>AP68/AO68*100</f>
        <v>0</v>
      </c>
      <c r="AR68" s="135" t="s">
        <v>53</v>
      </c>
      <c r="AS68" s="147"/>
    </row>
    <row r="69" spans="1:45" ht="26.25" customHeight="1" x14ac:dyDescent="0.25">
      <c r="A69" s="329"/>
      <c r="B69" s="329"/>
      <c r="C69" s="313"/>
      <c r="D69" s="95" t="s">
        <v>38</v>
      </c>
      <c r="E69" s="49">
        <f t="shared" ref="E69:F73" si="28">SUM(H69,K69,N69,Q69,T69,W69,Z69,AC69,AF69,AI69,AL69,AO69)</f>
        <v>0</v>
      </c>
      <c r="F69" s="49">
        <f t="shared" si="28"/>
        <v>0</v>
      </c>
      <c r="G69" s="49">
        <v>0</v>
      </c>
      <c r="H69" s="49">
        <f>'ОГД МКУ УКС '!H61</f>
        <v>0</v>
      </c>
      <c r="I69" s="49">
        <f>'ОГД МКУ УКС '!I61</f>
        <v>0</v>
      </c>
      <c r="J69" s="49">
        <v>0</v>
      </c>
      <c r="K69" s="49">
        <f>'ОГД МКУ УКС '!K61</f>
        <v>0</v>
      </c>
      <c r="L69" s="49">
        <f>'ОГД МКУ УКС '!L61</f>
        <v>0</v>
      </c>
      <c r="M69" s="49">
        <v>0</v>
      </c>
      <c r="N69" s="49">
        <f>'ОГД МКУ УКС '!N61</f>
        <v>0</v>
      </c>
      <c r="O69" s="49">
        <f>'ОГД МКУ УКС '!O61</f>
        <v>0</v>
      </c>
      <c r="P69" s="49">
        <v>0</v>
      </c>
      <c r="Q69" s="49">
        <f>'ОГД МКУ УКС '!Q61</f>
        <v>0</v>
      </c>
      <c r="R69" s="49">
        <f>'ОГД МКУ УКС '!R61</f>
        <v>0</v>
      </c>
      <c r="S69" s="49">
        <v>0</v>
      </c>
      <c r="T69" s="49">
        <f>'ОГД МКУ УКС '!T61</f>
        <v>0</v>
      </c>
      <c r="U69" s="49">
        <f>'ОГД МКУ УКС '!U61</f>
        <v>0</v>
      </c>
      <c r="V69" s="49">
        <v>0</v>
      </c>
      <c r="W69" s="49">
        <f>'ОГД МКУ УКС '!W61</f>
        <v>0</v>
      </c>
      <c r="X69" s="49">
        <f>'ОГД МКУ УКС '!X61</f>
        <v>0</v>
      </c>
      <c r="Y69" s="49">
        <v>0</v>
      </c>
      <c r="Z69" s="49">
        <f>'ОГД МКУ УКС '!Z61</f>
        <v>0</v>
      </c>
      <c r="AA69" s="49">
        <f>'ОГД МКУ УКС '!AA61</f>
        <v>0</v>
      </c>
      <c r="AB69" s="49">
        <v>0</v>
      </c>
      <c r="AC69" s="49">
        <f>'ОГД МКУ УКС '!AC61</f>
        <v>0</v>
      </c>
      <c r="AD69" s="49">
        <f>'ОГД МКУ УКС '!AD61</f>
        <v>0</v>
      </c>
      <c r="AE69" s="49">
        <v>0</v>
      </c>
      <c r="AF69" s="49">
        <f>'ОГД МКУ УКС '!AF61</f>
        <v>0</v>
      </c>
      <c r="AG69" s="49">
        <f>'ОГД МКУ УКС '!AG61</f>
        <v>0</v>
      </c>
      <c r="AH69" s="49">
        <v>0</v>
      </c>
      <c r="AI69" s="49">
        <f>'ОГД МКУ УКС '!AI61</f>
        <v>0</v>
      </c>
      <c r="AJ69" s="49">
        <f>'ОГД МКУ УКС '!AJ61</f>
        <v>0</v>
      </c>
      <c r="AK69" s="49">
        <v>0</v>
      </c>
      <c r="AL69" s="49">
        <f>'ОГД МКУ УКС '!AL61</f>
        <v>0</v>
      </c>
      <c r="AM69" s="49">
        <f>'ОГД МКУ УКС '!AM61</f>
        <v>0</v>
      </c>
      <c r="AN69" s="49">
        <v>0</v>
      </c>
      <c r="AO69" s="49">
        <f>'ОГД МКУ УКС '!AO61</f>
        <v>0</v>
      </c>
      <c r="AP69" s="49">
        <f>'ОГД МКУ УКС '!AP61</f>
        <v>0</v>
      </c>
      <c r="AQ69" s="49">
        <v>0</v>
      </c>
      <c r="AR69" s="333"/>
      <c r="AS69" s="148"/>
    </row>
    <row r="70" spans="1:45" ht="23.25" customHeight="1" x14ac:dyDescent="0.25">
      <c r="A70" s="329"/>
      <c r="B70" s="329"/>
      <c r="C70" s="313"/>
      <c r="D70" s="95" t="s">
        <v>23</v>
      </c>
      <c r="E70" s="49">
        <f t="shared" si="28"/>
        <v>0</v>
      </c>
      <c r="F70" s="49">
        <f t="shared" si="28"/>
        <v>0</v>
      </c>
      <c r="G70" s="49">
        <v>0</v>
      </c>
      <c r="H70" s="49">
        <f>'ОГД МКУ УКС '!H62</f>
        <v>0</v>
      </c>
      <c r="I70" s="49">
        <f>'ОГД МКУ УКС '!I62</f>
        <v>0</v>
      </c>
      <c r="J70" s="49">
        <f>SUM(J22)</f>
        <v>0</v>
      </c>
      <c r="K70" s="49">
        <f>'ОГД МКУ УКС '!K62</f>
        <v>0</v>
      </c>
      <c r="L70" s="49">
        <f>'ОГД МКУ УКС '!L62</f>
        <v>0</v>
      </c>
      <c r="M70" s="49">
        <f>SUM(M22)</f>
        <v>0</v>
      </c>
      <c r="N70" s="49">
        <f>'ОГД МКУ УКС '!N62</f>
        <v>0</v>
      </c>
      <c r="O70" s="49">
        <f>'ОГД МКУ УКС '!O62</f>
        <v>0</v>
      </c>
      <c r="P70" s="49">
        <f>SUM(P22)</f>
        <v>0</v>
      </c>
      <c r="Q70" s="49">
        <f>'ОГД МКУ УКС '!Q62</f>
        <v>0</v>
      </c>
      <c r="R70" s="49">
        <f>'ОГД МКУ УКС '!R62</f>
        <v>0</v>
      </c>
      <c r="S70" s="49">
        <f>SUM(S22)</f>
        <v>0</v>
      </c>
      <c r="T70" s="49">
        <f>'ОГД МКУ УКС '!T62</f>
        <v>0</v>
      </c>
      <c r="U70" s="49">
        <f>'ОГД МКУ УКС '!U62</f>
        <v>0</v>
      </c>
      <c r="V70" s="49">
        <f>SUM(V22)</f>
        <v>0</v>
      </c>
      <c r="W70" s="49">
        <f>'ОГД МКУ УКС '!W62</f>
        <v>0</v>
      </c>
      <c r="X70" s="49">
        <f>'ОГД МКУ УКС '!X62</f>
        <v>0</v>
      </c>
      <c r="Y70" s="49">
        <f>SUM(Y22)</f>
        <v>0</v>
      </c>
      <c r="Z70" s="49">
        <f>'ОГД МКУ УКС '!Z62</f>
        <v>0</v>
      </c>
      <c r="AA70" s="49">
        <f>'ОГД МКУ УКС '!AA62</f>
        <v>0</v>
      </c>
      <c r="AB70" s="49">
        <f>SUM(AB22)</f>
        <v>0</v>
      </c>
      <c r="AC70" s="49">
        <f>'ОГД МКУ УКС '!AC62</f>
        <v>0</v>
      </c>
      <c r="AD70" s="49">
        <f>'ОГД МКУ УКС '!AD62</f>
        <v>0</v>
      </c>
      <c r="AE70" s="49">
        <f>SUM(AE22)</f>
        <v>0</v>
      </c>
      <c r="AF70" s="49">
        <f>'ОГД МКУ УКС '!AF62</f>
        <v>0</v>
      </c>
      <c r="AG70" s="49">
        <f>'ОГД МКУ УКС '!AG62</f>
        <v>0</v>
      </c>
      <c r="AH70" s="49">
        <f>SUM(AH22)</f>
        <v>0</v>
      </c>
      <c r="AI70" s="49">
        <f>'ОГД МКУ УКС '!AI62</f>
        <v>0</v>
      </c>
      <c r="AJ70" s="49">
        <f>'ОГД МКУ УКС '!AJ62</f>
        <v>0</v>
      </c>
      <c r="AK70" s="49">
        <f>SUM(AK22)</f>
        <v>0</v>
      </c>
      <c r="AL70" s="49">
        <f>'ОГД МКУ УКС '!AL62</f>
        <v>0</v>
      </c>
      <c r="AM70" s="49">
        <f>'ОГД МКУ УКС '!AM62</f>
        <v>0</v>
      </c>
      <c r="AN70" s="49">
        <f>SUM(AN22)</f>
        <v>0</v>
      </c>
      <c r="AO70" s="49">
        <f>'ОГД МКУ УКС '!AO62</f>
        <v>0</v>
      </c>
      <c r="AP70" s="49">
        <f>'ОГД МКУ УКС '!AP62</f>
        <v>0</v>
      </c>
      <c r="AQ70" s="49">
        <f>SUM(AQ22)</f>
        <v>0</v>
      </c>
      <c r="AR70" s="333"/>
      <c r="AS70" s="148"/>
    </row>
    <row r="71" spans="1:45" ht="20.25" customHeight="1" x14ac:dyDescent="0.25">
      <c r="A71" s="329"/>
      <c r="B71" s="329"/>
      <c r="C71" s="313"/>
      <c r="D71" s="95" t="s">
        <v>43</v>
      </c>
      <c r="E71" s="49">
        <f t="shared" si="28"/>
        <v>47889.2</v>
      </c>
      <c r="F71" s="49">
        <f t="shared" si="28"/>
        <v>5740.6</v>
      </c>
      <c r="G71" s="49">
        <f>F71/E71*100</f>
        <v>11.987253911111484</v>
      </c>
      <c r="H71" s="49">
        <f>'ОГД МКУ УКС '!H63</f>
        <v>498.6</v>
      </c>
      <c r="I71" s="49">
        <f>'ОГД МКУ УКС '!I63</f>
        <v>443.7</v>
      </c>
      <c r="J71" s="49">
        <f>I71/H71*100</f>
        <v>88.989169675090253</v>
      </c>
      <c r="K71" s="49">
        <f>'ОГД МКУ УКС '!K63</f>
        <v>3354.4</v>
      </c>
      <c r="L71" s="49">
        <f>'ОГД МКУ УКС '!L63</f>
        <v>3354.4</v>
      </c>
      <c r="M71" s="49">
        <f>L71/K71*100</f>
        <v>100</v>
      </c>
      <c r="N71" s="49">
        <f>'ОГД МКУ УКС '!N63</f>
        <v>2017.8</v>
      </c>
      <c r="O71" s="49">
        <f>'ОГД МКУ УКС '!O63</f>
        <v>1942.5</v>
      </c>
      <c r="P71" s="49">
        <f>O71/N71*100</f>
        <v>96.268212905144225</v>
      </c>
      <c r="Q71" s="49">
        <f>'ОГД МКУ УКС '!Q63-35</f>
        <v>2219.6999999999998</v>
      </c>
      <c r="R71" s="49">
        <f>'ОГД МКУ УКС '!R63</f>
        <v>0</v>
      </c>
      <c r="S71" s="49">
        <f>R71/Q71*100</f>
        <v>0</v>
      </c>
      <c r="T71" s="49">
        <f>'ОГД МКУ УКС '!T63</f>
        <v>1805</v>
      </c>
      <c r="U71" s="49">
        <f>'ОГД МКУ УКС '!U63</f>
        <v>0</v>
      </c>
      <c r="V71" s="49">
        <f>U71/T71*100</f>
        <v>0</v>
      </c>
      <c r="W71" s="49">
        <f>'ОГД МКУ УКС '!W63</f>
        <v>3756.5</v>
      </c>
      <c r="X71" s="49">
        <f>'ОГД МКУ УКС '!X63</f>
        <v>0</v>
      </c>
      <c r="Y71" s="49">
        <f>X71/W71*100</f>
        <v>0</v>
      </c>
      <c r="Z71" s="49">
        <f>'ОГД МКУ УКС '!Z63</f>
        <v>2120.6</v>
      </c>
      <c r="AA71" s="49">
        <f>'ОГД МКУ УКС '!AA63</f>
        <v>0</v>
      </c>
      <c r="AB71" s="49">
        <f>AA71/Z71*100</f>
        <v>0</v>
      </c>
      <c r="AC71" s="49">
        <f>'ОГД МКУ УКС '!AC63</f>
        <v>2173.6</v>
      </c>
      <c r="AD71" s="49">
        <f>'ОГД МКУ УКС '!AD63</f>
        <v>0</v>
      </c>
      <c r="AE71" s="49">
        <f>AD71/AC71*100</f>
        <v>0</v>
      </c>
      <c r="AF71" s="49">
        <f>'ОГД МКУ УКС '!AF63</f>
        <v>2678</v>
      </c>
      <c r="AG71" s="49">
        <f>'ОГД МКУ УКС '!AG63</f>
        <v>0</v>
      </c>
      <c r="AH71" s="49">
        <f>AG71/AF71*100</f>
        <v>0</v>
      </c>
      <c r="AI71" s="49">
        <f>'ОГД МКУ УКС '!AI63</f>
        <v>1855.6</v>
      </c>
      <c r="AJ71" s="49">
        <f>'ОГД МКУ УКС '!AJ63</f>
        <v>0</v>
      </c>
      <c r="AK71" s="49">
        <f>AJ71/AI71*100</f>
        <v>0</v>
      </c>
      <c r="AL71" s="49">
        <f>'ОГД МКУ УКС '!AL63</f>
        <v>1929.8</v>
      </c>
      <c r="AM71" s="49">
        <f>'ОГД МКУ УКС '!AM63</f>
        <v>0</v>
      </c>
      <c r="AN71" s="49">
        <f>AM71/AL71*100</f>
        <v>0</v>
      </c>
      <c r="AO71" s="49">
        <f>'ОГД МКУ УКС '!AO63</f>
        <v>23479.600000000002</v>
      </c>
      <c r="AP71" s="49">
        <f>'ОГД МКУ УКС '!AP63</f>
        <v>0</v>
      </c>
      <c r="AQ71" s="49">
        <f>AP71/AO71*100</f>
        <v>0</v>
      </c>
      <c r="AR71" s="333"/>
      <c r="AS71" s="148"/>
    </row>
    <row r="72" spans="1:45" ht="26.25" customHeight="1" x14ac:dyDescent="0.25">
      <c r="A72" s="329"/>
      <c r="B72" s="329"/>
      <c r="C72" s="313"/>
      <c r="D72" s="95" t="s">
        <v>39</v>
      </c>
      <c r="E72" s="49">
        <v>0</v>
      </c>
      <c r="F72" s="49">
        <f t="shared" si="28"/>
        <v>0</v>
      </c>
      <c r="G72" s="49">
        <v>0</v>
      </c>
      <c r="H72" s="49">
        <f>'ОГД МКУ УКС '!H64</f>
        <v>0</v>
      </c>
      <c r="I72" s="49">
        <f>'ОГД МКУ УКС '!I64</f>
        <v>0</v>
      </c>
      <c r="J72" s="49">
        <v>0</v>
      </c>
      <c r="K72" s="49">
        <f>'ОГД МКУ УКС '!K64</f>
        <v>0</v>
      </c>
      <c r="L72" s="49">
        <f>'ОГД МКУ УКС '!L64</f>
        <v>0</v>
      </c>
      <c r="M72" s="49">
        <v>0</v>
      </c>
      <c r="N72" s="49">
        <f>'ОГД МКУ УКС '!N64</f>
        <v>0</v>
      </c>
      <c r="O72" s="49">
        <f>'ОГД МКУ УКС '!O64</f>
        <v>0</v>
      </c>
      <c r="P72" s="49">
        <v>0</v>
      </c>
      <c r="Q72" s="49">
        <f>'ОГД МКУ УКС '!Q64</f>
        <v>0</v>
      </c>
      <c r="R72" s="49">
        <f>'ОГД МКУ УКС '!R64</f>
        <v>0</v>
      </c>
      <c r="S72" s="49">
        <v>0</v>
      </c>
      <c r="T72" s="49">
        <f>'ОГД МКУ УКС '!T64</f>
        <v>0</v>
      </c>
      <c r="U72" s="49">
        <f>'ОГД МКУ УКС '!U64</f>
        <v>0</v>
      </c>
      <c r="V72" s="49">
        <v>0</v>
      </c>
      <c r="W72" s="49">
        <f>'ОГД МКУ УКС '!W64</f>
        <v>0</v>
      </c>
      <c r="X72" s="49">
        <f>'ОГД МКУ УКС '!X64</f>
        <v>0</v>
      </c>
      <c r="Y72" s="49">
        <v>0</v>
      </c>
      <c r="Z72" s="49">
        <f>'ОГД МКУ УКС '!Z64</f>
        <v>0</v>
      </c>
      <c r="AA72" s="49">
        <f>'ОГД МКУ УКС '!AA64</f>
        <v>0</v>
      </c>
      <c r="AB72" s="49">
        <v>0</v>
      </c>
      <c r="AC72" s="49">
        <f>'ОГД МКУ УКС '!AC64</f>
        <v>0</v>
      </c>
      <c r="AD72" s="49">
        <f>'ОГД МКУ УКС '!AD64</f>
        <v>0</v>
      </c>
      <c r="AE72" s="49">
        <v>0</v>
      </c>
      <c r="AF72" s="49">
        <f>'ОГД МКУ УКС '!AF64</f>
        <v>0</v>
      </c>
      <c r="AG72" s="49">
        <f>'ОГД МКУ УКС '!AG64</f>
        <v>0</v>
      </c>
      <c r="AH72" s="49">
        <v>0</v>
      </c>
      <c r="AI72" s="49">
        <f>'ОГД МКУ УКС '!AI64</f>
        <v>0</v>
      </c>
      <c r="AJ72" s="49">
        <f>'ОГД МКУ УКС '!AJ64</f>
        <v>0</v>
      </c>
      <c r="AK72" s="49">
        <v>0</v>
      </c>
      <c r="AL72" s="49">
        <f>'ОГД МКУ УКС '!AL64</f>
        <v>0</v>
      </c>
      <c r="AM72" s="49">
        <f>'ОГД МКУ УКС '!AM64</f>
        <v>0</v>
      </c>
      <c r="AN72" s="49">
        <v>0</v>
      </c>
      <c r="AO72" s="49">
        <f>'ОГД МКУ УКС '!AO64</f>
        <v>0</v>
      </c>
      <c r="AP72" s="49">
        <f>'ОГД МКУ УКС '!AP64</f>
        <v>0</v>
      </c>
      <c r="AQ72" s="49">
        <v>0</v>
      </c>
      <c r="AR72" s="333"/>
      <c r="AS72" s="148"/>
    </row>
    <row r="73" spans="1:45" ht="27" hidden="1" customHeight="1" x14ac:dyDescent="0.25">
      <c r="A73" s="329"/>
      <c r="B73" s="329"/>
      <c r="C73" s="313"/>
      <c r="D73" s="95" t="s">
        <v>27</v>
      </c>
      <c r="E73" s="49" t="e">
        <f t="shared" si="28"/>
        <v>#REF!</v>
      </c>
      <c r="F73" s="49" t="e">
        <f t="shared" si="28"/>
        <v>#REF!</v>
      </c>
      <c r="G73" s="49" t="e">
        <f>#REF!</f>
        <v>#REF!</v>
      </c>
      <c r="H73" s="49" t="e">
        <f>#REF!</f>
        <v>#REF!</v>
      </c>
      <c r="I73" s="49" t="e">
        <f>#REF!</f>
        <v>#REF!</v>
      </c>
      <c r="J73" s="49" t="e">
        <f>#REF!</f>
        <v>#REF!</v>
      </c>
      <c r="K73" s="49" t="e">
        <f>#REF!</f>
        <v>#REF!</v>
      </c>
      <c r="L73" s="49">
        <v>0</v>
      </c>
      <c r="M73" s="49" t="e">
        <f>#REF!</f>
        <v>#REF!</v>
      </c>
      <c r="N73" s="49" t="e">
        <f>#REF!</f>
        <v>#REF!</v>
      </c>
      <c r="O73" s="49">
        <v>0</v>
      </c>
      <c r="P73" s="49" t="e">
        <f>#REF!</f>
        <v>#REF!</v>
      </c>
      <c r="Q73" s="49" t="e">
        <f>#REF!</f>
        <v>#REF!</v>
      </c>
      <c r="R73" s="49">
        <v>0</v>
      </c>
      <c r="S73" s="49" t="e">
        <f>#REF!</f>
        <v>#REF!</v>
      </c>
      <c r="T73" s="49" t="e">
        <f>#REF!</f>
        <v>#REF!</v>
      </c>
      <c r="U73" s="49" t="e">
        <f>#REF!</f>
        <v>#REF!</v>
      </c>
      <c r="V73" s="49" t="e">
        <f>#REF!</f>
        <v>#REF!</v>
      </c>
      <c r="W73" s="49" t="e">
        <f>#REF!</f>
        <v>#REF!</v>
      </c>
      <c r="X73" s="49">
        <v>0</v>
      </c>
      <c r="Y73" s="49" t="e">
        <f>#REF!</f>
        <v>#REF!</v>
      </c>
      <c r="Z73" s="49" t="e">
        <f>#REF!</f>
        <v>#REF!</v>
      </c>
      <c r="AA73" s="49">
        <v>0</v>
      </c>
      <c r="AB73" s="49" t="e">
        <f>#REF!</f>
        <v>#REF!</v>
      </c>
      <c r="AC73" s="49" t="e">
        <f>#REF!</f>
        <v>#REF!</v>
      </c>
      <c r="AD73" s="49">
        <v>0</v>
      </c>
      <c r="AE73" s="49" t="e">
        <f>#REF!</f>
        <v>#REF!</v>
      </c>
      <c r="AF73" s="49" t="e">
        <f>#REF!</f>
        <v>#REF!</v>
      </c>
      <c r="AG73" s="49" t="e">
        <f>#REF!</f>
        <v>#REF!</v>
      </c>
      <c r="AH73" s="49" t="e">
        <f>#REF!</f>
        <v>#REF!</v>
      </c>
      <c r="AI73" s="49" t="e">
        <f>#REF!</f>
        <v>#REF!</v>
      </c>
      <c r="AJ73" s="49">
        <v>0</v>
      </c>
      <c r="AK73" s="49" t="e">
        <f>#REF!</f>
        <v>#REF!</v>
      </c>
      <c r="AL73" s="49" t="e">
        <f>#REF!</f>
        <v>#REF!</v>
      </c>
      <c r="AM73" s="49" t="e">
        <f>#REF!</f>
        <v>#REF!</v>
      </c>
      <c r="AN73" s="49" t="e">
        <f>#REF!</f>
        <v>#REF!</v>
      </c>
      <c r="AO73" s="49" t="e">
        <f>#REF!</f>
        <v>#REF!</v>
      </c>
      <c r="AP73" s="49">
        <v>0</v>
      </c>
      <c r="AQ73" s="49" t="e">
        <f>#REF!</f>
        <v>#REF!</v>
      </c>
      <c r="AR73" s="333"/>
      <c r="AS73" s="148"/>
    </row>
    <row r="74" spans="1:45" s="13" customFormat="1" ht="36.75" hidden="1" customHeight="1" x14ac:dyDescent="0.25">
      <c r="A74" s="330"/>
      <c r="B74" s="330"/>
      <c r="C74" s="142"/>
      <c r="D74" s="61" t="s">
        <v>27</v>
      </c>
      <c r="E74" s="15">
        <v>0</v>
      </c>
      <c r="F74" s="16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6">
        <v>0</v>
      </c>
      <c r="S74" s="17">
        <v>0</v>
      </c>
      <c r="T74" s="15">
        <v>0</v>
      </c>
      <c r="U74" s="16">
        <v>0</v>
      </c>
      <c r="V74" s="17">
        <v>0</v>
      </c>
      <c r="W74" s="15">
        <v>0</v>
      </c>
      <c r="X74" s="16">
        <v>0</v>
      </c>
      <c r="Y74" s="17">
        <v>0</v>
      </c>
      <c r="Z74" s="15">
        <v>0</v>
      </c>
      <c r="AA74" s="16">
        <v>0</v>
      </c>
      <c r="AB74" s="17">
        <v>0</v>
      </c>
      <c r="AC74" s="15">
        <v>0</v>
      </c>
      <c r="AD74" s="16">
        <v>0</v>
      </c>
      <c r="AE74" s="17">
        <v>0</v>
      </c>
      <c r="AF74" s="15">
        <v>0</v>
      </c>
      <c r="AG74" s="16">
        <v>0</v>
      </c>
      <c r="AH74" s="17">
        <v>0</v>
      </c>
      <c r="AI74" s="15">
        <v>0</v>
      </c>
      <c r="AJ74" s="16">
        <v>0</v>
      </c>
      <c r="AK74" s="17">
        <v>0</v>
      </c>
      <c r="AL74" s="15">
        <v>0</v>
      </c>
      <c r="AM74" s="16">
        <v>0</v>
      </c>
      <c r="AN74" s="17">
        <v>0</v>
      </c>
      <c r="AO74" s="15">
        <v>0</v>
      </c>
      <c r="AP74" s="16">
        <v>0</v>
      </c>
      <c r="AQ74" s="17">
        <v>0</v>
      </c>
      <c r="AR74" s="333"/>
      <c r="AS74" s="333"/>
    </row>
    <row r="75" spans="1:45" s="13" customFormat="1" ht="0.75" hidden="1" customHeight="1" x14ac:dyDescent="0.25">
      <c r="A75" s="330"/>
      <c r="B75" s="330"/>
      <c r="C75" s="142"/>
      <c r="D75" s="61" t="s">
        <v>22</v>
      </c>
      <c r="E75" s="20" t="e">
        <f>#REF!</f>
        <v>#REF!</v>
      </c>
      <c r="F75" s="21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2" t="e">
        <f>#REF!</f>
        <v>#REF!</v>
      </c>
      <c r="K75" s="22" t="e">
        <f>#REF!</f>
        <v>#REF!</v>
      </c>
      <c r="L75" s="22" t="e">
        <f>#REF!</f>
        <v>#REF!</v>
      </c>
      <c r="M75" s="22" t="e">
        <f>#REF!</f>
        <v>#REF!</v>
      </c>
      <c r="N75" s="22" t="e">
        <f>#REF!</f>
        <v>#REF!</v>
      </c>
      <c r="O75" s="22" t="e">
        <f>#REF!</f>
        <v>#REF!</v>
      </c>
      <c r="P75" s="22" t="e">
        <f>#REF!</f>
        <v>#REF!</v>
      </c>
      <c r="Q75" s="22" t="e">
        <f>#REF!</f>
        <v>#REF!</v>
      </c>
      <c r="R75" s="21" t="e">
        <f>#REF!</f>
        <v>#REF!</v>
      </c>
      <c r="S75" s="22" t="e">
        <f>#REF!</f>
        <v>#REF!</v>
      </c>
      <c r="T75" s="20" t="e">
        <f>#REF!</f>
        <v>#REF!</v>
      </c>
      <c r="U75" s="21" t="e">
        <f>#REF!</f>
        <v>#REF!</v>
      </c>
      <c r="V75" s="22" t="e">
        <f>#REF!</f>
        <v>#REF!</v>
      </c>
      <c r="W75" s="20" t="e">
        <f>#REF!</f>
        <v>#REF!</v>
      </c>
      <c r="X75" s="21" t="e">
        <f>#REF!</f>
        <v>#REF!</v>
      </c>
      <c r="Y75" s="22" t="e">
        <f>#REF!</f>
        <v>#REF!</v>
      </c>
      <c r="Z75" s="20" t="e">
        <f>#REF!</f>
        <v>#REF!</v>
      </c>
      <c r="AA75" s="21" t="e">
        <f>#REF!</f>
        <v>#REF!</v>
      </c>
      <c r="AB75" s="22" t="e">
        <f>#REF!</f>
        <v>#REF!</v>
      </c>
      <c r="AC75" s="20" t="e">
        <f>#REF!</f>
        <v>#REF!</v>
      </c>
      <c r="AD75" s="21" t="e">
        <f>#REF!</f>
        <v>#REF!</v>
      </c>
      <c r="AE75" s="22" t="e">
        <f>#REF!</f>
        <v>#REF!</v>
      </c>
      <c r="AF75" s="20" t="e">
        <f>#REF!</f>
        <v>#REF!</v>
      </c>
      <c r="AG75" s="21" t="e">
        <f>#REF!</f>
        <v>#REF!</v>
      </c>
      <c r="AH75" s="22" t="e">
        <f>#REF!</f>
        <v>#REF!</v>
      </c>
      <c r="AI75" s="20" t="e">
        <f>#REF!</f>
        <v>#REF!</v>
      </c>
      <c r="AJ75" s="21" t="e">
        <f>#REF!</f>
        <v>#REF!</v>
      </c>
      <c r="AK75" s="22" t="e">
        <f>#REF!</f>
        <v>#REF!</v>
      </c>
      <c r="AL75" s="20" t="e">
        <f>#REF!</f>
        <v>#REF!</v>
      </c>
      <c r="AM75" s="21" t="e">
        <f>#REF!</f>
        <v>#REF!</v>
      </c>
      <c r="AN75" s="22" t="e">
        <f>#REF!</f>
        <v>#REF!</v>
      </c>
      <c r="AO75" s="20" t="e">
        <f>#REF!</f>
        <v>#REF!</v>
      </c>
      <c r="AP75" s="21" t="e">
        <f>#REF!</f>
        <v>#REF!</v>
      </c>
      <c r="AQ75" s="22" t="e">
        <f>#REF!</f>
        <v>#REF!</v>
      </c>
      <c r="AR75" s="333"/>
      <c r="AS75" s="333"/>
    </row>
    <row r="76" spans="1:45" s="13" customFormat="1" ht="24" hidden="1" customHeight="1" x14ac:dyDescent="0.25">
      <c r="A76" s="330"/>
      <c r="B76" s="330"/>
      <c r="C76" s="142"/>
      <c r="D76" s="61" t="s">
        <v>38</v>
      </c>
      <c r="E76" s="20" t="e">
        <f>E75</f>
        <v>#REF!</v>
      </c>
      <c r="F76" s="21" t="e">
        <f t="shared" ref="F76:AQ79" si="29">F75</f>
        <v>#REF!</v>
      </c>
      <c r="G76" s="22" t="e">
        <f t="shared" si="29"/>
        <v>#REF!</v>
      </c>
      <c r="H76" s="22" t="e">
        <f t="shared" si="29"/>
        <v>#REF!</v>
      </c>
      <c r="I76" s="22" t="e">
        <f t="shared" si="29"/>
        <v>#REF!</v>
      </c>
      <c r="J76" s="22" t="e">
        <f t="shared" si="29"/>
        <v>#REF!</v>
      </c>
      <c r="K76" s="22" t="e">
        <f t="shared" si="29"/>
        <v>#REF!</v>
      </c>
      <c r="L76" s="22" t="e">
        <f t="shared" si="29"/>
        <v>#REF!</v>
      </c>
      <c r="M76" s="22" t="e">
        <f t="shared" si="29"/>
        <v>#REF!</v>
      </c>
      <c r="N76" s="22" t="e">
        <f t="shared" si="29"/>
        <v>#REF!</v>
      </c>
      <c r="O76" s="22" t="e">
        <f t="shared" si="29"/>
        <v>#REF!</v>
      </c>
      <c r="P76" s="22" t="e">
        <f t="shared" si="29"/>
        <v>#REF!</v>
      </c>
      <c r="Q76" s="22" t="e">
        <f t="shared" si="29"/>
        <v>#REF!</v>
      </c>
      <c r="R76" s="21" t="e">
        <f t="shared" si="29"/>
        <v>#REF!</v>
      </c>
      <c r="S76" s="22" t="e">
        <f t="shared" si="29"/>
        <v>#REF!</v>
      </c>
      <c r="T76" s="20" t="e">
        <f t="shared" si="29"/>
        <v>#REF!</v>
      </c>
      <c r="U76" s="21" t="e">
        <f t="shared" si="29"/>
        <v>#REF!</v>
      </c>
      <c r="V76" s="22" t="e">
        <f t="shared" si="29"/>
        <v>#REF!</v>
      </c>
      <c r="W76" s="20" t="e">
        <f t="shared" si="29"/>
        <v>#REF!</v>
      </c>
      <c r="X76" s="21" t="e">
        <f t="shared" si="29"/>
        <v>#REF!</v>
      </c>
      <c r="Y76" s="22" t="e">
        <f t="shared" si="29"/>
        <v>#REF!</v>
      </c>
      <c r="Z76" s="20" t="e">
        <f t="shared" si="29"/>
        <v>#REF!</v>
      </c>
      <c r="AA76" s="21" t="e">
        <f t="shared" si="29"/>
        <v>#REF!</v>
      </c>
      <c r="AB76" s="22" t="e">
        <f t="shared" si="29"/>
        <v>#REF!</v>
      </c>
      <c r="AC76" s="20" t="e">
        <f t="shared" si="29"/>
        <v>#REF!</v>
      </c>
      <c r="AD76" s="21" t="e">
        <f t="shared" si="29"/>
        <v>#REF!</v>
      </c>
      <c r="AE76" s="22" t="e">
        <f t="shared" si="29"/>
        <v>#REF!</v>
      </c>
      <c r="AF76" s="20" t="e">
        <f t="shared" si="29"/>
        <v>#REF!</v>
      </c>
      <c r="AG76" s="21" t="e">
        <f t="shared" si="29"/>
        <v>#REF!</v>
      </c>
      <c r="AH76" s="22" t="e">
        <f t="shared" si="29"/>
        <v>#REF!</v>
      </c>
      <c r="AI76" s="20" t="e">
        <f t="shared" si="29"/>
        <v>#REF!</v>
      </c>
      <c r="AJ76" s="21" t="e">
        <f t="shared" si="29"/>
        <v>#REF!</v>
      </c>
      <c r="AK76" s="22" t="e">
        <f t="shared" si="29"/>
        <v>#REF!</v>
      </c>
      <c r="AL76" s="20" t="e">
        <f t="shared" si="29"/>
        <v>#REF!</v>
      </c>
      <c r="AM76" s="21" t="e">
        <f t="shared" si="29"/>
        <v>#REF!</v>
      </c>
      <c r="AN76" s="22" t="e">
        <f t="shared" si="29"/>
        <v>#REF!</v>
      </c>
      <c r="AO76" s="20" t="e">
        <f t="shared" si="29"/>
        <v>#REF!</v>
      </c>
      <c r="AP76" s="21" t="e">
        <f t="shared" si="29"/>
        <v>#REF!</v>
      </c>
      <c r="AQ76" s="22" t="e">
        <f t="shared" si="29"/>
        <v>#REF!</v>
      </c>
      <c r="AR76" s="333"/>
      <c r="AS76" s="333"/>
    </row>
    <row r="77" spans="1:45" s="13" customFormat="1" ht="23.25" hidden="1" customHeight="1" x14ac:dyDescent="0.25">
      <c r="A77" s="330"/>
      <c r="B77" s="330"/>
      <c r="C77" s="142"/>
      <c r="D77" s="61" t="s">
        <v>23</v>
      </c>
      <c r="E77" s="20" t="e">
        <f>E76</f>
        <v>#REF!</v>
      </c>
      <c r="F77" s="21" t="e">
        <f t="shared" si="29"/>
        <v>#REF!</v>
      </c>
      <c r="G77" s="22" t="e">
        <f t="shared" si="29"/>
        <v>#REF!</v>
      </c>
      <c r="H77" s="22" t="e">
        <f t="shared" si="29"/>
        <v>#REF!</v>
      </c>
      <c r="I77" s="22" t="e">
        <f t="shared" si="29"/>
        <v>#REF!</v>
      </c>
      <c r="J77" s="22" t="e">
        <f t="shared" si="29"/>
        <v>#REF!</v>
      </c>
      <c r="K77" s="22" t="e">
        <f t="shared" si="29"/>
        <v>#REF!</v>
      </c>
      <c r="L77" s="22" t="e">
        <f t="shared" si="29"/>
        <v>#REF!</v>
      </c>
      <c r="M77" s="22" t="e">
        <f t="shared" si="29"/>
        <v>#REF!</v>
      </c>
      <c r="N77" s="22" t="e">
        <f t="shared" si="29"/>
        <v>#REF!</v>
      </c>
      <c r="O77" s="22" t="e">
        <f t="shared" si="29"/>
        <v>#REF!</v>
      </c>
      <c r="P77" s="22" t="e">
        <f t="shared" si="29"/>
        <v>#REF!</v>
      </c>
      <c r="Q77" s="22" t="e">
        <f t="shared" si="29"/>
        <v>#REF!</v>
      </c>
      <c r="R77" s="21" t="e">
        <f t="shared" si="29"/>
        <v>#REF!</v>
      </c>
      <c r="S77" s="22" t="e">
        <f t="shared" si="29"/>
        <v>#REF!</v>
      </c>
      <c r="T77" s="20" t="e">
        <f t="shared" si="29"/>
        <v>#REF!</v>
      </c>
      <c r="U77" s="21" t="e">
        <f t="shared" si="29"/>
        <v>#REF!</v>
      </c>
      <c r="V77" s="22" t="e">
        <f t="shared" si="29"/>
        <v>#REF!</v>
      </c>
      <c r="W77" s="20" t="e">
        <f t="shared" si="29"/>
        <v>#REF!</v>
      </c>
      <c r="X77" s="21" t="e">
        <f t="shared" si="29"/>
        <v>#REF!</v>
      </c>
      <c r="Y77" s="22" t="e">
        <f t="shared" si="29"/>
        <v>#REF!</v>
      </c>
      <c r="Z77" s="20" t="e">
        <f t="shared" si="29"/>
        <v>#REF!</v>
      </c>
      <c r="AA77" s="21" t="e">
        <f t="shared" si="29"/>
        <v>#REF!</v>
      </c>
      <c r="AB77" s="22" t="e">
        <f t="shared" si="29"/>
        <v>#REF!</v>
      </c>
      <c r="AC77" s="20" t="e">
        <f t="shared" si="29"/>
        <v>#REF!</v>
      </c>
      <c r="AD77" s="21" t="e">
        <f t="shared" si="29"/>
        <v>#REF!</v>
      </c>
      <c r="AE77" s="22" t="e">
        <f t="shared" si="29"/>
        <v>#REF!</v>
      </c>
      <c r="AF77" s="20" t="e">
        <f t="shared" si="29"/>
        <v>#REF!</v>
      </c>
      <c r="AG77" s="21" t="e">
        <f t="shared" si="29"/>
        <v>#REF!</v>
      </c>
      <c r="AH77" s="22" t="e">
        <f t="shared" si="29"/>
        <v>#REF!</v>
      </c>
      <c r="AI77" s="20" t="e">
        <f t="shared" si="29"/>
        <v>#REF!</v>
      </c>
      <c r="AJ77" s="21" t="e">
        <f t="shared" si="29"/>
        <v>#REF!</v>
      </c>
      <c r="AK77" s="22" t="e">
        <f t="shared" si="29"/>
        <v>#REF!</v>
      </c>
      <c r="AL77" s="20" t="e">
        <f t="shared" si="29"/>
        <v>#REF!</v>
      </c>
      <c r="AM77" s="21" t="e">
        <f t="shared" si="29"/>
        <v>#REF!</v>
      </c>
      <c r="AN77" s="22" t="e">
        <f t="shared" si="29"/>
        <v>#REF!</v>
      </c>
      <c r="AO77" s="20" t="e">
        <f t="shared" si="29"/>
        <v>#REF!</v>
      </c>
      <c r="AP77" s="21" t="e">
        <f t="shared" si="29"/>
        <v>#REF!</v>
      </c>
      <c r="AQ77" s="22" t="e">
        <f t="shared" si="29"/>
        <v>#REF!</v>
      </c>
      <c r="AR77" s="333"/>
      <c r="AS77" s="333"/>
    </row>
    <row r="78" spans="1:45" s="13" customFormat="1" ht="0.75" hidden="1" customHeight="1" x14ac:dyDescent="0.25">
      <c r="A78" s="330"/>
      <c r="B78" s="330"/>
      <c r="C78" s="142"/>
      <c r="D78" s="61" t="s">
        <v>43</v>
      </c>
      <c r="E78" s="20" t="e">
        <f>H78+K78+N78+Q78+T78+W78+Z78+AC78+AF78+AI78+AL78+AO78</f>
        <v>#REF!</v>
      </c>
      <c r="F78" s="21" t="e">
        <f>I78+L78+O78+R78+U78+X78+AA78+AD78+AG78+AJ78+AM78+AP78</f>
        <v>#REF!</v>
      </c>
      <c r="G78" s="22">
        <v>0</v>
      </c>
      <c r="H78" s="22" t="e">
        <f t="shared" si="29"/>
        <v>#REF!</v>
      </c>
      <c r="I78" s="22" t="e">
        <f t="shared" si="29"/>
        <v>#REF!</v>
      </c>
      <c r="J78" s="22" t="e">
        <f t="shared" si="29"/>
        <v>#REF!</v>
      </c>
      <c r="K78" s="22">
        <v>0</v>
      </c>
      <c r="L78" s="22">
        <v>0</v>
      </c>
      <c r="M78" s="22">
        <v>0</v>
      </c>
      <c r="N78" s="22" t="e">
        <f t="shared" si="29"/>
        <v>#REF!</v>
      </c>
      <c r="O78" s="22" t="e">
        <f t="shared" si="29"/>
        <v>#REF!</v>
      </c>
      <c r="P78" s="22" t="e">
        <f t="shared" si="29"/>
        <v>#REF!</v>
      </c>
      <c r="Q78" s="22" t="e">
        <f t="shared" si="29"/>
        <v>#REF!</v>
      </c>
      <c r="R78" s="21" t="e">
        <f t="shared" si="29"/>
        <v>#REF!</v>
      </c>
      <c r="S78" s="22" t="e">
        <f t="shared" si="29"/>
        <v>#REF!</v>
      </c>
      <c r="T78" s="20" t="e">
        <f t="shared" si="29"/>
        <v>#REF!</v>
      </c>
      <c r="U78" s="21" t="e">
        <f t="shared" si="29"/>
        <v>#REF!</v>
      </c>
      <c r="V78" s="22" t="e">
        <f t="shared" si="29"/>
        <v>#REF!</v>
      </c>
      <c r="W78" s="20" t="e">
        <f t="shared" si="29"/>
        <v>#REF!</v>
      </c>
      <c r="X78" s="21" t="e">
        <f t="shared" si="29"/>
        <v>#REF!</v>
      </c>
      <c r="Y78" s="22" t="e">
        <f t="shared" si="29"/>
        <v>#REF!</v>
      </c>
      <c r="Z78" s="20" t="e">
        <f t="shared" si="29"/>
        <v>#REF!</v>
      </c>
      <c r="AA78" s="21" t="e">
        <f t="shared" si="29"/>
        <v>#REF!</v>
      </c>
      <c r="AB78" s="22" t="e">
        <f t="shared" si="29"/>
        <v>#REF!</v>
      </c>
      <c r="AC78" s="20" t="e">
        <f t="shared" si="29"/>
        <v>#REF!</v>
      </c>
      <c r="AD78" s="21" t="e">
        <f t="shared" si="29"/>
        <v>#REF!</v>
      </c>
      <c r="AE78" s="22" t="e">
        <f t="shared" si="29"/>
        <v>#REF!</v>
      </c>
      <c r="AF78" s="20" t="e">
        <f t="shared" si="29"/>
        <v>#REF!</v>
      </c>
      <c r="AG78" s="21" t="e">
        <f t="shared" si="29"/>
        <v>#REF!</v>
      </c>
      <c r="AH78" s="22" t="e">
        <f t="shared" si="29"/>
        <v>#REF!</v>
      </c>
      <c r="AI78" s="20" t="e">
        <f t="shared" si="29"/>
        <v>#REF!</v>
      </c>
      <c r="AJ78" s="21" t="e">
        <f t="shared" si="29"/>
        <v>#REF!</v>
      </c>
      <c r="AK78" s="22" t="e">
        <f t="shared" si="29"/>
        <v>#REF!</v>
      </c>
      <c r="AL78" s="20" t="e">
        <f t="shared" si="29"/>
        <v>#REF!</v>
      </c>
      <c r="AM78" s="21" t="e">
        <f t="shared" si="29"/>
        <v>#REF!</v>
      </c>
      <c r="AN78" s="22" t="e">
        <f t="shared" si="29"/>
        <v>#REF!</v>
      </c>
      <c r="AO78" s="20" t="e">
        <f t="shared" si="29"/>
        <v>#REF!</v>
      </c>
      <c r="AP78" s="21" t="e">
        <f t="shared" si="29"/>
        <v>#REF!</v>
      </c>
      <c r="AQ78" s="22" t="e">
        <f t="shared" si="29"/>
        <v>#REF!</v>
      </c>
      <c r="AR78" s="333"/>
      <c r="AS78" s="333"/>
    </row>
    <row r="79" spans="1:45" s="13" customFormat="1" ht="22.5" hidden="1" customHeight="1" x14ac:dyDescent="0.25">
      <c r="A79" s="330"/>
      <c r="B79" s="330"/>
      <c r="C79" s="142"/>
      <c r="D79" s="61" t="s">
        <v>43</v>
      </c>
      <c r="E79" s="20" t="e">
        <f>H79+K79+N79+Q79+T79+W79+Z79+AC79+AF79+AI79+AL79+AO79</f>
        <v>#REF!</v>
      </c>
      <c r="F79" s="21" t="e">
        <f>I79+L79+O79+R79+U79+X79+AA79+AD79+AG79+AJ79+AM79+AP79</f>
        <v>#REF!</v>
      </c>
      <c r="G79" s="22">
        <f t="shared" si="29"/>
        <v>0</v>
      </c>
      <c r="H79" s="22" t="e">
        <f t="shared" si="29"/>
        <v>#REF!</v>
      </c>
      <c r="I79" s="22" t="e">
        <f t="shared" si="29"/>
        <v>#REF!</v>
      </c>
      <c r="J79" s="22" t="e">
        <f t="shared" si="29"/>
        <v>#REF!</v>
      </c>
      <c r="K79" s="22">
        <v>0</v>
      </c>
      <c r="L79" s="22">
        <v>0</v>
      </c>
      <c r="M79" s="22">
        <v>0</v>
      </c>
      <c r="N79" s="22">
        <v>0</v>
      </c>
      <c r="O79" s="22" t="e">
        <f t="shared" si="29"/>
        <v>#REF!</v>
      </c>
      <c r="P79" s="22" t="e">
        <f t="shared" si="29"/>
        <v>#REF!</v>
      </c>
      <c r="Q79" s="22" t="e">
        <f t="shared" si="29"/>
        <v>#REF!</v>
      </c>
      <c r="R79" s="21">
        <v>0</v>
      </c>
      <c r="S79" s="22" t="e">
        <f t="shared" si="29"/>
        <v>#REF!</v>
      </c>
      <c r="T79" s="20" t="e">
        <f t="shared" si="29"/>
        <v>#REF!</v>
      </c>
      <c r="U79" s="21" t="e">
        <f t="shared" si="29"/>
        <v>#REF!</v>
      </c>
      <c r="V79" s="22" t="e">
        <f t="shared" si="29"/>
        <v>#REF!</v>
      </c>
      <c r="W79" s="20" t="e">
        <f t="shared" si="29"/>
        <v>#REF!</v>
      </c>
      <c r="X79" s="21" t="e">
        <f t="shared" si="29"/>
        <v>#REF!</v>
      </c>
      <c r="Y79" s="22" t="e">
        <f t="shared" si="29"/>
        <v>#REF!</v>
      </c>
      <c r="Z79" s="20" t="e">
        <f t="shared" si="29"/>
        <v>#REF!</v>
      </c>
      <c r="AA79" s="21" t="e">
        <f t="shared" si="29"/>
        <v>#REF!</v>
      </c>
      <c r="AB79" s="22" t="e">
        <f t="shared" si="29"/>
        <v>#REF!</v>
      </c>
      <c r="AC79" s="20" t="e">
        <f t="shared" si="29"/>
        <v>#REF!</v>
      </c>
      <c r="AD79" s="21" t="e">
        <f t="shared" si="29"/>
        <v>#REF!</v>
      </c>
      <c r="AE79" s="22" t="e">
        <f t="shared" si="29"/>
        <v>#REF!</v>
      </c>
      <c r="AF79" s="20" t="e">
        <f t="shared" si="29"/>
        <v>#REF!</v>
      </c>
      <c r="AG79" s="21" t="e">
        <f t="shared" si="29"/>
        <v>#REF!</v>
      </c>
      <c r="AH79" s="22" t="e">
        <f t="shared" si="29"/>
        <v>#REF!</v>
      </c>
      <c r="AI79" s="20" t="e">
        <f t="shared" si="29"/>
        <v>#REF!</v>
      </c>
      <c r="AJ79" s="21" t="e">
        <f t="shared" si="29"/>
        <v>#REF!</v>
      </c>
      <c r="AK79" s="22" t="e">
        <f t="shared" si="29"/>
        <v>#REF!</v>
      </c>
      <c r="AL79" s="20" t="e">
        <f t="shared" si="29"/>
        <v>#REF!</v>
      </c>
      <c r="AM79" s="21" t="e">
        <f t="shared" si="29"/>
        <v>#REF!</v>
      </c>
      <c r="AN79" s="22" t="e">
        <f t="shared" si="29"/>
        <v>#REF!</v>
      </c>
      <c r="AO79" s="20" t="e">
        <f t="shared" si="29"/>
        <v>#REF!</v>
      </c>
      <c r="AP79" s="21" t="e">
        <f t="shared" si="29"/>
        <v>#REF!</v>
      </c>
      <c r="AQ79" s="22" t="e">
        <f t="shared" si="29"/>
        <v>#REF!</v>
      </c>
      <c r="AR79" s="333"/>
      <c r="AS79" s="333"/>
    </row>
    <row r="80" spans="1:45" ht="0.75" customHeight="1" x14ac:dyDescent="0.25">
      <c r="A80" s="330"/>
      <c r="B80" s="330"/>
      <c r="C80" s="142"/>
      <c r="D80" s="61"/>
      <c r="E80" s="20" t="e">
        <f>SUM(H80,K80,N80,Q80,T80,W80,Z80,AC80,AF80,AI80,AL80,AO80)</f>
        <v>#REF!</v>
      </c>
      <c r="F80" s="21" t="e">
        <f>SUM(I80,L80,O80,R80,U80,X80,AA80,AD80,AG80,AJ80,AM80,AP80)</f>
        <v>#REF!</v>
      </c>
      <c r="G80" s="77">
        <v>0</v>
      </c>
      <c r="H80" s="22" t="e">
        <f>#REF!</f>
        <v>#REF!</v>
      </c>
      <c r="I80" s="22" t="e">
        <f>#REF!</f>
        <v>#REF!</v>
      </c>
      <c r="J80" s="22">
        <v>0</v>
      </c>
      <c r="K80" s="22" t="e">
        <f>#REF!</f>
        <v>#REF!</v>
      </c>
      <c r="L80" s="22" t="e">
        <f>#REF!</f>
        <v>#REF!</v>
      </c>
      <c r="M80" s="22">
        <v>0</v>
      </c>
      <c r="N80" s="22" t="e">
        <f>#REF!</f>
        <v>#REF!</v>
      </c>
      <c r="O80" s="22" t="e">
        <f>#REF!</f>
        <v>#REF!</v>
      </c>
      <c r="P80" s="22">
        <v>0</v>
      </c>
      <c r="Q80" s="22" t="e">
        <f>#REF!</f>
        <v>#REF!</v>
      </c>
      <c r="R80" s="21" t="e">
        <f>#REF!</f>
        <v>#REF!</v>
      </c>
      <c r="S80" s="77">
        <v>0</v>
      </c>
      <c r="T80" s="20" t="e">
        <f>#REF!</f>
        <v>#REF!</v>
      </c>
      <c r="U80" s="21" t="e">
        <f>#REF!</f>
        <v>#REF!</v>
      </c>
      <c r="V80" s="77">
        <v>0</v>
      </c>
      <c r="W80" s="20" t="e">
        <f>#REF!</f>
        <v>#REF!</v>
      </c>
      <c r="X80" s="21" t="e">
        <f>#REF!</f>
        <v>#REF!</v>
      </c>
      <c r="Y80" s="77">
        <v>0</v>
      </c>
      <c r="Z80" s="20" t="e">
        <f>#REF!</f>
        <v>#REF!</v>
      </c>
      <c r="AA80" s="21" t="e">
        <f>#REF!</f>
        <v>#REF!</v>
      </c>
      <c r="AB80" s="77">
        <v>0</v>
      </c>
      <c r="AC80" s="20" t="e">
        <f>#REF!</f>
        <v>#REF!</v>
      </c>
      <c r="AD80" s="21" t="e">
        <f>#REF!</f>
        <v>#REF!</v>
      </c>
      <c r="AE80" s="77">
        <v>0</v>
      </c>
      <c r="AF80" s="20" t="e">
        <f>#REF!</f>
        <v>#REF!</v>
      </c>
      <c r="AG80" s="21" t="e">
        <f>#REF!</f>
        <v>#REF!</v>
      </c>
      <c r="AH80" s="77">
        <v>0</v>
      </c>
      <c r="AI80" s="20" t="e">
        <f>#REF!</f>
        <v>#REF!</v>
      </c>
      <c r="AJ80" s="21" t="e">
        <f>#REF!</f>
        <v>#REF!</v>
      </c>
      <c r="AK80" s="77">
        <v>0</v>
      </c>
      <c r="AL80" s="20" t="e">
        <f>#REF!</f>
        <v>#REF!</v>
      </c>
      <c r="AM80" s="21" t="e">
        <f>#REF!</f>
        <v>#REF!</v>
      </c>
      <c r="AN80" s="77">
        <v>0</v>
      </c>
      <c r="AO80" s="20" t="e">
        <f>#REF!</f>
        <v>#REF!</v>
      </c>
      <c r="AP80" s="21" t="e">
        <f>#REF!</f>
        <v>#REF!</v>
      </c>
      <c r="AQ80" s="77">
        <v>0</v>
      </c>
      <c r="AR80" s="333"/>
      <c r="AS80" s="333"/>
    </row>
    <row r="81" spans="1:46" ht="79.5" customHeight="1" x14ac:dyDescent="0.25">
      <c r="A81" s="331"/>
      <c r="B81" s="331"/>
      <c r="C81" s="243"/>
      <c r="D81" s="109" t="s">
        <v>27</v>
      </c>
      <c r="E81" s="49">
        <f>K81+W81+N81</f>
        <v>1069.8</v>
      </c>
      <c r="F81" s="49">
        <f t="shared" ref="F81" si="30">SUM(I81,L81,O81,R81,U81,X81,AA81,AD81,AG81,AJ81,AM81,AP81)</f>
        <v>129</v>
      </c>
      <c r="G81" s="49">
        <f>F81/E81*100</f>
        <v>12.058328659562536</v>
      </c>
      <c r="H81" s="49">
        <f>'ОГД МКУ УКС '!H73</f>
        <v>0</v>
      </c>
      <c r="I81" s="49">
        <f>'ОГД МКУ УКС '!I73</f>
        <v>0</v>
      </c>
      <c r="J81" s="49">
        <v>0</v>
      </c>
      <c r="K81" s="49">
        <v>41</v>
      </c>
      <c r="L81" s="49">
        <v>41</v>
      </c>
      <c r="M81" s="49">
        <v>100</v>
      </c>
      <c r="N81" s="49">
        <v>375.5</v>
      </c>
      <c r="O81" s="49">
        <v>88</v>
      </c>
      <c r="P81" s="49">
        <f>O81/N81*100</f>
        <v>23.435419440745672</v>
      </c>
      <c r="Q81" s="49">
        <f>'ОГД МКУ УКС '!Q73</f>
        <v>0</v>
      </c>
      <c r="R81" s="49">
        <f>'ОГД МКУ УКС '!R73</f>
        <v>0</v>
      </c>
      <c r="S81" s="49">
        <v>0</v>
      </c>
      <c r="T81" s="49">
        <f>'ОГД МКУ УКС '!T73</f>
        <v>0</v>
      </c>
      <c r="U81" s="49">
        <f>'ОГД МКУ УКС '!U73</f>
        <v>0</v>
      </c>
      <c r="V81" s="49">
        <v>0</v>
      </c>
      <c r="W81" s="49">
        <v>653.29999999999995</v>
      </c>
      <c r="X81" s="49">
        <f>'ОГД МКУ УКС '!X73</f>
        <v>0</v>
      </c>
      <c r="Y81" s="49">
        <v>0</v>
      </c>
      <c r="Z81" s="49">
        <f>'ОГД МКУ УКС '!Z73</f>
        <v>0</v>
      </c>
      <c r="AA81" s="49">
        <f>'ОГД МКУ УКС '!AA73</f>
        <v>0</v>
      </c>
      <c r="AB81" s="49">
        <v>0</v>
      </c>
      <c r="AC81" s="49">
        <f>'ОГД МКУ УКС '!AC73</f>
        <v>0</v>
      </c>
      <c r="AD81" s="49">
        <f>'ОГД МКУ УКС '!AD73</f>
        <v>0</v>
      </c>
      <c r="AE81" s="49">
        <v>0</v>
      </c>
      <c r="AF81" s="49">
        <f>'ОГД МКУ УКС '!AF73</f>
        <v>0</v>
      </c>
      <c r="AG81" s="49">
        <f>'ОГД МКУ УКС '!AG73</f>
        <v>0</v>
      </c>
      <c r="AH81" s="49">
        <v>0</v>
      </c>
      <c r="AI81" s="49">
        <f>'ОГД МКУ УКС '!AI73</f>
        <v>0</v>
      </c>
      <c r="AJ81" s="49">
        <f>'ОГД МКУ УКС '!AJ73</f>
        <v>0</v>
      </c>
      <c r="AK81" s="49">
        <v>0</v>
      </c>
      <c r="AL81" s="49">
        <f>'ОГД МКУ УКС '!AL73</f>
        <v>0</v>
      </c>
      <c r="AM81" s="49">
        <f>'ОГД МКУ УКС '!AM73</f>
        <v>0</v>
      </c>
      <c r="AN81" s="49">
        <v>0</v>
      </c>
      <c r="AO81" s="49">
        <f>'ОГД МКУ УКС '!AO73</f>
        <v>0</v>
      </c>
      <c r="AP81" s="49">
        <f>'ОГД МКУ УКС '!AP73</f>
        <v>0</v>
      </c>
      <c r="AQ81" s="49">
        <v>0</v>
      </c>
      <c r="AR81" s="334"/>
      <c r="AS81" s="334"/>
    </row>
    <row r="82" spans="1:46" s="13" customFormat="1" ht="16.5" customHeight="1" x14ac:dyDescent="0.25">
      <c r="A82" s="12"/>
      <c r="B82" s="14"/>
      <c r="C82" s="24"/>
      <c r="D82" s="25"/>
      <c r="E82" s="23"/>
      <c r="F82" s="23"/>
      <c r="G82" s="23"/>
      <c r="H82" s="23"/>
      <c r="I82" s="23"/>
      <c r="J82" s="23"/>
      <c r="K82" s="23"/>
      <c r="L82" s="23"/>
      <c r="M82" s="23"/>
      <c r="N82" s="236"/>
      <c r="O82" s="236"/>
      <c r="P82" s="236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7"/>
      <c r="AS82" s="7"/>
    </row>
    <row r="84" spans="1:46" s="117" customFormat="1" ht="28.5" customHeight="1" x14ac:dyDescent="0.25">
      <c r="A84" s="113" t="s">
        <v>80</v>
      </c>
      <c r="B84" s="114"/>
      <c r="C84" s="114"/>
      <c r="D84" s="113"/>
      <c r="E84" s="115"/>
      <c r="F84" s="115"/>
      <c r="G84" s="115"/>
      <c r="H84" s="297" t="s">
        <v>81</v>
      </c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</row>
    <row r="85" spans="1:46" s="117" customFormat="1" ht="14.25" hidden="1" customHeight="1" x14ac:dyDescent="0.25">
      <c r="A85" s="118"/>
      <c r="B85" s="119"/>
      <c r="C85" s="119"/>
      <c r="D85" s="118"/>
      <c r="E85" s="115"/>
      <c r="F85" s="115"/>
      <c r="G85" s="115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120"/>
      <c r="AI85" s="120"/>
      <c r="AJ85" s="121"/>
      <c r="AK85" s="120"/>
      <c r="AL85" s="120"/>
      <c r="AM85" s="120"/>
      <c r="AN85" s="120"/>
      <c r="AO85" s="120"/>
      <c r="AP85" s="120"/>
      <c r="AQ85" s="120"/>
      <c r="AR85" s="122"/>
      <c r="AS85" s="122"/>
    </row>
    <row r="86" spans="1:46" s="117" customFormat="1" ht="19.5" customHeight="1" x14ac:dyDescent="0.25">
      <c r="A86" s="123" t="s">
        <v>82</v>
      </c>
      <c r="B86" s="123"/>
      <c r="C86" s="119"/>
      <c r="D86" s="118"/>
      <c r="E86" s="115"/>
      <c r="F86" s="115"/>
      <c r="G86" s="115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2"/>
      <c r="AS86" s="122"/>
    </row>
    <row r="87" spans="1:46" s="125" customFormat="1" ht="12.75" customHeight="1" x14ac:dyDescent="0.25">
      <c r="A87" s="299" t="s">
        <v>83</v>
      </c>
      <c r="B87" s="299"/>
      <c r="C87" s="300"/>
      <c r="D87" s="300"/>
      <c r="E87" s="301"/>
      <c r="F87" s="115"/>
      <c r="G87" s="115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2"/>
      <c r="AS87" s="122"/>
    </row>
    <row r="88" spans="1:46" s="125" customFormat="1" ht="41.25" customHeight="1" x14ac:dyDescent="0.25">
      <c r="A88" s="118" t="s">
        <v>84</v>
      </c>
      <c r="B88" s="119"/>
      <c r="C88" s="119"/>
      <c r="D88" s="118"/>
      <c r="E88" s="115"/>
      <c r="F88" s="115"/>
      <c r="G88" s="115"/>
      <c r="H88" s="126" t="s">
        <v>85</v>
      </c>
      <c r="I88" s="126"/>
      <c r="J88" s="126"/>
      <c r="K88" s="126"/>
      <c r="L88" s="126"/>
      <c r="M88" s="126"/>
      <c r="N88" s="118"/>
      <c r="O88" s="118"/>
      <c r="P88" s="126"/>
      <c r="Q88" s="116"/>
      <c r="R88" s="116"/>
      <c r="S88" s="115"/>
      <c r="T88" s="115"/>
      <c r="U88" s="115"/>
      <c r="V88" s="115"/>
      <c r="W88" s="115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2"/>
      <c r="AS88" s="122"/>
    </row>
    <row r="89" spans="1:46" s="125" customFormat="1" ht="17.25" customHeight="1" x14ac:dyDescent="0.25">
      <c r="A89" s="118"/>
      <c r="B89" s="119"/>
      <c r="C89" s="119"/>
      <c r="D89" s="118"/>
      <c r="E89" s="115"/>
      <c r="F89" s="115"/>
      <c r="G89" s="115"/>
      <c r="H89" s="116"/>
      <c r="I89" s="116"/>
      <c r="J89" s="116"/>
      <c r="K89" s="116"/>
      <c r="L89" s="116"/>
      <c r="M89" s="116"/>
      <c r="N89" s="115"/>
      <c r="O89" s="115"/>
      <c r="P89" s="115"/>
      <c r="Q89" s="115"/>
      <c r="R89" s="115"/>
      <c r="S89" s="115"/>
      <c r="T89" s="115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2"/>
      <c r="AS89" s="122"/>
    </row>
    <row r="90" spans="1:46" s="128" customFormat="1" ht="28.5" customHeight="1" x14ac:dyDescent="0.2">
      <c r="A90" s="302" t="s">
        <v>86</v>
      </c>
      <c r="B90" s="302"/>
      <c r="C90" s="302"/>
      <c r="D90" s="303"/>
      <c r="E90" s="303"/>
      <c r="F90" s="303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</row>
    <row r="91" spans="1:46" s="125" customFormat="1" ht="41.25" customHeight="1" x14ac:dyDescent="0.2">
      <c r="A91" s="126"/>
      <c r="B91" s="129"/>
      <c r="C91" s="129"/>
      <c r="D91" s="12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</row>
  </sheetData>
  <mergeCells count="112">
    <mergeCell ref="A68:C81"/>
    <mergeCell ref="AR55:AR59"/>
    <mergeCell ref="AS55:AS59"/>
    <mergeCell ref="D61:AS61"/>
    <mergeCell ref="AR62:AR67"/>
    <mergeCell ref="AS62:AS67"/>
    <mergeCell ref="AR68:AR81"/>
    <mergeCell ref="AS68:AS81"/>
    <mergeCell ref="AR26:AR31"/>
    <mergeCell ref="AS26:AS31"/>
    <mergeCell ref="AR43:AR47"/>
    <mergeCell ref="AS43:AS47"/>
    <mergeCell ref="A43:C48"/>
    <mergeCell ref="A61:C61"/>
    <mergeCell ref="A49:C54"/>
    <mergeCell ref="A55:C60"/>
    <mergeCell ref="A38:A42"/>
    <mergeCell ref="B38:B42"/>
    <mergeCell ref="C38:C42"/>
    <mergeCell ref="AR38:AR42"/>
    <mergeCell ref="AS38:AS42"/>
    <mergeCell ref="A32:A37"/>
    <mergeCell ref="B32:B37"/>
    <mergeCell ref="C32:C37"/>
    <mergeCell ref="AR32:AR37"/>
    <mergeCell ref="AS32:AS37"/>
    <mergeCell ref="AR49:AR54"/>
    <mergeCell ref="AS49:AS54"/>
    <mergeCell ref="AR8:AR13"/>
    <mergeCell ref="AS8:AS13"/>
    <mergeCell ref="A14:A19"/>
    <mergeCell ref="B14:B19"/>
    <mergeCell ref="C14:C19"/>
    <mergeCell ref="AR14:AR19"/>
    <mergeCell ref="AS14:AS19"/>
    <mergeCell ref="A20:A25"/>
    <mergeCell ref="B20:B25"/>
    <mergeCell ref="C20:C25"/>
    <mergeCell ref="AR20:AR25"/>
    <mergeCell ref="AS20:AS25"/>
    <mergeCell ref="AR3:AR6"/>
    <mergeCell ref="AS3:AS6"/>
    <mergeCell ref="H4:J4"/>
    <mergeCell ref="K4:M4"/>
    <mergeCell ref="N4:P4"/>
    <mergeCell ref="Q4:S4"/>
    <mergeCell ref="T4:V4"/>
    <mergeCell ref="W4:Y4"/>
    <mergeCell ref="Z4:AB4"/>
    <mergeCell ref="AC4:AE4"/>
    <mergeCell ref="AL4:AN4"/>
    <mergeCell ref="AO4:AQ4"/>
    <mergeCell ref="H5:H6"/>
    <mergeCell ref="I5:I6"/>
    <mergeCell ref="J5:J6"/>
    <mergeCell ref="K5:K6"/>
    <mergeCell ref="L5:L6"/>
    <mergeCell ref="S5:S6"/>
    <mergeCell ref="AK5:AK6"/>
    <mergeCell ref="AL5:AL6"/>
    <mergeCell ref="AM5:AM6"/>
    <mergeCell ref="AN5:AN6"/>
    <mergeCell ref="AE5:AE6"/>
    <mergeCell ref="AF5:AF6"/>
    <mergeCell ref="A1:R1"/>
    <mergeCell ref="A2:AH2"/>
    <mergeCell ref="A3:A6"/>
    <mergeCell ref="B3:B6"/>
    <mergeCell ref="C3:C6"/>
    <mergeCell ref="D3:D6"/>
    <mergeCell ref="E3:G4"/>
    <mergeCell ref="H3:AQ3"/>
    <mergeCell ref="AF4:AH4"/>
    <mergeCell ref="AI4:AK4"/>
    <mergeCell ref="E5:E6"/>
    <mergeCell ref="F5:F6"/>
    <mergeCell ref="G5:G6"/>
    <mergeCell ref="N5:N6"/>
    <mergeCell ref="O5:O6"/>
    <mergeCell ref="P5:P6"/>
    <mergeCell ref="Q5:Q6"/>
    <mergeCell ref="R5:R6"/>
    <mergeCell ref="Y5:Y6"/>
    <mergeCell ref="Z5:Z6"/>
    <mergeCell ref="AA5:AA6"/>
    <mergeCell ref="AB5:AB6"/>
    <mergeCell ref="AC5:AC6"/>
    <mergeCell ref="AD5:AD6"/>
    <mergeCell ref="H84:AG87"/>
    <mergeCell ref="A87:E87"/>
    <mergeCell ref="A90:F90"/>
    <mergeCell ref="AQ5:AQ6"/>
    <mergeCell ref="AO5:AO6"/>
    <mergeCell ref="AP5:AP6"/>
    <mergeCell ref="T5:T6"/>
    <mergeCell ref="U5:U6"/>
    <mergeCell ref="V5:V6"/>
    <mergeCell ref="W5:W6"/>
    <mergeCell ref="X5:X6"/>
    <mergeCell ref="M5:M6"/>
    <mergeCell ref="AG5:AG6"/>
    <mergeCell ref="AH5:AH6"/>
    <mergeCell ref="AI5:AI6"/>
    <mergeCell ref="AJ5:AJ6"/>
    <mergeCell ref="N82:P82"/>
    <mergeCell ref="A8:A13"/>
    <mergeCell ref="B8:B13"/>
    <mergeCell ref="C8:C13"/>
    <mergeCell ref="A26:A31"/>
    <mergeCell ref="B26:B31"/>
    <mergeCell ref="C26:C31"/>
    <mergeCell ref="A62:C67"/>
  </mergeCells>
  <printOptions horizontalCentered="1"/>
  <pageMargins left="0" right="0" top="0" bottom="0" header="0" footer="0"/>
  <pageSetup paperSize="9" fitToWidth="0" orientation="portrait" r:id="rId1"/>
  <colBreaks count="1" manualBreakCount="1">
    <brk id="25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ОГД  МКУ УГЗиП</vt:lpstr>
      <vt:lpstr>ОГД МКУ УКС </vt:lpstr>
      <vt:lpstr>отчет</vt:lpstr>
      <vt:lpstr>'ОГД  МКУ УГЗиП'!Область_печати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2023-04-10T05:22:10Z</dcterms:modified>
</cp:coreProperties>
</file>