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60" windowHeight="12585"/>
  </bookViews>
  <sheets>
    <sheet name="3 кв. 2022" sheetId="1" r:id="rId1"/>
  </sheets>
  <definedNames>
    <definedName name="_xlnm.Print_Titles" localSheetId="0">'3 кв. 2022'!$6:$8</definedName>
    <definedName name="_xlnm.Print_Area" localSheetId="0">'3 кв. 2022'!$A$1:$AS$124</definedName>
  </definedNames>
  <calcPr calcId="125725" iterate="1"/>
</workbook>
</file>

<file path=xl/calcChain.xml><?xml version="1.0" encoding="utf-8"?>
<calcChain xmlns="http://schemas.openxmlformats.org/spreadsheetml/2006/main">
  <c r="AV25" i="1"/>
  <c r="AU25"/>
  <c r="AV20"/>
  <c r="AU20"/>
  <c r="Z102"/>
  <c r="AF102"/>
  <c r="AF82" s="1"/>
  <c r="M102"/>
  <c r="P102"/>
  <c r="S102"/>
  <c r="V102"/>
  <c r="Y102"/>
  <c r="AO99"/>
  <c r="AN99"/>
  <c r="AM99"/>
  <c r="AL99"/>
  <c r="AK99"/>
  <c r="AJ99"/>
  <c r="AI99"/>
  <c r="Z99"/>
  <c r="X99"/>
  <c r="Y99" s="1"/>
  <c r="W99"/>
  <c r="U99"/>
  <c r="V99" s="1"/>
  <c r="T99"/>
  <c r="R99"/>
  <c r="S99" s="1"/>
  <c r="Q99"/>
  <c r="O99"/>
  <c r="P99" s="1"/>
  <c r="N99"/>
  <c r="L99"/>
  <c r="M99" s="1"/>
  <c r="K99"/>
  <c r="AN36"/>
  <c r="AM36"/>
  <c r="AL36"/>
  <c r="AK36"/>
  <c r="AJ36"/>
  <c r="AI36"/>
  <c r="AF36"/>
  <c r="T82"/>
  <c r="T79" s="1"/>
  <c r="AC82"/>
  <c r="AC79" s="1"/>
  <c r="N82"/>
  <c r="AO82"/>
  <c r="AG102"/>
  <c r="AH102" s="1"/>
  <c r="AD102"/>
  <c r="AD99" s="1"/>
  <c r="AA102"/>
  <c r="AB102" s="1"/>
  <c r="AC102"/>
  <c r="AC99" s="1"/>
  <c r="AN82"/>
  <c r="AM82"/>
  <c r="AL82"/>
  <c r="AK82"/>
  <c r="AJ82"/>
  <c r="AJ79" s="1"/>
  <c r="AI82"/>
  <c r="AA82"/>
  <c r="W82"/>
  <c r="Z82"/>
  <c r="X82"/>
  <c r="Y82"/>
  <c r="U82"/>
  <c r="R82"/>
  <c r="S82" s="1"/>
  <c r="Q82"/>
  <c r="Q79" s="1"/>
  <c r="O82"/>
  <c r="P82" s="1"/>
  <c r="L82"/>
  <c r="K82"/>
  <c r="I82"/>
  <c r="H82"/>
  <c r="J82" s="1"/>
  <c r="G79"/>
  <c r="F81"/>
  <c r="M82"/>
  <c r="V82"/>
  <c r="AA79"/>
  <c r="X79"/>
  <c r="W79"/>
  <c r="U79"/>
  <c r="R79"/>
  <c r="L79"/>
  <c r="I79"/>
  <c r="AI81"/>
  <c r="E81" s="1"/>
  <c r="AG97"/>
  <c r="AF97"/>
  <c r="AG94"/>
  <c r="AF94"/>
  <c r="X94"/>
  <c r="W94"/>
  <c r="U94"/>
  <c r="V94" s="1"/>
  <c r="T94"/>
  <c r="R94"/>
  <c r="S94" s="1"/>
  <c r="Q94"/>
  <c r="O94"/>
  <c r="P94" s="1"/>
  <c r="N94"/>
  <c r="L94"/>
  <c r="K94"/>
  <c r="Y97"/>
  <c r="V97"/>
  <c r="S97"/>
  <c r="P97"/>
  <c r="M97"/>
  <c r="AO97"/>
  <c r="AO94" s="1"/>
  <c r="AN97"/>
  <c r="AN94" s="1"/>
  <c r="AM97"/>
  <c r="AM94" s="1"/>
  <c r="AL97"/>
  <c r="AL94" s="1"/>
  <c r="AK97"/>
  <c r="AK94" s="1"/>
  <c r="AJ97"/>
  <c r="AJ94" s="1"/>
  <c r="AI97"/>
  <c r="AI94" s="1"/>
  <c r="AD97"/>
  <c r="AC97"/>
  <c r="AC94" s="1"/>
  <c r="Z97"/>
  <c r="E97" s="1"/>
  <c r="E94" s="1"/>
  <c r="AA97"/>
  <c r="AB97" s="1"/>
  <c r="AO92"/>
  <c r="AO89" s="1"/>
  <c r="AN92"/>
  <c r="AN89" s="1"/>
  <c r="AM92"/>
  <c r="AM89" s="1"/>
  <c r="AL92"/>
  <c r="AL89" s="1"/>
  <c r="AK92"/>
  <c r="AK89" s="1"/>
  <c r="AJ92"/>
  <c r="AJ89" s="1"/>
  <c r="AI92"/>
  <c r="AI89" s="1"/>
  <c r="AB89"/>
  <c r="AA92"/>
  <c r="AA89" s="1"/>
  <c r="Z92"/>
  <c r="Z89" s="1"/>
  <c r="X92"/>
  <c r="F92" s="1"/>
  <c r="W92"/>
  <c r="E92" s="1"/>
  <c r="E89" s="1"/>
  <c r="AC25"/>
  <c r="Z25"/>
  <c r="AC87"/>
  <c r="AC84" s="1"/>
  <c r="AN87"/>
  <c r="AN84" s="1"/>
  <c r="AM87"/>
  <c r="AM84" s="1"/>
  <c r="AL87"/>
  <c r="AL84" s="1"/>
  <c r="AK87"/>
  <c r="AK84" s="1"/>
  <c r="AJ87"/>
  <c r="AJ84" s="1"/>
  <c r="AI87"/>
  <c r="AI84" s="1"/>
  <c r="AG87"/>
  <c r="AG84" s="1"/>
  <c r="AF87"/>
  <c r="AF84" s="1"/>
  <c r="AD87"/>
  <c r="AD84" s="1"/>
  <c r="AA87"/>
  <c r="AA84" s="1"/>
  <c r="Z87"/>
  <c r="X87"/>
  <c r="X84" s="1"/>
  <c r="W87"/>
  <c r="W84" s="1"/>
  <c r="U87"/>
  <c r="U84" s="1"/>
  <c r="T87"/>
  <c r="T84" s="1"/>
  <c r="R87"/>
  <c r="R84" s="1"/>
  <c r="Q87"/>
  <c r="S87" s="1"/>
  <c r="O87"/>
  <c r="O84" s="1"/>
  <c r="N87"/>
  <c r="N84" s="1"/>
  <c r="L87"/>
  <c r="L84" s="1"/>
  <c r="K87"/>
  <c r="K84" s="1"/>
  <c r="I87"/>
  <c r="F87" s="1"/>
  <c r="F84" s="1"/>
  <c r="H87"/>
  <c r="J87" s="1"/>
  <c r="AO25"/>
  <c r="AO36" s="1"/>
  <c r="AO59"/>
  <c r="AN59"/>
  <c r="AN65" s="1"/>
  <c r="AN76" s="1"/>
  <c r="AN73" s="1"/>
  <c r="AM59"/>
  <c r="AM65" s="1"/>
  <c r="AM76" s="1"/>
  <c r="AM73" s="1"/>
  <c r="AL59"/>
  <c r="AL65" s="1"/>
  <c r="AL76" s="1"/>
  <c r="AL73" s="1"/>
  <c r="AK59"/>
  <c r="AK65" s="1"/>
  <c r="AK76" s="1"/>
  <c r="AK73" s="1"/>
  <c r="AJ59"/>
  <c r="AJ65" s="1"/>
  <c r="AJ76" s="1"/>
  <c r="AJ73" s="1"/>
  <c r="AI59"/>
  <c r="AI65" s="1"/>
  <c r="AI76" s="1"/>
  <c r="AI73" s="1"/>
  <c r="AG59"/>
  <c r="AF59"/>
  <c r="AD59"/>
  <c r="AC59"/>
  <c r="AA59"/>
  <c r="Z59"/>
  <c r="X59"/>
  <c r="W59"/>
  <c r="U59"/>
  <c r="T59"/>
  <c r="R59"/>
  <c r="Q59"/>
  <c r="N59"/>
  <c r="L59"/>
  <c r="K59"/>
  <c r="I59"/>
  <c r="H59"/>
  <c r="X36"/>
  <c r="W36"/>
  <c r="U36"/>
  <c r="T36"/>
  <c r="R36"/>
  <c r="Q36"/>
  <c r="O36"/>
  <c r="N36"/>
  <c r="L36"/>
  <c r="K36"/>
  <c r="I36"/>
  <c r="H36"/>
  <c r="E35"/>
  <c r="F35"/>
  <c r="E64"/>
  <c r="AI75"/>
  <c r="P66"/>
  <c r="M60"/>
  <c r="O59"/>
  <c r="AH84" l="1"/>
  <c r="M94"/>
  <c r="AA94"/>
  <c r="AH94"/>
  <c r="AH97"/>
  <c r="AA99"/>
  <c r="AB99" s="1"/>
  <c r="M84"/>
  <c r="P84"/>
  <c r="V84"/>
  <c r="Y84"/>
  <c r="X89"/>
  <c r="F97"/>
  <c r="F94" s="1"/>
  <c r="G94" s="1"/>
  <c r="Y94"/>
  <c r="AG99"/>
  <c r="G92"/>
  <c r="F89"/>
  <c r="G89" s="1"/>
  <c r="AO65"/>
  <c r="AO76" s="1"/>
  <c r="AO73" s="1"/>
  <c r="AE99"/>
  <c r="V87"/>
  <c r="H84"/>
  <c r="Q84"/>
  <c r="S84" s="1"/>
  <c r="Y92"/>
  <c r="AE97"/>
  <c r="AO87"/>
  <c r="AO84" s="1"/>
  <c r="M87"/>
  <c r="P87"/>
  <c r="AE87"/>
  <c r="AH87"/>
  <c r="I84"/>
  <c r="J84" s="1"/>
  <c r="AE84"/>
  <c r="W89"/>
  <c r="Y89" s="1"/>
  <c r="Z94"/>
  <c r="AB94" s="1"/>
  <c r="O79"/>
  <c r="Y79"/>
  <c r="AD82"/>
  <c r="AD79" s="1"/>
  <c r="AE79" s="1"/>
  <c r="AG82"/>
  <c r="AG79" s="1"/>
  <c r="E102"/>
  <c r="E99" s="1"/>
  <c r="AF99"/>
  <c r="AH99" s="1"/>
  <c r="AE102"/>
  <c r="Y87"/>
  <c r="AD94"/>
  <c r="AE94" s="1"/>
  <c r="AI79"/>
  <c r="F102"/>
  <c r="AF79"/>
  <c r="AH82"/>
  <c r="F99"/>
  <c r="G99" s="1"/>
  <c r="V79"/>
  <c r="AE82"/>
  <c r="AB82"/>
  <c r="E82"/>
  <c r="Z79"/>
  <c r="AB79" s="1"/>
  <c r="S79"/>
  <c r="N79"/>
  <c r="K79"/>
  <c r="M79" s="1"/>
  <c r="H79"/>
  <c r="J79" s="1"/>
  <c r="G97"/>
  <c r="AB87"/>
  <c r="Z84"/>
  <c r="AB84" s="1"/>
  <c r="M59"/>
  <c r="E59"/>
  <c r="T65"/>
  <c r="AO46"/>
  <c r="AN46"/>
  <c r="AM46"/>
  <c r="AL46"/>
  <c r="AK46"/>
  <c r="AJ46"/>
  <c r="AI46"/>
  <c r="M44"/>
  <c r="AO40"/>
  <c r="AN40"/>
  <c r="AM40"/>
  <c r="AL40"/>
  <c r="AK40"/>
  <c r="AJ40"/>
  <c r="AI40"/>
  <c r="AI51"/>
  <c r="Y54"/>
  <c r="X51"/>
  <c r="W51"/>
  <c r="AD46"/>
  <c r="AC46"/>
  <c r="AA46"/>
  <c r="Z46"/>
  <c r="X46"/>
  <c r="W46"/>
  <c r="U46"/>
  <c r="T46"/>
  <c r="R46"/>
  <c r="Q46"/>
  <c r="O46"/>
  <c r="N46"/>
  <c r="L46"/>
  <c r="K46"/>
  <c r="Y49"/>
  <c r="V49"/>
  <c r="S49"/>
  <c r="P49"/>
  <c r="M49"/>
  <c r="J43"/>
  <c r="M43"/>
  <c r="P43"/>
  <c r="S43"/>
  <c r="V43"/>
  <c r="Y43"/>
  <c r="AA40"/>
  <c r="Z40"/>
  <c r="X40"/>
  <c r="W40"/>
  <c r="U40"/>
  <c r="T40"/>
  <c r="R40"/>
  <c r="Q40"/>
  <c r="O40"/>
  <c r="N40"/>
  <c r="L40"/>
  <c r="K40"/>
  <c r="I40"/>
  <c r="H40"/>
  <c r="N33"/>
  <c r="X65"/>
  <c r="W33"/>
  <c r="U33"/>
  <c r="T33"/>
  <c r="R65"/>
  <c r="Q33"/>
  <c r="O65"/>
  <c r="N65"/>
  <c r="L65"/>
  <c r="K33"/>
  <c r="I65"/>
  <c r="J37"/>
  <c r="Y59"/>
  <c r="V59"/>
  <c r="S59"/>
  <c r="P59"/>
  <c r="J59"/>
  <c r="X56"/>
  <c r="W56"/>
  <c r="U56"/>
  <c r="T56"/>
  <c r="R56"/>
  <c r="Q56"/>
  <c r="O56"/>
  <c r="N56"/>
  <c r="L56"/>
  <c r="K56"/>
  <c r="I56"/>
  <c r="H56"/>
  <c r="AO56"/>
  <c r="AN56"/>
  <c r="AM56"/>
  <c r="AL56"/>
  <c r="AK56"/>
  <c r="AJ56"/>
  <c r="AI56"/>
  <c r="AO62"/>
  <c r="AN62"/>
  <c r="AM62"/>
  <c r="AL62"/>
  <c r="AK62"/>
  <c r="AJ62"/>
  <c r="AI62"/>
  <c r="AO33"/>
  <c r="AN33"/>
  <c r="AM33"/>
  <c r="AL33"/>
  <c r="AK33"/>
  <c r="AJ33"/>
  <c r="AI33"/>
  <c r="O33"/>
  <c r="I33"/>
  <c r="J25"/>
  <c r="M25"/>
  <c r="P25"/>
  <c r="S25"/>
  <c r="V25"/>
  <c r="Y25"/>
  <c r="AO22"/>
  <c r="AN22"/>
  <c r="AM22"/>
  <c r="AL22"/>
  <c r="AK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AO17"/>
  <c r="W17"/>
  <c r="V20"/>
  <c r="U17"/>
  <c r="T17"/>
  <c r="V15"/>
  <c r="U12"/>
  <c r="T12"/>
  <c r="F75"/>
  <c r="E75"/>
  <c r="F64"/>
  <c r="E60"/>
  <c r="F60"/>
  <c r="F54"/>
  <c r="E54"/>
  <c r="E51" s="1"/>
  <c r="F49"/>
  <c r="E49"/>
  <c r="E46" s="1"/>
  <c r="F44"/>
  <c r="E44"/>
  <c r="F43"/>
  <c r="E43"/>
  <c r="E40" s="1"/>
  <c r="F40"/>
  <c r="E26"/>
  <c r="F26"/>
  <c r="F30"/>
  <c r="E30"/>
  <c r="E25"/>
  <c r="E22" s="1"/>
  <c r="F31"/>
  <c r="E31"/>
  <c r="F25"/>
  <c r="F20"/>
  <c r="E20"/>
  <c r="E17" s="1"/>
  <c r="F15"/>
  <c r="F12" s="1"/>
  <c r="E15"/>
  <c r="E12" s="1"/>
  <c r="AH59"/>
  <c r="AF56"/>
  <c r="AH49"/>
  <c r="AG46"/>
  <c r="AF46"/>
  <c r="AH43"/>
  <c r="AG40"/>
  <c r="AF40"/>
  <c r="AG36"/>
  <c r="AG33" s="1"/>
  <c r="AF33"/>
  <c r="AH25"/>
  <c r="AE59"/>
  <c r="AC56"/>
  <c r="AE49"/>
  <c r="AE43"/>
  <c r="AD40"/>
  <c r="AC40"/>
  <c r="AD36"/>
  <c r="AD33" s="1"/>
  <c r="AC36"/>
  <c r="AC65" s="1"/>
  <c r="AE25"/>
  <c r="AB49"/>
  <c r="AB43"/>
  <c r="AB38"/>
  <c r="AB26"/>
  <c r="AB25"/>
  <c r="AB17"/>
  <c r="F59"/>
  <c r="Z56"/>
  <c r="Z51"/>
  <c r="AA37"/>
  <c r="F37" s="1"/>
  <c r="Z37"/>
  <c r="E37" s="1"/>
  <c r="AA36"/>
  <c r="AA33" s="1"/>
  <c r="Z36"/>
  <c r="Z33" s="1"/>
  <c r="AA17"/>
  <c r="Z17"/>
  <c r="P79" l="1"/>
  <c r="G102"/>
  <c r="AH79"/>
  <c r="E36"/>
  <c r="F82"/>
  <c r="E87"/>
  <c r="E28"/>
  <c r="G49"/>
  <c r="G54"/>
  <c r="V17"/>
  <c r="S56"/>
  <c r="J40"/>
  <c r="P40"/>
  <c r="V40"/>
  <c r="M46"/>
  <c r="P46"/>
  <c r="S46"/>
  <c r="V46"/>
  <c r="Y46"/>
  <c r="AB33"/>
  <c r="G37"/>
  <c r="V12"/>
  <c r="J22"/>
  <c r="M40"/>
  <c r="S40"/>
  <c r="Y40"/>
  <c r="Y51"/>
  <c r="G25"/>
  <c r="E33"/>
  <c r="Y56"/>
  <c r="M56"/>
  <c r="N76"/>
  <c r="N73" s="1"/>
  <c r="N62"/>
  <c r="I62"/>
  <c r="I76"/>
  <c r="P65"/>
  <c r="O76"/>
  <c r="O62"/>
  <c r="AH33"/>
  <c r="G31"/>
  <c r="G26"/>
  <c r="G44"/>
  <c r="E56"/>
  <c r="G60"/>
  <c r="M22"/>
  <c r="P22"/>
  <c r="S22"/>
  <c r="V22"/>
  <c r="Y22"/>
  <c r="AB22"/>
  <c r="AE22"/>
  <c r="AH22"/>
  <c r="L33"/>
  <c r="M33" s="1"/>
  <c r="AC33"/>
  <c r="AE33" s="1"/>
  <c r="J56"/>
  <c r="P56"/>
  <c r="V56"/>
  <c r="AB59"/>
  <c r="H33"/>
  <c r="J33" s="1"/>
  <c r="R33"/>
  <c r="X33"/>
  <c r="Y33" s="1"/>
  <c r="P36"/>
  <c r="V36"/>
  <c r="W65"/>
  <c r="Q65"/>
  <c r="K65"/>
  <c r="M65" s="1"/>
  <c r="U65"/>
  <c r="L76"/>
  <c r="R76"/>
  <c r="Y65"/>
  <c r="X76"/>
  <c r="T76"/>
  <c r="T73" s="1"/>
  <c r="T62"/>
  <c r="M36"/>
  <c r="S36"/>
  <c r="Y36"/>
  <c r="L62"/>
  <c r="R62"/>
  <c r="X62"/>
  <c r="H65"/>
  <c r="G64"/>
  <c r="G59"/>
  <c r="V33"/>
  <c r="S33"/>
  <c r="P33"/>
  <c r="J36"/>
  <c r="G75"/>
  <c r="F56"/>
  <c r="F51"/>
  <c r="G51" s="1"/>
  <c r="F46"/>
  <c r="G46" s="1"/>
  <c r="G40"/>
  <c r="G43"/>
  <c r="AB40"/>
  <c r="AB46"/>
  <c r="AD65"/>
  <c r="AE65" s="1"/>
  <c r="AE40"/>
  <c r="AD56"/>
  <c r="AE56" s="1"/>
  <c r="AG65"/>
  <c r="AG62" s="1"/>
  <c r="AH40"/>
  <c r="AG56"/>
  <c r="AH56" s="1"/>
  <c r="AB36"/>
  <c r="Z66"/>
  <c r="E66" s="1"/>
  <c r="AE46"/>
  <c r="AH36"/>
  <c r="AH46"/>
  <c r="G12"/>
  <c r="Z65"/>
  <c r="Z76" s="1"/>
  <c r="Z73" s="1"/>
  <c r="G15"/>
  <c r="G20"/>
  <c r="AC62"/>
  <c r="AC76"/>
  <c r="AC73" s="1"/>
  <c r="AF65"/>
  <c r="E65" s="1"/>
  <c r="F36"/>
  <c r="AA66"/>
  <c r="AB37"/>
  <c r="AE36"/>
  <c r="AA56"/>
  <c r="AB56" s="1"/>
  <c r="AA65"/>
  <c r="F28"/>
  <c r="G28" s="1"/>
  <c r="F22"/>
  <c r="G22" s="1"/>
  <c r="F17"/>
  <c r="G17" s="1"/>
  <c r="E84" l="1"/>
  <c r="G84" s="1"/>
  <c r="G87"/>
  <c r="AG76"/>
  <c r="AG73" s="1"/>
  <c r="AD62"/>
  <c r="AE62" s="1"/>
  <c r="AB65"/>
  <c r="AB66"/>
  <c r="F66"/>
  <c r="G66" s="1"/>
  <c r="X73"/>
  <c r="R73"/>
  <c r="L73"/>
  <c r="V65"/>
  <c r="U76"/>
  <c r="U62"/>
  <c r="V62" s="1"/>
  <c r="Q76"/>
  <c r="Q73" s="1"/>
  <c r="Q62"/>
  <c r="S62" s="1"/>
  <c r="P76"/>
  <c r="O73"/>
  <c r="P73" s="1"/>
  <c r="I73"/>
  <c r="H62"/>
  <c r="J62" s="1"/>
  <c r="H76"/>
  <c r="E62"/>
  <c r="K76"/>
  <c r="K73" s="1"/>
  <c r="K62"/>
  <c r="M62" s="1"/>
  <c r="W76"/>
  <c r="W73" s="1"/>
  <c r="W62"/>
  <c r="Y62" s="1"/>
  <c r="F65"/>
  <c r="Z62"/>
  <c r="AD76"/>
  <c r="AD73" s="1"/>
  <c r="AE73" s="1"/>
  <c r="G56"/>
  <c r="S65"/>
  <c r="P62"/>
  <c r="J65"/>
  <c r="F33"/>
  <c r="G33" s="1"/>
  <c r="G36"/>
  <c r="AF76"/>
  <c r="AF73" s="1"/>
  <c r="AF62"/>
  <c r="AH62" s="1"/>
  <c r="AH73"/>
  <c r="AH65"/>
  <c r="AA76"/>
  <c r="AA62"/>
  <c r="AB62" l="1"/>
  <c r="G65"/>
  <c r="F62"/>
  <c r="G62" s="1"/>
  <c r="H73"/>
  <c r="E76"/>
  <c r="E73" s="1"/>
  <c r="V76"/>
  <c r="U73"/>
  <c r="V73" s="1"/>
  <c r="J73"/>
  <c r="J76"/>
  <c r="M73"/>
  <c r="S73"/>
  <c r="Y73"/>
  <c r="AE76"/>
  <c r="F76"/>
  <c r="M76"/>
  <c r="S76"/>
  <c r="Y76"/>
  <c r="AH76"/>
  <c r="AA73"/>
  <c r="AB73" s="1"/>
  <c r="AB76"/>
  <c r="F73" l="1"/>
  <c r="G73" s="1"/>
  <c r="G76"/>
</calcChain>
</file>

<file path=xl/sharedStrings.xml><?xml version="1.0" encoding="utf-8"?>
<sst xmlns="http://schemas.openxmlformats.org/spreadsheetml/2006/main" count="216" uniqueCount="93">
  <si>
    <t xml:space="preserve">                                                                          комплексный план (сетевой график) реализации</t>
  </si>
  <si>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</si>
  <si>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</si>
  <si>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</si>
  <si>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</si>
  <si>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</si>
  <si>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</si>
  <si>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</si>
  <si>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</si>
  <si>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</si>
  <si>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</si>
  <si>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</si>
  <si>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</si>
  <si>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</si>
  <si>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</si>
  <si>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</si>
  <si>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</si>
  <si>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</si>
  <si>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</si>
  <si>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</si>
  <si>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</si>
  <si>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</si>
  <si>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</si>
  <si>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</si>
  <si>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7=6/5*100</t>
  </si>
  <si>
    <t>1.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</si>
  <si>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</si>
  <si>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1.1</t>
  </si>
  <si>
    <t>Проведение ежегодного смотра-конкурса санитарных постов                                     (1)</t>
  </si>
  <si>
    <t>всего:</t>
  </si>
  <si>
    <t>федеральный бюджет</t>
  </si>
  <si>
    <t>Бюджет ХМАО - Югры</t>
  </si>
  <si>
    <t xml:space="preserve">местный бюджет </t>
  </si>
  <si>
    <t xml:space="preserve">иные источники финансирования </t>
  </si>
  <si>
    <t>1.2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</si>
  <si>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 (1)
</t>
  </si>
  <si>
    <t>1.3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</si>
  <si>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</si>
  <si>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кроме того, местный бюджет, за счёт остатков прошлых лет</t>
  </si>
  <si>
    <t>1.4</t>
  </si>
  <si>
    <t>Профилактика инфекционных и паразитарных заболеваний (3)</t>
  </si>
  <si>
    <t>Подпрограмма 1. Обеспечение защиты населения и территории муниципального образования город Урай от чрезвычайных ситуаций</t>
  </si>
  <si>
    <t>2.</t>
  </si>
  <si>
    <t>Подпрограмма 2 "Укрепление пожарной безопасности в городе Урай"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</si>
  <si>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</si>
  <si>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                                     (4)</t>
  </si>
  <si>
    <t>отдел гражданской защиты населения администрации города Урай, Управление информационных технологий и связи администрации города Урай</t>
  </si>
  <si>
    <t>2.2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</si>
  <si>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</si>
  <si>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</si>
  <si>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</si>
  <si>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</si>
  <si>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 xml:space="preserve">муниципальное казенное учреждение «Управление градостроительства, землепользования и природопользования города Урай»
</t>
  </si>
  <si>
    <t>Подпрограмма 2. Укрепление пожарной безопасности в городе Урай</t>
  </si>
  <si>
    <t>Всего по программе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</si>
  <si>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</si>
  <si>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</si>
  <si>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</si>
  <si>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</si>
  <si>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</si>
  <si>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</si>
  <si>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</si>
  <si>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Соисполнитель 5 (органы администрации города Урай: управление информационных технологий и связи администрации города Урай)</t>
  </si>
  <si>
    <t>Согласовано:</t>
  </si>
  <si>
    <t xml:space="preserve">                                                                                             (подпись)</t>
  </si>
  <si>
    <t>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</si>
  <si>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</si>
  <si>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за</t>
  </si>
  <si>
    <t>Отдел гражданской защиты населения администрации города Урай</t>
  </si>
  <si>
    <t xml:space="preserve">Ежегодный смотр-конкурса санитарных постов проведён во 2 квартале 2022 года.    </t>
  </si>
  <si>
    <t>Муниципальное казенное учреждение «Единая дежурно-диспетчерская служба города Урай, Управление информационных технологий и связи администрации города Урай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</si>
  <si>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</si>
  <si>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</si>
  <si>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муниципальной программы:</t>
  </si>
  <si>
    <t>Исполняющий обязанности председателя Комитета по финансам  администрации города Урай</t>
  </si>
  <si>
    <t xml:space="preserve">«____»______________20____г.  подпись______________________ </t>
  </si>
  <si>
    <t>Д.В. Боровиков</t>
  </si>
  <si>
    <t>Исполнитель:_________________________</t>
  </si>
  <si>
    <t>«___» _____________20__ г.</t>
  </si>
  <si>
    <t>тел.: 8(34676) 9-10-40 (025)</t>
  </si>
  <si>
    <t/>
  </si>
  <si>
    <t xml:space="preserve">9 месяцев 2022 года </t>
  </si>
  <si>
    <t>А.В.Асанов</t>
  </si>
  <si>
    <t>Оплата производится за фактически произведенные (выполненные) работы</t>
  </si>
  <si>
    <t>По итогам торгов заключен муниципальный контракт № 24-2022  на выполнение работы по устройству и содержанию противопожарных минерализованных полос.Первый этап работ выполнен ,произведена оплата в размере 50% от цены контракта. Окончательно мероприятие на прокладку и содержание проложенных минирализованных полос будет выполнено   в 4 квартале 2022года</t>
  </si>
  <si>
    <t xml:space="preserve">1) 1214-15/1  20.12.2021  Оказание услуг по техническому обслуживанию охранно-пожарной сигнализации и автоматики. Оплата производится в течении года равными долями.                                    2) 31.05.20022 проведены соревнования по пожарно-прикладному спорту среди организаций города, призовой фонд составил 10000 т.р.                                            3) 16.09.2022 проведены соревнований среди дружин юных пожарных по пожарно-прикладному спорту, призовой фонд составил 10000 т.р.                                                   4) Проведён конкурс рисунков на противопожарную, спасательную тематику среди детей дошкольного возраста, призовой фонд составил 5000 т.р.         </t>
  </si>
  <si>
    <t xml:space="preserve">___________________ И.В. Хусаинова
</t>
  </si>
  <si>
    <t>1) Заключён договор №58/22 от 15.03.2022 с ИП Конев Виктор Алексеевич "Услуги по проведению барьерной дератизации, проведению противоэпидемических мероприятий по снижению численности иксодовых клещей и кровососущих комаров".                                                                               2) Заключён договор № 59/22 от  15.03.2022 с ИП Конев Виктор Алексеевич "Услуги по проведению барьерной дератизации, проведению противоэпидемических мероприятий по снижению численности иксодовых клещей и кровососущих комаров".                                                                                                                                                    В соответствии с заключенным договором проведение мероприятий осуществляется в период с апреля по октябрь 2022 года. Оплата за выполненные работы - 4 квартал 2022 года</t>
  </si>
  <si>
    <t>1) Заключен договор №321/21 от  25.11.2021 с ПАО "Ростелеком" Услуги по предоставлению доступа к системе мониторинга пожаров.  Оплата производится в течении года равными долями.             
2) Заключен договор №323/21 от 26.11.2021 с ИП "Протащук Ю.В." Услуги по предоставлению доступа к системе мониторинга датчиков задымления. Оплата производится в течении года равными долями.          
3) Заключен договор №184/22 от 07.06.2022 с ИП "Протащук Ю.В." Услуги по предоставлению доступа к системе мониторинга датчиков задымления. Оплата производится в течении года равными долями.                                                      4) Заключен муниципальный контракт №74/22 от 28.03.2022 с ООО «Медиа - холдинг «Западная Сибирь» Трансляция видеороликов на противопожарную тематику. Оплата производится ежемесячно в соответствии с оказанными услугами.                                                                       5) Заключены договора по изготовлению полиграфической продукции на противопожарную тематику 21/22 от 31.1.2022, №27/22 от 11.02.2022. Оплата произведена: счёт№116 от 25.02.2022, счёт №143 от 11.03.2022.</t>
  </si>
  <si>
    <t>Отдел гражданской защиты населения администрации города Урай.</t>
  </si>
  <si>
    <t>1) Заключён муниципальный контракт с ООО «УралЗащита-Екатеринбург» №22 от 11.05.2022 на поставку Респираторов фильтрующих Р-2 для освежения средств индивидуальной защиты в ОМС закуплены во 2 квартале 2022 года на сумму 25900  тыс.рублей.                                                                   2) Заключен договор хранения с АО "Водоканал"   №08-2022 от 01.01.2022 За хранение строительных материалов резерва материальных ресурсов для ликвидации  ЧС и в целях ГО МО г.Урай на период с 01.01.2022 по 31.12.2022 на сумму 75,3 тыс.рублей. Оплата на сумму 37,7  тыс.рублей произведена в июле 2022, оплата на сумму 37,6  тыс.рублей будет произведена в декабре 2022.</t>
  </si>
  <si>
    <r>
      <t xml:space="preserve">1) Обеспечение деятельности МКУ "ЕДДС": за 9 месяцев 2022 года оперативно-дежурными сменами принято и обработано 17354 звонка жителей города Урай, в том числе по вопросам ЖКХ 2866 звонков. По Системе-112 принято 15962 звонка. Общее количество выездов АСФ (спасатели) – 555 выездов, спасено 15 человек.                                                      2) Заключен муниципальный контракт №226/22 от  25.07.2022 Поставка оборудования для создания точки звукового оповещения населения об угрозе возникновения или о возникновении чрезвычайных ситуаций. Срок исполнения контракта 29.12.2022.    3) ЕДДС - за счёт остатков прошлых лет приобретена видеокамера и IP-телефоны на сумму 18,8 тыс. рублей, оплата по контракту на оказание услуг по защите информации Системы - 112 на сумму 94,8 тыс. рублей (часть услуг), оплата по контракту на оказание услуг по защите информации Системы - 112 на сумму 219,0 тыс. рублей (оставшаяся часть услуг).    
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
</t>
    </r>
  </si>
  <si>
    <t>1) ЕДДС - причина отклонения фактически исполненных расходных обязательств от запланированных образовалась по следующим причинам: заключение контракта на поставку спецодежды перенесено на 4 квартал в связи с подготовкой к процедуре электронного аукциона, частичная компенсация стоимости санаторно-курортной путевки использована на меньшую сумму (меньшее количество дней), использование работниками льготных отпусков по фактическим расходам, контракт на поставку индивидуальных рационов питания заключен 10.09.2022, поставка и оплата по контракту будет осуществлена в 4 квартале, приобретение картриджей планируется в 4 квартале, запчасти для автомобиля приобретены на меньшую сумму в связи с отсутствием необходимости  и  меньший расход ГСМ за 9 месяцев, в связи с меньшим количеством выездов.                                                                                                                                                    2) Заключен муниципальный контракт №226/22 от  25.07.2022 на поставку оборудования для создания точки звукового оповещения населения об угрозе возникновения или о возникновении чрезвычайных ситуаций. Срок исполнения контракта 29.12.2022. Сумма контракта составляет 1 767 800,00 млн.рублей.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</si>
</sst>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2" fontId="1" fillId="0" borderId="0" xfId="0" applyNumberFormat="1" applyFont="1" applyFill="1" applyAlignment="1" applyProtection="1">
      <alignment vertical="center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hidden="1"/>
    </xf>
    <xf numFmtId="49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protection locked="0"/>
    </xf>
    <xf numFmtId="4" fontId="1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164" fontId="2" fillId="4" borderId="0" xfId="0" applyNumberFormat="1" applyFont="1" applyFill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164" fontId="2" fillId="3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Border="1" applyProtection="1">
      <protection locked="0"/>
    </xf>
    <xf numFmtId="164" fontId="2" fillId="6" borderId="0" xfId="0" applyNumberFormat="1" applyFont="1" applyFill="1" applyProtection="1">
      <protection locked="0"/>
    </xf>
    <xf numFmtId="164" fontId="2" fillId="6" borderId="0" xfId="0" applyNumberFormat="1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164" fontId="2" fillId="5" borderId="0" xfId="0" applyNumberFormat="1" applyFont="1" applyFill="1" applyProtection="1">
      <protection locked="0"/>
    </xf>
    <xf numFmtId="164" fontId="2" fillId="5" borderId="0" xfId="0" applyNumberFormat="1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2" fontId="11" fillId="0" borderId="0" xfId="0" applyNumberFormat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howOutlineSymbols="0"/>
    <pageSetUpPr fitToPage="1"/>
  </sheetPr>
  <dimension ref="A1:CM241"/>
  <sheetViews>
    <sheetView showZeros="0" tabSelected="1" showOutlineSymbols="0" view="pageBreakPreview" zoomScale="60" zoomScaleNormal="60" zoomScalePageLayoutView="60" workbookViewId="0">
      <pane xSplit="4" ySplit="8" topLeftCell="E21" activePane="bottomRight" state="frozen"/>
      <selection pane="topRight" activeCell="E1" sqref="E1"/>
      <selection pane="bottomLeft" activeCell="A9" sqref="A9"/>
      <selection pane="bottomRight" activeCell="AS22" sqref="AS22:AS27"/>
    </sheetView>
  </sheetViews>
  <sheetFormatPr defaultColWidth="9.140625" defaultRowHeight="18.75"/>
  <cols>
    <col min="1" max="1" width="5.42578125" style="72" customWidth="1"/>
    <col min="2" max="2" width="32" style="32" customWidth="1"/>
    <col min="3" max="3" width="29.5703125" style="32" customWidth="1"/>
    <col min="4" max="4" width="39" style="32" customWidth="1"/>
    <col min="5" max="5" width="14.5703125" style="32" customWidth="1"/>
    <col min="6" max="6" width="12.5703125" style="32" customWidth="1"/>
    <col min="7" max="7" width="16.42578125" style="74" customWidth="1"/>
    <col min="8" max="8" width="11.28515625" style="32" customWidth="1"/>
    <col min="9" max="9" width="11.85546875" style="32" customWidth="1"/>
    <col min="10" max="10" width="16" style="32" customWidth="1"/>
    <col min="11" max="11" width="12.85546875" style="32" customWidth="1"/>
    <col min="12" max="12" width="13.5703125" style="32" customWidth="1"/>
    <col min="13" max="13" width="15.42578125" style="32" customWidth="1"/>
    <col min="14" max="14" width="11.5703125" style="32" customWidth="1"/>
    <col min="15" max="15" width="13.7109375" style="32" customWidth="1"/>
    <col min="16" max="16" width="16.140625" style="32" customWidth="1"/>
    <col min="17" max="17" width="13.42578125" style="32" customWidth="1"/>
    <col min="18" max="18" width="12.5703125" style="32" customWidth="1"/>
    <col min="19" max="19" width="16" style="32" customWidth="1"/>
    <col min="20" max="20" width="15.85546875" style="32" customWidth="1"/>
    <col min="21" max="21" width="14.5703125" style="32" customWidth="1"/>
    <col min="22" max="22" width="16.42578125" style="32" customWidth="1"/>
    <col min="23" max="23" width="12.28515625" style="32" customWidth="1"/>
    <col min="24" max="24" width="12" style="32" customWidth="1"/>
    <col min="25" max="25" width="16.140625" style="32" customWidth="1"/>
    <col min="26" max="26" width="12.28515625" style="32" customWidth="1"/>
    <col min="27" max="27" width="12.42578125" style="32" customWidth="1"/>
    <col min="28" max="28" width="17.7109375" style="32" customWidth="1"/>
    <col min="29" max="29" width="12.7109375" style="32" customWidth="1"/>
    <col min="30" max="30" width="12.85546875" style="32" customWidth="1"/>
    <col min="31" max="31" width="16.42578125" style="32" customWidth="1"/>
    <col min="32" max="32" width="12.85546875" style="32" customWidth="1"/>
    <col min="33" max="33" width="12.140625" style="32" customWidth="1"/>
    <col min="34" max="34" width="16" style="32" customWidth="1"/>
    <col min="35" max="35" width="12.85546875" style="32" customWidth="1"/>
    <col min="36" max="36" width="12.85546875" style="32" hidden="1" customWidth="1"/>
    <col min="37" max="37" width="15.5703125" style="32" hidden="1" customWidth="1"/>
    <col min="38" max="38" width="12.7109375" style="32" customWidth="1"/>
    <col min="39" max="39" width="13" style="32" hidden="1" customWidth="1"/>
    <col min="40" max="40" width="16.5703125" style="32" hidden="1" customWidth="1"/>
    <col min="41" max="41" width="12.28515625" style="32" customWidth="1"/>
    <col min="42" max="42" width="12.28515625" style="32" hidden="1" customWidth="1"/>
    <col min="43" max="43" width="17.140625" style="32" hidden="1" customWidth="1"/>
    <col min="44" max="44" width="63.28515625" style="62" customWidth="1"/>
    <col min="45" max="45" width="94" style="62" customWidth="1"/>
    <col min="46" max="46" width="9.140625" style="32"/>
    <col min="47" max="47" width="12.42578125" style="32" customWidth="1"/>
    <col min="48" max="48" width="12.28515625" style="32" customWidth="1"/>
    <col min="49" max="49" width="12.42578125" style="32" customWidth="1"/>
    <col min="50" max="16384" width="9.140625" style="32"/>
  </cols>
  <sheetData>
    <row r="1" spans="1:91" s="4" customFormat="1">
      <c r="A1" s="1"/>
      <c r="B1" s="1"/>
      <c r="C1" s="1"/>
      <c r="D1" s="1"/>
      <c r="E1" s="1"/>
      <c r="F1" s="1"/>
      <c r="G1" s="2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91" s="4" customFormat="1">
      <c r="A2" s="5" t="s">
        <v>0</v>
      </c>
      <c r="B2" s="111" t="s">
        <v>65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</row>
    <row r="3" spans="1:91" s="4" customFormat="1" ht="22.5" customHeight="1">
      <c r="A3" s="111" t="s">
        <v>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</row>
    <row r="4" spans="1:91" s="4" customFormat="1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67</v>
      </c>
      <c r="Y4" s="112" t="s">
        <v>81</v>
      </c>
      <c r="Z4" s="11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91" s="4" customFormat="1">
      <c r="A5" s="9"/>
      <c r="B5" s="10"/>
      <c r="C5" s="10"/>
      <c r="D5" s="10"/>
      <c r="E5" s="10"/>
      <c r="F5" s="10"/>
      <c r="G5" s="11"/>
      <c r="H5" s="10"/>
      <c r="I5" s="10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91" s="4" customFormat="1" ht="32.25" customHeight="1">
      <c r="A6" s="113" t="s">
        <v>1</v>
      </c>
      <c r="B6" s="114" t="s">
        <v>2</v>
      </c>
      <c r="C6" s="110" t="s">
        <v>3</v>
      </c>
      <c r="D6" s="115" t="s">
        <v>4</v>
      </c>
      <c r="E6" s="114" t="s">
        <v>5</v>
      </c>
      <c r="F6" s="114"/>
      <c r="G6" s="114"/>
      <c r="H6" s="110" t="s">
        <v>6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6" t="s">
        <v>7</v>
      </c>
      <c r="AS6" s="130" t="s">
        <v>8</v>
      </c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4" customFormat="1" ht="22.5" customHeight="1">
      <c r="A7" s="113"/>
      <c r="B7" s="114"/>
      <c r="C7" s="110"/>
      <c r="D7" s="115"/>
      <c r="E7" s="114"/>
      <c r="F7" s="114"/>
      <c r="G7" s="114"/>
      <c r="H7" s="110" t="s">
        <v>9</v>
      </c>
      <c r="I7" s="110"/>
      <c r="J7" s="110"/>
      <c r="K7" s="110" t="s">
        <v>10</v>
      </c>
      <c r="L7" s="110"/>
      <c r="M7" s="110"/>
      <c r="N7" s="110" t="s">
        <v>11</v>
      </c>
      <c r="O7" s="110"/>
      <c r="P7" s="110"/>
      <c r="Q7" s="110" t="s">
        <v>12</v>
      </c>
      <c r="R7" s="110"/>
      <c r="S7" s="110"/>
      <c r="T7" s="110" t="s">
        <v>13</v>
      </c>
      <c r="U7" s="110"/>
      <c r="V7" s="110"/>
      <c r="W7" s="110" t="s">
        <v>14</v>
      </c>
      <c r="X7" s="110"/>
      <c r="Y7" s="110"/>
      <c r="Z7" s="110" t="s">
        <v>15</v>
      </c>
      <c r="AA7" s="110"/>
      <c r="AB7" s="110"/>
      <c r="AC7" s="110" t="s">
        <v>16</v>
      </c>
      <c r="AD7" s="110"/>
      <c r="AE7" s="110"/>
      <c r="AF7" s="110" t="s">
        <v>17</v>
      </c>
      <c r="AG7" s="110"/>
      <c r="AH7" s="110"/>
      <c r="AI7" s="110" t="s">
        <v>18</v>
      </c>
      <c r="AJ7" s="110"/>
      <c r="AK7" s="110"/>
      <c r="AL7" s="110" t="s">
        <v>19</v>
      </c>
      <c r="AM7" s="110"/>
      <c r="AN7" s="110"/>
      <c r="AO7" s="110" t="s">
        <v>20</v>
      </c>
      <c r="AP7" s="110"/>
      <c r="AQ7" s="110"/>
      <c r="AR7" s="116"/>
      <c r="AS7" s="131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8" customFormat="1" ht="39.75" customHeight="1">
      <c r="A8" s="113"/>
      <c r="B8" s="114"/>
      <c r="C8" s="110"/>
      <c r="D8" s="115"/>
      <c r="E8" s="77" t="s">
        <v>21</v>
      </c>
      <c r="F8" s="77" t="s">
        <v>22</v>
      </c>
      <c r="G8" s="17" t="s">
        <v>23</v>
      </c>
      <c r="H8" s="77" t="s">
        <v>21</v>
      </c>
      <c r="I8" s="77" t="s">
        <v>22</v>
      </c>
      <c r="J8" s="79" t="s">
        <v>23</v>
      </c>
      <c r="K8" s="77" t="s">
        <v>21</v>
      </c>
      <c r="L8" s="77" t="s">
        <v>22</v>
      </c>
      <c r="M8" s="79" t="s">
        <v>23</v>
      </c>
      <c r="N8" s="77" t="s">
        <v>21</v>
      </c>
      <c r="O8" s="77" t="s">
        <v>22</v>
      </c>
      <c r="P8" s="79" t="s">
        <v>23</v>
      </c>
      <c r="Q8" s="77" t="s">
        <v>21</v>
      </c>
      <c r="R8" s="77" t="s">
        <v>22</v>
      </c>
      <c r="S8" s="79" t="s">
        <v>23</v>
      </c>
      <c r="T8" s="77" t="s">
        <v>21</v>
      </c>
      <c r="U8" s="77" t="s">
        <v>22</v>
      </c>
      <c r="V8" s="79" t="s">
        <v>23</v>
      </c>
      <c r="W8" s="77" t="s">
        <v>21</v>
      </c>
      <c r="X8" s="77" t="s">
        <v>22</v>
      </c>
      <c r="Y8" s="79" t="s">
        <v>23</v>
      </c>
      <c r="Z8" s="77" t="s">
        <v>21</v>
      </c>
      <c r="AA8" s="77" t="s">
        <v>22</v>
      </c>
      <c r="AB8" s="79" t="s">
        <v>23</v>
      </c>
      <c r="AC8" s="77" t="s">
        <v>21</v>
      </c>
      <c r="AD8" s="77" t="s">
        <v>22</v>
      </c>
      <c r="AE8" s="79" t="s">
        <v>23</v>
      </c>
      <c r="AF8" s="77" t="s">
        <v>21</v>
      </c>
      <c r="AG8" s="77" t="s">
        <v>22</v>
      </c>
      <c r="AH8" s="79" t="s">
        <v>23</v>
      </c>
      <c r="AI8" s="77" t="s">
        <v>21</v>
      </c>
      <c r="AJ8" s="77" t="s">
        <v>22</v>
      </c>
      <c r="AK8" s="79" t="s">
        <v>23</v>
      </c>
      <c r="AL8" s="77" t="s">
        <v>21</v>
      </c>
      <c r="AM8" s="77" t="s">
        <v>22</v>
      </c>
      <c r="AN8" s="79" t="s">
        <v>23</v>
      </c>
      <c r="AO8" s="77" t="s">
        <v>21</v>
      </c>
      <c r="AP8" s="77" t="s">
        <v>22</v>
      </c>
      <c r="AQ8" s="79" t="s">
        <v>23</v>
      </c>
      <c r="AR8" s="116"/>
      <c r="AS8" s="132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1:91" s="21" customFormat="1" ht="21" customHeight="1">
      <c r="A9" s="7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20" t="s">
        <v>24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  <c r="T9" s="77">
        <v>20</v>
      </c>
      <c r="U9" s="77">
        <v>21</v>
      </c>
      <c r="V9" s="77">
        <v>22</v>
      </c>
      <c r="W9" s="77">
        <v>23</v>
      </c>
      <c r="X9" s="77">
        <v>24</v>
      </c>
      <c r="Y9" s="77">
        <v>25</v>
      </c>
      <c r="Z9" s="77">
        <v>26</v>
      </c>
      <c r="AA9" s="77">
        <v>27</v>
      </c>
      <c r="AB9" s="77">
        <v>28</v>
      </c>
      <c r="AC9" s="77">
        <v>29</v>
      </c>
      <c r="AD9" s="77">
        <v>30</v>
      </c>
      <c r="AE9" s="77">
        <v>31</v>
      </c>
      <c r="AF9" s="77">
        <v>32</v>
      </c>
      <c r="AG9" s="77">
        <v>33</v>
      </c>
      <c r="AH9" s="77">
        <v>34</v>
      </c>
      <c r="AI9" s="77">
        <v>35</v>
      </c>
      <c r="AJ9" s="77">
        <v>36</v>
      </c>
      <c r="AK9" s="77">
        <v>37</v>
      </c>
      <c r="AL9" s="77">
        <v>38</v>
      </c>
      <c r="AM9" s="77">
        <v>39</v>
      </c>
      <c r="AN9" s="77">
        <v>40</v>
      </c>
      <c r="AO9" s="77">
        <v>41</v>
      </c>
      <c r="AP9" s="77">
        <v>42</v>
      </c>
      <c r="AQ9" s="77">
        <v>43</v>
      </c>
      <c r="AR9" s="80">
        <v>45</v>
      </c>
      <c r="AS9" s="16">
        <v>46</v>
      </c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</row>
    <row r="10" spans="1:91" s="21" customFormat="1">
      <c r="A10" s="78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23"/>
      <c r="AS10" s="24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</row>
    <row r="11" spans="1:91" s="21" customFormat="1" ht="23.25">
      <c r="A11" s="91" t="s">
        <v>25</v>
      </c>
      <c r="B11" s="129" t="s">
        <v>26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92"/>
      <c r="AS11" s="93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1:91" s="25" customFormat="1" ht="18.75" customHeight="1">
      <c r="A12" s="123" t="s">
        <v>27</v>
      </c>
      <c r="B12" s="124" t="s">
        <v>28</v>
      </c>
      <c r="C12" s="125" t="s">
        <v>68</v>
      </c>
      <c r="D12" s="82" t="s">
        <v>29</v>
      </c>
      <c r="E12" s="94">
        <f>E14+E15</f>
        <v>2.2000000000000002</v>
      </c>
      <c r="F12" s="94">
        <f>F14+F15</f>
        <v>2.2000000000000002</v>
      </c>
      <c r="G12" s="94">
        <f>F12/E12*100</f>
        <v>100</v>
      </c>
      <c r="H12" s="94">
        <v>0</v>
      </c>
      <c r="I12" s="94">
        <v>0</v>
      </c>
      <c r="J12" s="94" t="e">
        <v>#DIV/0!</v>
      </c>
      <c r="K12" s="94">
        <v>0</v>
      </c>
      <c r="L12" s="94">
        <v>0</v>
      </c>
      <c r="M12" s="94" t="e">
        <v>#DIV/0!</v>
      </c>
      <c r="N12" s="94">
        <v>0</v>
      </c>
      <c r="O12" s="94">
        <v>0</v>
      </c>
      <c r="P12" s="94" t="e">
        <v>#DIV/0!</v>
      </c>
      <c r="Q12" s="94">
        <v>0</v>
      </c>
      <c r="R12" s="94">
        <v>0</v>
      </c>
      <c r="S12" s="94" t="e">
        <v>#DIV/0!</v>
      </c>
      <c r="T12" s="94">
        <f>T15</f>
        <v>2.2000000000000002</v>
      </c>
      <c r="U12" s="94">
        <f>U15</f>
        <v>2.2000000000000002</v>
      </c>
      <c r="V12" s="94">
        <f>U12/T12*100</f>
        <v>100</v>
      </c>
      <c r="W12" s="94">
        <v>0</v>
      </c>
      <c r="X12" s="94">
        <v>0</v>
      </c>
      <c r="Y12" s="94" t="e">
        <v>#DIV/0!</v>
      </c>
      <c r="Z12" s="94">
        <v>0</v>
      </c>
      <c r="AA12" s="94">
        <v>0</v>
      </c>
      <c r="AB12" s="94" t="e">
        <v>#DIV/0!</v>
      </c>
      <c r="AC12" s="94">
        <v>0</v>
      </c>
      <c r="AD12" s="94">
        <v>0</v>
      </c>
      <c r="AE12" s="94" t="e">
        <v>#DIV/0!</v>
      </c>
      <c r="AF12" s="94">
        <v>0</v>
      </c>
      <c r="AG12" s="94">
        <v>0</v>
      </c>
      <c r="AH12" s="94" t="e">
        <v>#DIV/0!</v>
      </c>
      <c r="AI12" s="94">
        <v>0</v>
      </c>
      <c r="AJ12" s="94">
        <v>0</v>
      </c>
      <c r="AK12" s="94" t="e">
        <v>#DIV/0!</v>
      </c>
      <c r="AL12" s="94">
        <v>0</v>
      </c>
      <c r="AM12" s="94">
        <v>0</v>
      </c>
      <c r="AN12" s="94" t="e">
        <v>#DIV/0!</v>
      </c>
      <c r="AO12" s="94">
        <v>0</v>
      </c>
      <c r="AP12" s="94">
        <v>0</v>
      </c>
      <c r="AQ12" s="94" t="e">
        <v>#DIV/0!</v>
      </c>
      <c r="AR12" s="117" t="s">
        <v>69</v>
      </c>
      <c r="AS12" s="120">
        <v>0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s="25" customFormat="1">
      <c r="A13" s="123"/>
      <c r="B13" s="124"/>
      <c r="C13" s="125"/>
      <c r="D13" s="82" t="s">
        <v>30</v>
      </c>
      <c r="E13" s="95">
        <v>0</v>
      </c>
      <c r="F13" s="95">
        <v>0</v>
      </c>
      <c r="G13" s="95" t="e">
        <v>#DIV/0!</v>
      </c>
      <c r="H13" s="96">
        <v>0</v>
      </c>
      <c r="I13" s="96">
        <v>0</v>
      </c>
      <c r="J13" s="95" t="e">
        <v>#DIV/0!</v>
      </c>
      <c r="K13" s="96">
        <v>0</v>
      </c>
      <c r="L13" s="96">
        <v>0</v>
      </c>
      <c r="M13" s="97" t="e">
        <v>#DIV/0!</v>
      </c>
      <c r="N13" s="96">
        <v>0</v>
      </c>
      <c r="O13" s="96">
        <v>0</v>
      </c>
      <c r="P13" s="95" t="e">
        <v>#DIV/0!</v>
      </c>
      <c r="Q13" s="96">
        <v>0</v>
      </c>
      <c r="R13" s="96">
        <v>0</v>
      </c>
      <c r="S13" s="95" t="e">
        <v>#DIV/0!</v>
      </c>
      <c r="T13" s="96">
        <v>0</v>
      </c>
      <c r="U13" s="96">
        <v>0</v>
      </c>
      <c r="V13" s="98" t="e">
        <v>#DIV/0!</v>
      </c>
      <c r="W13" s="96">
        <v>0</v>
      </c>
      <c r="X13" s="96">
        <v>0</v>
      </c>
      <c r="Y13" s="95" t="e">
        <v>#DIV/0!</v>
      </c>
      <c r="Z13" s="96">
        <v>0</v>
      </c>
      <c r="AA13" s="96">
        <v>0</v>
      </c>
      <c r="AB13" s="95" t="e">
        <v>#DIV/0!</v>
      </c>
      <c r="AC13" s="96">
        <v>0</v>
      </c>
      <c r="AD13" s="96">
        <v>0</v>
      </c>
      <c r="AE13" s="95" t="e">
        <v>#DIV/0!</v>
      </c>
      <c r="AF13" s="96">
        <v>0</v>
      </c>
      <c r="AG13" s="96">
        <v>0</v>
      </c>
      <c r="AH13" s="95" t="e">
        <v>#DIV/0!</v>
      </c>
      <c r="AI13" s="96">
        <v>0</v>
      </c>
      <c r="AJ13" s="96">
        <v>0</v>
      </c>
      <c r="AK13" s="97" t="e">
        <v>#DIV/0!</v>
      </c>
      <c r="AL13" s="96">
        <v>0</v>
      </c>
      <c r="AM13" s="96">
        <v>0</v>
      </c>
      <c r="AN13" s="97" t="e">
        <v>#DIV/0!</v>
      </c>
      <c r="AO13" s="96">
        <v>0</v>
      </c>
      <c r="AP13" s="96">
        <v>0</v>
      </c>
      <c r="AQ13" s="97" t="e">
        <v>#DIV/0!</v>
      </c>
      <c r="AR13" s="118"/>
      <c r="AS13" s="121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s="25" customFormat="1" ht="24.75" customHeight="1">
      <c r="A14" s="123"/>
      <c r="B14" s="124"/>
      <c r="C14" s="125"/>
      <c r="D14" s="82" t="s">
        <v>31</v>
      </c>
      <c r="E14" s="95">
        <v>0</v>
      </c>
      <c r="F14" s="95">
        <v>0</v>
      </c>
      <c r="G14" s="95" t="e">
        <v>#DIV/0!</v>
      </c>
      <c r="H14" s="96">
        <v>0</v>
      </c>
      <c r="I14" s="96">
        <v>0</v>
      </c>
      <c r="J14" s="95" t="e">
        <v>#DIV/0!</v>
      </c>
      <c r="K14" s="96">
        <v>0</v>
      </c>
      <c r="L14" s="96">
        <v>0</v>
      </c>
      <c r="M14" s="97" t="e">
        <v>#DIV/0!</v>
      </c>
      <c r="N14" s="96">
        <v>0</v>
      </c>
      <c r="O14" s="96">
        <v>0</v>
      </c>
      <c r="P14" s="95" t="e">
        <v>#DIV/0!</v>
      </c>
      <c r="Q14" s="96">
        <v>0</v>
      </c>
      <c r="R14" s="96">
        <v>0</v>
      </c>
      <c r="S14" s="95" t="e">
        <v>#DIV/0!</v>
      </c>
      <c r="T14" s="96">
        <v>0</v>
      </c>
      <c r="U14" s="96">
        <v>0</v>
      </c>
      <c r="V14" s="98" t="e">
        <v>#DIV/0!</v>
      </c>
      <c r="W14" s="96">
        <v>0</v>
      </c>
      <c r="X14" s="96">
        <v>0</v>
      </c>
      <c r="Y14" s="95" t="e">
        <v>#DIV/0!</v>
      </c>
      <c r="Z14" s="96">
        <v>0</v>
      </c>
      <c r="AA14" s="96">
        <v>0</v>
      </c>
      <c r="AB14" s="95" t="e">
        <v>#DIV/0!</v>
      </c>
      <c r="AC14" s="96">
        <v>0</v>
      </c>
      <c r="AD14" s="96">
        <v>0</v>
      </c>
      <c r="AE14" s="95" t="e">
        <v>#DIV/0!</v>
      </c>
      <c r="AF14" s="96">
        <v>0</v>
      </c>
      <c r="AG14" s="96">
        <v>0</v>
      </c>
      <c r="AH14" s="95" t="e">
        <v>#DIV/0!</v>
      </c>
      <c r="AI14" s="96">
        <v>0</v>
      </c>
      <c r="AJ14" s="96">
        <v>0</v>
      </c>
      <c r="AK14" s="97" t="e">
        <v>#DIV/0!</v>
      </c>
      <c r="AL14" s="96">
        <v>0</v>
      </c>
      <c r="AM14" s="96">
        <v>0</v>
      </c>
      <c r="AN14" s="97" t="e">
        <v>#DIV/0!</v>
      </c>
      <c r="AO14" s="96">
        <v>0</v>
      </c>
      <c r="AP14" s="96">
        <v>0</v>
      </c>
      <c r="AQ14" s="97" t="e">
        <v>#DIV/0!</v>
      </c>
      <c r="AR14" s="118"/>
      <c r="AS14" s="121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s="25" customFormat="1">
      <c r="A15" s="123"/>
      <c r="B15" s="124"/>
      <c r="C15" s="125"/>
      <c r="D15" s="81" t="s">
        <v>32</v>
      </c>
      <c r="E15" s="95">
        <f>H15+K15+N15+Q15+T15+W15+Z15+AC15+AF15+AI15+AL15+AO15</f>
        <v>2.2000000000000002</v>
      </c>
      <c r="F15" s="95">
        <f>I15+L15+O15+R15+U15+X15+AA15+AD15+AG15+AJ15+AM15+AP15</f>
        <v>2.2000000000000002</v>
      </c>
      <c r="G15" s="95">
        <f>F15/E15*100</f>
        <v>100</v>
      </c>
      <c r="H15" s="96">
        <v>0</v>
      </c>
      <c r="I15" s="96">
        <v>0</v>
      </c>
      <c r="J15" s="95" t="e">
        <v>#DIV/0!</v>
      </c>
      <c r="K15" s="96">
        <v>0</v>
      </c>
      <c r="L15" s="96">
        <v>0</v>
      </c>
      <c r="M15" s="97" t="e">
        <v>#DIV/0!</v>
      </c>
      <c r="N15" s="96">
        <v>0</v>
      </c>
      <c r="O15" s="96">
        <v>0</v>
      </c>
      <c r="P15" s="95" t="e">
        <v>#DIV/0!</v>
      </c>
      <c r="Q15" s="96">
        <v>0</v>
      </c>
      <c r="R15" s="96">
        <v>0</v>
      </c>
      <c r="S15" s="95" t="e">
        <v>#DIV/0!</v>
      </c>
      <c r="T15" s="96">
        <v>2.2000000000000002</v>
      </c>
      <c r="U15" s="96">
        <v>2.2000000000000002</v>
      </c>
      <c r="V15" s="98">
        <f>U15/T15*100</f>
        <v>100</v>
      </c>
      <c r="W15" s="96">
        <v>0</v>
      </c>
      <c r="X15" s="96">
        <v>0</v>
      </c>
      <c r="Y15" s="95" t="e">
        <v>#DIV/0!</v>
      </c>
      <c r="Z15" s="96">
        <v>0</v>
      </c>
      <c r="AA15" s="96">
        <v>0</v>
      </c>
      <c r="AB15" s="95" t="e">
        <v>#DIV/0!</v>
      </c>
      <c r="AC15" s="96">
        <v>0</v>
      </c>
      <c r="AD15" s="96">
        <v>0</v>
      </c>
      <c r="AE15" s="95" t="e">
        <v>#DIV/0!</v>
      </c>
      <c r="AF15" s="96">
        <v>0</v>
      </c>
      <c r="AG15" s="96">
        <v>0</v>
      </c>
      <c r="AH15" s="95" t="e">
        <v>#DIV/0!</v>
      </c>
      <c r="AI15" s="96">
        <v>0</v>
      </c>
      <c r="AJ15" s="96">
        <v>0</v>
      </c>
      <c r="AK15" s="97" t="e">
        <v>#DIV/0!</v>
      </c>
      <c r="AL15" s="96">
        <v>0</v>
      </c>
      <c r="AM15" s="96">
        <v>0</v>
      </c>
      <c r="AN15" s="97" t="e">
        <v>#DIV/0!</v>
      </c>
      <c r="AO15" s="96">
        <v>0</v>
      </c>
      <c r="AP15" s="96">
        <v>0</v>
      </c>
      <c r="AQ15" s="97" t="e">
        <v>#DIV/0!</v>
      </c>
      <c r="AR15" s="118"/>
      <c r="AS15" s="121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s="25" customFormat="1" ht="39" customHeight="1">
      <c r="A16" s="123"/>
      <c r="B16" s="124"/>
      <c r="C16" s="125"/>
      <c r="D16" s="81" t="s">
        <v>33</v>
      </c>
      <c r="E16" s="95">
        <v>0</v>
      </c>
      <c r="F16" s="95">
        <v>0</v>
      </c>
      <c r="G16" s="95" t="e">
        <v>#DIV/0!</v>
      </c>
      <c r="H16" s="96">
        <v>0</v>
      </c>
      <c r="I16" s="96">
        <v>0</v>
      </c>
      <c r="J16" s="95" t="e">
        <v>#DIV/0!</v>
      </c>
      <c r="K16" s="96">
        <v>0</v>
      </c>
      <c r="L16" s="96">
        <v>0</v>
      </c>
      <c r="M16" s="97" t="e">
        <v>#DIV/0!</v>
      </c>
      <c r="N16" s="96">
        <v>0</v>
      </c>
      <c r="O16" s="96">
        <v>0</v>
      </c>
      <c r="P16" s="95" t="e">
        <v>#DIV/0!</v>
      </c>
      <c r="Q16" s="96">
        <v>0</v>
      </c>
      <c r="R16" s="96">
        <v>0</v>
      </c>
      <c r="S16" s="95" t="e">
        <v>#DIV/0!</v>
      </c>
      <c r="T16" s="96">
        <v>0</v>
      </c>
      <c r="U16" s="96">
        <v>0</v>
      </c>
      <c r="V16" s="98" t="e">
        <v>#DIV/0!</v>
      </c>
      <c r="W16" s="96">
        <v>0</v>
      </c>
      <c r="X16" s="96">
        <v>0</v>
      </c>
      <c r="Y16" s="95" t="e">
        <v>#DIV/0!</v>
      </c>
      <c r="Z16" s="96">
        <v>0</v>
      </c>
      <c r="AA16" s="96">
        <v>0</v>
      </c>
      <c r="AB16" s="95" t="e">
        <v>#DIV/0!</v>
      </c>
      <c r="AC16" s="96">
        <v>0</v>
      </c>
      <c r="AD16" s="96">
        <v>0</v>
      </c>
      <c r="AE16" s="95" t="e">
        <v>#DIV/0!</v>
      </c>
      <c r="AF16" s="96">
        <v>0</v>
      </c>
      <c r="AG16" s="96">
        <v>0</v>
      </c>
      <c r="AH16" s="95" t="e">
        <v>#DIV/0!</v>
      </c>
      <c r="AI16" s="96">
        <v>0</v>
      </c>
      <c r="AJ16" s="96">
        <v>0</v>
      </c>
      <c r="AK16" s="97" t="e">
        <v>#DIV/0!</v>
      </c>
      <c r="AL16" s="96">
        <v>0</v>
      </c>
      <c r="AM16" s="96">
        <v>0</v>
      </c>
      <c r="AN16" s="97" t="e">
        <v>#DIV/0!</v>
      </c>
      <c r="AO16" s="96">
        <v>0</v>
      </c>
      <c r="AP16" s="96">
        <v>0</v>
      </c>
      <c r="AQ16" s="97" t="e">
        <v>#DIV/0!</v>
      </c>
      <c r="AR16" s="119"/>
      <c r="AS16" s="122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s="25" customFormat="1" ht="18.75" customHeight="1">
      <c r="A17" s="123" t="s">
        <v>34</v>
      </c>
      <c r="B17" s="124" t="s">
        <v>35</v>
      </c>
      <c r="C17" s="125" t="s">
        <v>89</v>
      </c>
      <c r="D17" s="82" t="s">
        <v>29</v>
      </c>
      <c r="E17" s="94">
        <f>E19+E20</f>
        <v>101.2</v>
      </c>
      <c r="F17" s="94">
        <f>F19+F20</f>
        <v>63.6</v>
      </c>
      <c r="G17" s="94">
        <f>F17/E17*100</f>
        <v>62.845849802371546</v>
      </c>
      <c r="H17" s="99">
        <v>0</v>
      </c>
      <c r="I17" s="99">
        <v>0</v>
      </c>
      <c r="J17" s="94" t="e">
        <v>#DIV/0!</v>
      </c>
      <c r="K17" s="99">
        <v>0</v>
      </c>
      <c r="L17" s="99">
        <v>0</v>
      </c>
      <c r="M17" s="94" t="e">
        <v>#DIV/0!</v>
      </c>
      <c r="N17" s="99">
        <v>0</v>
      </c>
      <c r="O17" s="99">
        <v>0</v>
      </c>
      <c r="P17" s="94" t="e">
        <v>#DIV/0!</v>
      </c>
      <c r="Q17" s="99">
        <v>0</v>
      </c>
      <c r="R17" s="99">
        <v>0</v>
      </c>
      <c r="S17" s="94" t="e">
        <v>#DIV/0!</v>
      </c>
      <c r="T17" s="99">
        <f>T20</f>
        <v>25.9</v>
      </c>
      <c r="U17" s="99">
        <f>U20</f>
        <v>25.9</v>
      </c>
      <c r="V17" s="94">
        <f>U17/T17*100</f>
        <v>100</v>
      </c>
      <c r="W17" s="99">
        <f>W20</f>
        <v>37.700000000000003</v>
      </c>
      <c r="X17" s="99">
        <v>0</v>
      </c>
      <c r="Y17" s="94">
        <v>0</v>
      </c>
      <c r="Z17" s="99">
        <f>Z20</f>
        <v>0</v>
      </c>
      <c r="AA17" s="99">
        <f>AA20</f>
        <v>37.700000000000003</v>
      </c>
      <c r="AB17" s="94">
        <f>AB20</f>
        <v>100</v>
      </c>
      <c r="AC17" s="99">
        <v>0</v>
      </c>
      <c r="AD17" s="99">
        <v>0</v>
      </c>
      <c r="AE17" s="94" t="e">
        <v>#DIV/0!</v>
      </c>
      <c r="AF17" s="99">
        <v>0</v>
      </c>
      <c r="AG17" s="99">
        <v>0</v>
      </c>
      <c r="AH17" s="94" t="e">
        <v>#DIV/0!</v>
      </c>
      <c r="AI17" s="99">
        <v>0</v>
      </c>
      <c r="AJ17" s="99">
        <v>0</v>
      </c>
      <c r="AK17" s="94" t="e">
        <v>#DIV/0!</v>
      </c>
      <c r="AL17" s="99">
        <v>0</v>
      </c>
      <c r="AM17" s="99">
        <v>0</v>
      </c>
      <c r="AN17" s="94" t="e">
        <v>#DIV/0!</v>
      </c>
      <c r="AO17" s="99">
        <f>AO20</f>
        <v>37.6</v>
      </c>
      <c r="AP17" s="99">
        <v>0</v>
      </c>
      <c r="AQ17" s="94">
        <v>0</v>
      </c>
      <c r="AR17" s="126" t="s">
        <v>90</v>
      </c>
      <c r="AS17" s="120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s="25" customFormat="1" ht="20.25">
      <c r="A18" s="123"/>
      <c r="B18" s="124"/>
      <c r="C18" s="125"/>
      <c r="D18" s="82" t="s">
        <v>30</v>
      </c>
      <c r="E18" s="95">
        <v>0</v>
      </c>
      <c r="F18" s="95">
        <v>0</v>
      </c>
      <c r="G18" s="95" t="e">
        <v>#DIV/0!</v>
      </c>
      <c r="H18" s="96">
        <v>0</v>
      </c>
      <c r="I18" s="96">
        <v>0</v>
      </c>
      <c r="J18" s="95" t="e">
        <v>#DIV/0!</v>
      </c>
      <c r="K18" s="96">
        <v>0</v>
      </c>
      <c r="L18" s="96">
        <v>0</v>
      </c>
      <c r="M18" s="94" t="e">
        <v>#DIV/0!</v>
      </c>
      <c r="N18" s="96">
        <v>0</v>
      </c>
      <c r="O18" s="96">
        <v>0</v>
      </c>
      <c r="P18" s="95" t="e">
        <v>#DIV/0!</v>
      </c>
      <c r="Q18" s="96">
        <v>0</v>
      </c>
      <c r="R18" s="96">
        <v>0</v>
      </c>
      <c r="S18" s="95" t="e">
        <v>#DIV/0!</v>
      </c>
      <c r="T18" s="96">
        <v>0</v>
      </c>
      <c r="U18" s="96">
        <v>0</v>
      </c>
      <c r="V18" s="98" t="e">
        <v>#DIV/0!</v>
      </c>
      <c r="W18" s="96">
        <v>0</v>
      </c>
      <c r="X18" s="96">
        <v>0</v>
      </c>
      <c r="Y18" s="95" t="e">
        <v>#DIV/0!</v>
      </c>
      <c r="Z18" s="96">
        <v>0</v>
      </c>
      <c r="AA18" s="96">
        <v>0</v>
      </c>
      <c r="AB18" s="95" t="e">
        <v>#DIV/0!</v>
      </c>
      <c r="AC18" s="96">
        <v>0</v>
      </c>
      <c r="AD18" s="96">
        <v>0</v>
      </c>
      <c r="AE18" s="95" t="e">
        <v>#DIV/0!</v>
      </c>
      <c r="AF18" s="96">
        <v>0</v>
      </c>
      <c r="AG18" s="96">
        <v>0</v>
      </c>
      <c r="AH18" s="95" t="e">
        <v>#DIV/0!</v>
      </c>
      <c r="AI18" s="96">
        <v>0</v>
      </c>
      <c r="AJ18" s="96">
        <v>0</v>
      </c>
      <c r="AK18" s="97" t="e">
        <v>#DIV/0!</v>
      </c>
      <c r="AL18" s="96">
        <v>0</v>
      </c>
      <c r="AM18" s="96">
        <v>0</v>
      </c>
      <c r="AN18" s="95" t="e">
        <v>#DIV/0!</v>
      </c>
      <c r="AO18" s="96">
        <v>0</v>
      </c>
      <c r="AP18" s="96">
        <v>0</v>
      </c>
      <c r="AQ18" s="95" t="e">
        <v>#DIV/0!</v>
      </c>
      <c r="AR18" s="127"/>
      <c r="AS18" s="121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s="25" customFormat="1" ht="21.75" customHeight="1">
      <c r="A19" s="123"/>
      <c r="B19" s="124"/>
      <c r="C19" s="125"/>
      <c r="D19" s="82" t="s">
        <v>31</v>
      </c>
      <c r="E19" s="95">
        <v>0</v>
      </c>
      <c r="F19" s="95">
        <v>0</v>
      </c>
      <c r="G19" s="95" t="e">
        <v>#DIV/0!</v>
      </c>
      <c r="H19" s="96">
        <v>0</v>
      </c>
      <c r="I19" s="96">
        <v>0</v>
      </c>
      <c r="J19" s="95" t="e">
        <v>#DIV/0!</v>
      </c>
      <c r="K19" s="96">
        <v>0</v>
      </c>
      <c r="L19" s="96">
        <v>0</v>
      </c>
      <c r="M19" s="94" t="e">
        <v>#DIV/0!</v>
      </c>
      <c r="N19" s="96">
        <v>0</v>
      </c>
      <c r="O19" s="96">
        <v>0</v>
      </c>
      <c r="P19" s="95" t="e">
        <v>#DIV/0!</v>
      </c>
      <c r="Q19" s="96">
        <v>0</v>
      </c>
      <c r="R19" s="96">
        <v>0</v>
      </c>
      <c r="S19" s="95" t="e">
        <v>#DIV/0!</v>
      </c>
      <c r="T19" s="96">
        <v>0</v>
      </c>
      <c r="U19" s="96">
        <v>0</v>
      </c>
      <c r="V19" s="98" t="e">
        <v>#DIV/0!</v>
      </c>
      <c r="W19" s="96">
        <v>0</v>
      </c>
      <c r="X19" s="96">
        <v>0</v>
      </c>
      <c r="Y19" s="95" t="e">
        <v>#DIV/0!</v>
      </c>
      <c r="Z19" s="96">
        <v>0</v>
      </c>
      <c r="AA19" s="96">
        <v>0</v>
      </c>
      <c r="AB19" s="95" t="e">
        <v>#DIV/0!</v>
      </c>
      <c r="AC19" s="96">
        <v>0</v>
      </c>
      <c r="AD19" s="96">
        <v>0</v>
      </c>
      <c r="AE19" s="95" t="e">
        <v>#DIV/0!</v>
      </c>
      <c r="AF19" s="96">
        <v>0</v>
      </c>
      <c r="AG19" s="96">
        <v>0</v>
      </c>
      <c r="AH19" s="95" t="e">
        <v>#DIV/0!</v>
      </c>
      <c r="AI19" s="96">
        <v>0</v>
      </c>
      <c r="AJ19" s="96">
        <v>0</v>
      </c>
      <c r="AK19" s="97" t="e">
        <v>#DIV/0!</v>
      </c>
      <c r="AL19" s="96">
        <v>0</v>
      </c>
      <c r="AM19" s="96">
        <v>0</v>
      </c>
      <c r="AN19" s="95" t="e">
        <v>#DIV/0!</v>
      </c>
      <c r="AO19" s="96">
        <v>0</v>
      </c>
      <c r="AP19" s="96">
        <v>0</v>
      </c>
      <c r="AQ19" s="95" t="e">
        <v>#DIV/0!</v>
      </c>
      <c r="AR19" s="127"/>
      <c r="AS19" s="121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s="29" customFormat="1" ht="26.25" customHeight="1">
      <c r="A20" s="123"/>
      <c r="B20" s="124"/>
      <c r="C20" s="125"/>
      <c r="D20" s="81" t="s">
        <v>32</v>
      </c>
      <c r="E20" s="95">
        <f>H20+K20+N20+Q20+T20+W20+Z20+AC20+AF20+AI20+AL20+AO20</f>
        <v>101.2</v>
      </c>
      <c r="F20" s="95">
        <f>I20+L20+O20+R20+U20+X20+AA20+AD20+AG20+AJ20+AM20+AP20</f>
        <v>63.6</v>
      </c>
      <c r="G20" s="95">
        <f>F20/E20*100</f>
        <v>62.845849802371546</v>
      </c>
      <c r="H20" s="96">
        <v>0</v>
      </c>
      <c r="I20" s="96">
        <v>0</v>
      </c>
      <c r="J20" s="95" t="e">
        <v>#DIV/0!</v>
      </c>
      <c r="K20" s="96">
        <v>0</v>
      </c>
      <c r="L20" s="96">
        <v>0</v>
      </c>
      <c r="M20" s="94" t="e">
        <v>#DIV/0!</v>
      </c>
      <c r="N20" s="96">
        <v>0</v>
      </c>
      <c r="O20" s="96">
        <v>0</v>
      </c>
      <c r="P20" s="96" t="e">
        <v>#DIV/0!</v>
      </c>
      <c r="Q20" s="96">
        <v>0</v>
      </c>
      <c r="R20" s="96">
        <v>0</v>
      </c>
      <c r="S20" s="95" t="e">
        <v>#DIV/0!</v>
      </c>
      <c r="T20" s="96">
        <v>25.9</v>
      </c>
      <c r="U20" s="96">
        <v>25.9</v>
      </c>
      <c r="V20" s="98">
        <f>U20/T20*100</f>
        <v>100</v>
      </c>
      <c r="W20" s="96">
        <v>37.700000000000003</v>
      </c>
      <c r="X20" s="96">
        <v>0</v>
      </c>
      <c r="Y20" s="95">
        <v>0</v>
      </c>
      <c r="Z20" s="96">
        <v>0</v>
      </c>
      <c r="AA20" s="96">
        <v>37.700000000000003</v>
      </c>
      <c r="AB20" s="95">
        <v>100</v>
      </c>
      <c r="AC20" s="96">
        <v>0</v>
      </c>
      <c r="AD20" s="96">
        <v>0</v>
      </c>
      <c r="AE20" s="95" t="e">
        <v>#DIV/0!</v>
      </c>
      <c r="AF20" s="96">
        <v>0</v>
      </c>
      <c r="AG20" s="96">
        <v>0</v>
      </c>
      <c r="AH20" s="95" t="e">
        <v>#DIV/0!</v>
      </c>
      <c r="AI20" s="96">
        <v>0</v>
      </c>
      <c r="AJ20" s="96">
        <v>0</v>
      </c>
      <c r="AK20" s="97" t="e">
        <v>#DIV/0!</v>
      </c>
      <c r="AL20" s="96">
        <v>0</v>
      </c>
      <c r="AM20" s="96">
        <v>0</v>
      </c>
      <c r="AN20" s="95" t="e">
        <v>#DIV/0!</v>
      </c>
      <c r="AO20" s="96">
        <v>37.6</v>
      </c>
      <c r="AP20" s="96">
        <v>0</v>
      </c>
      <c r="AQ20" s="95">
        <v>0</v>
      </c>
      <c r="AR20" s="127"/>
      <c r="AS20" s="121"/>
      <c r="AT20" s="27"/>
      <c r="AU20" s="90">
        <f>H20+K20+N20+Q20+T20+W20+Z20+AC20+AF20</f>
        <v>63.6</v>
      </c>
      <c r="AV20" s="90">
        <f>I20+L20+O20+R20+U20+X20+AA20+AD20+AG20</f>
        <v>63.6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</row>
    <row r="21" spans="1:91" s="25" customFormat="1" ht="201.75" customHeight="1">
      <c r="A21" s="123"/>
      <c r="B21" s="124"/>
      <c r="C21" s="125"/>
      <c r="D21" s="81" t="s">
        <v>33</v>
      </c>
      <c r="E21" s="89">
        <v>0</v>
      </c>
      <c r="F21" s="95">
        <v>0</v>
      </c>
      <c r="G21" s="95" t="e">
        <v>#DIV/0!</v>
      </c>
      <c r="H21" s="96">
        <v>0</v>
      </c>
      <c r="I21" s="96">
        <v>0</v>
      </c>
      <c r="J21" s="95" t="e">
        <v>#DIV/0!</v>
      </c>
      <c r="K21" s="96">
        <v>0</v>
      </c>
      <c r="L21" s="96">
        <v>0</v>
      </c>
      <c r="M21" s="94" t="e">
        <v>#DIV/0!</v>
      </c>
      <c r="N21" s="96">
        <v>0</v>
      </c>
      <c r="O21" s="96">
        <v>0</v>
      </c>
      <c r="P21" s="95" t="e">
        <v>#DIV/0!</v>
      </c>
      <c r="Q21" s="96">
        <v>0</v>
      </c>
      <c r="R21" s="96">
        <v>0</v>
      </c>
      <c r="S21" s="95" t="e">
        <v>#DIV/0!</v>
      </c>
      <c r="T21" s="96">
        <v>0</v>
      </c>
      <c r="U21" s="96">
        <v>0</v>
      </c>
      <c r="V21" s="98" t="e">
        <v>#DIV/0!</v>
      </c>
      <c r="W21" s="96">
        <v>0</v>
      </c>
      <c r="X21" s="96">
        <v>0</v>
      </c>
      <c r="Y21" s="95" t="e">
        <v>#DIV/0!</v>
      </c>
      <c r="Z21" s="96">
        <v>0</v>
      </c>
      <c r="AA21" s="96">
        <v>0</v>
      </c>
      <c r="AB21" s="95" t="e">
        <v>#DIV/0!</v>
      </c>
      <c r="AC21" s="96">
        <v>0</v>
      </c>
      <c r="AD21" s="96">
        <v>0</v>
      </c>
      <c r="AE21" s="95" t="e">
        <v>#DIV/0!</v>
      </c>
      <c r="AF21" s="96">
        <v>0</v>
      </c>
      <c r="AG21" s="96">
        <v>0</v>
      </c>
      <c r="AH21" s="95" t="e">
        <v>#DIV/0!</v>
      </c>
      <c r="AI21" s="96">
        <v>0</v>
      </c>
      <c r="AJ21" s="96">
        <v>0</v>
      </c>
      <c r="AK21" s="97" t="e">
        <v>#DIV/0!</v>
      </c>
      <c r="AL21" s="96">
        <v>0</v>
      </c>
      <c r="AM21" s="96">
        <v>0</v>
      </c>
      <c r="AN21" s="95" t="e">
        <v>#DIV/0!</v>
      </c>
      <c r="AO21" s="96">
        <v>0</v>
      </c>
      <c r="AP21" s="96">
        <v>0</v>
      </c>
      <c r="AQ21" s="95" t="e">
        <v>#DIV/0!</v>
      </c>
      <c r="AR21" s="128"/>
      <c r="AS21" s="122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s="25" customFormat="1" ht="34.5" customHeight="1">
      <c r="A22" s="133" t="s">
        <v>36</v>
      </c>
      <c r="B22" s="124" t="s">
        <v>37</v>
      </c>
      <c r="C22" s="125" t="s">
        <v>70</v>
      </c>
      <c r="D22" s="82" t="s">
        <v>29</v>
      </c>
      <c r="E22" s="94">
        <f>E24+E25</f>
        <v>27167.199999999997</v>
      </c>
      <c r="F22" s="94">
        <f>F24+F25</f>
        <v>19149.5</v>
      </c>
      <c r="G22" s="94">
        <f>F22/E22*100</f>
        <v>70.487573250095721</v>
      </c>
      <c r="H22" s="94">
        <f>H25</f>
        <v>879.3</v>
      </c>
      <c r="I22" s="94">
        <f>I25</f>
        <v>879.3</v>
      </c>
      <c r="J22" s="94">
        <f>I22/H22*100</f>
        <v>100</v>
      </c>
      <c r="K22" s="94">
        <f>K25</f>
        <v>2927.8</v>
      </c>
      <c r="L22" s="94">
        <f>L25</f>
        <v>2927.8</v>
      </c>
      <c r="M22" s="94">
        <f>L22/K22*100</f>
        <v>100</v>
      </c>
      <c r="N22" s="94">
        <f>N25</f>
        <v>2366.1</v>
      </c>
      <c r="O22" s="94">
        <f>O25</f>
        <v>2331.3999999999996</v>
      </c>
      <c r="P22" s="94">
        <f>O22/N22*100</f>
        <v>98.533451671526976</v>
      </c>
      <c r="Q22" s="94">
        <f>Q25</f>
        <v>2269</v>
      </c>
      <c r="R22" s="94">
        <f>R25</f>
        <v>2269</v>
      </c>
      <c r="S22" s="94">
        <f>R22/Q22*100</f>
        <v>100</v>
      </c>
      <c r="T22" s="94">
        <f>T25</f>
        <v>1788</v>
      </c>
      <c r="U22" s="94">
        <f>U25</f>
        <v>1788</v>
      </c>
      <c r="V22" s="94">
        <f>U22/T22*100</f>
        <v>100</v>
      </c>
      <c r="W22" s="94">
        <f>W25</f>
        <v>2348.5</v>
      </c>
      <c r="X22" s="94">
        <f>X25</f>
        <v>2347.3000000000002</v>
      </c>
      <c r="Y22" s="94">
        <f>X22/W22*100</f>
        <v>99.948903555460944</v>
      </c>
      <c r="Z22" s="94">
        <f>Z25</f>
        <v>2926.4</v>
      </c>
      <c r="AA22" s="94">
        <f>AA25</f>
        <v>2721.2</v>
      </c>
      <c r="AB22" s="94">
        <f>AA22/Z22*100</f>
        <v>92.987971569163463</v>
      </c>
      <c r="AC22" s="94">
        <f>AC25</f>
        <v>3904.1000000000004</v>
      </c>
      <c r="AD22" s="94">
        <f>AD25</f>
        <v>2154.6</v>
      </c>
      <c r="AE22" s="94">
        <f>AD22/AC22*100</f>
        <v>55.188135549806603</v>
      </c>
      <c r="AF22" s="94">
        <f>AF25</f>
        <v>1977.1</v>
      </c>
      <c r="AG22" s="94">
        <f>AG25</f>
        <v>1730.9</v>
      </c>
      <c r="AH22" s="94">
        <f>AG22/AF22*100</f>
        <v>87.547417935359888</v>
      </c>
      <c r="AI22" s="94">
        <f t="shared" ref="AI22:AO22" si="0">AI25</f>
        <v>1881.5</v>
      </c>
      <c r="AJ22" s="94">
        <f t="shared" si="0"/>
        <v>0</v>
      </c>
      <c r="AK22" s="94">
        <f t="shared" si="0"/>
        <v>0</v>
      </c>
      <c r="AL22" s="94">
        <f t="shared" si="0"/>
        <v>1757.6</v>
      </c>
      <c r="AM22" s="94">
        <f t="shared" si="0"/>
        <v>0</v>
      </c>
      <c r="AN22" s="94">
        <f t="shared" si="0"/>
        <v>0</v>
      </c>
      <c r="AO22" s="94">
        <f t="shared" si="0"/>
        <v>2141.7999999999997</v>
      </c>
      <c r="AP22" s="94">
        <v>0</v>
      </c>
      <c r="AQ22" s="94">
        <v>0</v>
      </c>
      <c r="AR22" s="134" t="s">
        <v>91</v>
      </c>
      <c r="AS22" s="137" t="s">
        <v>92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s="25" customFormat="1" ht="36.75" customHeight="1">
      <c r="A23" s="133"/>
      <c r="B23" s="124"/>
      <c r="C23" s="125"/>
      <c r="D23" s="82" t="s">
        <v>30</v>
      </c>
      <c r="E23" s="95">
        <v>0</v>
      </c>
      <c r="F23" s="95">
        <v>0</v>
      </c>
      <c r="G23" s="95" t="e">
        <v>#DIV/0!</v>
      </c>
      <c r="H23" s="96">
        <v>0</v>
      </c>
      <c r="I23" s="96">
        <v>0</v>
      </c>
      <c r="J23" s="95" t="e">
        <v>#DIV/0!</v>
      </c>
      <c r="K23" s="96">
        <v>0</v>
      </c>
      <c r="L23" s="96">
        <v>0</v>
      </c>
      <c r="M23" s="94" t="e">
        <v>#DIV/0!</v>
      </c>
      <c r="N23" s="96">
        <v>0</v>
      </c>
      <c r="O23" s="96">
        <v>0</v>
      </c>
      <c r="P23" s="95" t="e">
        <v>#DIV/0!</v>
      </c>
      <c r="Q23" s="96">
        <v>0</v>
      </c>
      <c r="R23" s="96">
        <v>0</v>
      </c>
      <c r="S23" s="95" t="e">
        <v>#DIV/0!</v>
      </c>
      <c r="T23" s="96">
        <v>0</v>
      </c>
      <c r="U23" s="96">
        <v>0</v>
      </c>
      <c r="V23" s="98" t="e">
        <v>#DIV/0!</v>
      </c>
      <c r="W23" s="96">
        <v>0</v>
      </c>
      <c r="X23" s="96">
        <v>0</v>
      </c>
      <c r="Y23" s="95" t="e">
        <v>#DIV/0!</v>
      </c>
      <c r="Z23" s="96">
        <v>0</v>
      </c>
      <c r="AA23" s="96">
        <v>0</v>
      </c>
      <c r="AB23" s="95" t="e">
        <v>#DIV/0!</v>
      </c>
      <c r="AC23" s="96">
        <v>0</v>
      </c>
      <c r="AD23" s="96">
        <v>0</v>
      </c>
      <c r="AE23" s="95" t="e">
        <v>#DIV/0!</v>
      </c>
      <c r="AF23" s="96">
        <v>0</v>
      </c>
      <c r="AG23" s="96">
        <v>0</v>
      </c>
      <c r="AH23" s="95" t="e">
        <v>#DIV/0!</v>
      </c>
      <c r="AI23" s="96">
        <v>0</v>
      </c>
      <c r="AJ23" s="96">
        <v>0</v>
      </c>
      <c r="AK23" s="95" t="e">
        <v>#DIV/0!</v>
      </c>
      <c r="AL23" s="96">
        <v>0</v>
      </c>
      <c r="AM23" s="96">
        <v>0</v>
      </c>
      <c r="AN23" s="95" t="e">
        <v>#DIV/0!</v>
      </c>
      <c r="AO23" s="96">
        <v>0</v>
      </c>
      <c r="AP23" s="96">
        <v>0</v>
      </c>
      <c r="AQ23" s="95" t="e">
        <v>#DIV/0!</v>
      </c>
      <c r="AR23" s="135"/>
      <c r="AS23" s="138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s="25" customFormat="1" ht="40.5" customHeight="1">
      <c r="A24" s="133"/>
      <c r="B24" s="124"/>
      <c r="C24" s="125"/>
      <c r="D24" s="82" t="s">
        <v>31</v>
      </c>
      <c r="E24" s="95">
        <v>0</v>
      </c>
      <c r="F24" s="95">
        <v>0</v>
      </c>
      <c r="G24" s="95" t="e">
        <v>#DIV/0!</v>
      </c>
      <c r="H24" s="96">
        <v>0</v>
      </c>
      <c r="I24" s="96">
        <v>0</v>
      </c>
      <c r="J24" s="95" t="e">
        <v>#DIV/0!</v>
      </c>
      <c r="K24" s="96">
        <v>0</v>
      </c>
      <c r="L24" s="96">
        <v>0</v>
      </c>
      <c r="M24" s="94" t="e">
        <v>#DIV/0!</v>
      </c>
      <c r="N24" s="96">
        <v>0</v>
      </c>
      <c r="O24" s="96">
        <v>0</v>
      </c>
      <c r="P24" s="95" t="e">
        <v>#DIV/0!</v>
      </c>
      <c r="Q24" s="96">
        <v>0</v>
      </c>
      <c r="R24" s="96">
        <v>0</v>
      </c>
      <c r="S24" s="95" t="e">
        <v>#DIV/0!</v>
      </c>
      <c r="T24" s="96">
        <v>0</v>
      </c>
      <c r="U24" s="96">
        <v>0</v>
      </c>
      <c r="V24" s="98" t="e">
        <v>#DIV/0!</v>
      </c>
      <c r="W24" s="96">
        <v>0</v>
      </c>
      <c r="X24" s="96">
        <v>0</v>
      </c>
      <c r="Y24" s="95" t="e">
        <v>#DIV/0!</v>
      </c>
      <c r="Z24" s="96">
        <v>0</v>
      </c>
      <c r="AA24" s="96">
        <v>0</v>
      </c>
      <c r="AB24" s="95" t="e">
        <v>#DIV/0!</v>
      </c>
      <c r="AC24" s="96">
        <v>0</v>
      </c>
      <c r="AD24" s="96">
        <v>0</v>
      </c>
      <c r="AE24" s="95" t="e">
        <v>#DIV/0!</v>
      </c>
      <c r="AF24" s="96">
        <v>0</v>
      </c>
      <c r="AG24" s="96">
        <v>0</v>
      </c>
      <c r="AH24" s="95" t="e">
        <v>#DIV/0!</v>
      </c>
      <c r="AI24" s="96">
        <v>0</v>
      </c>
      <c r="AJ24" s="96">
        <v>0</v>
      </c>
      <c r="AK24" s="95" t="e">
        <v>#DIV/0!</v>
      </c>
      <c r="AL24" s="96">
        <v>0</v>
      </c>
      <c r="AM24" s="96">
        <v>0</v>
      </c>
      <c r="AN24" s="95" t="e">
        <v>#DIV/0!</v>
      </c>
      <c r="AO24" s="96">
        <v>0</v>
      </c>
      <c r="AP24" s="96">
        <v>0</v>
      </c>
      <c r="AQ24" s="95" t="e">
        <v>#DIV/0!</v>
      </c>
      <c r="AR24" s="135"/>
      <c r="AS24" s="138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s="29" customFormat="1" ht="48" customHeight="1">
      <c r="A25" s="133"/>
      <c r="B25" s="124"/>
      <c r="C25" s="125"/>
      <c r="D25" s="81" t="s">
        <v>32</v>
      </c>
      <c r="E25" s="95">
        <f>H25+K25+N25+Q25+T25+W25+Z25+AC25+AF25+AI25+AL25+AO25</f>
        <v>27167.199999999997</v>
      </c>
      <c r="F25" s="95">
        <f>I25+L25+O25+R25+U25+X25+AA25+AD25+AG25+AJ25+AM25+AP25</f>
        <v>19149.5</v>
      </c>
      <c r="G25" s="95">
        <f>F25/E25*100</f>
        <v>70.487573250095721</v>
      </c>
      <c r="H25" s="96">
        <v>879.3</v>
      </c>
      <c r="I25" s="96">
        <v>879.3</v>
      </c>
      <c r="J25" s="95">
        <f>I25/H25*100</f>
        <v>100</v>
      </c>
      <c r="K25" s="96">
        <v>2927.8</v>
      </c>
      <c r="L25" s="96">
        <v>2927.8</v>
      </c>
      <c r="M25" s="95">
        <f>L25/K25*100</f>
        <v>100</v>
      </c>
      <c r="N25" s="96">
        <v>2366.1</v>
      </c>
      <c r="O25" s="96">
        <v>2331.3999999999996</v>
      </c>
      <c r="P25" s="95">
        <f>O25/N25*100</f>
        <v>98.533451671526976</v>
      </c>
      <c r="Q25" s="96">
        <v>2269</v>
      </c>
      <c r="R25" s="96">
        <v>2269</v>
      </c>
      <c r="S25" s="95">
        <f>R25/Q25*100</f>
        <v>100</v>
      </c>
      <c r="T25" s="96">
        <v>1788</v>
      </c>
      <c r="U25" s="96">
        <v>1788</v>
      </c>
      <c r="V25" s="95">
        <f>U25/T25*100</f>
        <v>100</v>
      </c>
      <c r="W25" s="96">
        <v>2348.5</v>
      </c>
      <c r="X25" s="96">
        <v>2347.3000000000002</v>
      </c>
      <c r="Y25" s="95">
        <f>X25/W25*100</f>
        <v>99.948903555460944</v>
      </c>
      <c r="Z25" s="96">
        <f>3026.4-100</f>
        <v>2926.4</v>
      </c>
      <c r="AA25" s="96">
        <v>2721.2</v>
      </c>
      <c r="AB25" s="95">
        <f>AA25/Z25*100</f>
        <v>92.987971569163463</v>
      </c>
      <c r="AC25" s="96">
        <f>2015.7+1788.4+100</f>
        <v>3904.1000000000004</v>
      </c>
      <c r="AD25" s="96">
        <v>2154.6</v>
      </c>
      <c r="AE25" s="95">
        <f>AD25/AC25*100</f>
        <v>55.188135549806603</v>
      </c>
      <c r="AF25" s="96">
        <v>1977.1</v>
      </c>
      <c r="AG25" s="96">
        <v>1730.9</v>
      </c>
      <c r="AH25" s="95">
        <f>AG25/AF25*100</f>
        <v>87.547417935359888</v>
      </c>
      <c r="AI25" s="96">
        <v>1881.5</v>
      </c>
      <c r="AJ25" s="96">
        <v>0</v>
      </c>
      <c r="AK25" s="95">
        <v>0</v>
      </c>
      <c r="AL25" s="96">
        <v>1757.6</v>
      </c>
      <c r="AM25" s="96">
        <v>0</v>
      </c>
      <c r="AN25" s="95">
        <v>0</v>
      </c>
      <c r="AO25" s="96">
        <f>3930.2-1788.4</f>
        <v>2141.7999999999997</v>
      </c>
      <c r="AP25" s="96">
        <v>0</v>
      </c>
      <c r="AQ25" s="95">
        <v>0</v>
      </c>
      <c r="AR25" s="135"/>
      <c r="AS25" s="138"/>
      <c r="AT25" s="27"/>
      <c r="AU25" s="90">
        <f>H25+K25+N25+Q25+T25+W25+Z25+AC25+AF25</f>
        <v>21386.3</v>
      </c>
      <c r="AV25" s="90">
        <f>I25+L25+O25+R25+U25+X25+AA25+AD25+AG25</f>
        <v>19149.5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</row>
    <row r="26" spans="1:91" s="25" customFormat="1" ht="42.75" customHeight="1">
      <c r="A26" s="133"/>
      <c r="B26" s="124"/>
      <c r="C26" s="125"/>
      <c r="D26" s="81" t="s">
        <v>38</v>
      </c>
      <c r="E26" s="95">
        <f>H26+K26+N26+Q26+T26+W26+Z26+AC26+AF26+AI26+AL26+AO26</f>
        <v>332.6</v>
      </c>
      <c r="F26" s="95">
        <f>I26+L26+O26+R26+U26+X26+AA26+AD26+AG26+AJ26+AM26+AP26</f>
        <v>332.6</v>
      </c>
      <c r="G26" s="95">
        <f>F26/E26*100</f>
        <v>100</v>
      </c>
      <c r="H26" s="96">
        <v>18.8</v>
      </c>
      <c r="I26" s="96">
        <v>18.8</v>
      </c>
      <c r="J26" s="95">
        <v>100</v>
      </c>
      <c r="K26" s="96">
        <v>0</v>
      </c>
      <c r="L26" s="96">
        <v>0</v>
      </c>
      <c r="M26" s="94" t="e">
        <v>#DIV/0!</v>
      </c>
      <c r="N26" s="96">
        <v>94.8</v>
      </c>
      <c r="O26" s="96">
        <v>94.8</v>
      </c>
      <c r="P26" s="95">
        <v>100</v>
      </c>
      <c r="Q26" s="96">
        <v>0</v>
      </c>
      <c r="R26" s="96">
        <v>0</v>
      </c>
      <c r="S26" s="95" t="e">
        <v>#DIV/0!</v>
      </c>
      <c r="T26" s="96">
        <v>0</v>
      </c>
      <c r="U26" s="96">
        <v>0</v>
      </c>
      <c r="V26" s="98" t="e">
        <v>#DIV/0!</v>
      </c>
      <c r="W26" s="96">
        <v>0</v>
      </c>
      <c r="X26" s="96">
        <v>0</v>
      </c>
      <c r="Y26" s="95" t="e">
        <v>#DIV/0!</v>
      </c>
      <c r="Z26" s="96">
        <v>219</v>
      </c>
      <c r="AA26" s="96">
        <v>219</v>
      </c>
      <c r="AB26" s="95">
        <f>AA26/Z26*100</f>
        <v>100</v>
      </c>
      <c r="AC26" s="96">
        <v>0</v>
      </c>
      <c r="AD26" s="96">
        <v>0</v>
      </c>
      <c r="AE26" s="95" t="e">
        <v>#DIV/0!</v>
      </c>
      <c r="AF26" s="96">
        <v>0</v>
      </c>
      <c r="AG26" s="96">
        <v>0</v>
      </c>
      <c r="AH26" s="95" t="e">
        <v>#DIV/0!</v>
      </c>
      <c r="AI26" s="96">
        <v>0</v>
      </c>
      <c r="AJ26" s="96">
        <v>0</v>
      </c>
      <c r="AK26" s="95" t="e">
        <v>#DIV/0!</v>
      </c>
      <c r="AL26" s="96">
        <v>0</v>
      </c>
      <c r="AM26" s="96">
        <v>0</v>
      </c>
      <c r="AN26" s="95" t="e">
        <v>#DIV/0!</v>
      </c>
      <c r="AO26" s="96">
        <v>0</v>
      </c>
      <c r="AP26" s="96">
        <v>0</v>
      </c>
      <c r="AQ26" s="95" t="e">
        <v>#DIV/0!</v>
      </c>
      <c r="AR26" s="135"/>
      <c r="AS26" s="138"/>
      <c r="AT26" s="30"/>
      <c r="AU26" s="30"/>
      <c r="AV26" s="31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</row>
    <row r="27" spans="1:91" s="25" customFormat="1" ht="240" customHeight="1">
      <c r="A27" s="133"/>
      <c r="B27" s="124"/>
      <c r="C27" s="125"/>
      <c r="D27" s="81" t="s">
        <v>33</v>
      </c>
      <c r="E27" s="95">
        <v>0</v>
      </c>
      <c r="F27" s="89">
        <v>0</v>
      </c>
      <c r="G27" s="95" t="e">
        <v>#DIV/0!</v>
      </c>
      <c r="H27" s="96">
        <v>0</v>
      </c>
      <c r="I27" s="96">
        <v>0</v>
      </c>
      <c r="J27" s="95" t="e">
        <v>#DIV/0!</v>
      </c>
      <c r="K27" s="96">
        <v>0</v>
      </c>
      <c r="L27" s="96">
        <v>0</v>
      </c>
      <c r="M27" s="94" t="e">
        <v>#DIV/0!</v>
      </c>
      <c r="N27" s="96">
        <v>0</v>
      </c>
      <c r="O27" s="96">
        <v>0</v>
      </c>
      <c r="P27" s="95" t="e">
        <v>#DIV/0!</v>
      </c>
      <c r="Q27" s="96">
        <v>0</v>
      </c>
      <c r="R27" s="96">
        <v>0</v>
      </c>
      <c r="S27" s="95" t="e">
        <v>#DIV/0!</v>
      </c>
      <c r="T27" s="96">
        <v>0</v>
      </c>
      <c r="U27" s="96">
        <v>0</v>
      </c>
      <c r="V27" s="98" t="e">
        <v>#DIV/0!</v>
      </c>
      <c r="W27" s="96">
        <v>0</v>
      </c>
      <c r="X27" s="96">
        <v>0</v>
      </c>
      <c r="Y27" s="95" t="e">
        <v>#DIV/0!</v>
      </c>
      <c r="Z27" s="96">
        <v>0</v>
      </c>
      <c r="AA27" s="96">
        <v>0</v>
      </c>
      <c r="AB27" s="95" t="e">
        <v>#DIV/0!</v>
      </c>
      <c r="AC27" s="96">
        <v>0</v>
      </c>
      <c r="AD27" s="96">
        <v>0</v>
      </c>
      <c r="AE27" s="95" t="e">
        <v>#DIV/0!</v>
      </c>
      <c r="AF27" s="96">
        <v>0</v>
      </c>
      <c r="AG27" s="96">
        <v>0</v>
      </c>
      <c r="AH27" s="95" t="e">
        <v>#DIV/0!</v>
      </c>
      <c r="AI27" s="96">
        <v>0</v>
      </c>
      <c r="AJ27" s="96">
        <v>0</v>
      </c>
      <c r="AK27" s="95" t="e">
        <v>#DIV/0!</v>
      </c>
      <c r="AL27" s="96">
        <v>0</v>
      </c>
      <c r="AM27" s="96">
        <v>0</v>
      </c>
      <c r="AN27" s="95" t="e">
        <v>#DIV/0!</v>
      </c>
      <c r="AO27" s="96">
        <v>0</v>
      </c>
      <c r="AP27" s="96">
        <v>0</v>
      </c>
      <c r="AQ27" s="95" t="e">
        <v>#DIV/0!</v>
      </c>
      <c r="AR27" s="136"/>
      <c r="AS27" s="139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</row>
    <row r="28" spans="1:91" s="25" customFormat="1" ht="18.75" customHeight="1">
      <c r="A28" s="123" t="s">
        <v>39</v>
      </c>
      <c r="B28" s="140" t="s">
        <v>40</v>
      </c>
      <c r="C28" s="125" t="s">
        <v>68</v>
      </c>
      <c r="D28" s="82" t="s">
        <v>29</v>
      </c>
      <c r="E28" s="94">
        <f>E30+E31</f>
        <v>828.5</v>
      </c>
      <c r="F28" s="94">
        <f>F30+F31</f>
        <v>0</v>
      </c>
      <c r="G28" s="94">
        <f>F28/E28*100</f>
        <v>0</v>
      </c>
      <c r="H28" s="94">
        <v>0</v>
      </c>
      <c r="I28" s="94">
        <v>0</v>
      </c>
      <c r="J28" s="95" t="e">
        <v>#DIV/0!</v>
      </c>
      <c r="K28" s="94">
        <v>0</v>
      </c>
      <c r="L28" s="94">
        <v>0</v>
      </c>
      <c r="M28" s="94" t="e">
        <v>#DIV/0!</v>
      </c>
      <c r="N28" s="94">
        <v>0</v>
      </c>
      <c r="O28" s="94">
        <v>0</v>
      </c>
      <c r="P28" s="94" t="e">
        <v>#DIV/0!</v>
      </c>
      <c r="Q28" s="94">
        <v>0</v>
      </c>
      <c r="R28" s="94">
        <v>0</v>
      </c>
      <c r="S28" s="94" t="e">
        <v>#DIV/0!</v>
      </c>
      <c r="T28" s="94">
        <v>0</v>
      </c>
      <c r="U28" s="94">
        <v>0</v>
      </c>
      <c r="V28" s="100" t="e">
        <v>#DIV/0!</v>
      </c>
      <c r="W28" s="94">
        <v>0</v>
      </c>
      <c r="X28" s="94">
        <v>0</v>
      </c>
      <c r="Y28" s="94" t="e">
        <v>#DIV/0!</v>
      </c>
      <c r="Z28" s="94">
        <v>0</v>
      </c>
      <c r="AA28" s="94">
        <v>0</v>
      </c>
      <c r="AB28" s="94" t="e">
        <v>#DIV/0!</v>
      </c>
      <c r="AC28" s="94">
        <v>0</v>
      </c>
      <c r="AD28" s="94">
        <v>0</v>
      </c>
      <c r="AE28" s="94" t="e">
        <v>#DIV/0!</v>
      </c>
      <c r="AF28" s="94">
        <v>0</v>
      </c>
      <c r="AG28" s="94">
        <v>0</v>
      </c>
      <c r="AH28" s="94" t="e">
        <v>#DIV/0!</v>
      </c>
      <c r="AI28" s="94">
        <v>828.5</v>
      </c>
      <c r="AJ28" s="94">
        <v>0</v>
      </c>
      <c r="AK28" s="94">
        <v>0</v>
      </c>
      <c r="AL28" s="94">
        <v>0</v>
      </c>
      <c r="AM28" s="94">
        <v>0</v>
      </c>
      <c r="AN28" s="94" t="e">
        <v>#DIV/0!</v>
      </c>
      <c r="AO28" s="94">
        <v>0</v>
      </c>
      <c r="AP28" s="94">
        <v>0</v>
      </c>
      <c r="AQ28" s="94" t="e">
        <v>#DIV/0!</v>
      </c>
      <c r="AR28" s="137" t="s">
        <v>87</v>
      </c>
      <c r="AS28" s="120">
        <v>0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s="25" customFormat="1" ht="20.25">
      <c r="A29" s="123"/>
      <c r="B29" s="140"/>
      <c r="C29" s="125"/>
      <c r="D29" s="82" t="s">
        <v>30</v>
      </c>
      <c r="E29" s="95">
        <v>0</v>
      </c>
      <c r="F29" s="95">
        <v>0</v>
      </c>
      <c r="G29" s="95" t="e">
        <v>#DIV/0!</v>
      </c>
      <c r="H29" s="96">
        <v>0</v>
      </c>
      <c r="I29" s="96">
        <v>0</v>
      </c>
      <c r="J29" s="95" t="e">
        <v>#DIV/0!</v>
      </c>
      <c r="K29" s="96">
        <v>0</v>
      </c>
      <c r="L29" s="96">
        <v>0</v>
      </c>
      <c r="M29" s="94" t="e">
        <v>#DIV/0!</v>
      </c>
      <c r="N29" s="96">
        <v>0</v>
      </c>
      <c r="O29" s="96">
        <v>0</v>
      </c>
      <c r="P29" s="95" t="e">
        <v>#DIV/0!</v>
      </c>
      <c r="Q29" s="96">
        <v>0</v>
      </c>
      <c r="R29" s="96">
        <v>0</v>
      </c>
      <c r="S29" s="95" t="e">
        <v>#DIV/0!</v>
      </c>
      <c r="T29" s="96">
        <v>0</v>
      </c>
      <c r="U29" s="96">
        <v>0</v>
      </c>
      <c r="V29" s="98" t="e">
        <v>#DIV/0!</v>
      </c>
      <c r="W29" s="96">
        <v>0</v>
      </c>
      <c r="X29" s="96">
        <v>0</v>
      </c>
      <c r="Y29" s="95" t="e">
        <v>#DIV/0!</v>
      </c>
      <c r="Z29" s="96">
        <v>0</v>
      </c>
      <c r="AA29" s="96">
        <v>0</v>
      </c>
      <c r="AB29" s="95" t="e">
        <v>#DIV/0!</v>
      </c>
      <c r="AC29" s="96">
        <v>0</v>
      </c>
      <c r="AD29" s="96">
        <v>0</v>
      </c>
      <c r="AE29" s="95" t="e">
        <v>#DIV/0!</v>
      </c>
      <c r="AF29" s="96">
        <v>0</v>
      </c>
      <c r="AG29" s="96">
        <v>0</v>
      </c>
      <c r="AH29" s="95" t="e">
        <v>#DIV/0!</v>
      </c>
      <c r="AI29" s="96">
        <v>0</v>
      </c>
      <c r="AJ29" s="96">
        <v>0</v>
      </c>
      <c r="AK29" s="95" t="e">
        <v>#DIV/0!</v>
      </c>
      <c r="AL29" s="96">
        <v>0</v>
      </c>
      <c r="AM29" s="96">
        <v>0</v>
      </c>
      <c r="AN29" s="95" t="e">
        <v>#DIV/0!</v>
      </c>
      <c r="AO29" s="96">
        <v>0</v>
      </c>
      <c r="AP29" s="96">
        <v>0</v>
      </c>
      <c r="AQ29" s="95" t="e">
        <v>#DIV/0!</v>
      </c>
      <c r="AR29" s="138"/>
      <c r="AS29" s="121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s="25" customFormat="1" ht="20.25">
      <c r="A30" s="123"/>
      <c r="B30" s="140"/>
      <c r="C30" s="125"/>
      <c r="D30" s="81" t="s">
        <v>31</v>
      </c>
      <c r="E30" s="95">
        <f>H30+K30+N30+Q30+T30+W30+Z30+AC30+AF30+AI30+AL30+AO30</f>
        <v>828.5</v>
      </c>
      <c r="F30" s="95">
        <f>I30+L30+O30+R30+U30+X30+AA30+AD30+AG30+AJ30+AM30+AP30</f>
        <v>0</v>
      </c>
      <c r="G30" s="95" t="e">
        <v>#DIV/0!</v>
      </c>
      <c r="H30" s="96">
        <v>0</v>
      </c>
      <c r="I30" s="96">
        <v>0</v>
      </c>
      <c r="J30" s="95" t="e">
        <v>#DIV/0!</v>
      </c>
      <c r="K30" s="96">
        <v>0</v>
      </c>
      <c r="L30" s="96">
        <v>0</v>
      </c>
      <c r="M30" s="94" t="e">
        <v>#DIV/0!</v>
      </c>
      <c r="N30" s="96">
        <v>0</v>
      </c>
      <c r="O30" s="96">
        <v>0</v>
      </c>
      <c r="P30" s="95" t="e">
        <v>#DIV/0!</v>
      </c>
      <c r="Q30" s="96">
        <v>0</v>
      </c>
      <c r="R30" s="96">
        <v>0</v>
      </c>
      <c r="S30" s="95" t="e">
        <v>#DIV/0!</v>
      </c>
      <c r="T30" s="96">
        <v>0</v>
      </c>
      <c r="U30" s="96">
        <v>0</v>
      </c>
      <c r="V30" s="98" t="e">
        <v>#DIV/0!</v>
      </c>
      <c r="W30" s="96">
        <v>0</v>
      </c>
      <c r="X30" s="96">
        <v>0</v>
      </c>
      <c r="Y30" s="95" t="e">
        <v>#DIV/0!</v>
      </c>
      <c r="Z30" s="96">
        <v>0</v>
      </c>
      <c r="AA30" s="96">
        <v>0</v>
      </c>
      <c r="AB30" s="95" t="e">
        <v>#NAME?</v>
      </c>
      <c r="AC30" s="96">
        <v>0</v>
      </c>
      <c r="AD30" s="96">
        <v>0</v>
      </c>
      <c r="AE30" s="95" t="e">
        <v>#DIV/0!</v>
      </c>
      <c r="AF30" s="96">
        <v>0</v>
      </c>
      <c r="AG30" s="96">
        <v>0</v>
      </c>
      <c r="AH30" s="95" t="e">
        <v>#DIV/0!</v>
      </c>
      <c r="AI30" s="96">
        <v>828.5</v>
      </c>
      <c r="AJ30" s="96">
        <v>0</v>
      </c>
      <c r="AK30" s="95" t="e">
        <v>#NAME?</v>
      </c>
      <c r="AL30" s="96">
        <v>0</v>
      </c>
      <c r="AM30" s="96">
        <v>0</v>
      </c>
      <c r="AN30" s="95" t="e">
        <v>#DIV/0!</v>
      </c>
      <c r="AO30" s="96">
        <v>0</v>
      </c>
      <c r="AP30" s="96">
        <v>0</v>
      </c>
      <c r="AQ30" s="95" t="e">
        <v>#DIV/0!</v>
      </c>
      <c r="AR30" s="138"/>
      <c r="AS30" s="121"/>
      <c r="AT30" s="30"/>
      <c r="AU30" s="30"/>
      <c r="AV30" s="31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s="25" customFormat="1" ht="24" customHeight="1">
      <c r="A31" s="123"/>
      <c r="B31" s="140"/>
      <c r="C31" s="125"/>
      <c r="D31" s="81" t="s">
        <v>32</v>
      </c>
      <c r="E31" s="95">
        <f>H31+K31+N31+Q31+T31+W31+Z31+AC31+AF31+AI31+AL31+AO31</f>
        <v>0</v>
      </c>
      <c r="F31" s="95">
        <f>I31+L31+O31+R31+U31+X31+AA31+AD31+AG31+AJ31+AM31+AP31</f>
        <v>0</v>
      </c>
      <c r="G31" s="95" t="e">
        <f>F31/E31*100</f>
        <v>#DIV/0!</v>
      </c>
      <c r="H31" s="96">
        <v>0</v>
      </c>
      <c r="I31" s="96">
        <v>0</v>
      </c>
      <c r="J31" s="95" t="e">
        <v>#DIV/0!</v>
      </c>
      <c r="K31" s="96">
        <v>0</v>
      </c>
      <c r="L31" s="96">
        <v>0</v>
      </c>
      <c r="M31" s="94" t="e">
        <v>#DIV/0!</v>
      </c>
      <c r="N31" s="96">
        <v>0</v>
      </c>
      <c r="O31" s="96">
        <v>0</v>
      </c>
      <c r="P31" s="95" t="e">
        <v>#DIV/0!</v>
      </c>
      <c r="Q31" s="96">
        <v>0</v>
      </c>
      <c r="R31" s="96">
        <v>0</v>
      </c>
      <c r="S31" s="95" t="e">
        <v>#DIV/0!</v>
      </c>
      <c r="T31" s="96">
        <v>0</v>
      </c>
      <c r="U31" s="96">
        <v>0</v>
      </c>
      <c r="V31" s="98" t="e">
        <v>#DIV/0!</v>
      </c>
      <c r="W31" s="96">
        <v>0</v>
      </c>
      <c r="X31" s="96">
        <v>0</v>
      </c>
      <c r="Y31" s="95" t="e">
        <v>#DIV/0!</v>
      </c>
      <c r="Z31" s="96">
        <v>0</v>
      </c>
      <c r="AA31" s="96">
        <v>0</v>
      </c>
      <c r="AB31" s="95" t="e">
        <v>#NAME?</v>
      </c>
      <c r="AC31" s="96">
        <v>0</v>
      </c>
      <c r="AD31" s="96">
        <v>0</v>
      </c>
      <c r="AE31" s="95" t="e">
        <v>#DIV/0!</v>
      </c>
      <c r="AF31" s="96">
        <v>0</v>
      </c>
      <c r="AG31" s="96">
        <v>0</v>
      </c>
      <c r="AH31" s="95" t="e">
        <v>#DIV/0!</v>
      </c>
      <c r="AI31" s="96">
        <v>0</v>
      </c>
      <c r="AJ31" s="96">
        <v>0</v>
      </c>
      <c r="AK31" s="95" t="e">
        <v>#NAME?</v>
      </c>
      <c r="AL31" s="96">
        <v>0</v>
      </c>
      <c r="AM31" s="96">
        <v>0</v>
      </c>
      <c r="AN31" s="95" t="e">
        <v>#DIV/0!</v>
      </c>
      <c r="AO31" s="96">
        <v>0</v>
      </c>
      <c r="AP31" s="96">
        <v>0</v>
      </c>
      <c r="AQ31" s="95" t="e">
        <v>#DIV/0!</v>
      </c>
      <c r="AR31" s="138"/>
      <c r="AS31" s="121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s="25" customFormat="1" ht="280.5" customHeight="1">
      <c r="A32" s="123"/>
      <c r="B32" s="140"/>
      <c r="C32" s="125"/>
      <c r="D32" s="81" t="s">
        <v>33</v>
      </c>
      <c r="E32" s="89">
        <v>0</v>
      </c>
      <c r="F32" s="95">
        <v>0</v>
      </c>
      <c r="G32" s="95" t="e">
        <v>#DIV/0!</v>
      </c>
      <c r="H32" s="96">
        <v>0</v>
      </c>
      <c r="I32" s="96">
        <v>0</v>
      </c>
      <c r="J32" s="95" t="e">
        <v>#DIV/0!</v>
      </c>
      <c r="K32" s="96">
        <v>0</v>
      </c>
      <c r="L32" s="96">
        <v>0</v>
      </c>
      <c r="M32" s="94" t="e">
        <v>#DIV/0!</v>
      </c>
      <c r="N32" s="96">
        <v>0</v>
      </c>
      <c r="O32" s="96">
        <v>0</v>
      </c>
      <c r="P32" s="95" t="e">
        <v>#DIV/0!</v>
      </c>
      <c r="Q32" s="96">
        <v>0</v>
      </c>
      <c r="R32" s="96">
        <v>0</v>
      </c>
      <c r="S32" s="95" t="e">
        <v>#DIV/0!</v>
      </c>
      <c r="T32" s="96">
        <v>0</v>
      </c>
      <c r="U32" s="96">
        <v>0</v>
      </c>
      <c r="V32" s="98" t="e">
        <v>#DIV/0!</v>
      </c>
      <c r="W32" s="96">
        <v>0</v>
      </c>
      <c r="X32" s="96">
        <v>0</v>
      </c>
      <c r="Y32" s="95" t="e">
        <v>#DIV/0!</v>
      </c>
      <c r="Z32" s="96">
        <v>0</v>
      </c>
      <c r="AA32" s="96">
        <v>0</v>
      </c>
      <c r="AB32" s="95" t="e">
        <v>#NAME?</v>
      </c>
      <c r="AC32" s="96">
        <v>0</v>
      </c>
      <c r="AD32" s="96">
        <v>0</v>
      </c>
      <c r="AE32" s="95" t="e">
        <v>#DIV/0!</v>
      </c>
      <c r="AF32" s="96">
        <v>0</v>
      </c>
      <c r="AG32" s="96">
        <v>0</v>
      </c>
      <c r="AH32" s="95" t="e">
        <v>#DIV/0!</v>
      </c>
      <c r="AI32" s="96">
        <v>0</v>
      </c>
      <c r="AJ32" s="96">
        <v>0</v>
      </c>
      <c r="AK32" s="95" t="e">
        <v>#NAME?</v>
      </c>
      <c r="AL32" s="96">
        <v>0</v>
      </c>
      <c r="AM32" s="96">
        <v>0</v>
      </c>
      <c r="AN32" s="95" t="e">
        <v>#DIV/0!</v>
      </c>
      <c r="AO32" s="96">
        <v>0</v>
      </c>
      <c r="AP32" s="96">
        <v>0</v>
      </c>
      <c r="AQ32" s="95" t="e">
        <v>#DIV/0!</v>
      </c>
      <c r="AR32" s="139"/>
      <c r="AS32" s="122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s="25" customFormat="1" ht="18.75" customHeight="1">
      <c r="A33" s="123" t="s">
        <v>25</v>
      </c>
      <c r="B33" s="125" t="s">
        <v>41</v>
      </c>
      <c r="C33" s="125"/>
      <c r="D33" s="82" t="s">
        <v>29</v>
      </c>
      <c r="E33" s="94">
        <f>E35+E36</f>
        <v>28099.1</v>
      </c>
      <c r="F33" s="94">
        <f>F35+F36</f>
        <v>19215.300000000003</v>
      </c>
      <c r="G33" s="94">
        <f>F33/E33*100</f>
        <v>68.384040769989085</v>
      </c>
      <c r="H33" s="99">
        <f>H36</f>
        <v>879.3</v>
      </c>
      <c r="I33" s="99">
        <f>I36</f>
        <v>879.3</v>
      </c>
      <c r="J33" s="94">
        <f>I33/H33*100</f>
        <v>100</v>
      </c>
      <c r="K33" s="99">
        <f>K36</f>
        <v>2927.8</v>
      </c>
      <c r="L33" s="99">
        <f>L36</f>
        <v>2927.8</v>
      </c>
      <c r="M33" s="94">
        <f>L33/K33*100</f>
        <v>100</v>
      </c>
      <c r="N33" s="99">
        <f>N36</f>
        <v>2366.1</v>
      </c>
      <c r="O33" s="99">
        <f>O36</f>
        <v>2331.3999999999996</v>
      </c>
      <c r="P33" s="94">
        <f>O33/N33*100</f>
        <v>98.533451671526976</v>
      </c>
      <c r="Q33" s="99">
        <f>Q36</f>
        <v>2269</v>
      </c>
      <c r="R33" s="99">
        <f>R36</f>
        <v>2269</v>
      </c>
      <c r="S33" s="94">
        <f>R33/Q33*100</f>
        <v>100</v>
      </c>
      <c r="T33" s="99">
        <f>T36</f>
        <v>1816.1000000000001</v>
      </c>
      <c r="U33" s="99">
        <f>U36</f>
        <v>1816.1000000000001</v>
      </c>
      <c r="V33" s="94">
        <f>U33/T33*100</f>
        <v>100</v>
      </c>
      <c r="W33" s="99">
        <f>W36</f>
        <v>2386.1999999999998</v>
      </c>
      <c r="X33" s="99">
        <f>X36</f>
        <v>2347.3000000000002</v>
      </c>
      <c r="Y33" s="94">
        <f>X33/W33*100</f>
        <v>98.369792976280294</v>
      </c>
      <c r="Z33" s="99">
        <f>Z36</f>
        <v>2926.4</v>
      </c>
      <c r="AA33" s="99">
        <f>AA36</f>
        <v>2758.8999999999996</v>
      </c>
      <c r="AB33" s="94">
        <f>AA33/Z33*100</f>
        <v>94.276243849097852</v>
      </c>
      <c r="AC33" s="99">
        <f>AC36</f>
        <v>3904.1000000000004</v>
      </c>
      <c r="AD33" s="99">
        <f>AD36</f>
        <v>2154.6</v>
      </c>
      <c r="AE33" s="94">
        <f>AD33/AC33*100</f>
        <v>55.188135549806603</v>
      </c>
      <c r="AF33" s="99">
        <f>AF36</f>
        <v>1977.1</v>
      </c>
      <c r="AG33" s="99">
        <f>AG36</f>
        <v>1730.9</v>
      </c>
      <c r="AH33" s="94">
        <f>AG33/AF33*100</f>
        <v>87.547417935359888</v>
      </c>
      <c r="AI33" s="99">
        <f t="shared" ref="AI33:AO33" si="1">AI36</f>
        <v>1881.5</v>
      </c>
      <c r="AJ33" s="99">
        <f t="shared" si="1"/>
        <v>0</v>
      </c>
      <c r="AK33" s="99" t="e">
        <f t="shared" si="1"/>
        <v>#DIV/0!</v>
      </c>
      <c r="AL33" s="99">
        <f t="shared" si="1"/>
        <v>1757.6</v>
      </c>
      <c r="AM33" s="99">
        <f t="shared" si="1"/>
        <v>0</v>
      </c>
      <c r="AN33" s="99" t="e">
        <f t="shared" si="1"/>
        <v>#DIV/0!</v>
      </c>
      <c r="AO33" s="99">
        <f t="shared" si="1"/>
        <v>2179.3999999999996</v>
      </c>
      <c r="AP33" s="99">
        <v>0</v>
      </c>
      <c r="AQ33" s="94">
        <v>0</v>
      </c>
      <c r="AR33" s="141">
        <v>0</v>
      </c>
      <c r="AS33" s="144">
        <v>0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  <row r="34" spans="1:91" s="25" customFormat="1" ht="20.25">
      <c r="A34" s="123"/>
      <c r="B34" s="125"/>
      <c r="C34" s="125"/>
      <c r="D34" s="82" t="s">
        <v>30</v>
      </c>
      <c r="E34" s="95">
        <v>0</v>
      </c>
      <c r="F34" s="95">
        <v>0</v>
      </c>
      <c r="G34" s="95" t="e">
        <v>#DIV/0!</v>
      </c>
      <c r="H34" s="96">
        <v>0</v>
      </c>
      <c r="I34" s="96">
        <v>0</v>
      </c>
      <c r="J34" s="95" t="e">
        <v>#DIV/0!</v>
      </c>
      <c r="K34" s="96">
        <v>0</v>
      </c>
      <c r="L34" s="96">
        <v>0</v>
      </c>
      <c r="M34" s="94" t="e">
        <v>#DIV/0!</v>
      </c>
      <c r="N34" s="96">
        <v>0</v>
      </c>
      <c r="O34" s="96">
        <v>0</v>
      </c>
      <c r="P34" s="95" t="e">
        <v>#DIV/0!</v>
      </c>
      <c r="Q34" s="96">
        <v>0</v>
      </c>
      <c r="R34" s="96">
        <v>0</v>
      </c>
      <c r="S34" s="95" t="e">
        <v>#DIV/0!</v>
      </c>
      <c r="T34" s="96">
        <v>0</v>
      </c>
      <c r="U34" s="96">
        <v>0</v>
      </c>
      <c r="V34" s="98" t="e">
        <v>#DIV/0!</v>
      </c>
      <c r="W34" s="96">
        <v>0</v>
      </c>
      <c r="X34" s="96">
        <v>0</v>
      </c>
      <c r="Y34" s="95" t="e">
        <v>#DIV/0!</v>
      </c>
      <c r="Z34" s="96">
        <v>0</v>
      </c>
      <c r="AA34" s="96">
        <v>0</v>
      </c>
      <c r="AB34" s="95" t="e">
        <v>#DIV/0!</v>
      </c>
      <c r="AC34" s="96">
        <v>0</v>
      </c>
      <c r="AD34" s="96">
        <v>0</v>
      </c>
      <c r="AE34" s="95" t="e">
        <v>#DIV/0!</v>
      </c>
      <c r="AF34" s="96">
        <v>0</v>
      </c>
      <c r="AG34" s="96">
        <v>0</v>
      </c>
      <c r="AH34" s="95" t="e">
        <v>#DIV/0!</v>
      </c>
      <c r="AI34" s="96">
        <v>0</v>
      </c>
      <c r="AJ34" s="96">
        <v>0</v>
      </c>
      <c r="AK34" s="95" t="e">
        <v>#DIV/0!</v>
      </c>
      <c r="AL34" s="96">
        <v>0</v>
      </c>
      <c r="AM34" s="96">
        <v>0</v>
      </c>
      <c r="AN34" s="95" t="e">
        <v>#DIV/0!</v>
      </c>
      <c r="AO34" s="96">
        <v>0</v>
      </c>
      <c r="AP34" s="96">
        <v>0</v>
      </c>
      <c r="AQ34" s="95" t="e">
        <v>#DIV/0!</v>
      </c>
      <c r="AR34" s="142"/>
      <c r="AS34" s="144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</row>
    <row r="35" spans="1:91" s="25" customFormat="1" ht="24" customHeight="1">
      <c r="A35" s="123"/>
      <c r="B35" s="125"/>
      <c r="C35" s="125"/>
      <c r="D35" s="81" t="s">
        <v>31</v>
      </c>
      <c r="E35" s="95">
        <f t="shared" ref="E35:F37" si="2">H35+K35+N35+Q35+T35+W35+Z35+AC35+AF35+AI35+AL35+AO35</f>
        <v>828.5</v>
      </c>
      <c r="F35" s="95">
        <f t="shared" si="2"/>
        <v>0</v>
      </c>
      <c r="G35" s="95">
        <v>0</v>
      </c>
      <c r="H35" s="96">
        <v>0</v>
      </c>
      <c r="I35" s="96">
        <v>0</v>
      </c>
      <c r="J35" s="95" t="e">
        <v>#DIV/0!</v>
      </c>
      <c r="K35" s="96">
        <v>0</v>
      </c>
      <c r="L35" s="96">
        <v>0</v>
      </c>
      <c r="M35" s="94" t="e">
        <v>#DIV/0!</v>
      </c>
      <c r="N35" s="96">
        <v>0</v>
      </c>
      <c r="O35" s="96">
        <v>0</v>
      </c>
      <c r="P35" s="95" t="e">
        <v>#DIV/0!</v>
      </c>
      <c r="Q35" s="96">
        <v>0</v>
      </c>
      <c r="R35" s="96">
        <v>0</v>
      </c>
      <c r="S35" s="95" t="e">
        <v>#DIV/0!</v>
      </c>
      <c r="T35" s="96">
        <v>0</v>
      </c>
      <c r="U35" s="96">
        <v>0</v>
      </c>
      <c r="V35" s="98" t="e">
        <v>#DIV/0!</v>
      </c>
      <c r="W35" s="96">
        <v>0</v>
      </c>
      <c r="X35" s="96">
        <v>0</v>
      </c>
      <c r="Y35" s="95" t="e">
        <v>#DIV/0!</v>
      </c>
      <c r="Z35" s="96">
        <v>0</v>
      </c>
      <c r="AA35" s="96">
        <v>0</v>
      </c>
      <c r="AB35" s="95" t="e">
        <v>#DIV/0!</v>
      </c>
      <c r="AC35" s="96">
        <v>0</v>
      </c>
      <c r="AD35" s="96">
        <v>0</v>
      </c>
      <c r="AE35" s="95" t="e">
        <v>#DIV/0!</v>
      </c>
      <c r="AF35" s="96">
        <v>0</v>
      </c>
      <c r="AG35" s="96">
        <v>0</v>
      </c>
      <c r="AH35" s="95" t="e">
        <v>#DIV/0!</v>
      </c>
      <c r="AI35" s="96">
        <v>828.5</v>
      </c>
      <c r="AJ35" s="96">
        <v>0</v>
      </c>
      <c r="AK35" s="95">
        <v>0</v>
      </c>
      <c r="AL35" s="96">
        <v>0</v>
      </c>
      <c r="AM35" s="96">
        <v>0</v>
      </c>
      <c r="AN35" s="95" t="e">
        <v>#DIV/0!</v>
      </c>
      <c r="AO35" s="96">
        <v>0</v>
      </c>
      <c r="AP35" s="96">
        <v>0</v>
      </c>
      <c r="AQ35" s="95" t="e">
        <v>#DIV/0!</v>
      </c>
      <c r="AR35" s="142"/>
      <c r="AS35" s="144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</row>
    <row r="36" spans="1:91" s="25" customFormat="1">
      <c r="A36" s="123"/>
      <c r="B36" s="125"/>
      <c r="C36" s="125"/>
      <c r="D36" s="81" t="s">
        <v>32</v>
      </c>
      <c r="E36" s="95">
        <f t="shared" si="2"/>
        <v>27270.6</v>
      </c>
      <c r="F36" s="95">
        <f t="shared" si="2"/>
        <v>19215.300000000003</v>
      </c>
      <c r="G36" s="95">
        <f>F36/E36*100</f>
        <v>70.461596004488371</v>
      </c>
      <c r="H36" s="96">
        <f>H25+H20+H15</f>
        <v>879.3</v>
      </c>
      <c r="I36" s="96">
        <f>I25+I20+I15</f>
        <v>879.3</v>
      </c>
      <c r="J36" s="95">
        <f>I36/H36*100</f>
        <v>100</v>
      </c>
      <c r="K36" s="96">
        <f>K25+K20+K15</f>
        <v>2927.8</v>
      </c>
      <c r="L36" s="96">
        <f>L25+L20+L15</f>
        <v>2927.8</v>
      </c>
      <c r="M36" s="95">
        <f>L36/K36*100</f>
        <v>100</v>
      </c>
      <c r="N36" s="96">
        <f>N25+N20+N15</f>
        <v>2366.1</v>
      </c>
      <c r="O36" s="96">
        <f>O25+O20+O15</f>
        <v>2331.3999999999996</v>
      </c>
      <c r="P36" s="95">
        <f>O36/N36*100</f>
        <v>98.533451671526976</v>
      </c>
      <c r="Q36" s="96">
        <f>Q25+Q20+Q15</f>
        <v>2269</v>
      </c>
      <c r="R36" s="96">
        <f>R25+R20+R15</f>
        <v>2269</v>
      </c>
      <c r="S36" s="95">
        <f>R36/Q36*100</f>
        <v>100</v>
      </c>
      <c r="T36" s="96">
        <f>T25+T20+T15</f>
        <v>1816.1000000000001</v>
      </c>
      <c r="U36" s="96">
        <f>U25+U20+U15</f>
        <v>1816.1000000000001</v>
      </c>
      <c r="V36" s="95">
        <f>U36/T36*100</f>
        <v>100</v>
      </c>
      <c r="W36" s="96">
        <f>W25+W20+W15</f>
        <v>2386.1999999999998</v>
      </c>
      <c r="X36" s="96">
        <f>X25+X20+X15</f>
        <v>2347.3000000000002</v>
      </c>
      <c r="Y36" s="95">
        <f>X36/W36*100</f>
        <v>98.369792976280294</v>
      </c>
      <c r="Z36" s="96">
        <f>Z25+Z20</f>
        <v>2926.4</v>
      </c>
      <c r="AA36" s="96">
        <f>AA25+AA20</f>
        <v>2758.8999999999996</v>
      </c>
      <c r="AB36" s="95">
        <f>AA36/Z36*100</f>
        <v>94.276243849097852</v>
      </c>
      <c r="AC36" s="96">
        <f>AC25+AC20</f>
        <v>3904.1000000000004</v>
      </c>
      <c r="AD36" s="96">
        <f>AD25+AD20</f>
        <v>2154.6</v>
      </c>
      <c r="AE36" s="95">
        <f>AD36/AC36*100</f>
        <v>55.188135549806603</v>
      </c>
      <c r="AF36" s="96">
        <f>AF25+AF20</f>
        <v>1977.1</v>
      </c>
      <c r="AG36" s="96">
        <f>AG25+AG20</f>
        <v>1730.9</v>
      </c>
      <c r="AH36" s="95">
        <f>AG36/AF36*100</f>
        <v>87.547417935359888</v>
      </c>
      <c r="AI36" s="96">
        <f t="shared" ref="AI36:AO36" si="3">AI25+AI20</f>
        <v>1881.5</v>
      </c>
      <c r="AJ36" s="96">
        <f t="shared" si="3"/>
        <v>0</v>
      </c>
      <c r="AK36" s="96" t="e">
        <f t="shared" si="3"/>
        <v>#DIV/0!</v>
      </c>
      <c r="AL36" s="96">
        <f t="shared" si="3"/>
        <v>1757.6</v>
      </c>
      <c r="AM36" s="96">
        <f t="shared" si="3"/>
        <v>0</v>
      </c>
      <c r="AN36" s="96" t="e">
        <f t="shared" si="3"/>
        <v>#DIV/0!</v>
      </c>
      <c r="AO36" s="96">
        <f t="shared" si="3"/>
        <v>2179.3999999999996</v>
      </c>
      <c r="AP36" s="96">
        <v>0</v>
      </c>
      <c r="AQ36" s="95">
        <v>0</v>
      </c>
      <c r="AR36" s="142"/>
      <c r="AS36" s="144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</row>
    <row r="37" spans="1:91" s="25" customFormat="1" ht="37.5">
      <c r="A37" s="123"/>
      <c r="B37" s="125"/>
      <c r="C37" s="125"/>
      <c r="D37" s="82" t="s">
        <v>38</v>
      </c>
      <c r="E37" s="95">
        <f t="shared" si="2"/>
        <v>332.6</v>
      </c>
      <c r="F37" s="95">
        <f t="shared" si="2"/>
        <v>332.6</v>
      </c>
      <c r="G37" s="95">
        <f>F37/E37*100</f>
        <v>100</v>
      </c>
      <c r="H37" s="96">
        <v>18.8</v>
      </c>
      <c r="I37" s="96">
        <v>18.8</v>
      </c>
      <c r="J37" s="95">
        <f>I37/H37*100</f>
        <v>100</v>
      </c>
      <c r="K37" s="96">
        <v>0</v>
      </c>
      <c r="L37" s="96">
        <v>0</v>
      </c>
      <c r="M37" s="94" t="e">
        <v>#DIV/0!</v>
      </c>
      <c r="N37" s="96">
        <v>94.8</v>
      </c>
      <c r="O37" s="96">
        <v>94.8</v>
      </c>
      <c r="P37" s="95">
        <v>100</v>
      </c>
      <c r="Q37" s="96">
        <v>0</v>
      </c>
      <c r="R37" s="96">
        <v>0</v>
      </c>
      <c r="S37" s="95" t="e">
        <v>#DIV/0!</v>
      </c>
      <c r="T37" s="96">
        <v>0</v>
      </c>
      <c r="U37" s="96">
        <v>0</v>
      </c>
      <c r="V37" s="98" t="e">
        <v>#DIV/0!</v>
      </c>
      <c r="W37" s="96">
        <v>0</v>
      </c>
      <c r="X37" s="96">
        <v>0</v>
      </c>
      <c r="Y37" s="95" t="e">
        <v>#DIV/0!</v>
      </c>
      <c r="Z37" s="96">
        <f>Z26</f>
        <v>219</v>
      </c>
      <c r="AA37" s="96">
        <f>AA26</f>
        <v>219</v>
      </c>
      <c r="AB37" s="95">
        <f>AA37/Z37*100</f>
        <v>100</v>
      </c>
      <c r="AC37" s="96">
        <v>0</v>
      </c>
      <c r="AD37" s="96">
        <v>0</v>
      </c>
      <c r="AE37" s="95" t="e">
        <v>#DIV/0!</v>
      </c>
      <c r="AF37" s="96">
        <v>0</v>
      </c>
      <c r="AG37" s="96">
        <v>0</v>
      </c>
      <c r="AH37" s="95" t="e">
        <v>#DIV/0!</v>
      </c>
      <c r="AI37" s="96">
        <v>0</v>
      </c>
      <c r="AJ37" s="96">
        <v>0</v>
      </c>
      <c r="AK37" s="95" t="e">
        <v>#DIV/0!</v>
      </c>
      <c r="AL37" s="96">
        <v>0</v>
      </c>
      <c r="AM37" s="96">
        <v>0</v>
      </c>
      <c r="AN37" s="95" t="e">
        <v>#DIV/0!</v>
      </c>
      <c r="AO37" s="96">
        <v>0</v>
      </c>
      <c r="AP37" s="96">
        <v>0</v>
      </c>
      <c r="AQ37" s="95" t="e">
        <v>#DIV/0!</v>
      </c>
      <c r="AR37" s="142"/>
      <c r="AS37" s="144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s="25" customFormat="1" ht="37.5">
      <c r="A38" s="123"/>
      <c r="B38" s="125"/>
      <c r="C38" s="125"/>
      <c r="D38" s="81" t="s">
        <v>33</v>
      </c>
      <c r="E38" s="89">
        <v>0</v>
      </c>
      <c r="F38" s="95">
        <v>0</v>
      </c>
      <c r="G38" s="95" t="e">
        <v>#DIV/0!</v>
      </c>
      <c r="H38" s="96">
        <v>0</v>
      </c>
      <c r="I38" s="96">
        <v>0</v>
      </c>
      <c r="J38" s="95" t="e">
        <v>#DIV/0!</v>
      </c>
      <c r="K38" s="96">
        <v>0</v>
      </c>
      <c r="L38" s="96">
        <v>0</v>
      </c>
      <c r="M38" s="94" t="e">
        <v>#DIV/0!</v>
      </c>
      <c r="N38" s="96">
        <v>0</v>
      </c>
      <c r="O38" s="96">
        <v>0</v>
      </c>
      <c r="P38" s="95" t="e">
        <v>#DIV/0!</v>
      </c>
      <c r="Q38" s="96">
        <v>0</v>
      </c>
      <c r="R38" s="96">
        <v>0</v>
      </c>
      <c r="S38" s="95" t="e">
        <v>#DIV/0!</v>
      </c>
      <c r="T38" s="96">
        <v>0</v>
      </c>
      <c r="U38" s="96">
        <v>0</v>
      </c>
      <c r="V38" s="98" t="e">
        <v>#DIV/0!</v>
      </c>
      <c r="W38" s="96">
        <v>0</v>
      </c>
      <c r="X38" s="96">
        <v>0</v>
      </c>
      <c r="Y38" s="95" t="e">
        <v>#DIV/0!</v>
      </c>
      <c r="Z38" s="96">
        <v>0</v>
      </c>
      <c r="AA38" s="96">
        <v>0</v>
      </c>
      <c r="AB38" s="95" t="e">
        <f>AA38/Z38*100</f>
        <v>#DIV/0!</v>
      </c>
      <c r="AC38" s="96">
        <v>0</v>
      </c>
      <c r="AD38" s="96">
        <v>0</v>
      </c>
      <c r="AE38" s="95" t="e">
        <v>#DIV/0!</v>
      </c>
      <c r="AF38" s="96">
        <v>0</v>
      </c>
      <c r="AG38" s="96">
        <v>0</v>
      </c>
      <c r="AH38" s="95" t="e">
        <v>#DIV/0!</v>
      </c>
      <c r="AI38" s="96">
        <v>0</v>
      </c>
      <c r="AJ38" s="96">
        <v>0</v>
      </c>
      <c r="AK38" s="95" t="e">
        <v>#DIV/0!</v>
      </c>
      <c r="AL38" s="96">
        <v>0</v>
      </c>
      <c r="AM38" s="96">
        <v>0</v>
      </c>
      <c r="AN38" s="95" t="e">
        <v>#DIV/0!</v>
      </c>
      <c r="AO38" s="96">
        <v>0</v>
      </c>
      <c r="AP38" s="96">
        <v>0</v>
      </c>
      <c r="AQ38" s="95" t="e">
        <v>#DIV/0!</v>
      </c>
      <c r="AR38" s="143"/>
      <c r="AS38" s="145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</row>
    <row r="39" spans="1:91" ht="23.25" customHeight="1">
      <c r="A39" s="101" t="s">
        <v>42</v>
      </c>
      <c r="B39" s="146" t="s">
        <v>43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8"/>
      <c r="AR39" s="102"/>
      <c r="AS39" s="10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</row>
    <row r="40" spans="1:91" s="35" customFormat="1" ht="18.75" customHeight="1">
      <c r="A40" s="123" t="s">
        <v>44</v>
      </c>
      <c r="B40" s="124" t="s">
        <v>45</v>
      </c>
      <c r="C40" s="125" t="s">
        <v>46</v>
      </c>
      <c r="D40" s="82" t="s">
        <v>29</v>
      </c>
      <c r="E40" s="94">
        <f>E42+E43</f>
        <v>572.30000000000007</v>
      </c>
      <c r="F40" s="94">
        <f>F42+F43</f>
        <v>355.8</v>
      </c>
      <c r="G40" s="94">
        <f>F40/E40*100</f>
        <v>62.170190459549183</v>
      </c>
      <c r="H40" s="94">
        <f>H42+H43</f>
        <v>4.5</v>
      </c>
      <c r="I40" s="94">
        <f>I42+I43</f>
        <v>4.5</v>
      </c>
      <c r="J40" s="94">
        <f>I40/H40*100</f>
        <v>100</v>
      </c>
      <c r="K40" s="94">
        <f>K42+K43</f>
        <v>41.7</v>
      </c>
      <c r="L40" s="94">
        <f>L42+L43</f>
        <v>37.200000000000003</v>
      </c>
      <c r="M40" s="94">
        <f>L40/K40*100</f>
        <v>89.208633093525179</v>
      </c>
      <c r="N40" s="94">
        <f>N42+N43</f>
        <v>57.2</v>
      </c>
      <c r="O40" s="94">
        <f>O42+O43</f>
        <v>56.5</v>
      </c>
      <c r="P40" s="94">
        <f>O40/N40*100</f>
        <v>98.776223776223773</v>
      </c>
      <c r="Q40" s="94">
        <f>Q42+Q43</f>
        <v>41.7</v>
      </c>
      <c r="R40" s="94">
        <f>R42+R43</f>
        <v>41.7</v>
      </c>
      <c r="S40" s="94">
        <f>R40/Q40*100</f>
        <v>100</v>
      </c>
      <c r="T40" s="94">
        <f>T42+T43</f>
        <v>12.399999999999999</v>
      </c>
      <c r="U40" s="94">
        <f>U42+U43</f>
        <v>14</v>
      </c>
      <c r="V40" s="94">
        <f>U40/T40*100</f>
        <v>112.90322580645163</v>
      </c>
      <c r="W40" s="94">
        <f>W42+W43</f>
        <v>76.3</v>
      </c>
      <c r="X40" s="94">
        <f>X42+X43</f>
        <v>76.3</v>
      </c>
      <c r="Y40" s="94">
        <f>X40/W40*100</f>
        <v>100</v>
      </c>
      <c r="Z40" s="94">
        <f>Z42+Z43</f>
        <v>45.3</v>
      </c>
      <c r="AA40" s="94">
        <f>AA42+AA43</f>
        <v>44</v>
      </c>
      <c r="AB40" s="94">
        <f>AA40/Z40*100</f>
        <v>97.13024282560707</v>
      </c>
      <c r="AC40" s="104">
        <f>AC43</f>
        <v>45.3</v>
      </c>
      <c r="AD40" s="104">
        <f>AD43</f>
        <v>49.3</v>
      </c>
      <c r="AE40" s="94">
        <f>AD40/AC40*100</f>
        <v>108.83002207505518</v>
      </c>
      <c r="AF40" s="104">
        <f>AF43</f>
        <v>45.3</v>
      </c>
      <c r="AG40" s="104">
        <f>AG43</f>
        <v>32.299999999999997</v>
      </c>
      <c r="AH40" s="94">
        <f>AG40/AF40*100</f>
        <v>71.302428256070641</v>
      </c>
      <c r="AI40" s="104">
        <f t="shared" ref="AI40:AO40" si="4">AI43</f>
        <v>44.3</v>
      </c>
      <c r="AJ40" s="104">
        <f t="shared" si="4"/>
        <v>0</v>
      </c>
      <c r="AK40" s="104">
        <f t="shared" si="4"/>
        <v>0</v>
      </c>
      <c r="AL40" s="104">
        <f t="shared" si="4"/>
        <v>44.3</v>
      </c>
      <c r="AM40" s="104">
        <f t="shared" si="4"/>
        <v>0</v>
      </c>
      <c r="AN40" s="104">
        <f t="shared" si="4"/>
        <v>0</v>
      </c>
      <c r="AO40" s="104">
        <f t="shared" si="4"/>
        <v>114</v>
      </c>
      <c r="AP40" s="104">
        <v>0</v>
      </c>
      <c r="AQ40" s="94">
        <v>0</v>
      </c>
      <c r="AR40" s="126" t="s">
        <v>88</v>
      </c>
      <c r="AS40" s="149" t="s">
        <v>83</v>
      </c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</row>
    <row r="41" spans="1:91" s="35" customFormat="1">
      <c r="A41" s="123"/>
      <c r="B41" s="124"/>
      <c r="C41" s="125"/>
      <c r="D41" s="82" t="s">
        <v>30</v>
      </c>
      <c r="E41" s="95">
        <v>0</v>
      </c>
      <c r="F41" s="95">
        <v>0</v>
      </c>
      <c r="G41" s="95" t="e">
        <v>#DIV/0!</v>
      </c>
      <c r="H41" s="105">
        <v>0</v>
      </c>
      <c r="I41" s="105">
        <v>0</v>
      </c>
      <c r="J41" s="95" t="e">
        <v>#DIV/0!</v>
      </c>
      <c r="K41" s="105">
        <v>0</v>
      </c>
      <c r="L41" s="105">
        <v>0</v>
      </c>
      <c r="M41" s="95" t="e">
        <v>#DIV/0!</v>
      </c>
      <c r="N41" s="105">
        <v>0</v>
      </c>
      <c r="O41" s="105">
        <v>0</v>
      </c>
      <c r="P41" s="95" t="e">
        <v>#DIV/0!</v>
      </c>
      <c r="Q41" s="105">
        <v>0</v>
      </c>
      <c r="R41" s="105">
        <v>0</v>
      </c>
      <c r="S41" s="95" t="e">
        <v>#DIV/0!</v>
      </c>
      <c r="T41" s="105">
        <v>0</v>
      </c>
      <c r="U41" s="105">
        <v>0</v>
      </c>
      <c r="V41" s="95" t="e">
        <v>#DIV/0!</v>
      </c>
      <c r="W41" s="105">
        <v>0</v>
      </c>
      <c r="X41" s="105">
        <v>0</v>
      </c>
      <c r="Y41" s="95" t="e">
        <v>#DIV/0!</v>
      </c>
      <c r="Z41" s="105">
        <v>0</v>
      </c>
      <c r="AA41" s="105">
        <v>0</v>
      </c>
      <c r="AB41" s="95" t="e">
        <v>#DIV/0!</v>
      </c>
      <c r="AC41" s="105">
        <v>0</v>
      </c>
      <c r="AD41" s="105">
        <v>0</v>
      </c>
      <c r="AE41" s="95" t="e">
        <v>#DIV/0!</v>
      </c>
      <c r="AF41" s="105">
        <v>0</v>
      </c>
      <c r="AG41" s="105">
        <v>0</v>
      </c>
      <c r="AH41" s="95" t="e">
        <v>#DIV/0!</v>
      </c>
      <c r="AI41" s="105">
        <v>0</v>
      </c>
      <c r="AJ41" s="105">
        <v>0</v>
      </c>
      <c r="AK41" s="95" t="e">
        <v>#DIV/0!</v>
      </c>
      <c r="AL41" s="105">
        <v>0</v>
      </c>
      <c r="AM41" s="105">
        <v>0</v>
      </c>
      <c r="AN41" s="95" t="e">
        <v>#DIV/0!</v>
      </c>
      <c r="AO41" s="105">
        <v>0</v>
      </c>
      <c r="AP41" s="105">
        <v>0</v>
      </c>
      <c r="AQ41" s="95" t="e">
        <v>#DIV/0!</v>
      </c>
      <c r="AR41" s="127"/>
      <c r="AS41" s="150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</row>
    <row r="42" spans="1:91" s="35" customFormat="1" ht="18.75" customHeight="1">
      <c r="A42" s="123"/>
      <c r="B42" s="124"/>
      <c r="C42" s="125"/>
      <c r="D42" s="82" t="s">
        <v>31</v>
      </c>
      <c r="E42" s="95">
        <v>0</v>
      </c>
      <c r="F42" s="95">
        <v>0</v>
      </c>
      <c r="G42" s="95" t="e">
        <v>#DIV/0!</v>
      </c>
      <c r="H42" s="96">
        <v>0</v>
      </c>
      <c r="I42" s="96">
        <v>0</v>
      </c>
      <c r="J42" s="95" t="e">
        <v>#DIV/0!</v>
      </c>
      <c r="K42" s="96">
        <v>0</v>
      </c>
      <c r="L42" s="96">
        <v>0</v>
      </c>
      <c r="M42" s="95" t="e">
        <v>#DIV/0!</v>
      </c>
      <c r="N42" s="96">
        <v>0</v>
      </c>
      <c r="O42" s="96">
        <v>0</v>
      </c>
      <c r="P42" s="95" t="e">
        <v>#DIV/0!</v>
      </c>
      <c r="Q42" s="96">
        <v>0</v>
      </c>
      <c r="R42" s="96">
        <v>0</v>
      </c>
      <c r="S42" s="95" t="e">
        <v>#DIV/0!</v>
      </c>
      <c r="T42" s="96">
        <v>0</v>
      </c>
      <c r="U42" s="96">
        <v>0</v>
      </c>
      <c r="V42" s="95" t="e">
        <v>#DIV/0!</v>
      </c>
      <c r="W42" s="96">
        <v>0</v>
      </c>
      <c r="X42" s="96">
        <v>0</v>
      </c>
      <c r="Y42" s="95" t="e">
        <v>#DIV/0!</v>
      </c>
      <c r="Z42" s="96">
        <v>0</v>
      </c>
      <c r="AA42" s="96">
        <v>0</v>
      </c>
      <c r="AB42" s="95" t="e">
        <v>#DIV/0!</v>
      </c>
      <c r="AC42" s="96">
        <v>0</v>
      </c>
      <c r="AD42" s="96">
        <v>0</v>
      </c>
      <c r="AE42" s="95" t="e">
        <v>#DIV/0!</v>
      </c>
      <c r="AF42" s="96">
        <v>0</v>
      </c>
      <c r="AG42" s="96">
        <v>0</v>
      </c>
      <c r="AH42" s="95" t="e">
        <v>#DIV/0!</v>
      </c>
      <c r="AI42" s="96">
        <v>0</v>
      </c>
      <c r="AJ42" s="96">
        <v>0</v>
      </c>
      <c r="AK42" s="95" t="e">
        <v>#DIV/0!</v>
      </c>
      <c r="AL42" s="96">
        <v>0</v>
      </c>
      <c r="AM42" s="96">
        <v>0</v>
      </c>
      <c r="AN42" s="95" t="e">
        <v>#DIV/0!</v>
      </c>
      <c r="AO42" s="96">
        <v>0</v>
      </c>
      <c r="AP42" s="96">
        <v>0</v>
      </c>
      <c r="AQ42" s="95" t="e">
        <v>#DIV/0!</v>
      </c>
      <c r="AR42" s="127"/>
      <c r="AS42" s="150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</row>
    <row r="43" spans="1:91" s="40" customFormat="1" ht="24.75" customHeight="1">
      <c r="A43" s="123"/>
      <c r="B43" s="124"/>
      <c r="C43" s="125"/>
      <c r="D43" s="82" t="s">
        <v>32</v>
      </c>
      <c r="E43" s="95">
        <f>H43+K43+N43+Q43+T43+W43+Z43+AC43+AF43+AI43+AL43+AO43</f>
        <v>572.30000000000007</v>
      </c>
      <c r="F43" s="95">
        <f>I43+L43+O43+R43+U43+X43+AA43+AD43+AG43+AJ43+AM43+AP43</f>
        <v>355.8</v>
      </c>
      <c r="G43" s="95">
        <f>F43/E43*100</f>
        <v>62.170190459549183</v>
      </c>
      <c r="H43" s="96">
        <v>4.5</v>
      </c>
      <c r="I43" s="96">
        <v>4.5</v>
      </c>
      <c r="J43" s="95">
        <f>I43/H43*100</f>
        <v>100</v>
      </c>
      <c r="K43" s="96">
        <v>41.7</v>
      </c>
      <c r="L43" s="96">
        <v>37.200000000000003</v>
      </c>
      <c r="M43" s="95">
        <f>L43/K43*100</f>
        <v>89.208633093525179</v>
      </c>
      <c r="N43" s="96">
        <v>57.2</v>
      </c>
      <c r="O43" s="96">
        <v>56.5</v>
      </c>
      <c r="P43" s="95">
        <f>O43/N43*100</f>
        <v>98.776223776223773</v>
      </c>
      <c r="Q43" s="96">
        <v>41.7</v>
      </c>
      <c r="R43" s="96">
        <v>41.7</v>
      </c>
      <c r="S43" s="95">
        <f>R43/Q43*100</f>
        <v>100</v>
      </c>
      <c r="T43" s="96">
        <v>12.399999999999999</v>
      </c>
      <c r="U43" s="96">
        <v>14</v>
      </c>
      <c r="V43" s="95">
        <f>U43/T43*100</f>
        <v>112.90322580645163</v>
      </c>
      <c r="W43" s="96">
        <v>76.3</v>
      </c>
      <c r="X43" s="96">
        <v>76.3</v>
      </c>
      <c r="Y43" s="95">
        <f>X43/W43*100</f>
        <v>100</v>
      </c>
      <c r="Z43" s="96">
        <v>45.3</v>
      </c>
      <c r="AA43" s="96">
        <v>44</v>
      </c>
      <c r="AB43" s="95">
        <f>AA43/Z43*100</f>
        <v>97.13024282560707</v>
      </c>
      <c r="AC43" s="96">
        <v>45.3</v>
      </c>
      <c r="AD43" s="96">
        <v>49.3</v>
      </c>
      <c r="AE43" s="95">
        <f>AD43/AC43*100</f>
        <v>108.83002207505518</v>
      </c>
      <c r="AF43" s="96">
        <v>45.3</v>
      </c>
      <c r="AG43" s="96">
        <v>32.299999999999997</v>
      </c>
      <c r="AH43" s="95">
        <f>AG43/AF43*100</f>
        <v>71.302428256070641</v>
      </c>
      <c r="AI43" s="96">
        <v>44.3</v>
      </c>
      <c r="AJ43" s="96">
        <v>0</v>
      </c>
      <c r="AK43" s="95">
        <v>0</v>
      </c>
      <c r="AL43" s="96">
        <v>44.3</v>
      </c>
      <c r="AM43" s="96">
        <v>0</v>
      </c>
      <c r="AN43" s="95">
        <v>0</v>
      </c>
      <c r="AO43" s="96">
        <v>114</v>
      </c>
      <c r="AP43" s="96">
        <v>0</v>
      </c>
      <c r="AQ43" s="95">
        <v>0</v>
      </c>
      <c r="AR43" s="127"/>
      <c r="AS43" s="150"/>
      <c r="AT43" s="37"/>
      <c r="AU43" s="90"/>
      <c r="AV43" s="90"/>
      <c r="AW43" s="38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</row>
    <row r="44" spans="1:91" s="35" customFormat="1" ht="42" customHeight="1">
      <c r="A44" s="123"/>
      <c r="B44" s="124"/>
      <c r="C44" s="125"/>
      <c r="D44" s="82" t="s">
        <v>38</v>
      </c>
      <c r="E44" s="95">
        <f>H44+K44+N44+Q44+T44+W44+Z44+AC44+AF44+AI44+AL44+AO44</f>
        <v>4.5</v>
      </c>
      <c r="F44" s="95">
        <f>I44+L44+O44+R44+U44+X44+AA44+AD44+AG44+AJ44+AM44+AP44</f>
        <v>4.5</v>
      </c>
      <c r="G44" s="95">
        <f>F44/E44*100</f>
        <v>100</v>
      </c>
      <c r="H44" s="96">
        <v>0</v>
      </c>
      <c r="I44" s="96">
        <v>0</v>
      </c>
      <c r="J44" s="95" t="e">
        <v>#DIV/0!</v>
      </c>
      <c r="K44" s="96">
        <v>4.5</v>
      </c>
      <c r="L44" s="96">
        <v>4.5</v>
      </c>
      <c r="M44" s="95">
        <f>L44/K44*100</f>
        <v>100</v>
      </c>
      <c r="N44" s="96">
        <v>0</v>
      </c>
      <c r="O44" s="96">
        <v>0</v>
      </c>
      <c r="P44" s="95" t="e">
        <v>#DIV/0!</v>
      </c>
      <c r="Q44" s="96">
        <v>0</v>
      </c>
      <c r="R44" s="96">
        <v>0</v>
      </c>
      <c r="S44" s="95" t="e">
        <v>#DIV/0!</v>
      </c>
      <c r="T44" s="96">
        <v>0</v>
      </c>
      <c r="U44" s="96">
        <v>0</v>
      </c>
      <c r="V44" s="95" t="e">
        <v>#DIV/0!</v>
      </c>
      <c r="W44" s="96">
        <v>0</v>
      </c>
      <c r="X44" s="96">
        <v>0</v>
      </c>
      <c r="Y44" s="95" t="e">
        <v>#DIV/0!</v>
      </c>
      <c r="Z44" s="96">
        <v>0</v>
      </c>
      <c r="AA44" s="96">
        <v>0</v>
      </c>
      <c r="AB44" s="95" t="e">
        <v>#DIV/0!</v>
      </c>
      <c r="AC44" s="96">
        <v>0</v>
      </c>
      <c r="AD44" s="96">
        <v>0</v>
      </c>
      <c r="AE44" s="95" t="e">
        <v>#DIV/0!</v>
      </c>
      <c r="AF44" s="96">
        <v>0</v>
      </c>
      <c r="AG44" s="96">
        <v>0</v>
      </c>
      <c r="AH44" s="95" t="e">
        <v>#DIV/0!</v>
      </c>
      <c r="AI44" s="96">
        <v>0</v>
      </c>
      <c r="AJ44" s="96">
        <v>0</v>
      </c>
      <c r="AK44" s="95" t="e">
        <v>#DIV/0!</v>
      </c>
      <c r="AL44" s="96">
        <v>0</v>
      </c>
      <c r="AM44" s="96">
        <v>0</v>
      </c>
      <c r="AN44" s="95" t="e">
        <v>#DIV/0!</v>
      </c>
      <c r="AO44" s="96">
        <v>0</v>
      </c>
      <c r="AP44" s="96">
        <v>0</v>
      </c>
      <c r="AQ44" s="95" t="e">
        <v>#DIV/0!</v>
      </c>
      <c r="AR44" s="127"/>
      <c r="AS44" s="150"/>
      <c r="AT44" s="41"/>
      <c r="AU44" s="41"/>
      <c r="AV44" s="42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</row>
    <row r="45" spans="1:91" s="35" customFormat="1" ht="317.25" customHeight="1">
      <c r="A45" s="123"/>
      <c r="B45" s="124"/>
      <c r="C45" s="125"/>
      <c r="D45" s="82" t="s">
        <v>33</v>
      </c>
      <c r="E45" s="89">
        <v>0</v>
      </c>
      <c r="F45" s="95">
        <v>0</v>
      </c>
      <c r="G45" s="95" t="e">
        <v>#DIV/0!</v>
      </c>
      <c r="H45" s="96">
        <v>0</v>
      </c>
      <c r="I45" s="96">
        <v>0</v>
      </c>
      <c r="J45" s="95" t="e">
        <v>#DIV/0!</v>
      </c>
      <c r="K45" s="96">
        <v>0</v>
      </c>
      <c r="L45" s="96">
        <v>0</v>
      </c>
      <c r="M45" s="95" t="e">
        <v>#DIV/0!</v>
      </c>
      <c r="N45" s="96">
        <v>0</v>
      </c>
      <c r="O45" s="96">
        <v>0</v>
      </c>
      <c r="P45" s="95" t="e">
        <v>#DIV/0!</v>
      </c>
      <c r="Q45" s="96">
        <v>0</v>
      </c>
      <c r="R45" s="96">
        <v>0</v>
      </c>
      <c r="S45" s="95" t="e">
        <v>#DIV/0!</v>
      </c>
      <c r="T45" s="96">
        <v>0</v>
      </c>
      <c r="U45" s="96">
        <v>0</v>
      </c>
      <c r="V45" s="95" t="e">
        <v>#DIV/0!</v>
      </c>
      <c r="W45" s="96">
        <v>0</v>
      </c>
      <c r="X45" s="96">
        <v>0</v>
      </c>
      <c r="Y45" s="95" t="e">
        <v>#DIV/0!</v>
      </c>
      <c r="Z45" s="96">
        <v>0</v>
      </c>
      <c r="AA45" s="96">
        <v>0</v>
      </c>
      <c r="AB45" s="95" t="e">
        <v>#DIV/0!</v>
      </c>
      <c r="AC45" s="96">
        <v>0</v>
      </c>
      <c r="AD45" s="96">
        <v>0</v>
      </c>
      <c r="AE45" s="95" t="e">
        <v>#DIV/0!</v>
      </c>
      <c r="AF45" s="96">
        <v>0</v>
      </c>
      <c r="AG45" s="96">
        <v>0</v>
      </c>
      <c r="AH45" s="95" t="e">
        <v>#DIV/0!</v>
      </c>
      <c r="AI45" s="96">
        <v>0</v>
      </c>
      <c r="AJ45" s="96">
        <v>0</v>
      </c>
      <c r="AK45" s="95" t="e">
        <v>#DIV/0!</v>
      </c>
      <c r="AL45" s="96">
        <v>0</v>
      </c>
      <c r="AM45" s="96">
        <v>0</v>
      </c>
      <c r="AN45" s="95" t="e">
        <v>#DIV/0!</v>
      </c>
      <c r="AO45" s="96">
        <v>0</v>
      </c>
      <c r="AP45" s="96">
        <v>0</v>
      </c>
      <c r="AQ45" s="95" t="e">
        <v>#DIV/0!</v>
      </c>
      <c r="AR45" s="128"/>
      <c r="AS45" s="151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</row>
    <row r="46" spans="1:91" s="35" customFormat="1" ht="31.5" customHeight="1">
      <c r="A46" s="123" t="s">
        <v>47</v>
      </c>
      <c r="B46" s="124" t="s">
        <v>48</v>
      </c>
      <c r="C46" s="125" t="s">
        <v>49</v>
      </c>
      <c r="D46" s="82" t="s">
        <v>29</v>
      </c>
      <c r="E46" s="94">
        <f>E48+E49</f>
        <v>226</v>
      </c>
      <c r="F46" s="94">
        <f>F48+F49</f>
        <v>161</v>
      </c>
      <c r="G46" s="94">
        <f>F46/E46*100</f>
        <v>71.238938053097343</v>
      </c>
      <c r="H46" s="104">
        <v>0</v>
      </c>
      <c r="I46" s="104">
        <v>0</v>
      </c>
      <c r="J46" s="94" t="e">
        <v>#DIV/0!</v>
      </c>
      <c r="K46" s="94">
        <f>K48+K49</f>
        <v>17</v>
      </c>
      <c r="L46" s="94">
        <f>L48+L49</f>
        <v>17</v>
      </c>
      <c r="M46" s="94">
        <f>L46/K46*100</f>
        <v>100</v>
      </c>
      <c r="N46" s="94">
        <f>N48+N49</f>
        <v>17</v>
      </c>
      <c r="O46" s="94">
        <f>O48+O49</f>
        <v>17</v>
      </c>
      <c r="P46" s="94">
        <f>O46/N46*100</f>
        <v>100</v>
      </c>
      <c r="Q46" s="94">
        <f>Q48+Q49</f>
        <v>17</v>
      </c>
      <c r="R46" s="94">
        <f>R48+R49</f>
        <v>17</v>
      </c>
      <c r="S46" s="94">
        <f>R46/Q46*100</f>
        <v>100</v>
      </c>
      <c r="T46" s="94">
        <f>T48+T49</f>
        <v>27</v>
      </c>
      <c r="U46" s="94">
        <f>U48+U49</f>
        <v>27</v>
      </c>
      <c r="V46" s="94">
        <f>U46/T46*100</f>
        <v>100</v>
      </c>
      <c r="W46" s="94">
        <f>W48+W49</f>
        <v>17</v>
      </c>
      <c r="X46" s="94">
        <f>X48+X49</f>
        <v>17</v>
      </c>
      <c r="Y46" s="94">
        <f>X46/W46*100</f>
        <v>100</v>
      </c>
      <c r="Z46" s="94">
        <f>Z48+Z49</f>
        <v>17</v>
      </c>
      <c r="AA46" s="94">
        <f>AA48+AA49</f>
        <v>17</v>
      </c>
      <c r="AB46" s="94">
        <f>AA46/Z46*100</f>
        <v>100</v>
      </c>
      <c r="AC46" s="94">
        <f>AC48+AC49</f>
        <v>17</v>
      </c>
      <c r="AD46" s="94">
        <f>AD48+AD49</f>
        <v>17</v>
      </c>
      <c r="AE46" s="94">
        <f>AD46/AC46*100</f>
        <v>100</v>
      </c>
      <c r="AF46" s="104">
        <f>AF49</f>
        <v>33</v>
      </c>
      <c r="AG46" s="104">
        <f>AG49</f>
        <v>32</v>
      </c>
      <c r="AH46" s="94">
        <f>AG46/AF46*100</f>
        <v>96.969696969696969</v>
      </c>
      <c r="AI46" s="94">
        <f t="shared" ref="AI46:AO46" si="5">AI48+AI49</f>
        <v>17</v>
      </c>
      <c r="AJ46" s="94">
        <f t="shared" si="5"/>
        <v>0</v>
      </c>
      <c r="AK46" s="94" t="e">
        <f t="shared" si="5"/>
        <v>#DIV/0!</v>
      </c>
      <c r="AL46" s="94">
        <f t="shared" si="5"/>
        <v>17</v>
      </c>
      <c r="AM46" s="94">
        <f t="shared" si="5"/>
        <v>0</v>
      </c>
      <c r="AN46" s="94" t="e">
        <f t="shared" si="5"/>
        <v>#DIV/0!</v>
      </c>
      <c r="AO46" s="94">
        <f t="shared" si="5"/>
        <v>30</v>
      </c>
      <c r="AP46" s="104">
        <v>0</v>
      </c>
      <c r="AQ46" s="94">
        <v>0</v>
      </c>
      <c r="AR46" s="137" t="s">
        <v>85</v>
      </c>
      <c r="AS46" s="149">
        <v>0</v>
      </c>
    </row>
    <row r="47" spans="1:91" s="35" customFormat="1">
      <c r="A47" s="123"/>
      <c r="B47" s="124"/>
      <c r="C47" s="125"/>
      <c r="D47" s="82" t="s">
        <v>30</v>
      </c>
      <c r="E47" s="95">
        <v>0</v>
      </c>
      <c r="F47" s="95">
        <v>0</v>
      </c>
      <c r="G47" s="95" t="e">
        <v>#DIV/0!</v>
      </c>
      <c r="H47" s="96">
        <v>0</v>
      </c>
      <c r="I47" s="96">
        <v>0</v>
      </c>
      <c r="J47" s="95" t="e">
        <v>#DIV/0!</v>
      </c>
      <c r="K47" s="96">
        <v>0</v>
      </c>
      <c r="L47" s="96">
        <v>0</v>
      </c>
      <c r="M47" s="95" t="e">
        <v>#DIV/0!</v>
      </c>
      <c r="N47" s="96">
        <v>0</v>
      </c>
      <c r="O47" s="96">
        <v>0</v>
      </c>
      <c r="P47" s="95" t="e">
        <v>#DIV/0!</v>
      </c>
      <c r="Q47" s="96">
        <v>0</v>
      </c>
      <c r="R47" s="96">
        <v>0</v>
      </c>
      <c r="S47" s="95" t="e">
        <v>#DIV/0!</v>
      </c>
      <c r="T47" s="96">
        <v>0</v>
      </c>
      <c r="U47" s="96">
        <v>0</v>
      </c>
      <c r="V47" s="95" t="e">
        <v>#DIV/0!</v>
      </c>
      <c r="W47" s="96">
        <v>0</v>
      </c>
      <c r="X47" s="96">
        <v>0</v>
      </c>
      <c r="Y47" s="95" t="e">
        <v>#DIV/0!</v>
      </c>
      <c r="Z47" s="96">
        <v>0</v>
      </c>
      <c r="AA47" s="96">
        <v>0</v>
      </c>
      <c r="AB47" s="95" t="e">
        <v>#DIV/0!</v>
      </c>
      <c r="AC47" s="96">
        <v>0</v>
      </c>
      <c r="AD47" s="96">
        <v>0</v>
      </c>
      <c r="AE47" s="95" t="e">
        <v>#DIV/0!</v>
      </c>
      <c r="AF47" s="96">
        <v>0</v>
      </c>
      <c r="AG47" s="96">
        <v>0</v>
      </c>
      <c r="AH47" s="95" t="e">
        <v>#DIV/0!</v>
      </c>
      <c r="AI47" s="96">
        <v>0</v>
      </c>
      <c r="AJ47" s="96">
        <v>0</v>
      </c>
      <c r="AK47" s="95" t="e">
        <v>#DIV/0!</v>
      </c>
      <c r="AL47" s="96">
        <v>0</v>
      </c>
      <c r="AM47" s="96">
        <v>0</v>
      </c>
      <c r="AN47" s="95" t="e">
        <v>#DIV/0!</v>
      </c>
      <c r="AO47" s="96">
        <v>0</v>
      </c>
      <c r="AP47" s="96">
        <v>0</v>
      </c>
      <c r="AQ47" s="95" t="e">
        <v>#DIV/0!</v>
      </c>
      <c r="AR47" s="138"/>
      <c r="AS47" s="150"/>
    </row>
    <row r="48" spans="1:91" s="35" customFormat="1" ht="25.5" customHeight="1">
      <c r="A48" s="123"/>
      <c r="B48" s="124"/>
      <c r="C48" s="125"/>
      <c r="D48" s="82" t="s">
        <v>31</v>
      </c>
      <c r="E48" s="95">
        <v>0</v>
      </c>
      <c r="F48" s="95">
        <v>0</v>
      </c>
      <c r="G48" s="95" t="e">
        <v>#DIV/0!</v>
      </c>
      <c r="H48" s="96">
        <v>0</v>
      </c>
      <c r="I48" s="96">
        <v>0</v>
      </c>
      <c r="J48" s="95" t="e">
        <v>#DIV/0!</v>
      </c>
      <c r="K48" s="96">
        <v>0</v>
      </c>
      <c r="L48" s="96">
        <v>0</v>
      </c>
      <c r="M48" s="95" t="e">
        <v>#DIV/0!</v>
      </c>
      <c r="N48" s="96">
        <v>0</v>
      </c>
      <c r="O48" s="96">
        <v>0</v>
      </c>
      <c r="P48" s="95" t="e">
        <v>#DIV/0!</v>
      </c>
      <c r="Q48" s="96">
        <v>0</v>
      </c>
      <c r="R48" s="96">
        <v>0</v>
      </c>
      <c r="S48" s="95" t="e">
        <v>#DIV/0!</v>
      </c>
      <c r="T48" s="96">
        <v>0</v>
      </c>
      <c r="U48" s="96">
        <v>0</v>
      </c>
      <c r="V48" s="95" t="e">
        <v>#DIV/0!</v>
      </c>
      <c r="W48" s="96">
        <v>0</v>
      </c>
      <c r="X48" s="96">
        <v>0</v>
      </c>
      <c r="Y48" s="95" t="e">
        <v>#DIV/0!</v>
      </c>
      <c r="Z48" s="96">
        <v>0</v>
      </c>
      <c r="AA48" s="96">
        <v>0</v>
      </c>
      <c r="AB48" s="95" t="e">
        <v>#DIV/0!</v>
      </c>
      <c r="AC48" s="96">
        <v>0</v>
      </c>
      <c r="AD48" s="96">
        <v>0</v>
      </c>
      <c r="AE48" s="95" t="e">
        <v>#DIV/0!</v>
      </c>
      <c r="AF48" s="96">
        <v>0</v>
      </c>
      <c r="AG48" s="96">
        <v>0</v>
      </c>
      <c r="AH48" s="95" t="e">
        <v>#DIV/0!</v>
      </c>
      <c r="AI48" s="96">
        <v>0</v>
      </c>
      <c r="AJ48" s="96">
        <v>0</v>
      </c>
      <c r="AK48" s="95" t="e">
        <v>#DIV/0!</v>
      </c>
      <c r="AL48" s="96">
        <v>0</v>
      </c>
      <c r="AM48" s="96">
        <v>0</v>
      </c>
      <c r="AN48" s="95" t="e">
        <v>#DIV/0!</v>
      </c>
      <c r="AO48" s="96">
        <v>0</v>
      </c>
      <c r="AP48" s="96">
        <v>0</v>
      </c>
      <c r="AQ48" s="95" t="e">
        <v>#DIV/0!</v>
      </c>
      <c r="AR48" s="138"/>
      <c r="AS48" s="150"/>
    </row>
    <row r="49" spans="1:91" s="29" customFormat="1" ht="40.5" customHeight="1">
      <c r="A49" s="123"/>
      <c r="B49" s="124"/>
      <c r="C49" s="125"/>
      <c r="D49" s="81" t="s">
        <v>32</v>
      </c>
      <c r="E49" s="95">
        <f>H49+K49+N49+Q49+T49+W49+Z49+AC49+AF49+AI49+AL49+AO49</f>
        <v>226</v>
      </c>
      <c r="F49" s="95">
        <f>I49+L49+O49+R49+U49+X49+AA49+AD49+AG49+AJ49+AM49+AP49</f>
        <v>161</v>
      </c>
      <c r="G49" s="95">
        <f>F49/E49*100</f>
        <v>71.238938053097343</v>
      </c>
      <c r="H49" s="96">
        <v>0</v>
      </c>
      <c r="I49" s="96">
        <v>0</v>
      </c>
      <c r="J49" s="95" t="e">
        <v>#DIV/0!</v>
      </c>
      <c r="K49" s="96">
        <v>17</v>
      </c>
      <c r="L49" s="96">
        <v>17</v>
      </c>
      <c r="M49" s="95">
        <f>L49/K49*100</f>
        <v>100</v>
      </c>
      <c r="N49" s="96">
        <v>17</v>
      </c>
      <c r="O49" s="96">
        <v>17</v>
      </c>
      <c r="P49" s="95">
        <f>O49/N49*100</f>
        <v>100</v>
      </c>
      <c r="Q49" s="96">
        <v>17</v>
      </c>
      <c r="R49" s="96">
        <v>17</v>
      </c>
      <c r="S49" s="95">
        <f>R49/Q49*100</f>
        <v>100</v>
      </c>
      <c r="T49" s="96">
        <v>27</v>
      </c>
      <c r="U49" s="96">
        <v>27</v>
      </c>
      <c r="V49" s="95">
        <f>U49/T49*100</f>
        <v>100</v>
      </c>
      <c r="W49" s="96">
        <v>17</v>
      </c>
      <c r="X49" s="96">
        <v>17</v>
      </c>
      <c r="Y49" s="95">
        <f>X49/W49*100</f>
        <v>100</v>
      </c>
      <c r="Z49" s="96">
        <v>17</v>
      </c>
      <c r="AA49" s="96">
        <v>17</v>
      </c>
      <c r="AB49" s="95">
        <f>AA49/Z49*100</f>
        <v>100</v>
      </c>
      <c r="AC49" s="96">
        <v>17</v>
      </c>
      <c r="AD49" s="96">
        <v>17</v>
      </c>
      <c r="AE49" s="95">
        <f>AD49/AC49*100</f>
        <v>100</v>
      </c>
      <c r="AF49" s="96">
        <v>33</v>
      </c>
      <c r="AG49" s="96">
        <v>32</v>
      </c>
      <c r="AH49" s="95">
        <f>AG49/AF49*100</f>
        <v>96.969696969696969</v>
      </c>
      <c r="AI49" s="96">
        <v>17</v>
      </c>
      <c r="AJ49" s="96">
        <v>0</v>
      </c>
      <c r="AK49" s="95">
        <v>0</v>
      </c>
      <c r="AL49" s="96">
        <v>17</v>
      </c>
      <c r="AM49" s="96">
        <v>0</v>
      </c>
      <c r="AN49" s="95">
        <v>0</v>
      </c>
      <c r="AO49" s="105">
        <v>30</v>
      </c>
      <c r="AP49" s="105">
        <v>0</v>
      </c>
      <c r="AQ49" s="95">
        <v>0</v>
      </c>
      <c r="AR49" s="138"/>
      <c r="AS49" s="150"/>
      <c r="AT49" s="27"/>
      <c r="AU49" s="90"/>
      <c r="AV49" s="90"/>
      <c r="AW49" s="38"/>
    </row>
    <row r="50" spans="1:91" s="35" customFormat="1" ht="144.75" customHeight="1">
      <c r="A50" s="123"/>
      <c r="B50" s="124"/>
      <c r="C50" s="125"/>
      <c r="D50" s="81" t="s">
        <v>33</v>
      </c>
      <c r="E50" s="95">
        <v>0</v>
      </c>
      <c r="F50" s="95">
        <v>0</v>
      </c>
      <c r="G50" s="95" t="e">
        <v>#DIV/0!</v>
      </c>
      <c r="H50" s="96">
        <v>0</v>
      </c>
      <c r="I50" s="96">
        <v>0</v>
      </c>
      <c r="J50" s="95" t="e">
        <v>#DIV/0!</v>
      </c>
      <c r="K50" s="96">
        <v>0</v>
      </c>
      <c r="L50" s="96">
        <v>0</v>
      </c>
      <c r="M50" s="95" t="e">
        <v>#DIV/0!</v>
      </c>
      <c r="N50" s="96">
        <v>0</v>
      </c>
      <c r="O50" s="96">
        <v>0</v>
      </c>
      <c r="P50" s="95" t="e">
        <v>#DIV/0!</v>
      </c>
      <c r="Q50" s="96">
        <v>0</v>
      </c>
      <c r="R50" s="96">
        <v>0</v>
      </c>
      <c r="S50" s="95" t="e">
        <v>#DIV/0!</v>
      </c>
      <c r="T50" s="105">
        <v>0</v>
      </c>
      <c r="U50" s="105">
        <v>0</v>
      </c>
      <c r="V50" s="95" t="e">
        <v>#DIV/0!</v>
      </c>
      <c r="W50" s="96">
        <v>0</v>
      </c>
      <c r="X50" s="105">
        <v>0</v>
      </c>
      <c r="Y50" s="95" t="e">
        <v>#DIV/0!</v>
      </c>
      <c r="Z50" s="96">
        <v>0</v>
      </c>
      <c r="AA50" s="96">
        <v>0</v>
      </c>
      <c r="AB50" s="95" t="e">
        <v>#DIV/0!</v>
      </c>
      <c r="AC50" s="96">
        <v>0</v>
      </c>
      <c r="AD50" s="96">
        <v>0</v>
      </c>
      <c r="AE50" s="95" t="e">
        <v>#DIV/0!</v>
      </c>
      <c r="AF50" s="96">
        <v>0</v>
      </c>
      <c r="AG50" s="96">
        <v>0</v>
      </c>
      <c r="AH50" s="95" t="e">
        <v>#DIV/0!</v>
      </c>
      <c r="AI50" s="96">
        <v>0</v>
      </c>
      <c r="AJ50" s="96">
        <v>0</v>
      </c>
      <c r="AK50" s="95" t="e">
        <v>#DIV/0!</v>
      </c>
      <c r="AL50" s="96">
        <v>0</v>
      </c>
      <c r="AM50" s="96">
        <v>0</v>
      </c>
      <c r="AN50" s="95" t="e">
        <v>#DIV/0!</v>
      </c>
      <c r="AO50" s="96">
        <v>0</v>
      </c>
      <c r="AP50" s="96">
        <v>0</v>
      </c>
      <c r="AQ50" s="95" t="e">
        <v>#DIV/0!</v>
      </c>
      <c r="AR50" s="139"/>
      <c r="AS50" s="151"/>
    </row>
    <row r="51" spans="1:91" s="35" customFormat="1" ht="18.75" customHeight="1">
      <c r="A51" s="123" t="s">
        <v>50</v>
      </c>
      <c r="B51" s="124" t="s">
        <v>51</v>
      </c>
      <c r="C51" s="125" t="s">
        <v>52</v>
      </c>
      <c r="D51" s="82" t="s">
        <v>29</v>
      </c>
      <c r="E51" s="94">
        <f>E53+E54</f>
        <v>356.9</v>
      </c>
      <c r="F51" s="94">
        <f>F53+F54</f>
        <v>178.3</v>
      </c>
      <c r="G51" s="94">
        <f>F51/E51*100</f>
        <v>49.95797142056599</v>
      </c>
      <c r="H51" s="104">
        <v>0</v>
      </c>
      <c r="I51" s="104">
        <v>0</v>
      </c>
      <c r="J51" s="94" t="e">
        <v>#DIV/0!</v>
      </c>
      <c r="K51" s="104">
        <v>0</v>
      </c>
      <c r="L51" s="104">
        <v>0</v>
      </c>
      <c r="M51" s="94" t="e">
        <v>#DIV/0!</v>
      </c>
      <c r="N51" s="104">
        <v>0</v>
      </c>
      <c r="O51" s="104">
        <v>0</v>
      </c>
      <c r="P51" s="94" t="e">
        <v>#DIV/0!</v>
      </c>
      <c r="Q51" s="104">
        <v>0</v>
      </c>
      <c r="R51" s="104">
        <v>0</v>
      </c>
      <c r="S51" s="94" t="e">
        <v>#DIV/0!</v>
      </c>
      <c r="T51" s="104">
        <v>0</v>
      </c>
      <c r="U51" s="104">
        <v>0</v>
      </c>
      <c r="V51" s="94" t="e">
        <v>#DIV/0!</v>
      </c>
      <c r="W51" s="94">
        <f>W53+W54</f>
        <v>178.3</v>
      </c>
      <c r="X51" s="94">
        <f>X53+X54</f>
        <v>178.3</v>
      </c>
      <c r="Y51" s="94">
        <f>X51/W51*100</f>
        <v>100</v>
      </c>
      <c r="Z51" s="104">
        <f>Z54</f>
        <v>0</v>
      </c>
      <c r="AA51" s="104">
        <v>0</v>
      </c>
      <c r="AB51" s="94" t="e">
        <v>#DIV/0!</v>
      </c>
      <c r="AC51" s="104">
        <v>0</v>
      </c>
      <c r="AD51" s="104">
        <v>0</v>
      </c>
      <c r="AE51" s="94" t="e">
        <v>#DIV/0!</v>
      </c>
      <c r="AF51" s="104">
        <v>0</v>
      </c>
      <c r="AG51" s="104">
        <v>0</v>
      </c>
      <c r="AH51" s="94" t="e">
        <v>#DIV/0!</v>
      </c>
      <c r="AI51" s="94">
        <f>AI53+AI54</f>
        <v>178.6</v>
      </c>
      <c r="AJ51" s="104">
        <v>0</v>
      </c>
      <c r="AK51" s="94">
        <v>0</v>
      </c>
      <c r="AL51" s="104">
        <v>0</v>
      </c>
      <c r="AM51" s="104">
        <v>0</v>
      </c>
      <c r="AN51" s="94" t="e">
        <v>#DIV/0!</v>
      </c>
      <c r="AO51" s="104">
        <v>0</v>
      </c>
      <c r="AP51" s="104">
        <v>0</v>
      </c>
      <c r="AQ51" s="94" t="e">
        <v>#DIV/0!</v>
      </c>
      <c r="AR51" s="156" t="s">
        <v>84</v>
      </c>
      <c r="AS51" s="120">
        <v>0</v>
      </c>
    </row>
    <row r="52" spans="1:91" s="35" customFormat="1">
      <c r="A52" s="123"/>
      <c r="B52" s="124"/>
      <c r="C52" s="125"/>
      <c r="D52" s="82" t="s">
        <v>30</v>
      </c>
      <c r="E52" s="95">
        <v>0</v>
      </c>
      <c r="F52" s="95">
        <v>0</v>
      </c>
      <c r="G52" s="95" t="e">
        <v>#DIV/0!</v>
      </c>
      <c r="H52" s="96">
        <v>0</v>
      </c>
      <c r="I52" s="96">
        <v>0</v>
      </c>
      <c r="J52" s="95" t="e">
        <v>#DIV/0!</v>
      </c>
      <c r="K52" s="96">
        <v>0</v>
      </c>
      <c r="L52" s="96">
        <v>0</v>
      </c>
      <c r="M52" s="95" t="e">
        <v>#DIV/0!</v>
      </c>
      <c r="N52" s="96">
        <v>0</v>
      </c>
      <c r="O52" s="96">
        <v>0</v>
      </c>
      <c r="P52" s="95" t="e">
        <v>#DIV/0!</v>
      </c>
      <c r="Q52" s="96">
        <v>0</v>
      </c>
      <c r="R52" s="96">
        <v>0</v>
      </c>
      <c r="S52" s="95" t="e">
        <v>#DIV/0!</v>
      </c>
      <c r="T52" s="96">
        <v>0</v>
      </c>
      <c r="U52" s="96">
        <v>0</v>
      </c>
      <c r="V52" s="95" t="e">
        <v>#DIV/0!</v>
      </c>
      <c r="W52" s="96">
        <v>0</v>
      </c>
      <c r="X52" s="96">
        <v>0</v>
      </c>
      <c r="Y52" s="95" t="e">
        <v>#DIV/0!</v>
      </c>
      <c r="Z52" s="96">
        <v>0</v>
      </c>
      <c r="AA52" s="96">
        <v>0</v>
      </c>
      <c r="AB52" s="95" t="e">
        <v>#DIV/0!</v>
      </c>
      <c r="AC52" s="96">
        <v>0</v>
      </c>
      <c r="AD52" s="96">
        <v>0</v>
      </c>
      <c r="AE52" s="95" t="e">
        <v>#DIV/0!</v>
      </c>
      <c r="AF52" s="96">
        <v>0</v>
      </c>
      <c r="AG52" s="96">
        <v>0</v>
      </c>
      <c r="AH52" s="95" t="e">
        <v>#DIV/0!</v>
      </c>
      <c r="AI52" s="96">
        <v>0</v>
      </c>
      <c r="AJ52" s="96">
        <v>0</v>
      </c>
      <c r="AK52" s="95" t="e">
        <v>#DIV/0!</v>
      </c>
      <c r="AL52" s="96">
        <v>0</v>
      </c>
      <c r="AM52" s="96">
        <v>0</v>
      </c>
      <c r="AN52" s="95" t="e">
        <v>#DIV/0!</v>
      </c>
      <c r="AO52" s="96">
        <v>0</v>
      </c>
      <c r="AP52" s="96">
        <v>0</v>
      </c>
      <c r="AQ52" s="95" t="e">
        <v>#DIV/0!</v>
      </c>
      <c r="AR52" s="156"/>
      <c r="AS52" s="121"/>
    </row>
    <row r="53" spans="1:91" s="35" customFormat="1" ht="24" customHeight="1">
      <c r="A53" s="123"/>
      <c r="B53" s="124"/>
      <c r="C53" s="125"/>
      <c r="D53" s="82" t="s">
        <v>31</v>
      </c>
      <c r="E53" s="95">
        <v>0</v>
      </c>
      <c r="F53" s="95">
        <v>0</v>
      </c>
      <c r="G53" s="95" t="e">
        <v>#DIV/0!</v>
      </c>
      <c r="H53" s="96">
        <v>0</v>
      </c>
      <c r="I53" s="96">
        <v>0</v>
      </c>
      <c r="J53" s="95" t="e">
        <v>#DIV/0!</v>
      </c>
      <c r="K53" s="96">
        <v>0</v>
      </c>
      <c r="L53" s="96">
        <v>0</v>
      </c>
      <c r="M53" s="95" t="e">
        <v>#DIV/0!</v>
      </c>
      <c r="N53" s="96">
        <v>0</v>
      </c>
      <c r="O53" s="96">
        <v>0</v>
      </c>
      <c r="P53" s="95" t="e">
        <v>#DIV/0!</v>
      </c>
      <c r="Q53" s="96">
        <v>0</v>
      </c>
      <c r="R53" s="96">
        <v>0</v>
      </c>
      <c r="S53" s="95" t="e">
        <v>#DIV/0!</v>
      </c>
      <c r="T53" s="96">
        <v>0</v>
      </c>
      <c r="U53" s="96">
        <v>0</v>
      </c>
      <c r="V53" s="95" t="e">
        <v>#DIV/0!</v>
      </c>
      <c r="W53" s="96">
        <v>0</v>
      </c>
      <c r="X53" s="96">
        <v>0</v>
      </c>
      <c r="Y53" s="95" t="e">
        <v>#DIV/0!</v>
      </c>
      <c r="Z53" s="96">
        <v>0</v>
      </c>
      <c r="AA53" s="96">
        <v>0</v>
      </c>
      <c r="AB53" s="95" t="e">
        <v>#DIV/0!</v>
      </c>
      <c r="AC53" s="96">
        <v>0</v>
      </c>
      <c r="AD53" s="96">
        <v>0</v>
      </c>
      <c r="AE53" s="95" t="e">
        <v>#DIV/0!</v>
      </c>
      <c r="AF53" s="96">
        <v>0</v>
      </c>
      <c r="AG53" s="96">
        <v>0</v>
      </c>
      <c r="AH53" s="95" t="e">
        <v>#DIV/0!</v>
      </c>
      <c r="AI53" s="96">
        <v>0</v>
      </c>
      <c r="AJ53" s="96">
        <v>0</v>
      </c>
      <c r="AK53" s="95" t="e">
        <v>#DIV/0!</v>
      </c>
      <c r="AL53" s="96">
        <v>0</v>
      </c>
      <c r="AM53" s="96">
        <v>0</v>
      </c>
      <c r="AN53" s="95" t="e">
        <v>#DIV/0!</v>
      </c>
      <c r="AO53" s="96">
        <v>0</v>
      </c>
      <c r="AP53" s="96">
        <v>0</v>
      </c>
      <c r="AQ53" s="95" t="e">
        <v>#DIV/0!</v>
      </c>
      <c r="AR53" s="156"/>
      <c r="AS53" s="121"/>
    </row>
    <row r="54" spans="1:91" s="35" customFormat="1" ht="45.75" customHeight="1">
      <c r="A54" s="123"/>
      <c r="B54" s="124"/>
      <c r="C54" s="125"/>
      <c r="D54" s="82" t="s">
        <v>32</v>
      </c>
      <c r="E54" s="95">
        <f>H54+K54+N54+Q54+T54+W54+Z54+AC54+AF54+AI54+AL54+AO54</f>
        <v>356.9</v>
      </c>
      <c r="F54" s="95">
        <f>I54+L54+O54+R54+U54+X54+AA54+AD54+AG54+AJ54+AM54+AP54</f>
        <v>178.3</v>
      </c>
      <c r="G54" s="95">
        <f>F54/E54*100</f>
        <v>49.95797142056599</v>
      </c>
      <c r="H54" s="96">
        <v>0</v>
      </c>
      <c r="I54" s="96">
        <v>0</v>
      </c>
      <c r="J54" s="95" t="e">
        <v>#DIV/0!</v>
      </c>
      <c r="K54" s="96">
        <v>0</v>
      </c>
      <c r="L54" s="96">
        <v>0</v>
      </c>
      <c r="M54" s="95" t="e">
        <v>#DIV/0!</v>
      </c>
      <c r="N54" s="96">
        <v>0</v>
      </c>
      <c r="O54" s="96">
        <v>0</v>
      </c>
      <c r="P54" s="95" t="e">
        <v>#DIV/0!</v>
      </c>
      <c r="Q54" s="96">
        <v>0</v>
      </c>
      <c r="R54" s="96">
        <v>0</v>
      </c>
      <c r="S54" s="95" t="e">
        <v>#DIV/0!</v>
      </c>
      <c r="T54" s="96">
        <v>0</v>
      </c>
      <c r="U54" s="96">
        <v>0</v>
      </c>
      <c r="V54" s="95" t="e">
        <v>#DIV/0!</v>
      </c>
      <c r="W54" s="96">
        <v>178.3</v>
      </c>
      <c r="X54" s="96">
        <v>178.3</v>
      </c>
      <c r="Y54" s="95">
        <f>X54/W54*100</f>
        <v>100</v>
      </c>
      <c r="Z54" s="96"/>
      <c r="AA54" s="96"/>
      <c r="AB54" s="95" t="e">
        <v>#DIV/0!</v>
      </c>
      <c r="AC54" s="96">
        <v>0</v>
      </c>
      <c r="AD54" s="96">
        <v>0</v>
      </c>
      <c r="AE54" s="95" t="e">
        <v>#DIV/0!</v>
      </c>
      <c r="AF54" s="96">
        <v>0</v>
      </c>
      <c r="AG54" s="96">
        <v>0</v>
      </c>
      <c r="AH54" s="95" t="e">
        <v>#DIV/0!</v>
      </c>
      <c r="AI54" s="96">
        <v>178.6</v>
      </c>
      <c r="AJ54" s="96">
        <v>0</v>
      </c>
      <c r="AK54" s="95">
        <v>0</v>
      </c>
      <c r="AL54" s="96">
        <v>0</v>
      </c>
      <c r="AM54" s="96">
        <v>0</v>
      </c>
      <c r="AN54" s="95" t="e">
        <v>#DIV/0!</v>
      </c>
      <c r="AO54" s="96"/>
      <c r="AP54" s="96"/>
      <c r="AQ54" s="95" t="e">
        <v>#DIV/0!</v>
      </c>
      <c r="AR54" s="156"/>
      <c r="AS54" s="121"/>
      <c r="AT54" s="41"/>
      <c r="AU54" s="90"/>
      <c r="AV54" s="90"/>
      <c r="AW54" s="38"/>
    </row>
    <row r="55" spans="1:91" s="35" customFormat="1" ht="45.75" customHeight="1" thickBot="1">
      <c r="A55" s="123"/>
      <c r="B55" s="124"/>
      <c r="C55" s="125"/>
      <c r="D55" s="82" t="s">
        <v>33</v>
      </c>
      <c r="E55" s="95">
        <v>0</v>
      </c>
      <c r="F55" s="95">
        <v>0</v>
      </c>
      <c r="G55" s="95" t="e">
        <v>#DIV/0!</v>
      </c>
      <c r="H55" s="96">
        <v>0</v>
      </c>
      <c r="I55" s="96">
        <v>0</v>
      </c>
      <c r="J55" s="95" t="e">
        <v>#DIV/0!</v>
      </c>
      <c r="K55" s="96">
        <v>0</v>
      </c>
      <c r="L55" s="96">
        <v>0</v>
      </c>
      <c r="M55" s="95" t="e">
        <v>#DIV/0!</v>
      </c>
      <c r="N55" s="96">
        <v>0</v>
      </c>
      <c r="O55" s="96">
        <v>0</v>
      </c>
      <c r="P55" s="95" t="e">
        <v>#DIV/0!</v>
      </c>
      <c r="Q55" s="96">
        <v>0</v>
      </c>
      <c r="R55" s="96">
        <v>0</v>
      </c>
      <c r="S55" s="95" t="e">
        <v>#DIV/0!</v>
      </c>
      <c r="T55" s="96">
        <v>0</v>
      </c>
      <c r="U55" s="96">
        <v>0</v>
      </c>
      <c r="V55" s="95" t="e">
        <v>#DIV/0!</v>
      </c>
      <c r="W55" s="96">
        <v>0</v>
      </c>
      <c r="X55" s="96">
        <v>0</v>
      </c>
      <c r="Y55" s="95" t="e">
        <v>#DIV/0!</v>
      </c>
      <c r="Z55" s="96">
        <v>0</v>
      </c>
      <c r="AA55" s="96">
        <v>0</v>
      </c>
      <c r="AB55" s="95" t="e">
        <v>#DIV/0!</v>
      </c>
      <c r="AC55" s="96">
        <v>0</v>
      </c>
      <c r="AD55" s="96">
        <v>0</v>
      </c>
      <c r="AE55" s="95" t="e">
        <v>#DIV/0!</v>
      </c>
      <c r="AF55" s="96">
        <v>0</v>
      </c>
      <c r="AG55" s="96">
        <v>0</v>
      </c>
      <c r="AH55" s="95" t="e">
        <v>#DIV/0!</v>
      </c>
      <c r="AI55" s="96">
        <v>0</v>
      </c>
      <c r="AJ55" s="96">
        <v>0</v>
      </c>
      <c r="AK55" s="95" t="e">
        <v>#DIV/0!</v>
      </c>
      <c r="AL55" s="96">
        <v>0</v>
      </c>
      <c r="AM55" s="96">
        <v>0</v>
      </c>
      <c r="AN55" s="95" t="e">
        <v>#DIV/0!</v>
      </c>
      <c r="AO55" s="96">
        <v>0</v>
      </c>
      <c r="AP55" s="96">
        <v>0</v>
      </c>
      <c r="AQ55" s="95" t="e">
        <v>#DIV/0!</v>
      </c>
      <c r="AR55" s="117"/>
      <c r="AS55" s="122"/>
    </row>
    <row r="56" spans="1:91" s="43" customFormat="1" ht="19.5" customHeight="1" thickTop="1">
      <c r="A56" s="123" t="s">
        <v>42</v>
      </c>
      <c r="B56" s="125" t="s">
        <v>53</v>
      </c>
      <c r="C56" s="125"/>
      <c r="D56" s="82" t="s">
        <v>29</v>
      </c>
      <c r="E56" s="94">
        <f>E58+E59</f>
        <v>1155.1999999999998</v>
      </c>
      <c r="F56" s="94">
        <f>F58+F59</f>
        <v>695.09999999999991</v>
      </c>
      <c r="G56" s="94">
        <f>F56/E56*100</f>
        <v>60.171398891966767</v>
      </c>
      <c r="H56" s="106">
        <f>H59</f>
        <v>4.5</v>
      </c>
      <c r="I56" s="106">
        <f>I59</f>
        <v>4.5</v>
      </c>
      <c r="J56" s="94">
        <f>I56/H56*100</f>
        <v>100</v>
      </c>
      <c r="K56" s="106">
        <f>K59</f>
        <v>58.7</v>
      </c>
      <c r="L56" s="106">
        <f>L59</f>
        <v>54.2</v>
      </c>
      <c r="M56" s="94">
        <f>L56/K56*100</f>
        <v>92.333901192504271</v>
      </c>
      <c r="N56" s="106">
        <f>N59</f>
        <v>74.2</v>
      </c>
      <c r="O56" s="106">
        <f>O59</f>
        <v>73.5</v>
      </c>
      <c r="P56" s="94">
        <f>O56/N56*100</f>
        <v>99.056603773584911</v>
      </c>
      <c r="Q56" s="106">
        <f>Q59</f>
        <v>58.7</v>
      </c>
      <c r="R56" s="106">
        <f>R59</f>
        <v>58.7</v>
      </c>
      <c r="S56" s="94">
        <f>R56/Q56*100</f>
        <v>100</v>
      </c>
      <c r="T56" s="106">
        <f>T59</f>
        <v>39.4</v>
      </c>
      <c r="U56" s="106">
        <f>U59</f>
        <v>41</v>
      </c>
      <c r="V56" s="94">
        <f>U56/T56*100</f>
        <v>104.06091370558377</v>
      </c>
      <c r="W56" s="106">
        <f>W59</f>
        <v>271.60000000000002</v>
      </c>
      <c r="X56" s="106">
        <f>X59</f>
        <v>271.60000000000002</v>
      </c>
      <c r="Y56" s="94">
        <f>X56/W56*100</f>
        <v>100</v>
      </c>
      <c r="Z56" s="106">
        <f>Z59</f>
        <v>62.3</v>
      </c>
      <c r="AA56" s="106">
        <f>AA59</f>
        <v>61</v>
      </c>
      <c r="AB56" s="94">
        <f>AA56/Z56*100</f>
        <v>97.913322632423757</v>
      </c>
      <c r="AC56" s="106">
        <f>AC59</f>
        <v>62.3</v>
      </c>
      <c r="AD56" s="106">
        <f>AD59</f>
        <v>66.3</v>
      </c>
      <c r="AE56" s="94">
        <f>AD56/AC56*100</f>
        <v>106.42054574638844</v>
      </c>
      <c r="AF56" s="106">
        <f>AF59</f>
        <v>78.3</v>
      </c>
      <c r="AG56" s="106">
        <f>AG59</f>
        <v>64.3</v>
      </c>
      <c r="AH56" s="94">
        <f>AG56/AF56*100</f>
        <v>82.120051085568321</v>
      </c>
      <c r="AI56" s="106">
        <f t="shared" ref="AI56:AO56" si="6">AI59</f>
        <v>239.89999999999998</v>
      </c>
      <c r="AJ56" s="106">
        <f t="shared" si="6"/>
        <v>0</v>
      </c>
      <c r="AK56" s="106">
        <f t="shared" si="6"/>
        <v>0</v>
      </c>
      <c r="AL56" s="106">
        <f t="shared" si="6"/>
        <v>61.3</v>
      </c>
      <c r="AM56" s="106">
        <f t="shared" si="6"/>
        <v>0</v>
      </c>
      <c r="AN56" s="106" t="e">
        <f t="shared" si="6"/>
        <v>#DIV/0!</v>
      </c>
      <c r="AO56" s="106">
        <f t="shared" si="6"/>
        <v>144</v>
      </c>
      <c r="AP56" s="106">
        <v>0</v>
      </c>
      <c r="AQ56" s="94">
        <v>0</v>
      </c>
      <c r="AR56" s="152">
        <v>0</v>
      </c>
      <c r="AS56" s="120">
        <v>0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</row>
    <row r="57" spans="1:91" s="36" customFormat="1">
      <c r="A57" s="123"/>
      <c r="B57" s="125"/>
      <c r="C57" s="125"/>
      <c r="D57" s="82" t="s">
        <v>30</v>
      </c>
      <c r="E57" s="95">
        <v>0</v>
      </c>
      <c r="F57" s="95">
        <v>0</v>
      </c>
      <c r="G57" s="95" t="e">
        <v>#DIV/0!</v>
      </c>
      <c r="H57" s="96">
        <v>0</v>
      </c>
      <c r="I57" s="96">
        <v>0</v>
      </c>
      <c r="J57" s="95" t="e">
        <v>#DIV/0!</v>
      </c>
      <c r="K57" s="96">
        <v>0</v>
      </c>
      <c r="L57" s="96">
        <v>0</v>
      </c>
      <c r="M57" s="95" t="e">
        <v>#DIV/0!</v>
      </c>
      <c r="N57" s="96">
        <v>0</v>
      </c>
      <c r="O57" s="96">
        <v>0</v>
      </c>
      <c r="P57" s="95" t="e">
        <v>#DIV/0!</v>
      </c>
      <c r="Q57" s="96">
        <v>0</v>
      </c>
      <c r="R57" s="96">
        <v>0</v>
      </c>
      <c r="S57" s="95" t="e">
        <v>#DIV/0!</v>
      </c>
      <c r="T57" s="96">
        <v>0</v>
      </c>
      <c r="U57" s="96">
        <v>0</v>
      </c>
      <c r="V57" s="95" t="e">
        <v>#DIV/0!</v>
      </c>
      <c r="W57" s="96">
        <v>0</v>
      </c>
      <c r="X57" s="96">
        <v>0</v>
      </c>
      <c r="Y57" s="95" t="e">
        <v>#DIV/0!</v>
      </c>
      <c r="Z57" s="96">
        <v>0</v>
      </c>
      <c r="AA57" s="96">
        <v>0</v>
      </c>
      <c r="AB57" s="95" t="e">
        <v>#DIV/0!</v>
      </c>
      <c r="AC57" s="96">
        <v>0</v>
      </c>
      <c r="AD57" s="96">
        <v>0</v>
      </c>
      <c r="AE57" s="95" t="e">
        <v>#DIV/0!</v>
      </c>
      <c r="AF57" s="96">
        <v>0</v>
      </c>
      <c r="AG57" s="96">
        <v>0</v>
      </c>
      <c r="AH57" s="95" t="e">
        <v>#DIV/0!</v>
      </c>
      <c r="AI57" s="96">
        <v>0</v>
      </c>
      <c r="AJ57" s="96">
        <v>0</v>
      </c>
      <c r="AK57" s="95" t="e">
        <v>#DIV/0!</v>
      </c>
      <c r="AL57" s="96">
        <v>0</v>
      </c>
      <c r="AM57" s="96">
        <v>0</v>
      </c>
      <c r="AN57" s="95" t="e">
        <v>#DIV/0!</v>
      </c>
      <c r="AO57" s="96">
        <v>0</v>
      </c>
      <c r="AP57" s="96">
        <v>0</v>
      </c>
      <c r="AQ57" s="95" t="e">
        <v>#DIV/0!</v>
      </c>
      <c r="AR57" s="153"/>
      <c r="AS57" s="121"/>
    </row>
    <row r="58" spans="1:91" s="35" customFormat="1">
      <c r="A58" s="123"/>
      <c r="B58" s="125"/>
      <c r="C58" s="125"/>
      <c r="D58" s="81" t="s">
        <v>31</v>
      </c>
      <c r="E58" s="95">
        <v>0</v>
      </c>
      <c r="F58" s="95">
        <v>0</v>
      </c>
      <c r="G58" s="95" t="e">
        <v>#DIV/0!</v>
      </c>
      <c r="H58" s="96">
        <v>0</v>
      </c>
      <c r="I58" s="96">
        <v>0</v>
      </c>
      <c r="J58" s="95" t="e">
        <v>#DIV/0!</v>
      </c>
      <c r="K58" s="96">
        <v>0</v>
      </c>
      <c r="L58" s="96">
        <v>0</v>
      </c>
      <c r="M58" s="95" t="e">
        <v>#DIV/0!</v>
      </c>
      <c r="N58" s="96">
        <v>0</v>
      </c>
      <c r="O58" s="96">
        <v>0</v>
      </c>
      <c r="P58" s="95" t="e">
        <v>#DIV/0!</v>
      </c>
      <c r="Q58" s="96">
        <v>0</v>
      </c>
      <c r="R58" s="96">
        <v>0</v>
      </c>
      <c r="S58" s="95" t="e">
        <v>#DIV/0!</v>
      </c>
      <c r="T58" s="96">
        <v>0</v>
      </c>
      <c r="U58" s="96">
        <v>0</v>
      </c>
      <c r="V58" s="95" t="e">
        <v>#DIV/0!</v>
      </c>
      <c r="W58" s="96">
        <v>0</v>
      </c>
      <c r="X58" s="96">
        <v>0</v>
      </c>
      <c r="Y58" s="95" t="e">
        <v>#DIV/0!</v>
      </c>
      <c r="Z58" s="96">
        <v>0</v>
      </c>
      <c r="AA58" s="96">
        <v>0</v>
      </c>
      <c r="AB58" s="95" t="e">
        <v>#DIV/0!</v>
      </c>
      <c r="AC58" s="96">
        <v>0</v>
      </c>
      <c r="AD58" s="96">
        <v>0</v>
      </c>
      <c r="AE58" s="95" t="e">
        <v>#DIV/0!</v>
      </c>
      <c r="AF58" s="96">
        <v>0</v>
      </c>
      <c r="AG58" s="96">
        <v>0</v>
      </c>
      <c r="AH58" s="95" t="e">
        <v>#DIV/0!</v>
      </c>
      <c r="AI58" s="96">
        <v>0</v>
      </c>
      <c r="AJ58" s="96">
        <v>0</v>
      </c>
      <c r="AK58" s="95" t="e">
        <v>#DIV/0!</v>
      </c>
      <c r="AL58" s="96">
        <v>0</v>
      </c>
      <c r="AM58" s="96">
        <v>0</v>
      </c>
      <c r="AN58" s="95" t="e">
        <v>#DIV/0!</v>
      </c>
      <c r="AO58" s="96">
        <v>0</v>
      </c>
      <c r="AP58" s="96">
        <v>0</v>
      </c>
      <c r="AQ58" s="95" t="e">
        <v>#DIV/0!</v>
      </c>
      <c r="AR58" s="153"/>
      <c r="AS58" s="121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</row>
    <row r="59" spans="1:91" s="35" customFormat="1">
      <c r="A59" s="123"/>
      <c r="B59" s="125"/>
      <c r="C59" s="125"/>
      <c r="D59" s="81" t="s">
        <v>32</v>
      </c>
      <c r="E59" s="95">
        <f>H59+K59+N59+Q59+T59+W59+Z59+AC59+AF59+AI59+AL59+AO59</f>
        <v>1155.1999999999998</v>
      </c>
      <c r="F59" s="95">
        <f>I59+L59+O59+R59+U59+X59+AA59+AD59+AG59+AJ59+AM59+AP59</f>
        <v>695.09999999999991</v>
      </c>
      <c r="G59" s="95">
        <f>F59/E59*100</f>
        <v>60.171398891966767</v>
      </c>
      <c r="H59" s="96">
        <f>H54+H49+H43</f>
        <v>4.5</v>
      </c>
      <c r="I59" s="96">
        <f>I54+I49+I43</f>
        <v>4.5</v>
      </c>
      <c r="J59" s="95">
        <f>I59/H59*100</f>
        <v>100</v>
      </c>
      <c r="K59" s="96">
        <f>K54+K49+K43</f>
        <v>58.7</v>
      </c>
      <c r="L59" s="96">
        <f>L54+L49+L43</f>
        <v>54.2</v>
      </c>
      <c r="M59" s="95">
        <f>L59/K59*100</f>
        <v>92.333901192504271</v>
      </c>
      <c r="N59" s="96">
        <f>N54+N49+N43</f>
        <v>74.2</v>
      </c>
      <c r="O59" s="96">
        <f>O54+O49+O43</f>
        <v>73.5</v>
      </c>
      <c r="P59" s="95">
        <f>O59/N59*100</f>
        <v>99.056603773584911</v>
      </c>
      <c r="Q59" s="96">
        <f>Q54+Q49+Q43</f>
        <v>58.7</v>
      </c>
      <c r="R59" s="96">
        <f>R54+R49+R43</f>
        <v>58.7</v>
      </c>
      <c r="S59" s="95">
        <f>R59/Q59*100</f>
        <v>100</v>
      </c>
      <c r="T59" s="96">
        <f>T54+T49+T43</f>
        <v>39.4</v>
      </c>
      <c r="U59" s="96">
        <f>U54+U49+U43</f>
        <v>41</v>
      </c>
      <c r="V59" s="95">
        <f>U59/T59*100</f>
        <v>104.06091370558377</v>
      </c>
      <c r="W59" s="96">
        <f>W54+W49+W43</f>
        <v>271.60000000000002</v>
      </c>
      <c r="X59" s="96">
        <f>X54+X49+X43</f>
        <v>271.60000000000002</v>
      </c>
      <c r="Y59" s="95">
        <f>X59/W59*100</f>
        <v>100</v>
      </c>
      <c r="Z59" s="96">
        <f>Z54+Z49+Z43</f>
        <v>62.3</v>
      </c>
      <c r="AA59" s="96">
        <f>AA54+AA49+AA43</f>
        <v>61</v>
      </c>
      <c r="AB59" s="95">
        <f>AA59/Z59*100</f>
        <v>97.913322632423757</v>
      </c>
      <c r="AC59" s="96">
        <f>AC54+AC49+AC43</f>
        <v>62.3</v>
      </c>
      <c r="AD59" s="96">
        <f>AD54+AD49+AD43</f>
        <v>66.3</v>
      </c>
      <c r="AE59" s="95">
        <f>AD59/AC59*100</f>
        <v>106.42054574638844</v>
      </c>
      <c r="AF59" s="96">
        <f>AF54+AF49+AF43</f>
        <v>78.3</v>
      </c>
      <c r="AG59" s="96">
        <f>AG54+AG49+AG43</f>
        <v>64.3</v>
      </c>
      <c r="AH59" s="95">
        <f>AG59/AF59*100</f>
        <v>82.120051085568321</v>
      </c>
      <c r="AI59" s="96">
        <f t="shared" ref="AI59:AO59" si="7">AI54+AI49+AI43</f>
        <v>239.89999999999998</v>
      </c>
      <c r="AJ59" s="96">
        <f t="shared" si="7"/>
        <v>0</v>
      </c>
      <c r="AK59" s="96">
        <f t="shared" si="7"/>
        <v>0</v>
      </c>
      <c r="AL59" s="96">
        <f t="shared" si="7"/>
        <v>61.3</v>
      </c>
      <c r="AM59" s="96">
        <f t="shared" si="7"/>
        <v>0</v>
      </c>
      <c r="AN59" s="96" t="e">
        <f t="shared" si="7"/>
        <v>#DIV/0!</v>
      </c>
      <c r="AO59" s="96">
        <f t="shared" si="7"/>
        <v>144</v>
      </c>
      <c r="AP59" s="96">
        <v>0</v>
      </c>
      <c r="AQ59" s="95">
        <v>0</v>
      </c>
      <c r="AR59" s="153"/>
      <c r="AS59" s="121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</row>
    <row r="60" spans="1:91" s="35" customFormat="1" ht="37.5">
      <c r="A60" s="123"/>
      <c r="B60" s="125"/>
      <c r="C60" s="125"/>
      <c r="D60" s="82" t="s">
        <v>38</v>
      </c>
      <c r="E60" s="95">
        <f>H60+K60+N60+Q60+T60+W60+Z60+AC60+AF60+AI60+AL60+AO60</f>
        <v>4.5</v>
      </c>
      <c r="F60" s="95">
        <f>I60+L60+O60+R60+U60+X60+AA60+AD60+AG60+AJ60+AM60+AP60</f>
        <v>4.5</v>
      </c>
      <c r="G60" s="95">
        <f>F60/E60*100</f>
        <v>100</v>
      </c>
      <c r="H60" s="95">
        <v>0</v>
      </c>
      <c r="I60" s="95">
        <v>0</v>
      </c>
      <c r="J60" s="95" t="e">
        <v>#DIV/0!</v>
      </c>
      <c r="K60" s="95">
        <v>4.5</v>
      </c>
      <c r="L60" s="95">
        <v>4.5</v>
      </c>
      <c r="M60" s="95">
        <f>L60/K60*100</f>
        <v>100</v>
      </c>
      <c r="N60" s="95">
        <v>0</v>
      </c>
      <c r="O60" s="95">
        <v>0</v>
      </c>
      <c r="P60" s="95" t="e">
        <v>#DIV/0!</v>
      </c>
      <c r="Q60" s="95">
        <v>0</v>
      </c>
      <c r="R60" s="95">
        <v>0</v>
      </c>
      <c r="S60" s="95" t="e">
        <v>#DIV/0!</v>
      </c>
      <c r="T60" s="95">
        <v>0</v>
      </c>
      <c r="U60" s="95">
        <v>0</v>
      </c>
      <c r="V60" s="95" t="e">
        <v>#DIV/0!</v>
      </c>
      <c r="W60" s="95">
        <v>0</v>
      </c>
      <c r="X60" s="95">
        <v>0</v>
      </c>
      <c r="Y60" s="95" t="e">
        <v>#DIV/0!</v>
      </c>
      <c r="Z60" s="95">
        <v>0</v>
      </c>
      <c r="AA60" s="95">
        <v>0</v>
      </c>
      <c r="AB60" s="95" t="e">
        <v>#DIV/0!</v>
      </c>
      <c r="AC60" s="95">
        <v>0</v>
      </c>
      <c r="AD60" s="95">
        <v>0</v>
      </c>
      <c r="AE60" s="95" t="e">
        <v>#DIV/0!</v>
      </c>
      <c r="AF60" s="95">
        <v>0</v>
      </c>
      <c r="AG60" s="95">
        <v>0</v>
      </c>
      <c r="AH60" s="95" t="e">
        <v>#DIV/0!</v>
      </c>
      <c r="AI60" s="95">
        <v>0</v>
      </c>
      <c r="AJ60" s="95">
        <v>0</v>
      </c>
      <c r="AK60" s="95" t="e">
        <v>#DIV/0!</v>
      </c>
      <c r="AL60" s="95">
        <v>0</v>
      </c>
      <c r="AM60" s="95">
        <v>0</v>
      </c>
      <c r="AN60" s="95" t="e">
        <v>#DIV/0!</v>
      </c>
      <c r="AO60" s="95">
        <v>0</v>
      </c>
      <c r="AP60" s="95">
        <v>0</v>
      </c>
      <c r="AQ60" s="95">
        <v>0</v>
      </c>
      <c r="AR60" s="153"/>
      <c r="AS60" s="121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</row>
    <row r="61" spans="1:91" s="44" customFormat="1" ht="38.25" thickBot="1">
      <c r="A61" s="123"/>
      <c r="B61" s="125"/>
      <c r="C61" s="125"/>
      <c r="D61" s="81" t="s">
        <v>33</v>
      </c>
      <c r="E61" s="95">
        <v>0</v>
      </c>
      <c r="F61" s="95">
        <v>0</v>
      </c>
      <c r="G61" s="95" t="e">
        <v>#DIV/0!</v>
      </c>
      <c r="H61" s="96">
        <v>0</v>
      </c>
      <c r="I61" s="96">
        <v>0</v>
      </c>
      <c r="J61" s="95" t="e">
        <v>#DIV/0!</v>
      </c>
      <c r="K61" s="96">
        <v>0</v>
      </c>
      <c r="L61" s="96">
        <v>0</v>
      </c>
      <c r="M61" s="95" t="e">
        <v>#DIV/0!</v>
      </c>
      <c r="N61" s="96">
        <v>0</v>
      </c>
      <c r="O61" s="96">
        <v>0</v>
      </c>
      <c r="P61" s="95" t="e">
        <v>#DIV/0!</v>
      </c>
      <c r="Q61" s="96">
        <v>0</v>
      </c>
      <c r="R61" s="96">
        <v>0</v>
      </c>
      <c r="S61" s="95" t="e">
        <v>#DIV/0!</v>
      </c>
      <c r="T61" s="96">
        <v>0</v>
      </c>
      <c r="U61" s="96">
        <v>0</v>
      </c>
      <c r="V61" s="95" t="e">
        <v>#DIV/0!</v>
      </c>
      <c r="W61" s="96">
        <v>0</v>
      </c>
      <c r="X61" s="96">
        <v>0</v>
      </c>
      <c r="Y61" s="95" t="e">
        <v>#DIV/0!</v>
      </c>
      <c r="Z61" s="96">
        <v>0</v>
      </c>
      <c r="AA61" s="96">
        <v>0</v>
      </c>
      <c r="AB61" s="95" t="e">
        <v>#DIV/0!</v>
      </c>
      <c r="AC61" s="96">
        <v>0</v>
      </c>
      <c r="AD61" s="96">
        <v>0</v>
      </c>
      <c r="AE61" s="95" t="e">
        <v>#DIV/0!</v>
      </c>
      <c r="AF61" s="96">
        <v>0</v>
      </c>
      <c r="AG61" s="96">
        <v>0</v>
      </c>
      <c r="AH61" s="95" t="e">
        <v>#DIV/0!</v>
      </c>
      <c r="AI61" s="96">
        <v>0</v>
      </c>
      <c r="AJ61" s="96">
        <v>0</v>
      </c>
      <c r="AK61" s="95" t="e">
        <v>#DIV/0!</v>
      </c>
      <c r="AL61" s="96">
        <v>0</v>
      </c>
      <c r="AM61" s="96">
        <v>0</v>
      </c>
      <c r="AN61" s="95" t="e">
        <v>#DIV/0!</v>
      </c>
      <c r="AO61" s="96">
        <v>0</v>
      </c>
      <c r="AP61" s="96">
        <v>0</v>
      </c>
      <c r="AQ61" s="95" t="e">
        <v>#DIV/0!</v>
      </c>
      <c r="AR61" s="154"/>
      <c r="AS61" s="122"/>
    </row>
    <row r="62" spans="1:91" s="51" customFormat="1" ht="20.25">
      <c r="A62" s="125" t="s">
        <v>54</v>
      </c>
      <c r="B62" s="125"/>
      <c r="C62" s="125"/>
      <c r="D62" s="82" t="s">
        <v>29</v>
      </c>
      <c r="E62" s="94">
        <f>E64+E65</f>
        <v>29254.300000000003</v>
      </c>
      <c r="F62" s="94">
        <f>F64+F65</f>
        <v>19910.400000000001</v>
      </c>
      <c r="G62" s="94">
        <f>F62/E62*100</f>
        <v>68.059738226517126</v>
      </c>
      <c r="H62" s="99">
        <f>H65+H64</f>
        <v>883.8</v>
      </c>
      <c r="I62" s="99">
        <f>I65+I64</f>
        <v>883.8</v>
      </c>
      <c r="J62" s="94">
        <f>I62/H62*100</f>
        <v>100</v>
      </c>
      <c r="K62" s="99">
        <f>K65+K64</f>
        <v>2986.5</v>
      </c>
      <c r="L62" s="99">
        <f>L65+L64</f>
        <v>2982</v>
      </c>
      <c r="M62" s="94">
        <f>L62/K62*100</f>
        <v>99.849321948769472</v>
      </c>
      <c r="N62" s="99">
        <f>N65+N64</f>
        <v>2440.2999999999997</v>
      </c>
      <c r="O62" s="99">
        <f>O65+O64</f>
        <v>2404.8999999999996</v>
      </c>
      <c r="P62" s="94">
        <f>O62/N62*100</f>
        <v>98.549358685407526</v>
      </c>
      <c r="Q62" s="99">
        <f>Q65+Q64</f>
        <v>2327.6999999999998</v>
      </c>
      <c r="R62" s="99">
        <f>R65+R64</f>
        <v>2327.6999999999998</v>
      </c>
      <c r="S62" s="94">
        <f>R62/Q62*100</f>
        <v>100</v>
      </c>
      <c r="T62" s="99">
        <f>T65+T64</f>
        <v>1855.5000000000002</v>
      </c>
      <c r="U62" s="99">
        <f>U65+U64</f>
        <v>1857.1000000000001</v>
      </c>
      <c r="V62" s="94">
        <f>U62/T62*100</f>
        <v>100.08623012665051</v>
      </c>
      <c r="W62" s="99">
        <f>W65+W64</f>
        <v>2657.7999999999997</v>
      </c>
      <c r="X62" s="99">
        <f>X65+X64</f>
        <v>2618.9</v>
      </c>
      <c r="Y62" s="94">
        <f>X62/W62*100</f>
        <v>98.536383475054564</v>
      </c>
      <c r="Z62" s="99">
        <f>Z65+Z64</f>
        <v>2988.7000000000003</v>
      </c>
      <c r="AA62" s="99">
        <f>AA65+AA64</f>
        <v>2819.8999999999996</v>
      </c>
      <c r="AB62" s="94">
        <f>AA62/Z62*100</f>
        <v>94.352059423829743</v>
      </c>
      <c r="AC62" s="99">
        <f>AC65+AC64</f>
        <v>3966.4000000000005</v>
      </c>
      <c r="AD62" s="99">
        <f>AD65+AD64</f>
        <v>2220.9</v>
      </c>
      <c r="AE62" s="94">
        <f>AD62/AC62*100</f>
        <v>55.992839854780151</v>
      </c>
      <c r="AF62" s="99">
        <f>AF65+AF64</f>
        <v>2055.4</v>
      </c>
      <c r="AG62" s="99">
        <f>AG65+AG64</f>
        <v>1795.2</v>
      </c>
      <c r="AH62" s="94">
        <f>AG62/AF62*100</f>
        <v>87.3406636177873</v>
      </c>
      <c r="AI62" s="99">
        <f t="shared" ref="AI62:AO62" si="8">AI65+AI64</f>
        <v>2949.9</v>
      </c>
      <c r="AJ62" s="99">
        <f t="shared" si="8"/>
        <v>0</v>
      </c>
      <c r="AK62" s="99" t="e">
        <f t="shared" si="8"/>
        <v>#DIV/0!</v>
      </c>
      <c r="AL62" s="99">
        <f t="shared" si="8"/>
        <v>1818.8999999999999</v>
      </c>
      <c r="AM62" s="99">
        <f t="shared" si="8"/>
        <v>0</v>
      </c>
      <c r="AN62" s="99" t="e">
        <f t="shared" si="8"/>
        <v>#DIV/0!</v>
      </c>
      <c r="AO62" s="99">
        <f t="shared" si="8"/>
        <v>2323.3999999999996</v>
      </c>
      <c r="AP62" s="99">
        <v>0</v>
      </c>
      <c r="AQ62" s="99">
        <v>0</v>
      </c>
      <c r="AR62" s="117">
        <v>0</v>
      </c>
      <c r="AS62" s="155">
        <v>0</v>
      </c>
    </row>
    <row r="63" spans="1:91" s="52" customFormat="1">
      <c r="A63" s="125"/>
      <c r="B63" s="125"/>
      <c r="C63" s="125"/>
      <c r="D63" s="82" t="s">
        <v>30</v>
      </c>
      <c r="E63" s="95">
        <v>0</v>
      </c>
      <c r="F63" s="95">
        <v>0</v>
      </c>
      <c r="G63" s="95" t="e">
        <v>#DIV/0!</v>
      </c>
      <c r="H63" s="89">
        <v>0</v>
      </c>
      <c r="I63" s="89">
        <v>0</v>
      </c>
      <c r="J63" s="89" t="e">
        <v>#DIV/0!</v>
      </c>
      <c r="K63" s="89">
        <v>0</v>
      </c>
      <c r="L63" s="89">
        <v>0</v>
      </c>
      <c r="M63" s="89" t="e">
        <v>#DIV/0!</v>
      </c>
      <c r="N63" s="89">
        <v>0</v>
      </c>
      <c r="O63" s="89">
        <v>0</v>
      </c>
      <c r="P63" s="89" t="e">
        <v>#DIV/0!</v>
      </c>
      <c r="Q63" s="89">
        <v>0</v>
      </c>
      <c r="R63" s="89">
        <v>0</v>
      </c>
      <c r="S63" s="89" t="e">
        <v>#DIV/0!</v>
      </c>
      <c r="T63" s="89">
        <v>0</v>
      </c>
      <c r="U63" s="89">
        <v>0</v>
      </c>
      <c r="V63" s="89" t="e">
        <v>#DIV/0!</v>
      </c>
      <c r="W63" s="89">
        <v>0</v>
      </c>
      <c r="X63" s="89">
        <v>0</v>
      </c>
      <c r="Y63" s="89" t="e">
        <v>#DIV/0!</v>
      </c>
      <c r="Z63" s="89">
        <v>0</v>
      </c>
      <c r="AA63" s="89">
        <v>0</v>
      </c>
      <c r="AB63" s="89" t="e">
        <v>#DIV/0!</v>
      </c>
      <c r="AC63" s="89">
        <v>0</v>
      </c>
      <c r="AD63" s="89">
        <v>0</v>
      </c>
      <c r="AE63" s="89" t="e">
        <v>#DIV/0!</v>
      </c>
      <c r="AF63" s="89">
        <v>0</v>
      </c>
      <c r="AG63" s="89">
        <v>0</v>
      </c>
      <c r="AH63" s="89" t="e">
        <v>#DIV/0!</v>
      </c>
      <c r="AI63" s="89">
        <v>0</v>
      </c>
      <c r="AJ63" s="89">
        <v>0</v>
      </c>
      <c r="AK63" s="89" t="e">
        <v>#DIV/0!</v>
      </c>
      <c r="AL63" s="89">
        <v>0</v>
      </c>
      <c r="AM63" s="89">
        <v>0</v>
      </c>
      <c r="AN63" s="89" t="e">
        <v>#DIV/0!</v>
      </c>
      <c r="AO63" s="89">
        <v>0</v>
      </c>
      <c r="AP63" s="89">
        <v>0</v>
      </c>
      <c r="AQ63" s="89" t="e">
        <v>#DIV/0!</v>
      </c>
      <c r="AR63" s="118"/>
      <c r="AS63" s="144"/>
    </row>
    <row r="64" spans="1:91" s="52" customFormat="1">
      <c r="A64" s="125"/>
      <c r="B64" s="125"/>
      <c r="C64" s="125"/>
      <c r="D64" s="82" t="s">
        <v>31</v>
      </c>
      <c r="E64" s="95">
        <f>H64+K64+N64+Q64+T64+W64+Z64+AC64+AF64+AI64+AL64+AO64</f>
        <v>828.5</v>
      </c>
      <c r="F64" s="95">
        <f t="shared" ref="E64:F66" si="9">I64+L64+O64+R64+U64+X64+AA64+AD64+AG64+AJ64+AM64+AP64</f>
        <v>0</v>
      </c>
      <c r="G64" s="95">
        <f>F64/E64*100</f>
        <v>0</v>
      </c>
      <c r="H64" s="89">
        <v>0</v>
      </c>
      <c r="I64" s="89">
        <v>0</v>
      </c>
      <c r="J64" s="89" t="e">
        <v>#DIV/0!</v>
      </c>
      <c r="K64" s="89">
        <v>0</v>
      </c>
      <c r="L64" s="89">
        <v>0</v>
      </c>
      <c r="M64" s="89" t="e">
        <v>#DIV/0!</v>
      </c>
      <c r="N64" s="89">
        <v>0</v>
      </c>
      <c r="O64" s="89">
        <v>0</v>
      </c>
      <c r="P64" s="89" t="e">
        <v>#DIV/0!</v>
      </c>
      <c r="Q64" s="89">
        <v>0</v>
      </c>
      <c r="R64" s="89">
        <v>0</v>
      </c>
      <c r="S64" s="89" t="e">
        <v>#DIV/0!</v>
      </c>
      <c r="T64" s="89">
        <v>0</v>
      </c>
      <c r="U64" s="89">
        <v>0</v>
      </c>
      <c r="V64" s="89" t="e">
        <v>#DIV/0!</v>
      </c>
      <c r="W64" s="89">
        <v>0</v>
      </c>
      <c r="X64" s="89">
        <v>0</v>
      </c>
      <c r="Y64" s="89" t="e">
        <v>#DIV/0!</v>
      </c>
      <c r="Z64" s="89">
        <v>0</v>
      </c>
      <c r="AA64" s="89">
        <v>0</v>
      </c>
      <c r="AB64" s="89" t="e">
        <v>#DIV/0!</v>
      </c>
      <c r="AC64" s="89">
        <v>0</v>
      </c>
      <c r="AD64" s="89">
        <v>0</v>
      </c>
      <c r="AE64" s="89" t="e">
        <v>#DIV/0!</v>
      </c>
      <c r="AF64" s="89">
        <v>0</v>
      </c>
      <c r="AG64" s="89">
        <v>0</v>
      </c>
      <c r="AH64" s="89" t="e">
        <v>#DIV/0!</v>
      </c>
      <c r="AI64" s="89">
        <v>828.5</v>
      </c>
      <c r="AJ64" s="89">
        <v>0</v>
      </c>
      <c r="AK64" s="89">
        <v>0</v>
      </c>
      <c r="AL64" s="89">
        <v>0</v>
      </c>
      <c r="AM64" s="89">
        <v>0</v>
      </c>
      <c r="AN64" s="89" t="e">
        <v>#DIV/0!</v>
      </c>
      <c r="AO64" s="89">
        <v>0</v>
      </c>
      <c r="AP64" s="89">
        <v>0</v>
      </c>
      <c r="AQ64" s="89" t="e">
        <v>#DIV/0!</v>
      </c>
      <c r="AR64" s="118"/>
      <c r="AS64" s="144"/>
    </row>
    <row r="65" spans="1:45">
      <c r="A65" s="125"/>
      <c r="B65" s="125"/>
      <c r="C65" s="125"/>
      <c r="D65" s="81" t="s">
        <v>32</v>
      </c>
      <c r="E65" s="95">
        <f>H65+K65+N65+Q65+T65+W65+Z65+AC65+AF65+AI65+AL65+AO65</f>
        <v>28425.800000000003</v>
      </c>
      <c r="F65" s="95">
        <f t="shared" si="9"/>
        <v>19910.400000000001</v>
      </c>
      <c r="G65" s="95">
        <f>F65/E65*100</f>
        <v>70.043411267229061</v>
      </c>
      <c r="H65" s="89">
        <f>H59+H36</f>
        <v>883.8</v>
      </c>
      <c r="I65" s="89">
        <f>I59+I36</f>
        <v>883.8</v>
      </c>
      <c r="J65" s="95">
        <f>I65/H65*100</f>
        <v>100</v>
      </c>
      <c r="K65" s="89">
        <f>K59+K36</f>
        <v>2986.5</v>
      </c>
      <c r="L65" s="89">
        <f>L59+L36</f>
        <v>2982</v>
      </c>
      <c r="M65" s="95">
        <f>L65/K65*100</f>
        <v>99.849321948769472</v>
      </c>
      <c r="N65" s="89">
        <f>N59+N36</f>
        <v>2440.2999999999997</v>
      </c>
      <c r="O65" s="89">
        <f>O59+O36</f>
        <v>2404.8999999999996</v>
      </c>
      <c r="P65" s="95">
        <f>O65/N65*100</f>
        <v>98.549358685407526</v>
      </c>
      <c r="Q65" s="89">
        <f>Q59+Q36</f>
        <v>2327.6999999999998</v>
      </c>
      <c r="R65" s="89">
        <f>R59+R36</f>
        <v>2327.6999999999998</v>
      </c>
      <c r="S65" s="95">
        <f>R65/Q65*100</f>
        <v>100</v>
      </c>
      <c r="T65" s="89">
        <f>T59+T36</f>
        <v>1855.5000000000002</v>
      </c>
      <c r="U65" s="89">
        <f>U59+U36</f>
        <v>1857.1000000000001</v>
      </c>
      <c r="V65" s="95">
        <f>U65/T65*100</f>
        <v>100.08623012665051</v>
      </c>
      <c r="W65" s="89">
        <f>W59+W36</f>
        <v>2657.7999999999997</v>
      </c>
      <c r="X65" s="89">
        <f>X59+X36</f>
        <v>2618.9</v>
      </c>
      <c r="Y65" s="95">
        <f>X65/W65*100</f>
        <v>98.536383475054564</v>
      </c>
      <c r="Z65" s="89">
        <f>Z59+Z36</f>
        <v>2988.7000000000003</v>
      </c>
      <c r="AA65" s="89">
        <f>AA59+AA36</f>
        <v>2819.8999999999996</v>
      </c>
      <c r="AB65" s="95">
        <f>AA65/Z65*100</f>
        <v>94.352059423829743</v>
      </c>
      <c r="AC65" s="89">
        <f>AC59+AC36</f>
        <v>3966.4000000000005</v>
      </c>
      <c r="AD65" s="89">
        <f>AD59+AD36</f>
        <v>2220.9</v>
      </c>
      <c r="AE65" s="95">
        <f>AD65/AC65*100</f>
        <v>55.992839854780151</v>
      </c>
      <c r="AF65" s="89">
        <f>AF59+AF36</f>
        <v>2055.4</v>
      </c>
      <c r="AG65" s="89">
        <f>AG59+AG36</f>
        <v>1795.2</v>
      </c>
      <c r="AH65" s="95">
        <f>AG65/AF65*100</f>
        <v>87.3406636177873</v>
      </c>
      <c r="AI65" s="89">
        <f t="shared" ref="AI65:AO65" si="10">AI59+AI36</f>
        <v>2121.4</v>
      </c>
      <c r="AJ65" s="89">
        <f t="shared" si="10"/>
        <v>0</v>
      </c>
      <c r="AK65" s="89" t="e">
        <f t="shared" si="10"/>
        <v>#DIV/0!</v>
      </c>
      <c r="AL65" s="89">
        <f t="shared" si="10"/>
        <v>1818.8999999999999</v>
      </c>
      <c r="AM65" s="89">
        <f t="shared" si="10"/>
        <v>0</v>
      </c>
      <c r="AN65" s="89" t="e">
        <f t="shared" si="10"/>
        <v>#DIV/0!</v>
      </c>
      <c r="AO65" s="89">
        <f t="shared" si="10"/>
        <v>2323.3999999999996</v>
      </c>
      <c r="AP65" s="89">
        <v>0</v>
      </c>
      <c r="AQ65" s="89">
        <v>0</v>
      </c>
      <c r="AR65" s="118"/>
      <c r="AS65" s="144"/>
    </row>
    <row r="66" spans="1:45" ht="37.5">
      <c r="A66" s="125"/>
      <c r="B66" s="125"/>
      <c r="C66" s="125"/>
      <c r="D66" s="81" t="s">
        <v>38</v>
      </c>
      <c r="E66" s="95">
        <f t="shared" si="9"/>
        <v>337.1</v>
      </c>
      <c r="F66" s="95">
        <f t="shared" si="9"/>
        <v>337.1</v>
      </c>
      <c r="G66" s="95">
        <f>F66/E66*100</f>
        <v>100</v>
      </c>
      <c r="H66" s="95">
        <v>18.8</v>
      </c>
      <c r="I66" s="95">
        <v>18.8</v>
      </c>
      <c r="J66" s="89">
        <v>100</v>
      </c>
      <c r="K66" s="95">
        <v>4.5</v>
      </c>
      <c r="L66" s="95">
        <v>4.5</v>
      </c>
      <c r="M66" s="89">
        <v>100</v>
      </c>
      <c r="N66" s="95">
        <v>94.8</v>
      </c>
      <c r="O66" s="95">
        <v>94.8</v>
      </c>
      <c r="P66" s="95">
        <f>O66/N66*100</f>
        <v>100</v>
      </c>
      <c r="Q66" s="94">
        <v>0</v>
      </c>
      <c r="R66" s="94">
        <v>0</v>
      </c>
      <c r="S66" s="89" t="e">
        <v>#DIV/0!</v>
      </c>
      <c r="T66" s="94">
        <v>0</v>
      </c>
      <c r="U66" s="94">
        <v>0</v>
      </c>
      <c r="V66" s="89" t="e">
        <v>#DIV/0!</v>
      </c>
      <c r="W66" s="94">
        <v>0</v>
      </c>
      <c r="X66" s="94">
        <v>0</v>
      </c>
      <c r="Y66" s="89" t="e">
        <v>#DIV/0!</v>
      </c>
      <c r="Z66" s="89">
        <f>Z37</f>
        <v>219</v>
      </c>
      <c r="AA66" s="89">
        <f>AA37</f>
        <v>219</v>
      </c>
      <c r="AB66" s="95">
        <f>AA66/Z66*100</f>
        <v>100</v>
      </c>
      <c r="AC66" s="94">
        <v>0</v>
      </c>
      <c r="AD66" s="94">
        <v>0</v>
      </c>
      <c r="AE66" s="89" t="e">
        <v>#DIV/0!</v>
      </c>
      <c r="AF66" s="94">
        <v>0</v>
      </c>
      <c r="AG66" s="94">
        <v>0</v>
      </c>
      <c r="AH66" s="89" t="e">
        <v>#DIV/0!</v>
      </c>
      <c r="AI66" s="94">
        <v>0</v>
      </c>
      <c r="AJ66" s="94">
        <v>0</v>
      </c>
      <c r="AK66" s="89" t="e">
        <v>#DIV/0!</v>
      </c>
      <c r="AL66" s="94">
        <v>0</v>
      </c>
      <c r="AM66" s="94">
        <v>0</v>
      </c>
      <c r="AN66" s="89" t="e">
        <v>#DIV/0!</v>
      </c>
      <c r="AO66" s="94">
        <v>0</v>
      </c>
      <c r="AP66" s="94">
        <v>0</v>
      </c>
      <c r="AQ66" s="89" t="e">
        <v>#DIV/0!</v>
      </c>
      <c r="AR66" s="118"/>
      <c r="AS66" s="144"/>
    </row>
    <row r="67" spans="1:45" s="52" customFormat="1" ht="37.5">
      <c r="A67" s="125"/>
      <c r="B67" s="125"/>
      <c r="C67" s="125"/>
      <c r="D67" s="81" t="s">
        <v>33</v>
      </c>
      <c r="E67" s="94">
        <v>0</v>
      </c>
      <c r="F67" s="94">
        <v>0</v>
      </c>
      <c r="G67" s="89" t="e">
        <v>#DIV/0!</v>
      </c>
      <c r="H67" s="89">
        <v>0</v>
      </c>
      <c r="I67" s="89">
        <v>0</v>
      </c>
      <c r="J67" s="89" t="e">
        <v>#DIV/0!</v>
      </c>
      <c r="K67" s="89">
        <v>0</v>
      </c>
      <c r="L67" s="89">
        <v>0</v>
      </c>
      <c r="M67" s="89" t="e">
        <v>#DIV/0!</v>
      </c>
      <c r="N67" s="89">
        <v>0</v>
      </c>
      <c r="O67" s="89">
        <v>0</v>
      </c>
      <c r="P67" s="89" t="e">
        <v>#DIV/0!</v>
      </c>
      <c r="Q67" s="89">
        <v>0</v>
      </c>
      <c r="R67" s="89">
        <v>0</v>
      </c>
      <c r="S67" s="89" t="e">
        <v>#DIV/0!</v>
      </c>
      <c r="T67" s="89">
        <v>0</v>
      </c>
      <c r="U67" s="89">
        <v>0</v>
      </c>
      <c r="V67" s="89" t="e">
        <v>#DIV/0!</v>
      </c>
      <c r="W67" s="89">
        <v>0</v>
      </c>
      <c r="X67" s="89">
        <v>0</v>
      </c>
      <c r="Y67" s="89" t="e">
        <v>#DIV/0!</v>
      </c>
      <c r="Z67" s="89">
        <v>0</v>
      </c>
      <c r="AA67" s="89">
        <v>0</v>
      </c>
      <c r="AB67" s="89" t="e">
        <v>#DIV/0!</v>
      </c>
      <c r="AC67" s="89">
        <v>0</v>
      </c>
      <c r="AD67" s="89">
        <v>0</v>
      </c>
      <c r="AE67" s="89" t="e">
        <v>#DIV/0!</v>
      </c>
      <c r="AF67" s="89">
        <v>0</v>
      </c>
      <c r="AG67" s="89">
        <v>0</v>
      </c>
      <c r="AH67" s="89" t="e">
        <v>#DIV/0!</v>
      </c>
      <c r="AI67" s="89">
        <v>0</v>
      </c>
      <c r="AJ67" s="89">
        <v>0</v>
      </c>
      <c r="AK67" s="89" t="e">
        <v>#DIV/0!</v>
      </c>
      <c r="AL67" s="89">
        <v>0</v>
      </c>
      <c r="AM67" s="89">
        <v>0</v>
      </c>
      <c r="AN67" s="89" t="e">
        <v>#DIV/0!</v>
      </c>
      <c r="AO67" s="89">
        <v>0</v>
      </c>
      <c r="AP67" s="89">
        <v>0</v>
      </c>
      <c r="AQ67" s="89" t="e">
        <v>#DIV/0!</v>
      </c>
      <c r="AR67" s="119"/>
      <c r="AS67" s="145"/>
    </row>
    <row r="68" spans="1:45" ht="23.25" customHeight="1">
      <c r="A68" s="125" t="s">
        <v>55</v>
      </c>
      <c r="B68" s="125"/>
      <c r="C68" s="125"/>
      <c r="D68" s="82" t="s">
        <v>29</v>
      </c>
      <c r="E68" s="104">
        <v>0</v>
      </c>
      <c r="F68" s="104">
        <v>0</v>
      </c>
      <c r="G68" s="107" t="e">
        <v>#DIV/0!</v>
      </c>
      <c r="H68" s="104">
        <v>0</v>
      </c>
      <c r="I68" s="104">
        <v>0</v>
      </c>
      <c r="J68" s="96" t="e">
        <v>#DIV/0!</v>
      </c>
      <c r="K68" s="104">
        <v>0</v>
      </c>
      <c r="L68" s="104">
        <v>0</v>
      </c>
      <c r="M68" s="96" t="e">
        <v>#DIV/0!</v>
      </c>
      <c r="N68" s="104">
        <v>0</v>
      </c>
      <c r="O68" s="104">
        <v>0</v>
      </c>
      <c r="P68" s="96" t="e">
        <v>#DIV/0!</v>
      </c>
      <c r="Q68" s="104">
        <v>0</v>
      </c>
      <c r="R68" s="104">
        <v>0</v>
      </c>
      <c r="S68" s="106" t="e">
        <v>#DIV/0!</v>
      </c>
      <c r="T68" s="104">
        <v>0</v>
      </c>
      <c r="U68" s="104">
        <v>0</v>
      </c>
      <c r="V68" s="106" t="e">
        <v>#DIV/0!</v>
      </c>
      <c r="W68" s="104">
        <v>0</v>
      </c>
      <c r="X68" s="104">
        <v>0</v>
      </c>
      <c r="Y68" s="106" t="e">
        <v>#DIV/0!</v>
      </c>
      <c r="Z68" s="104">
        <v>0</v>
      </c>
      <c r="AA68" s="104">
        <v>0</v>
      </c>
      <c r="AB68" s="106" t="e">
        <v>#DIV/0!</v>
      </c>
      <c r="AC68" s="104">
        <v>0</v>
      </c>
      <c r="AD68" s="104">
        <v>0</v>
      </c>
      <c r="AE68" s="106" t="e">
        <v>#DIV/0!</v>
      </c>
      <c r="AF68" s="104">
        <v>0</v>
      </c>
      <c r="AG68" s="104">
        <v>0</v>
      </c>
      <c r="AH68" s="104" t="e">
        <v>#DIV/0!</v>
      </c>
      <c r="AI68" s="104">
        <v>0</v>
      </c>
      <c r="AJ68" s="104">
        <v>0</v>
      </c>
      <c r="AK68" s="106" t="e">
        <v>#DIV/0!</v>
      </c>
      <c r="AL68" s="104">
        <v>0</v>
      </c>
      <c r="AM68" s="104">
        <v>0</v>
      </c>
      <c r="AN68" s="106" t="e">
        <v>#DIV/0!</v>
      </c>
      <c r="AO68" s="104">
        <v>0</v>
      </c>
      <c r="AP68" s="104">
        <v>0</v>
      </c>
      <c r="AQ68" s="96" t="e">
        <v>#DIV/0!</v>
      </c>
      <c r="AR68" s="156">
        <v>0</v>
      </c>
      <c r="AS68" s="157">
        <v>0</v>
      </c>
    </row>
    <row r="69" spans="1:45" ht="20.25">
      <c r="A69" s="125"/>
      <c r="B69" s="125"/>
      <c r="C69" s="125"/>
      <c r="D69" s="82" t="s">
        <v>30</v>
      </c>
      <c r="E69" s="104">
        <v>0</v>
      </c>
      <c r="F69" s="106">
        <v>0</v>
      </c>
      <c r="G69" s="107" t="e">
        <v>#DIV/0!</v>
      </c>
      <c r="H69" s="105"/>
      <c r="I69" s="105"/>
      <c r="J69" s="96" t="e">
        <v>#DIV/0!</v>
      </c>
      <c r="K69" s="105"/>
      <c r="L69" s="105"/>
      <c r="M69" s="96" t="e">
        <v>#DIV/0!</v>
      </c>
      <c r="N69" s="105"/>
      <c r="O69" s="105"/>
      <c r="P69" s="96" t="e">
        <v>#DIV/0!</v>
      </c>
      <c r="Q69" s="105"/>
      <c r="R69" s="105"/>
      <c r="S69" s="96" t="e">
        <v>#DIV/0!</v>
      </c>
      <c r="T69" s="105"/>
      <c r="U69" s="105"/>
      <c r="V69" s="96" t="e">
        <v>#DIV/0!</v>
      </c>
      <c r="W69" s="105"/>
      <c r="X69" s="105"/>
      <c r="Y69" s="96" t="e">
        <v>#DIV/0!</v>
      </c>
      <c r="Z69" s="105"/>
      <c r="AA69" s="105"/>
      <c r="AB69" s="96" t="e">
        <v>#DIV/0!</v>
      </c>
      <c r="AC69" s="105"/>
      <c r="AD69" s="105"/>
      <c r="AE69" s="96" t="e">
        <v>#DIV/0!</v>
      </c>
      <c r="AF69" s="105"/>
      <c r="AG69" s="105"/>
      <c r="AH69" s="105" t="e">
        <v>#DIV/0!</v>
      </c>
      <c r="AI69" s="105"/>
      <c r="AJ69" s="105"/>
      <c r="AK69" s="96" t="e">
        <v>#DIV/0!</v>
      </c>
      <c r="AL69" s="105"/>
      <c r="AM69" s="105"/>
      <c r="AN69" s="96" t="e">
        <v>#DIV/0!</v>
      </c>
      <c r="AO69" s="105"/>
      <c r="AP69" s="105"/>
      <c r="AQ69" s="96" t="e">
        <v>#DIV/0!</v>
      </c>
      <c r="AR69" s="156"/>
      <c r="AS69" s="157"/>
    </row>
    <row r="70" spans="1:45" ht="20.25">
      <c r="A70" s="125"/>
      <c r="B70" s="125"/>
      <c r="C70" s="125"/>
      <c r="D70" s="82" t="s">
        <v>31</v>
      </c>
      <c r="E70" s="104">
        <v>0</v>
      </c>
      <c r="F70" s="106">
        <v>0</v>
      </c>
      <c r="G70" s="108" t="e">
        <v>#DIV/0!</v>
      </c>
      <c r="H70" s="105"/>
      <c r="I70" s="105"/>
      <c r="J70" s="96" t="e">
        <v>#DIV/0!</v>
      </c>
      <c r="K70" s="105"/>
      <c r="L70" s="105"/>
      <c r="M70" s="96" t="e">
        <v>#DIV/0!</v>
      </c>
      <c r="N70" s="105"/>
      <c r="O70" s="105"/>
      <c r="P70" s="96" t="e">
        <v>#DIV/0!</v>
      </c>
      <c r="Q70" s="105"/>
      <c r="R70" s="105"/>
      <c r="S70" s="96" t="e">
        <v>#DIV/0!</v>
      </c>
      <c r="T70" s="105"/>
      <c r="U70" s="105"/>
      <c r="V70" s="96" t="e">
        <v>#DIV/0!</v>
      </c>
      <c r="W70" s="105"/>
      <c r="X70" s="105"/>
      <c r="Y70" s="96" t="e">
        <v>#DIV/0!</v>
      </c>
      <c r="Z70" s="105"/>
      <c r="AA70" s="105"/>
      <c r="AB70" s="96" t="e">
        <v>#DIV/0!</v>
      </c>
      <c r="AC70" s="105"/>
      <c r="AD70" s="105"/>
      <c r="AE70" s="96" t="e">
        <v>#DIV/0!</v>
      </c>
      <c r="AF70" s="105"/>
      <c r="AG70" s="105"/>
      <c r="AH70" s="105" t="e">
        <v>#DIV/0!</v>
      </c>
      <c r="AI70" s="105"/>
      <c r="AJ70" s="105"/>
      <c r="AK70" s="96" t="e">
        <v>#DIV/0!</v>
      </c>
      <c r="AL70" s="105"/>
      <c r="AM70" s="105"/>
      <c r="AN70" s="96" t="e">
        <v>#DIV/0!</v>
      </c>
      <c r="AO70" s="105"/>
      <c r="AP70" s="105"/>
      <c r="AQ70" s="96" t="e">
        <v>#DIV/0!</v>
      </c>
      <c r="AR70" s="156"/>
      <c r="AS70" s="157"/>
    </row>
    <row r="71" spans="1:45" ht="20.25">
      <c r="A71" s="125"/>
      <c r="B71" s="125"/>
      <c r="C71" s="125"/>
      <c r="D71" s="81" t="s">
        <v>32</v>
      </c>
      <c r="E71" s="104">
        <v>0</v>
      </c>
      <c r="F71" s="106">
        <v>0</v>
      </c>
      <c r="G71" s="108" t="e">
        <v>#DIV/0!</v>
      </c>
      <c r="H71" s="105"/>
      <c r="I71" s="105"/>
      <c r="J71" s="96" t="e">
        <v>#DIV/0!</v>
      </c>
      <c r="K71" s="105"/>
      <c r="L71" s="105"/>
      <c r="M71" s="96" t="e">
        <v>#DIV/0!</v>
      </c>
      <c r="N71" s="105"/>
      <c r="O71" s="105"/>
      <c r="P71" s="96" t="e">
        <v>#DIV/0!</v>
      </c>
      <c r="Q71" s="105"/>
      <c r="R71" s="105"/>
      <c r="S71" s="96" t="e">
        <v>#DIV/0!</v>
      </c>
      <c r="T71" s="105"/>
      <c r="U71" s="105"/>
      <c r="V71" s="96" t="e">
        <v>#DIV/0!</v>
      </c>
      <c r="W71" s="105"/>
      <c r="X71" s="105"/>
      <c r="Y71" s="96" t="e">
        <v>#DIV/0!</v>
      </c>
      <c r="Z71" s="105"/>
      <c r="AA71" s="105"/>
      <c r="AB71" s="96" t="e">
        <v>#DIV/0!</v>
      </c>
      <c r="AC71" s="105"/>
      <c r="AD71" s="105"/>
      <c r="AE71" s="96" t="e">
        <v>#DIV/0!</v>
      </c>
      <c r="AF71" s="105"/>
      <c r="AG71" s="105"/>
      <c r="AH71" s="105" t="e">
        <v>#DIV/0!</v>
      </c>
      <c r="AI71" s="105"/>
      <c r="AJ71" s="105"/>
      <c r="AK71" s="96" t="e">
        <v>#DIV/0!</v>
      </c>
      <c r="AL71" s="105"/>
      <c r="AM71" s="105"/>
      <c r="AN71" s="96" t="e">
        <v>#DIV/0!</v>
      </c>
      <c r="AO71" s="105"/>
      <c r="AP71" s="105"/>
      <c r="AQ71" s="96" t="e">
        <v>#DIV/0!</v>
      </c>
      <c r="AR71" s="156"/>
      <c r="AS71" s="157"/>
    </row>
    <row r="72" spans="1:45" ht="37.5">
      <c r="A72" s="125"/>
      <c r="B72" s="125"/>
      <c r="C72" s="125"/>
      <c r="D72" s="81" t="s">
        <v>33</v>
      </c>
      <c r="E72" s="104">
        <v>0</v>
      </c>
      <c r="F72" s="106">
        <v>0</v>
      </c>
      <c r="G72" s="108" t="e">
        <v>#DIV/0!</v>
      </c>
      <c r="H72" s="105"/>
      <c r="I72" s="105"/>
      <c r="J72" s="96" t="e">
        <v>#DIV/0!</v>
      </c>
      <c r="K72" s="105"/>
      <c r="L72" s="105"/>
      <c r="M72" s="96" t="e">
        <v>#DIV/0!</v>
      </c>
      <c r="N72" s="105"/>
      <c r="O72" s="105"/>
      <c r="P72" s="96" t="e">
        <v>#DIV/0!</v>
      </c>
      <c r="Q72" s="105"/>
      <c r="R72" s="105"/>
      <c r="S72" s="96" t="e">
        <v>#DIV/0!</v>
      </c>
      <c r="T72" s="105"/>
      <c r="U72" s="105"/>
      <c r="V72" s="96" t="e">
        <v>#DIV/0!</v>
      </c>
      <c r="W72" s="105"/>
      <c r="X72" s="105"/>
      <c r="Y72" s="96" t="e">
        <v>#DIV/0!</v>
      </c>
      <c r="Z72" s="105"/>
      <c r="AA72" s="105"/>
      <c r="AB72" s="96" t="e">
        <v>#DIV/0!</v>
      </c>
      <c r="AC72" s="105"/>
      <c r="AD72" s="105"/>
      <c r="AE72" s="96" t="e">
        <v>#DIV/0!</v>
      </c>
      <c r="AF72" s="105"/>
      <c r="AG72" s="105"/>
      <c r="AH72" s="105" t="e">
        <v>#DIV/0!</v>
      </c>
      <c r="AI72" s="105"/>
      <c r="AJ72" s="105"/>
      <c r="AK72" s="96" t="e">
        <v>#DIV/0!</v>
      </c>
      <c r="AL72" s="105"/>
      <c r="AM72" s="105"/>
      <c r="AN72" s="96" t="e">
        <v>#DIV/0!</v>
      </c>
      <c r="AO72" s="105"/>
      <c r="AP72" s="105"/>
      <c r="AQ72" s="96" t="e">
        <v>#DIV/0!</v>
      </c>
      <c r="AR72" s="156"/>
      <c r="AS72" s="157"/>
    </row>
    <row r="73" spans="1:45" ht="20.25">
      <c r="A73" s="125" t="s">
        <v>56</v>
      </c>
      <c r="B73" s="125"/>
      <c r="C73" s="125"/>
      <c r="D73" s="82" t="s">
        <v>29</v>
      </c>
      <c r="E73" s="94">
        <f>E75+E76</f>
        <v>29254.300000000003</v>
      </c>
      <c r="F73" s="94">
        <f>F75+F76</f>
        <v>19910.400000000001</v>
      </c>
      <c r="G73" s="94">
        <f>F73/E73*100</f>
        <v>68.059738226517126</v>
      </c>
      <c r="H73" s="99">
        <f>H76</f>
        <v>883.8</v>
      </c>
      <c r="I73" s="99">
        <f>I76</f>
        <v>883.8</v>
      </c>
      <c r="J73" s="94">
        <f>I73/H73*100</f>
        <v>100</v>
      </c>
      <c r="K73" s="99">
        <f>K76</f>
        <v>2986.5</v>
      </c>
      <c r="L73" s="99">
        <f>L76</f>
        <v>2982</v>
      </c>
      <c r="M73" s="94">
        <f>L73/K73*100</f>
        <v>99.849321948769472</v>
      </c>
      <c r="N73" s="99">
        <f>N76</f>
        <v>2440.2999999999997</v>
      </c>
      <c r="O73" s="99">
        <f>O76</f>
        <v>2404.8999999999996</v>
      </c>
      <c r="P73" s="94">
        <f>O73/N73*100</f>
        <v>98.549358685407526</v>
      </c>
      <c r="Q73" s="99">
        <f>Q76</f>
        <v>2327.6999999999998</v>
      </c>
      <c r="R73" s="99">
        <f>R76</f>
        <v>2327.6999999999998</v>
      </c>
      <c r="S73" s="94">
        <f>R73/Q73*100</f>
        <v>100</v>
      </c>
      <c r="T73" s="99">
        <f>T76</f>
        <v>1855.5000000000002</v>
      </c>
      <c r="U73" s="99">
        <f>U76</f>
        <v>1857.1000000000001</v>
      </c>
      <c r="V73" s="94">
        <f>U73/T73*100</f>
        <v>100.08623012665051</v>
      </c>
      <c r="W73" s="99">
        <f>W76</f>
        <v>2657.7999999999997</v>
      </c>
      <c r="X73" s="99">
        <f>X76</f>
        <v>2618.9</v>
      </c>
      <c r="Y73" s="94">
        <f>X73/W73*100</f>
        <v>98.536383475054564</v>
      </c>
      <c r="Z73" s="99">
        <f>Z76</f>
        <v>2988.7000000000003</v>
      </c>
      <c r="AA73" s="99">
        <f>AA76</f>
        <v>2819.8999999999996</v>
      </c>
      <c r="AB73" s="94">
        <f>AA73/Z73*100</f>
        <v>94.352059423829743</v>
      </c>
      <c r="AC73" s="99">
        <f>AC76</f>
        <v>3966.4000000000005</v>
      </c>
      <c r="AD73" s="99">
        <f>AD76</f>
        <v>2220.9</v>
      </c>
      <c r="AE73" s="94">
        <f>AD73/AC73*100</f>
        <v>55.992839854780151</v>
      </c>
      <c r="AF73" s="99">
        <f>AF76</f>
        <v>2055.4</v>
      </c>
      <c r="AG73" s="99">
        <f>AG76</f>
        <v>1795.2</v>
      </c>
      <c r="AH73" s="94">
        <f>AG73/AF73*100</f>
        <v>87.3406636177873</v>
      </c>
      <c r="AI73" s="99">
        <f t="shared" ref="AI73:AO73" si="11">AI76</f>
        <v>2121.4</v>
      </c>
      <c r="AJ73" s="99">
        <f t="shared" si="11"/>
        <v>0</v>
      </c>
      <c r="AK73" s="99" t="e">
        <f t="shared" si="11"/>
        <v>#DIV/0!</v>
      </c>
      <c r="AL73" s="99">
        <f t="shared" si="11"/>
        <v>1818.8999999999999</v>
      </c>
      <c r="AM73" s="99">
        <f t="shared" si="11"/>
        <v>0</v>
      </c>
      <c r="AN73" s="99" t="e">
        <f t="shared" si="11"/>
        <v>#DIV/0!</v>
      </c>
      <c r="AO73" s="99">
        <f t="shared" si="11"/>
        <v>2323.3999999999996</v>
      </c>
      <c r="AP73" s="99">
        <v>0</v>
      </c>
      <c r="AQ73" s="94">
        <v>0</v>
      </c>
      <c r="AR73" s="156">
        <v>0</v>
      </c>
      <c r="AS73" s="157">
        <v>0</v>
      </c>
    </row>
    <row r="74" spans="1:45">
      <c r="A74" s="125"/>
      <c r="B74" s="125"/>
      <c r="C74" s="125"/>
      <c r="D74" s="82" t="s">
        <v>30</v>
      </c>
      <c r="E74" s="95">
        <v>0</v>
      </c>
      <c r="F74" s="95">
        <v>0</v>
      </c>
      <c r="G74" s="95" t="e">
        <v>#DIV/0!</v>
      </c>
      <c r="H74" s="89">
        <v>0</v>
      </c>
      <c r="I74" s="89">
        <v>0</v>
      </c>
      <c r="J74" s="95" t="e">
        <v>#DIV/0!</v>
      </c>
      <c r="K74" s="89">
        <v>0</v>
      </c>
      <c r="L74" s="89">
        <v>0</v>
      </c>
      <c r="M74" s="95" t="e">
        <v>#DIV/0!</v>
      </c>
      <c r="N74" s="89">
        <v>0</v>
      </c>
      <c r="O74" s="89">
        <v>0</v>
      </c>
      <c r="P74" s="95" t="e">
        <v>#DIV/0!</v>
      </c>
      <c r="Q74" s="89">
        <v>0</v>
      </c>
      <c r="R74" s="89">
        <v>0</v>
      </c>
      <c r="S74" s="95" t="e">
        <v>#DIV/0!</v>
      </c>
      <c r="T74" s="89">
        <v>0</v>
      </c>
      <c r="U74" s="89">
        <v>0</v>
      </c>
      <c r="V74" s="95" t="e">
        <v>#DIV/0!</v>
      </c>
      <c r="W74" s="89">
        <v>0</v>
      </c>
      <c r="X74" s="89">
        <v>0</v>
      </c>
      <c r="Y74" s="95" t="e">
        <v>#DIV/0!</v>
      </c>
      <c r="Z74" s="89">
        <v>0</v>
      </c>
      <c r="AA74" s="89">
        <v>0</v>
      </c>
      <c r="AB74" s="95" t="e">
        <v>#DIV/0!</v>
      </c>
      <c r="AC74" s="89">
        <v>0</v>
      </c>
      <c r="AD74" s="89">
        <v>0</v>
      </c>
      <c r="AE74" s="95" t="e">
        <v>#DIV/0!</v>
      </c>
      <c r="AF74" s="89">
        <v>0</v>
      </c>
      <c r="AG74" s="89">
        <v>0</v>
      </c>
      <c r="AH74" s="95" t="e">
        <v>#DIV/0!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95" t="e">
        <v>#DIV/0!</v>
      </c>
      <c r="AR74" s="156"/>
      <c r="AS74" s="157"/>
    </row>
    <row r="75" spans="1:45">
      <c r="A75" s="125"/>
      <c r="B75" s="125"/>
      <c r="C75" s="125"/>
      <c r="D75" s="82" t="s">
        <v>31</v>
      </c>
      <c r="E75" s="95">
        <f>H75+K75+N75+Q75+T75+W75+Z75+AC75+AF75+AI75+AL75+AO75</f>
        <v>828.5</v>
      </c>
      <c r="F75" s="95">
        <f>I75+L75+O75+R75+U75+X75+AA75+AD75+AG75+AJ75+AM75+AP75</f>
        <v>0</v>
      </c>
      <c r="G75" s="95">
        <f>F75/E75*100</f>
        <v>0</v>
      </c>
      <c r="H75" s="89">
        <v>0</v>
      </c>
      <c r="I75" s="89">
        <v>0</v>
      </c>
      <c r="J75" s="95" t="e">
        <v>#DIV/0!</v>
      </c>
      <c r="K75" s="89">
        <v>0</v>
      </c>
      <c r="L75" s="89">
        <v>0</v>
      </c>
      <c r="M75" s="95" t="e">
        <v>#DIV/0!</v>
      </c>
      <c r="N75" s="89">
        <v>0</v>
      </c>
      <c r="O75" s="89">
        <v>0</v>
      </c>
      <c r="P75" s="95" t="e">
        <v>#DIV/0!</v>
      </c>
      <c r="Q75" s="89">
        <v>0</v>
      </c>
      <c r="R75" s="89">
        <v>0</v>
      </c>
      <c r="S75" s="95" t="e">
        <v>#DIV/0!</v>
      </c>
      <c r="T75" s="89">
        <v>0</v>
      </c>
      <c r="U75" s="89">
        <v>0</v>
      </c>
      <c r="V75" s="95" t="e">
        <v>#DIV/0!</v>
      </c>
      <c r="W75" s="89">
        <v>0</v>
      </c>
      <c r="X75" s="89">
        <v>0</v>
      </c>
      <c r="Y75" s="95" t="e">
        <v>#DIV/0!</v>
      </c>
      <c r="Z75" s="89">
        <v>0</v>
      </c>
      <c r="AA75" s="89">
        <v>0</v>
      </c>
      <c r="AB75" s="95" t="e">
        <v>#DIV/0!</v>
      </c>
      <c r="AC75" s="89">
        <v>0</v>
      </c>
      <c r="AD75" s="89">
        <v>0</v>
      </c>
      <c r="AE75" s="95" t="e">
        <v>#DIV/0!</v>
      </c>
      <c r="AF75" s="89">
        <v>0</v>
      </c>
      <c r="AG75" s="89">
        <v>0</v>
      </c>
      <c r="AH75" s="95" t="e">
        <v>#DIV/0!</v>
      </c>
      <c r="AI75" s="89">
        <f t="shared" ref="AI75:AO76" si="12">AI64</f>
        <v>828.5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95" t="e">
        <v>#DIV/0!</v>
      </c>
      <c r="AR75" s="156"/>
      <c r="AS75" s="157"/>
    </row>
    <row r="76" spans="1:45">
      <c r="A76" s="125"/>
      <c r="B76" s="125"/>
      <c r="C76" s="125"/>
      <c r="D76" s="81" t="s">
        <v>32</v>
      </c>
      <c r="E76" s="95">
        <f>H76+K76+N76+Q76+T76+W76+Z76+AC76+AF76+AI76+AL76+AO76</f>
        <v>28425.800000000003</v>
      </c>
      <c r="F76" s="95">
        <f>I76+L76+O76+R76+U76+X76+AA76+AD76+AG76+AJ76+AM76+AP76</f>
        <v>19910.400000000001</v>
      </c>
      <c r="G76" s="95">
        <f>F76/E76*100</f>
        <v>70.043411267229061</v>
      </c>
      <c r="H76" s="89">
        <f>H65</f>
        <v>883.8</v>
      </c>
      <c r="I76" s="89">
        <f>I65</f>
        <v>883.8</v>
      </c>
      <c r="J76" s="95">
        <f>I76/H76*100</f>
        <v>100</v>
      </c>
      <c r="K76" s="89">
        <f>K65</f>
        <v>2986.5</v>
      </c>
      <c r="L76" s="89">
        <f>L65</f>
        <v>2982</v>
      </c>
      <c r="M76" s="95">
        <f>L76/K76*100</f>
        <v>99.849321948769472</v>
      </c>
      <c r="N76" s="89">
        <f>N65</f>
        <v>2440.2999999999997</v>
      </c>
      <c r="O76" s="89">
        <f>O65</f>
        <v>2404.8999999999996</v>
      </c>
      <c r="P76" s="95">
        <f>O76/N76*100</f>
        <v>98.549358685407526</v>
      </c>
      <c r="Q76" s="89">
        <f>Q65</f>
        <v>2327.6999999999998</v>
      </c>
      <c r="R76" s="89">
        <f>R65</f>
        <v>2327.6999999999998</v>
      </c>
      <c r="S76" s="95">
        <f>R76/Q76*100</f>
        <v>100</v>
      </c>
      <c r="T76" s="89">
        <f>T65</f>
        <v>1855.5000000000002</v>
      </c>
      <c r="U76" s="89">
        <f>U65</f>
        <v>1857.1000000000001</v>
      </c>
      <c r="V76" s="95">
        <f>U76/T76*100</f>
        <v>100.08623012665051</v>
      </c>
      <c r="W76" s="89">
        <f>W65</f>
        <v>2657.7999999999997</v>
      </c>
      <c r="X76" s="89">
        <f>X65</f>
        <v>2618.9</v>
      </c>
      <c r="Y76" s="95">
        <f>X76/W76*100</f>
        <v>98.536383475054564</v>
      </c>
      <c r="Z76" s="89">
        <f>Z65</f>
        <v>2988.7000000000003</v>
      </c>
      <c r="AA76" s="89">
        <f>AA65</f>
        <v>2819.8999999999996</v>
      </c>
      <c r="AB76" s="95">
        <f>AA76/Z76*100</f>
        <v>94.352059423829743</v>
      </c>
      <c r="AC76" s="89">
        <f>AC65</f>
        <v>3966.4000000000005</v>
      </c>
      <c r="AD76" s="89">
        <f>AD65</f>
        <v>2220.9</v>
      </c>
      <c r="AE76" s="95">
        <f>AD76/AC76*100</f>
        <v>55.992839854780151</v>
      </c>
      <c r="AF76" s="89">
        <f>AF65</f>
        <v>2055.4</v>
      </c>
      <c r="AG76" s="89">
        <f>AG65</f>
        <v>1795.2</v>
      </c>
      <c r="AH76" s="95">
        <f>AG76/AF76*100</f>
        <v>87.3406636177873</v>
      </c>
      <c r="AI76" s="89">
        <f t="shared" si="12"/>
        <v>2121.4</v>
      </c>
      <c r="AJ76" s="89">
        <f t="shared" si="12"/>
        <v>0</v>
      </c>
      <c r="AK76" s="89" t="e">
        <f t="shared" si="12"/>
        <v>#DIV/0!</v>
      </c>
      <c r="AL76" s="89">
        <f t="shared" si="12"/>
        <v>1818.8999999999999</v>
      </c>
      <c r="AM76" s="89">
        <f t="shared" si="12"/>
        <v>0</v>
      </c>
      <c r="AN76" s="89" t="e">
        <f t="shared" si="12"/>
        <v>#DIV/0!</v>
      </c>
      <c r="AO76" s="89">
        <f t="shared" si="12"/>
        <v>2323.3999999999996</v>
      </c>
      <c r="AP76" s="89">
        <v>0</v>
      </c>
      <c r="AQ76" s="95">
        <v>0</v>
      </c>
      <c r="AR76" s="156"/>
      <c r="AS76" s="157"/>
    </row>
    <row r="77" spans="1:45" ht="37.5">
      <c r="A77" s="125"/>
      <c r="B77" s="125"/>
      <c r="C77" s="125"/>
      <c r="D77" s="81" t="s">
        <v>33</v>
      </c>
      <c r="E77" s="89">
        <v>0</v>
      </c>
      <c r="F77" s="89">
        <v>0</v>
      </c>
      <c r="G77" s="109" t="e">
        <v>#DIV/0!</v>
      </c>
      <c r="H77" s="89">
        <v>0</v>
      </c>
      <c r="I77" s="89">
        <v>0</v>
      </c>
      <c r="J77" s="95" t="e">
        <v>#DIV/0!</v>
      </c>
      <c r="K77" s="89">
        <v>0</v>
      </c>
      <c r="L77" s="89">
        <v>0</v>
      </c>
      <c r="M77" s="95" t="e">
        <v>#DIV/0!</v>
      </c>
      <c r="N77" s="89">
        <v>0</v>
      </c>
      <c r="O77" s="89">
        <v>0</v>
      </c>
      <c r="P77" s="95" t="e">
        <v>#DIV/0!</v>
      </c>
      <c r="Q77" s="89">
        <v>0</v>
      </c>
      <c r="R77" s="89">
        <v>0</v>
      </c>
      <c r="S77" s="95" t="e">
        <v>#DIV/0!</v>
      </c>
      <c r="T77" s="89">
        <v>0</v>
      </c>
      <c r="U77" s="89">
        <v>0</v>
      </c>
      <c r="V77" s="95" t="e">
        <v>#DIV/0!</v>
      </c>
      <c r="W77" s="89">
        <v>0</v>
      </c>
      <c r="X77" s="89">
        <v>0</v>
      </c>
      <c r="Y77" s="95" t="e">
        <v>#DIV/0!</v>
      </c>
      <c r="Z77" s="89">
        <v>0</v>
      </c>
      <c r="AA77" s="89">
        <v>0</v>
      </c>
      <c r="AB77" s="95" t="e">
        <v>#DIV/0!</v>
      </c>
      <c r="AC77" s="89">
        <v>0</v>
      </c>
      <c r="AD77" s="89">
        <v>0</v>
      </c>
      <c r="AE77" s="95" t="e">
        <v>#DIV/0!</v>
      </c>
      <c r="AF77" s="89">
        <v>0</v>
      </c>
      <c r="AG77" s="89">
        <v>0</v>
      </c>
      <c r="AH77" s="95" t="e">
        <v>#DIV/0!</v>
      </c>
      <c r="AI77" s="89">
        <v>0</v>
      </c>
      <c r="AJ77" s="89">
        <v>0</v>
      </c>
      <c r="AK77" s="95" t="e">
        <v>#DIV/0!</v>
      </c>
      <c r="AL77" s="89">
        <v>0</v>
      </c>
      <c r="AM77" s="89">
        <v>0</v>
      </c>
      <c r="AN77" s="95" t="e">
        <v>#DIV/0!</v>
      </c>
      <c r="AO77" s="89">
        <v>0</v>
      </c>
      <c r="AP77" s="89">
        <v>0</v>
      </c>
      <c r="AQ77" s="95" t="e">
        <v>#DIV/0!</v>
      </c>
      <c r="AR77" s="156"/>
      <c r="AS77" s="157"/>
    </row>
    <row r="78" spans="1:45" s="34" customFormat="1" ht="20.25">
      <c r="A78" s="158" t="s">
        <v>57</v>
      </c>
      <c r="B78" s="158"/>
      <c r="C78" s="158"/>
      <c r="D78" s="81"/>
      <c r="E78" s="83">
        <v>0</v>
      </c>
      <c r="F78" s="84">
        <v>0</v>
      </c>
      <c r="G78" s="85">
        <v>0</v>
      </c>
      <c r="H78" s="86">
        <v>0</v>
      </c>
      <c r="I78" s="86">
        <v>0</v>
      </c>
      <c r="J78" s="87">
        <v>0</v>
      </c>
      <c r="K78" s="87">
        <v>0</v>
      </c>
      <c r="L78" s="87">
        <v>0</v>
      </c>
      <c r="M78" s="87" t="e">
        <v>#DIV/0!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55">
        <v>0</v>
      </c>
      <c r="AS78" s="56">
        <v>0</v>
      </c>
    </row>
    <row r="79" spans="1:45" ht="23.25" customHeight="1">
      <c r="A79" s="125" t="s">
        <v>58</v>
      </c>
      <c r="B79" s="125"/>
      <c r="C79" s="125"/>
      <c r="D79" s="82" t="s">
        <v>29</v>
      </c>
      <c r="E79" s="99">
        <v>926.5</v>
      </c>
      <c r="F79" s="99">
        <v>64.3</v>
      </c>
      <c r="G79" s="94">
        <f>F79/E79*100</f>
        <v>6.9400971397733411</v>
      </c>
      <c r="H79" s="99">
        <f>H81+H82</f>
        <v>4.5</v>
      </c>
      <c r="I79" s="99">
        <f>I81+I82</f>
        <v>4.5</v>
      </c>
      <c r="J79" s="94">
        <f>I79/H79*100</f>
        <v>100</v>
      </c>
      <c r="K79" s="99">
        <f>K81+K82</f>
        <v>0</v>
      </c>
      <c r="L79" s="99">
        <f>L81+L82</f>
        <v>0</v>
      </c>
      <c r="M79" s="94" t="e">
        <f>L79/K79*100</f>
        <v>#DIV/0!</v>
      </c>
      <c r="N79" s="99">
        <f>N81+N82</f>
        <v>15.5</v>
      </c>
      <c r="O79" s="99">
        <f>O81+O82</f>
        <v>14.799999999999997</v>
      </c>
      <c r="P79" s="94">
        <f>O79/N79*100</f>
        <v>95.483870967741908</v>
      </c>
      <c r="Q79" s="99">
        <f>Q81+Q82</f>
        <v>0</v>
      </c>
      <c r="R79" s="99">
        <f>R81+R82</f>
        <v>0</v>
      </c>
      <c r="S79" s="94" t="e">
        <f>R79/Q79*100</f>
        <v>#DIV/0!</v>
      </c>
      <c r="T79" s="99">
        <f>T81+T82</f>
        <v>38.799999999999997</v>
      </c>
      <c r="U79" s="99">
        <f>U81+U82</f>
        <v>30.399999999999995</v>
      </c>
      <c r="V79" s="94">
        <f>U79/T79*100</f>
        <v>78.350515463917517</v>
      </c>
      <c r="W79" s="99">
        <f>W81+W82</f>
        <v>4.5999999999999943</v>
      </c>
      <c r="X79" s="99">
        <f>X81+X82</f>
        <v>4.5999999999999943</v>
      </c>
      <c r="Y79" s="94">
        <f>X79/W79*100</f>
        <v>100</v>
      </c>
      <c r="Z79" s="99">
        <f>Z81+Z82</f>
        <v>0.59999999999999432</v>
      </c>
      <c r="AA79" s="99">
        <f>AA81+AA82</f>
        <v>0</v>
      </c>
      <c r="AB79" s="94">
        <f>AA79/Z79*100</f>
        <v>0</v>
      </c>
      <c r="AC79" s="99">
        <f>AC81+AC82</f>
        <v>3.5999999999999943</v>
      </c>
      <c r="AD79" s="99">
        <f>AD81+AD82</f>
        <v>5.3999999999999986</v>
      </c>
      <c r="AE79" s="94">
        <f>AD79/AC79*100</f>
        <v>150.0000000000002</v>
      </c>
      <c r="AF79" s="99">
        <f>AF81+AF82</f>
        <v>22.599999999999994</v>
      </c>
      <c r="AG79" s="99">
        <f>AG81+AG82</f>
        <v>17.3</v>
      </c>
      <c r="AH79" s="94">
        <f>AG79/AF79*100</f>
        <v>76.548672566371707</v>
      </c>
      <c r="AI79" s="99">
        <f>AI81+AI82</f>
        <v>831.1</v>
      </c>
      <c r="AJ79" s="99">
        <f>AJ81+AJ82</f>
        <v>0</v>
      </c>
      <c r="AK79" s="94">
        <v>0</v>
      </c>
      <c r="AL79" s="99">
        <v>2.6</v>
      </c>
      <c r="AM79" s="99">
        <v>0</v>
      </c>
      <c r="AN79" s="94">
        <v>0</v>
      </c>
      <c r="AO79" s="99">
        <v>2.6</v>
      </c>
      <c r="AP79" s="99">
        <v>0</v>
      </c>
      <c r="AQ79" s="94">
        <v>0</v>
      </c>
      <c r="AR79" s="117">
        <v>0</v>
      </c>
      <c r="AS79" s="157">
        <v>0</v>
      </c>
    </row>
    <row r="80" spans="1:45">
      <c r="A80" s="125"/>
      <c r="B80" s="125"/>
      <c r="C80" s="125"/>
      <c r="D80" s="82" t="s">
        <v>30</v>
      </c>
      <c r="E80" s="89">
        <v>0</v>
      </c>
      <c r="F80" s="95">
        <v>0</v>
      </c>
      <c r="G80" s="109" t="e">
        <v>#DIV/0!</v>
      </c>
      <c r="H80" s="89">
        <v>0</v>
      </c>
      <c r="I80" s="89">
        <v>0</v>
      </c>
      <c r="J80" s="89" t="e">
        <v>#DIV/0!</v>
      </c>
      <c r="K80" s="89">
        <v>0</v>
      </c>
      <c r="L80" s="89">
        <v>0</v>
      </c>
      <c r="M80" s="89" t="e">
        <v>#DIV/0!</v>
      </c>
      <c r="N80" s="89">
        <v>0</v>
      </c>
      <c r="O80" s="89">
        <v>0</v>
      </c>
      <c r="P80" s="89" t="e">
        <v>#DIV/0!</v>
      </c>
      <c r="Q80" s="89">
        <v>0</v>
      </c>
      <c r="R80" s="89">
        <v>0</v>
      </c>
      <c r="S80" s="95" t="e">
        <v>#DIV/0!</v>
      </c>
      <c r="T80" s="89">
        <v>0</v>
      </c>
      <c r="U80" s="89">
        <v>0</v>
      </c>
      <c r="V80" s="95" t="e">
        <v>#DIV/0!</v>
      </c>
      <c r="W80" s="89">
        <v>0</v>
      </c>
      <c r="X80" s="89">
        <v>0</v>
      </c>
      <c r="Y80" s="95" t="e">
        <v>#DIV/0!</v>
      </c>
      <c r="Z80" s="89">
        <v>0</v>
      </c>
      <c r="AA80" s="89">
        <v>0</v>
      </c>
      <c r="AB80" s="95" t="e">
        <v>#DIV/0!</v>
      </c>
      <c r="AC80" s="89">
        <v>0</v>
      </c>
      <c r="AD80" s="89">
        <v>0</v>
      </c>
      <c r="AE80" s="95" t="e">
        <v>#DIV/0!</v>
      </c>
      <c r="AF80" s="89">
        <v>0</v>
      </c>
      <c r="AG80" s="89">
        <v>0</v>
      </c>
      <c r="AH80" s="95" t="e">
        <v>#DIV/0!</v>
      </c>
      <c r="AI80" s="89">
        <v>0</v>
      </c>
      <c r="AJ80" s="89">
        <v>0</v>
      </c>
      <c r="AK80" s="95" t="e">
        <v>#DIV/0!</v>
      </c>
      <c r="AL80" s="89">
        <v>0</v>
      </c>
      <c r="AM80" s="89">
        <v>0</v>
      </c>
      <c r="AN80" s="95" t="e">
        <v>#DIV/0!</v>
      </c>
      <c r="AO80" s="89">
        <v>0</v>
      </c>
      <c r="AP80" s="89">
        <v>0</v>
      </c>
      <c r="AQ80" s="95" t="e">
        <v>#DIV/0!</v>
      </c>
      <c r="AR80" s="118"/>
      <c r="AS80" s="157"/>
    </row>
    <row r="81" spans="1:45">
      <c r="A81" s="125"/>
      <c r="B81" s="125"/>
      <c r="C81" s="125"/>
      <c r="D81" s="82" t="s">
        <v>31</v>
      </c>
      <c r="E81" s="89">
        <f>H81+K81+N81+Q81+T81+W81+Z81+AC81+AF81+AI81+AL81+AO81</f>
        <v>828.5</v>
      </c>
      <c r="F81" s="89">
        <f>I81+L81+O81+R81+U81+X81+AA81+AD81+AG81+AJ81+AM81+AP81</f>
        <v>0</v>
      </c>
      <c r="G81" s="109">
        <v>0</v>
      </c>
      <c r="H81" s="89">
        <v>0</v>
      </c>
      <c r="I81" s="89">
        <v>0</v>
      </c>
      <c r="J81" s="89" t="e">
        <v>#DIV/0!</v>
      </c>
      <c r="K81" s="89">
        <v>0</v>
      </c>
      <c r="L81" s="89">
        <v>0</v>
      </c>
      <c r="M81" s="89" t="e">
        <v>#DIV/0!</v>
      </c>
      <c r="N81" s="89">
        <v>0</v>
      </c>
      <c r="O81" s="89">
        <v>0</v>
      </c>
      <c r="P81" s="89" t="e">
        <v>#DIV/0!</v>
      </c>
      <c r="Q81" s="89">
        <v>0</v>
      </c>
      <c r="R81" s="89">
        <v>0</v>
      </c>
      <c r="S81" s="95" t="e">
        <v>#DIV/0!</v>
      </c>
      <c r="T81" s="89">
        <v>0</v>
      </c>
      <c r="U81" s="89">
        <v>0</v>
      </c>
      <c r="V81" s="95" t="e">
        <v>#DIV/0!</v>
      </c>
      <c r="W81" s="89">
        <v>0</v>
      </c>
      <c r="X81" s="89">
        <v>0</v>
      </c>
      <c r="Y81" s="95" t="e">
        <v>#DIV/0!</v>
      </c>
      <c r="Z81" s="89">
        <v>0</v>
      </c>
      <c r="AA81" s="89">
        <v>0</v>
      </c>
      <c r="AB81" s="95" t="e">
        <v>#DIV/0!</v>
      </c>
      <c r="AC81" s="89">
        <v>0</v>
      </c>
      <c r="AD81" s="89">
        <v>0</v>
      </c>
      <c r="AE81" s="95" t="e">
        <v>#DIV/0!</v>
      </c>
      <c r="AF81" s="89">
        <v>0</v>
      </c>
      <c r="AG81" s="89">
        <v>0</v>
      </c>
      <c r="AH81" s="95" t="e">
        <v>#DIV/0!</v>
      </c>
      <c r="AI81" s="89">
        <f>AI35</f>
        <v>828.5</v>
      </c>
      <c r="AJ81" s="89">
        <v>0</v>
      </c>
      <c r="AK81" s="95">
        <v>0</v>
      </c>
      <c r="AL81" s="89">
        <v>0</v>
      </c>
      <c r="AM81" s="89">
        <v>0</v>
      </c>
      <c r="AN81" s="95" t="e">
        <v>#DIV/0!</v>
      </c>
      <c r="AO81" s="89">
        <v>0</v>
      </c>
      <c r="AP81" s="89">
        <v>0</v>
      </c>
      <c r="AQ81" s="95" t="e">
        <v>#DIV/0!</v>
      </c>
      <c r="AR81" s="118"/>
      <c r="AS81" s="157"/>
    </row>
    <row r="82" spans="1:45" s="57" customFormat="1">
      <c r="A82" s="125"/>
      <c r="B82" s="125"/>
      <c r="C82" s="125"/>
      <c r="D82" s="81" t="s">
        <v>32</v>
      </c>
      <c r="E82" s="89">
        <f>H82+K82+N82+Q82+T82+W82+Z82+AC82+AF82+AI82+AL82+AO82</f>
        <v>97.999999999999943</v>
      </c>
      <c r="F82" s="89">
        <f>I82+L82+O82+R82+U82+X82+AA82+AD82+AG82+AJ82+AM82+AP82</f>
        <v>76.999999999999986</v>
      </c>
      <c r="G82" s="109">
        <v>65.612244897959201</v>
      </c>
      <c r="H82" s="89">
        <f>H15+H20+H43-H102</f>
        <v>4.5</v>
      </c>
      <c r="I82" s="89">
        <f>I15+I20+I43-I102</f>
        <v>4.5</v>
      </c>
      <c r="J82" s="95">
        <f>I82/H82*100</f>
        <v>100</v>
      </c>
      <c r="K82" s="89">
        <f>K15+K20+K43-K102</f>
        <v>0</v>
      </c>
      <c r="L82" s="89">
        <f>L15+L20+L43-L102</f>
        <v>0</v>
      </c>
      <c r="M82" s="95" t="e">
        <f>L82/K82*100</f>
        <v>#DIV/0!</v>
      </c>
      <c r="N82" s="89">
        <f>N15+N20+N43-N102</f>
        <v>15.5</v>
      </c>
      <c r="O82" s="89">
        <f>O15+O20+O43-O102</f>
        <v>14.799999999999997</v>
      </c>
      <c r="P82" s="95">
        <f>O82/N82*100</f>
        <v>95.483870967741908</v>
      </c>
      <c r="Q82" s="89">
        <f>Q15+Q20+Q43-Q102</f>
        <v>0</v>
      </c>
      <c r="R82" s="89">
        <f>R15+R20+R43-R102</f>
        <v>0</v>
      </c>
      <c r="S82" s="95" t="e">
        <f>R82/Q82*100</f>
        <v>#DIV/0!</v>
      </c>
      <c r="T82" s="89">
        <f>T15+T20+T43-T102+10</f>
        <v>38.799999999999997</v>
      </c>
      <c r="U82" s="89">
        <f>U15+U20+U43-U102</f>
        <v>30.399999999999995</v>
      </c>
      <c r="V82" s="95">
        <f>U82/T82*100</f>
        <v>78.350515463917517</v>
      </c>
      <c r="W82" s="89">
        <f>W15+W20+W43-W102-37.7</f>
        <v>4.5999999999999943</v>
      </c>
      <c r="X82" s="89">
        <f>X15+X20+X43-X102</f>
        <v>4.5999999999999943</v>
      </c>
      <c r="Y82" s="95">
        <f>X82/W82*100</f>
        <v>100</v>
      </c>
      <c r="Z82" s="89">
        <f>Z15+Z20+Z43-Z102</f>
        <v>0.59999999999999432</v>
      </c>
      <c r="AA82" s="89">
        <f>AA15+AA20+AA43-AA102-37.7</f>
        <v>0</v>
      </c>
      <c r="AB82" s="95">
        <f>AA82/Z82*100</f>
        <v>0</v>
      </c>
      <c r="AC82" s="89">
        <f>AC15+AC20+AC43-41.7</f>
        <v>3.5999999999999943</v>
      </c>
      <c r="AD82" s="89">
        <f>AD15+AD20+AD43-AD102</f>
        <v>5.3999999999999986</v>
      </c>
      <c r="AE82" s="95">
        <f>AD82/AC82*100</f>
        <v>150.0000000000002</v>
      </c>
      <c r="AF82" s="89">
        <f>AF15+AF20+AF43-AF102+16</f>
        <v>22.599999999999994</v>
      </c>
      <c r="AG82" s="89">
        <f>AG15+AG20+AG43-AG102+15</f>
        <v>17.3</v>
      </c>
      <c r="AH82" s="95">
        <f>AG82/AF82*100</f>
        <v>76.548672566371707</v>
      </c>
      <c r="AI82" s="89">
        <f t="shared" ref="AI82:AN82" si="13">AI15+AI20+AI43-AI102</f>
        <v>2.5999999999999943</v>
      </c>
      <c r="AJ82" s="89">
        <f t="shared" si="13"/>
        <v>0</v>
      </c>
      <c r="AK82" s="89" t="e">
        <f t="shared" si="13"/>
        <v>#DIV/0!</v>
      </c>
      <c r="AL82" s="89">
        <f t="shared" si="13"/>
        <v>2.5999999999999943</v>
      </c>
      <c r="AM82" s="89">
        <f t="shared" si="13"/>
        <v>0</v>
      </c>
      <c r="AN82" s="89" t="e">
        <f t="shared" si="13"/>
        <v>#DIV/0!</v>
      </c>
      <c r="AO82" s="89">
        <f>AO15+AO20+AO43-AO102-37.6</f>
        <v>2.5999999999999872</v>
      </c>
      <c r="AP82" s="89">
        <v>0</v>
      </c>
      <c r="AQ82" s="95">
        <v>0</v>
      </c>
      <c r="AR82" s="118"/>
      <c r="AS82" s="157"/>
    </row>
    <row r="83" spans="1:45" s="58" customFormat="1" ht="37.5">
      <c r="A83" s="125"/>
      <c r="B83" s="125"/>
      <c r="C83" s="125"/>
      <c r="D83" s="81" t="s">
        <v>33</v>
      </c>
      <c r="E83" s="89">
        <v>0</v>
      </c>
      <c r="F83" s="95">
        <v>0</v>
      </c>
      <c r="G83" s="109" t="e">
        <v>#DIV/0!</v>
      </c>
      <c r="H83" s="89">
        <v>0</v>
      </c>
      <c r="I83" s="89">
        <v>0</v>
      </c>
      <c r="J83" s="89" t="e">
        <v>#DIV/0!</v>
      </c>
      <c r="K83" s="89">
        <v>0</v>
      </c>
      <c r="L83" s="89">
        <v>0</v>
      </c>
      <c r="M83" s="89" t="e">
        <v>#DIV/0!</v>
      </c>
      <c r="N83" s="89">
        <v>0</v>
      </c>
      <c r="O83" s="89">
        <v>0</v>
      </c>
      <c r="P83" s="89" t="e">
        <v>#DIV/0!</v>
      </c>
      <c r="Q83" s="89">
        <v>0</v>
      </c>
      <c r="R83" s="89">
        <v>0</v>
      </c>
      <c r="S83" s="95" t="e">
        <v>#DIV/0!</v>
      </c>
      <c r="T83" s="89">
        <v>0</v>
      </c>
      <c r="U83" s="89">
        <v>0</v>
      </c>
      <c r="V83" s="95" t="e">
        <v>#DIV/0!</v>
      </c>
      <c r="W83" s="89">
        <v>0</v>
      </c>
      <c r="X83" s="89">
        <v>0</v>
      </c>
      <c r="Y83" s="95" t="e">
        <v>#DIV/0!</v>
      </c>
      <c r="Z83" s="89">
        <v>0</v>
      </c>
      <c r="AA83" s="89">
        <v>0</v>
      </c>
      <c r="AB83" s="95" t="e">
        <v>#DIV/0!</v>
      </c>
      <c r="AC83" s="89">
        <v>0</v>
      </c>
      <c r="AD83" s="89">
        <v>0</v>
      </c>
      <c r="AE83" s="95" t="e">
        <v>#DIV/0!</v>
      </c>
      <c r="AF83" s="89">
        <v>0</v>
      </c>
      <c r="AG83" s="89">
        <v>0</v>
      </c>
      <c r="AH83" s="95" t="e">
        <v>#DIV/0!</v>
      </c>
      <c r="AI83" s="89">
        <v>0</v>
      </c>
      <c r="AJ83" s="89">
        <v>0</v>
      </c>
      <c r="AK83" s="95" t="e">
        <v>#DIV/0!</v>
      </c>
      <c r="AL83" s="89">
        <v>0</v>
      </c>
      <c r="AM83" s="89">
        <v>0</v>
      </c>
      <c r="AN83" s="95" t="e">
        <v>#DIV/0!</v>
      </c>
      <c r="AO83" s="89">
        <v>0</v>
      </c>
      <c r="AP83" s="89">
        <v>0</v>
      </c>
      <c r="AQ83" s="95" t="e">
        <v>#DIV/0!</v>
      </c>
      <c r="AR83" s="119"/>
      <c r="AS83" s="157"/>
    </row>
    <row r="84" spans="1:45" s="59" customFormat="1" ht="23.25" customHeight="1">
      <c r="A84" s="125" t="s">
        <v>59</v>
      </c>
      <c r="B84" s="125"/>
      <c r="C84" s="125"/>
      <c r="D84" s="82" t="s">
        <v>29</v>
      </c>
      <c r="E84" s="99">
        <f>E87</f>
        <v>25399.399999999998</v>
      </c>
      <c r="F84" s="99">
        <f>F87</f>
        <v>19149.5</v>
      </c>
      <c r="G84" s="94">
        <f>F84/E84*100</f>
        <v>75.39351323259605</v>
      </c>
      <c r="H84" s="99">
        <f>H87</f>
        <v>879.3</v>
      </c>
      <c r="I84" s="99">
        <f>I87</f>
        <v>879.3</v>
      </c>
      <c r="J84" s="94">
        <f>I84/H84*100</f>
        <v>100</v>
      </c>
      <c r="K84" s="99">
        <f>K87</f>
        <v>2927.8</v>
      </c>
      <c r="L84" s="99">
        <f>L87</f>
        <v>2927.8</v>
      </c>
      <c r="M84" s="94">
        <f>L84/K84*100</f>
        <v>100</v>
      </c>
      <c r="N84" s="99">
        <f>N87</f>
        <v>2366.1</v>
      </c>
      <c r="O84" s="99">
        <f>O87</f>
        <v>2331.3999999999996</v>
      </c>
      <c r="P84" s="94">
        <f>O84/N84*100</f>
        <v>98.533451671526976</v>
      </c>
      <c r="Q84" s="99">
        <f>Q87</f>
        <v>2269</v>
      </c>
      <c r="R84" s="99">
        <f>R87</f>
        <v>2269</v>
      </c>
      <c r="S84" s="94">
        <f>R84/Q84*100</f>
        <v>100</v>
      </c>
      <c r="T84" s="99">
        <f>T87</f>
        <v>1788</v>
      </c>
      <c r="U84" s="99">
        <f>U87</f>
        <v>1788</v>
      </c>
      <c r="V84" s="94">
        <f>U84/T84*100</f>
        <v>100</v>
      </c>
      <c r="W84" s="99">
        <f>W87</f>
        <v>2348.5</v>
      </c>
      <c r="X84" s="99">
        <f>X87</f>
        <v>2347.3000000000002</v>
      </c>
      <c r="Y84" s="94">
        <f>X84/W84*100</f>
        <v>99.948903555460944</v>
      </c>
      <c r="Z84" s="99">
        <f>Z87</f>
        <v>2926.4</v>
      </c>
      <c r="AA84" s="99">
        <f>AA87</f>
        <v>2721.2</v>
      </c>
      <c r="AB84" s="94">
        <f>AA84/Z84*100</f>
        <v>92.987971569163463</v>
      </c>
      <c r="AC84" s="99">
        <f>AC87</f>
        <v>2136.3000000000002</v>
      </c>
      <c r="AD84" s="99">
        <f>AD87</f>
        <v>2154.6</v>
      </c>
      <c r="AE84" s="94">
        <f>AD84/AC84*100</f>
        <v>100.85662126105883</v>
      </c>
      <c r="AF84" s="99">
        <f>AF87</f>
        <v>1977.1</v>
      </c>
      <c r="AG84" s="99">
        <f>AG87</f>
        <v>1730.9</v>
      </c>
      <c r="AH84" s="94">
        <f>AG84/AF84*100</f>
        <v>87.547417935359888</v>
      </c>
      <c r="AI84" s="99">
        <f t="shared" ref="AI84:AO84" si="14">AI87</f>
        <v>1881.5</v>
      </c>
      <c r="AJ84" s="99">
        <f t="shared" si="14"/>
        <v>0</v>
      </c>
      <c r="AK84" s="99">
        <f t="shared" si="14"/>
        <v>0</v>
      </c>
      <c r="AL84" s="99">
        <f t="shared" si="14"/>
        <v>1757.6</v>
      </c>
      <c r="AM84" s="99">
        <f t="shared" si="14"/>
        <v>0</v>
      </c>
      <c r="AN84" s="99">
        <f t="shared" si="14"/>
        <v>0</v>
      </c>
      <c r="AO84" s="99">
        <f t="shared" si="14"/>
        <v>2141.7999999999997</v>
      </c>
      <c r="AP84" s="99">
        <v>0</v>
      </c>
      <c r="AQ84" s="94">
        <v>0</v>
      </c>
      <c r="AR84" s="156">
        <v>0</v>
      </c>
      <c r="AS84" s="157">
        <v>0</v>
      </c>
    </row>
    <row r="85" spans="1:45">
      <c r="A85" s="125"/>
      <c r="B85" s="125"/>
      <c r="C85" s="125"/>
      <c r="D85" s="82" t="s">
        <v>30</v>
      </c>
      <c r="E85" s="89">
        <v>0</v>
      </c>
      <c r="F85" s="89">
        <v>0</v>
      </c>
      <c r="G85" s="109" t="e">
        <v>#DIV/0!</v>
      </c>
      <c r="H85" s="89">
        <v>0</v>
      </c>
      <c r="I85" s="89">
        <v>0</v>
      </c>
      <c r="J85" s="95" t="e">
        <v>#DIV/0!</v>
      </c>
      <c r="K85" s="89">
        <v>0</v>
      </c>
      <c r="L85" s="89">
        <v>0</v>
      </c>
      <c r="M85" s="95" t="e">
        <v>#DIV/0!</v>
      </c>
      <c r="N85" s="89">
        <v>0</v>
      </c>
      <c r="O85" s="89">
        <v>0</v>
      </c>
      <c r="P85" s="95" t="e">
        <v>#DIV/0!</v>
      </c>
      <c r="Q85" s="89">
        <v>0</v>
      </c>
      <c r="R85" s="89">
        <v>0</v>
      </c>
      <c r="S85" s="95" t="e">
        <v>#DIV/0!</v>
      </c>
      <c r="T85" s="89">
        <v>0</v>
      </c>
      <c r="U85" s="89">
        <v>0</v>
      </c>
      <c r="V85" s="95" t="e">
        <v>#DIV/0!</v>
      </c>
      <c r="W85" s="89">
        <v>0</v>
      </c>
      <c r="X85" s="89">
        <v>0</v>
      </c>
      <c r="Y85" s="95" t="e">
        <v>#DIV/0!</v>
      </c>
      <c r="Z85" s="89">
        <v>0</v>
      </c>
      <c r="AA85" s="89">
        <v>0</v>
      </c>
      <c r="AB85" s="95" t="e">
        <v>#DIV/0!</v>
      </c>
      <c r="AC85" s="89">
        <v>0</v>
      </c>
      <c r="AD85" s="89">
        <v>0</v>
      </c>
      <c r="AE85" s="95" t="e">
        <v>#DIV/0!</v>
      </c>
      <c r="AF85" s="89">
        <v>0</v>
      </c>
      <c r="AG85" s="89">
        <v>0</v>
      </c>
      <c r="AH85" s="95" t="e">
        <v>#DIV/0!</v>
      </c>
      <c r="AI85" s="89">
        <v>0</v>
      </c>
      <c r="AJ85" s="89">
        <v>0</v>
      </c>
      <c r="AK85" s="95" t="e">
        <v>#DIV/0!</v>
      </c>
      <c r="AL85" s="89">
        <v>0</v>
      </c>
      <c r="AM85" s="89">
        <v>0</v>
      </c>
      <c r="AN85" s="95" t="e">
        <v>#DIV/0!</v>
      </c>
      <c r="AO85" s="89">
        <v>0</v>
      </c>
      <c r="AP85" s="89">
        <v>0</v>
      </c>
      <c r="AQ85" s="95" t="e">
        <v>#DIV/0!</v>
      </c>
      <c r="AR85" s="156"/>
      <c r="AS85" s="157"/>
    </row>
    <row r="86" spans="1:45" ht="26.25" customHeight="1">
      <c r="A86" s="125"/>
      <c r="B86" s="125"/>
      <c r="C86" s="125"/>
      <c r="D86" s="82" t="s">
        <v>31</v>
      </c>
      <c r="E86" s="89">
        <v>0</v>
      </c>
      <c r="F86" s="89">
        <v>0</v>
      </c>
      <c r="G86" s="109" t="e">
        <v>#DIV/0!</v>
      </c>
      <c r="H86" s="89">
        <v>0</v>
      </c>
      <c r="I86" s="89">
        <v>0</v>
      </c>
      <c r="J86" s="95" t="e">
        <v>#DIV/0!</v>
      </c>
      <c r="K86" s="89">
        <v>0</v>
      </c>
      <c r="L86" s="89">
        <v>0</v>
      </c>
      <c r="M86" s="95" t="e">
        <v>#DIV/0!</v>
      </c>
      <c r="N86" s="89">
        <v>0</v>
      </c>
      <c r="O86" s="89">
        <v>0</v>
      </c>
      <c r="P86" s="95" t="e">
        <v>#DIV/0!</v>
      </c>
      <c r="Q86" s="89">
        <v>0</v>
      </c>
      <c r="R86" s="89">
        <v>0</v>
      </c>
      <c r="S86" s="95" t="e">
        <v>#DIV/0!</v>
      </c>
      <c r="T86" s="89">
        <v>0</v>
      </c>
      <c r="U86" s="89">
        <v>0</v>
      </c>
      <c r="V86" s="95" t="e">
        <v>#DIV/0!</v>
      </c>
      <c r="W86" s="89">
        <v>0</v>
      </c>
      <c r="X86" s="89">
        <v>0</v>
      </c>
      <c r="Y86" s="95" t="e">
        <v>#DIV/0!</v>
      </c>
      <c r="Z86" s="89">
        <v>0</v>
      </c>
      <c r="AA86" s="89">
        <v>0</v>
      </c>
      <c r="AB86" s="95" t="e">
        <v>#DIV/0!</v>
      </c>
      <c r="AC86" s="89">
        <v>0</v>
      </c>
      <c r="AD86" s="89">
        <v>0</v>
      </c>
      <c r="AE86" s="95" t="e">
        <v>#DIV/0!</v>
      </c>
      <c r="AF86" s="89">
        <v>0</v>
      </c>
      <c r="AG86" s="89">
        <v>0</v>
      </c>
      <c r="AH86" s="95" t="e">
        <v>#DIV/0!</v>
      </c>
      <c r="AI86" s="89">
        <v>0</v>
      </c>
      <c r="AJ86" s="89">
        <v>0</v>
      </c>
      <c r="AK86" s="95" t="e">
        <v>#DIV/0!</v>
      </c>
      <c r="AL86" s="89">
        <v>0</v>
      </c>
      <c r="AM86" s="89">
        <v>0</v>
      </c>
      <c r="AN86" s="95" t="e">
        <v>#DIV/0!</v>
      </c>
      <c r="AO86" s="89">
        <v>0</v>
      </c>
      <c r="AP86" s="89">
        <v>0</v>
      </c>
      <c r="AQ86" s="95" t="e">
        <v>#DIV/0!</v>
      </c>
      <c r="AR86" s="156"/>
      <c r="AS86" s="157"/>
    </row>
    <row r="87" spans="1:45">
      <c r="A87" s="125"/>
      <c r="B87" s="125"/>
      <c r="C87" s="125"/>
      <c r="D87" s="81" t="s">
        <v>32</v>
      </c>
      <c r="E87" s="89">
        <f>H87+K87+N87+Q87+T87+W87+Z87+AC87+AF87+AI87+AL87+AO87</f>
        <v>25399.399999999998</v>
      </c>
      <c r="F87" s="89">
        <f>I87+L87+O87+R87+U87+X87+AA87+AD87+AG87+AJ87+AM87+AP87</f>
        <v>19149.5</v>
      </c>
      <c r="G87" s="109">
        <f>F87/E87*100</f>
        <v>75.39351323259605</v>
      </c>
      <c r="H87" s="89">
        <f>H25</f>
        <v>879.3</v>
      </c>
      <c r="I87" s="89">
        <f>I25</f>
        <v>879.3</v>
      </c>
      <c r="J87" s="95">
        <f>I87/H87*100</f>
        <v>100</v>
      </c>
      <c r="K87" s="89">
        <f>K25</f>
        <v>2927.8</v>
      </c>
      <c r="L87" s="89">
        <f>L25</f>
        <v>2927.8</v>
      </c>
      <c r="M87" s="95">
        <f>L87/K87*100</f>
        <v>100</v>
      </c>
      <c r="N87" s="89">
        <f>N25</f>
        <v>2366.1</v>
      </c>
      <c r="O87" s="89">
        <f>O25</f>
        <v>2331.3999999999996</v>
      </c>
      <c r="P87" s="95">
        <f>O87/N87*100</f>
        <v>98.533451671526976</v>
      </c>
      <c r="Q87" s="89">
        <f>Q25</f>
        <v>2269</v>
      </c>
      <c r="R87" s="89">
        <f>R25</f>
        <v>2269</v>
      </c>
      <c r="S87" s="95">
        <f>R87/Q87*100</f>
        <v>100</v>
      </c>
      <c r="T87" s="89">
        <f>T25</f>
        <v>1788</v>
      </c>
      <c r="U87" s="89">
        <f>U25</f>
        <v>1788</v>
      </c>
      <c r="V87" s="95">
        <f>U87/T87*100</f>
        <v>100</v>
      </c>
      <c r="W87" s="89">
        <f>W25</f>
        <v>2348.5</v>
      </c>
      <c r="X87" s="89">
        <f>X25</f>
        <v>2347.3000000000002</v>
      </c>
      <c r="Y87" s="95">
        <f>X87/W87*100</f>
        <v>99.948903555460944</v>
      </c>
      <c r="Z87" s="89">
        <f>Z25</f>
        <v>2926.4</v>
      </c>
      <c r="AA87" s="89">
        <f>AA25</f>
        <v>2721.2</v>
      </c>
      <c r="AB87" s="95">
        <f>AA87/Z87*100</f>
        <v>92.987971569163463</v>
      </c>
      <c r="AC87" s="89">
        <f>AC25-1767.8</f>
        <v>2136.3000000000002</v>
      </c>
      <c r="AD87" s="89">
        <f>AD25</f>
        <v>2154.6</v>
      </c>
      <c r="AE87" s="95">
        <f>AD87/AC87*100</f>
        <v>100.85662126105883</v>
      </c>
      <c r="AF87" s="89">
        <f>AF25</f>
        <v>1977.1</v>
      </c>
      <c r="AG87" s="89">
        <f>AG25</f>
        <v>1730.9</v>
      </c>
      <c r="AH87" s="95">
        <f>AG87/AF87*100</f>
        <v>87.547417935359888</v>
      </c>
      <c r="AI87" s="89">
        <f t="shared" ref="AI87:AO87" si="15">AI25</f>
        <v>1881.5</v>
      </c>
      <c r="AJ87" s="89">
        <f t="shared" si="15"/>
        <v>0</v>
      </c>
      <c r="AK87" s="89">
        <f t="shared" si="15"/>
        <v>0</v>
      </c>
      <c r="AL87" s="89">
        <f t="shared" si="15"/>
        <v>1757.6</v>
      </c>
      <c r="AM87" s="89">
        <f t="shared" si="15"/>
        <v>0</v>
      </c>
      <c r="AN87" s="89">
        <f t="shared" si="15"/>
        <v>0</v>
      </c>
      <c r="AO87" s="89">
        <f t="shared" si="15"/>
        <v>2141.7999999999997</v>
      </c>
      <c r="AP87" s="89">
        <v>0</v>
      </c>
      <c r="AQ87" s="95">
        <v>0</v>
      </c>
      <c r="AR87" s="156"/>
      <c r="AS87" s="157"/>
    </row>
    <row r="88" spans="1:45" ht="37.5">
      <c r="A88" s="125"/>
      <c r="B88" s="125"/>
      <c r="C88" s="125"/>
      <c r="D88" s="81" t="s">
        <v>33</v>
      </c>
      <c r="E88" s="89">
        <v>0</v>
      </c>
      <c r="F88" s="89">
        <v>0</v>
      </c>
      <c r="G88" s="109" t="e">
        <v>#DIV/0!</v>
      </c>
      <c r="H88" s="89">
        <v>0</v>
      </c>
      <c r="I88" s="89">
        <v>0</v>
      </c>
      <c r="J88" s="95" t="e">
        <v>#DIV/0!</v>
      </c>
      <c r="K88" s="89">
        <v>0</v>
      </c>
      <c r="L88" s="89">
        <v>0</v>
      </c>
      <c r="M88" s="95" t="e">
        <v>#DIV/0!</v>
      </c>
      <c r="N88" s="89">
        <v>0</v>
      </c>
      <c r="O88" s="89">
        <v>0</v>
      </c>
      <c r="P88" s="95" t="e">
        <v>#DIV/0!</v>
      </c>
      <c r="Q88" s="89">
        <v>0</v>
      </c>
      <c r="R88" s="89">
        <v>0</v>
      </c>
      <c r="S88" s="95" t="e">
        <v>#DIV/0!</v>
      </c>
      <c r="T88" s="89">
        <v>0</v>
      </c>
      <c r="U88" s="89">
        <v>0</v>
      </c>
      <c r="V88" s="95" t="e">
        <v>#DIV/0!</v>
      </c>
      <c r="W88" s="89">
        <v>0</v>
      </c>
      <c r="X88" s="89">
        <v>0</v>
      </c>
      <c r="Y88" s="95" t="e">
        <v>#DIV/0!</v>
      </c>
      <c r="Z88" s="89">
        <v>0</v>
      </c>
      <c r="AA88" s="89">
        <v>0</v>
      </c>
      <c r="AB88" s="95" t="e">
        <v>#DIV/0!</v>
      </c>
      <c r="AC88" s="89">
        <v>0</v>
      </c>
      <c r="AD88" s="89">
        <v>0</v>
      </c>
      <c r="AE88" s="95" t="e">
        <v>#DIV/0!</v>
      </c>
      <c r="AF88" s="89">
        <v>0</v>
      </c>
      <c r="AG88" s="89">
        <v>0</v>
      </c>
      <c r="AH88" s="95" t="e">
        <v>#DIV/0!</v>
      </c>
      <c r="AI88" s="89">
        <v>0</v>
      </c>
      <c r="AJ88" s="89">
        <v>0</v>
      </c>
      <c r="AK88" s="95" t="e">
        <v>#DIV/0!</v>
      </c>
      <c r="AL88" s="89">
        <v>0</v>
      </c>
      <c r="AM88" s="89">
        <v>0</v>
      </c>
      <c r="AN88" s="95" t="e">
        <v>#DIV/0!</v>
      </c>
      <c r="AO88" s="89">
        <v>0</v>
      </c>
      <c r="AP88" s="89">
        <v>0</v>
      </c>
      <c r="AQ88" s="95" t="e">
        <v>#DIV/0!</v>
      </c>
      <c r="AR88" s="156"/>
      <c r="AS88" s="157"/>
    </row>
    <row r="89" spans="1:45" ht="23.25" customHeight="1">
      <c r="A89" s="125" t="s">
        <v>60</v>
      </c>
      <c r="B89" s="125"/>
      <c r="C89" s="125"/>
      <c r="D89" s="82" t="s">
        <v>29</v>
      </c>
      <c r="E89" s="99">
        <f>E92</f>
        <v>432.20000000000005</v>
      </c>
      <c r="F89" s="99">
        <f>F92</f>
        <v>216</v>
      </c>
      <c r="G89" s="94">
        <f>F89/E89*100</f>
        <v>49.976862563627947</v>
      </c>
      <c r="H89" s="99">
        <v>0</v>
      </c>
      <c r="I89" s="99">
        <v>0</v>
      </c>
      <c r="J89" s="94" t="e">
        <v>#DIV/0!</v>
      </c>
      <c r="K89" s="99">
        <v>0</v>
      </c>
      <c r="L89" s="99">
        <v>0</v>
      </c>
      <c r="M89" s="94" t="e">
        <v>#DIV/0!</v>
      </c>
      <c r="N89" s="99">
        <v>0</v>
      </c>
      <c r="O89" s="99">
        <v>0</v>
      </c>
      <c r="P89" s="94" t="e">
        <v>#DIV/0!</v>
      </c>
      <c r="Q89" s="99">
        <v>0</v>
      </c>
      <c r="R89" s="99">
        <v>0</v>
      </c>
      <c r="S89" s="94" t="e">
        <v>#DIV/0!</v>
      </c>
      <c r="T89" s="99">
        <v>0</v>
      </c>
      <c r="U89" s="99">
        <v>0</v>
      </c>
      <c r="V89" s="94" t="e">
        <v>#DIV/0!</v>
      </c>
      <c r="W89" s="99">
        <f>W92</f>
        <v>216</v>
      </c>
      <c r="X89" s="99">
        <f>X92</f>
        <v>178.3</v>
      </c>
      <c r="Y89" s="94">
        <f>X89/W89*100</f>
        <v>82.546296296296305</v>
      </c>
      <c r="Z89" s="99">
        <f>Z92</f>
        <v>0</v>
      </c>
      <c r="AA89" s="99">
        <f>AA92</f>
        <v>37.700000000000003</v>
      </c>
      <c r="AB89" s="99">
        <f>AB92</f>
        <v>100</v>
      </c>
      <c r="AC89" s="99">
        <v>0</v>
      </c>
      <c r="AD89" s="99">
        <v>0</v>
      </c>
      <c r="AE89" s="94" t="e">
        <v>#DIV/0!</v>
      </c>
      <c r="AF89" s="99">
        <v>0</v>
      </c>
      <c r="AG89" s="99">
        <v>0</v>
      </c>
      <c r="AH89" s="94" t="e">
        <v>#DIV/0!</v>
      </c>
      <c r="AI89" s="99">
        <f t="shared" ref="AI89:AO89" si="16">AI92</f>
        <v>178.6</v>
      </c>
      <c r="AJ89" s="99">
        <f t="shared" si="16"/>
        <v>0</v>
      </c>
      <c r="AK89" s="99" t="e">
        <f t="shared" si="16"/>
        <v>#DIV/0!</v>
      </c>
      <c r="AL89" s="99">
        <f t="shared" si="16"/>
        <v>0</v>
      </c>
      <c r="AM89" s="99">
        <f t="shared" si="16"/>
        <v>0</v>
      </c>
      <c r="AN89" s="99" t="e">
        <f t="shared" si="16"/>
        <v>#DIV/0!</v>
      </c>
      <c r="AO89" s="99">
        <f t="shared" si="16"/>
        <v>37.6</v>
      </c>
      <c r="AP89" s="99">
        <v>0</v>
      </c>
      <c r="AQ89" s="94">
        <v>0</v>
      </c>
      <c r="AR89" s="156">
        <v>0</v>
      </c>
      <c r="AS89" s="157">
        <v>0</v>
      </c>
    </row>
    <row r="90" spans="1:45">
      <c r="A90" s="125"/>
      <c r="B90" s="125"/>
      <c r="C90" s="125"/>
      <c r="D90" s="82" t="s">
        <v>30</v>
      </c>
      <c r="E90" s="89">
        <v>0</v>
      </c>
      <c r="F90" s="95">
        <v>0</v>
      </c>
      <c r="G90" s="109" t="e">
        <v>#DIV/0!</v>
      </c>
      <c r="H90" s="89">
        <v>0</v>
      </c>
      <c r="I90" s="89">
        <v>0</v>
      </c>
      <c r="J90" s="95" t="e">
        <v>#DIV/0!</v>
      </c>
      <c r="K90" s="89">
        <v>0</v>
      </c>
      <c r="L90" s="89">
        <v>0</v>
      </c>
      <c r="M90" s="95" t="e">
        <v>#DIV/0!</v>
      </c>
      <c r="N90" s="89">
        <v>0</v>
      </c>
      <c r="O90" s="89">
        <v>0</v>
      </c>
      <c r="P90" s="95" t="e">
        <v>#DIV/0!</v>
      </c>
      <c r="Q90" s="89">
        <v>0</v>
      </c>
      <c r="R90" s="89">
        <v>0</v>
      </c>
      <c r="S90" s="95" t="e">
        <v>#DIV/0!</v>
      </c>
      <c r="T90" s="89">
        <v>0</v>
      </c>
      <c r="U90" s="89">
        <v>0</v>
      </c>
      <c r="V90" s="95" t="e">
        <v>#DIV/0!</v>
      </c>
      <c r="W90" s="89">
        <v>0</v>
      </c>
      <c r="X90" s="89">
        <v>0</v>
      </c>
      <c r="Y90" s="95" t="e">
        <v>#DIV/0!</v>
      </c>
      <c r="Z90" s="89">
        <v>0</v>
      </c>
      <c r="AA90" s="89">
        <v>0</v>
      </c>
      <c r="AB90" s="95" t="e">
        <v>#DIV/0!</v>
      </c>
      <c r="AC90" s="89">
        <v>0</v>
      </c>
      <c r="AD90" s="89">
        <v>0</v>
      </c>
      <c r="AE90" s="95" t="e">
        <v>#DIV/0!</v>
      </c>
      <c r="AF90" s="89">
        <v>0</v>
      </c>
      <c r="AG90" s="89">
        <v>0</v>
      </c>
      <c r="AH90" s="95" t="e">
        <v>#DIV/0!</v>
      </c>
      <c r="AI90" s="89">
        <v>0</v>
      </c>
      <c r="AJ90" s="89">
        <v>0</v>
      </c>
      <c r="AK90" s="95" t="e">
        <v>#DIV/0!</v>
      </c>
      <c r="AL90" s="89">
        <v>0</v>
      </c>
      <c r="AM90" s="89">
        <v>0</v>
      </c>
      <c r="AN90" s="95" t="e">
        <v>#DIV/0!</v>
      </c>
      <c r="AO90" s="89">
        <v>0</v>
      </c>
      <c r="AP90" s="89">
        <v>0</v>
      </c>
      <c r="AQ90" s="95" t="e">
        <v>#DIV/0!</v>
      </c>
      <c r="AR90" s="156"/>
      <c r="AS90" s="157"/>
    </row>
    <row r="91" spans="1:45">
      <c r="A91" s="125"/>
      <c r="B91" s="125"/>
      <c r="C91" s="125"/>
      <c r="D91" s="82" t="s">
        <v>31</v>
      </c>
      <c r="E91" s="89">
        <v>0</v>
      </c>
      <c r="F91" s="95">
        <v>0</v>
      </c>
      <c r="G91" s="109" t="e">
        <v>#DIV/0!</v>
      </c>
      <c r="H91" s="89">
        <v>0</v>
      </c>
      <c r="I91" s="89">
        <v>0</v>
      </c>
      <c r="J91" s="95" t="e">
        <v>#DIV/0!</v>
      </c>
      <c r="K91" s="89">
        <v>0</v>
      </c>
      <c r="L91" s="89">
        <v>0</v>
      </c>
      <c r="M91" s="95" t="e">
        <v>#DIV/0!</v>
      </c>
      <c r="N91" s="89">
        <v>0</v>
      </c>
      <c r="O91" s="89">
        <v>0</v>
      </c>
      <c r="P91" s="95" t="e">
        <v>#DIV/0!</v>
      </c>
      <c r="Q91" s="89">
        <v>0</v>
      </c>
      <c r="R91" s="89">
        <v>0</v>
      </c>
      <c r="S91" s="95" t="e">
        <v>#DIV/0!</v>
      </c>
      <c r="T91" s="89">
        <v>0</v>
      </c>
      <c r="U91" s="89">
        <v>0</v>
      </c>
      <c r="V91" s="95" t="e">
        <v>#DIV/0!</v>
      </c>
      <c r="W91" s="89">
        <v>0</v>
      </c>
      <c r="X91" s="89">
        <v>0</v>
      </c>
      <c r="Y91" s="95" t="e">
        <v>#DIV/0!</v>
      </c>
      <c r="Z91" s="89">
        <v>0</v>
      </c>
      <c r="AA91" s="89">
        <v>0</v>
      </c>
      <c r="AB91" s="95" t="e">
        <v>#DIV/0!</v>
      </c>
      <c r="AC91" s="89">
        <v>0</v>
      </c>
      <c r="AD91" s="89">
        <v>0</v>
      </c>
      <c r="AE91" s="95" t="e">
        <v>#DIV/0!</v>
      </c>
      <c r="AF91" s="89">
        <v>0</v>
      </c>
      <c r="AG91" s="89">
        <v>0</v>
      </c>
      <c r="AH91" s="95" t="e">
        <v>#DIV/0!</v>
      </c>
      <c r="AI91" s="89">
        <v>0</v>
      </c>
      <c r="AJ91" s="89">
        <v>0</v>
      </c>
      <c r="AK91" s="95" t="e">
        <v>#DIV/0!</v>
      </c>
      <c r="AL91" s="89">
        <v>0</v>
      </c>
      <c r="AM91" s="89">
        <v>0</v>
      </c>
      <c r="AN91" s="95" t="e">
        <v>#DIV/0!</v>
      </c>
      <c r="AO91" s="89">
        <v>0</v>
      </c>
      <c r="AP91" s="89">
        <v>0</v>
      </c>
      <c r="AQ91" s="95" t="e">
        <v>#DIV/0!</v>
      </c>
      <c r="AR91" s="156"/>
      <c r="AS91" s="157"/>
    </row>
    <row r="92" spans="1:45">
      <c r="A92" s="125"/>
      <c r="B92" s="125"/>
      <c r="C92" s="125"/>
      <c r="D92" s="81" t="s">
        <v>32</v>
      </c>
      <c r="E92" s="89">
        <f>H92+K92+N92+Q92+T92+W92+Z92+AC92+AF92+AI92+AL92+AO92</f>
        <v>432.20000000000005</v>
      </c>
      <c r="F92" s="89">
        <f>I92+L92+O92+R92+U92+X92+AA92+AD92+AG92+AJ92+AM92+AP92</f>
        <v>216</v>
      </c>
      <c r="G92" s="109">
        <f>F92/E92*100</f>
        <v>49.976862563627947</v>
      </c>
      <c r="H92" s="89">
        <v>0</v>
      </c>
      <c r="I92" s="89">
        <v>0</v>
      </c>
      <c r="J92" s="95" t="e">
        <v>#DIV/0!</v>
      </c>
      <c r="K92" s="89">
        <v>0</v>
      </c>
      <c r="L92" s="89">
        <v>0</v>
      </c>
      <c r="M92" s="95" t="e">
        <v>#DIV/0!</v>
      </c>
      <c r="N92" s="89">
        <v>0</v>
      </c>
      <c r="O92" s="89">
        <v>0</v>
      </c>
      <c r="P92" s="95" t="e">
        <v>#DIV/0!</v>
      </c>
      <c r="Q92" s="89">
        <v>0</v>
      </c>
      <c r="R92" s="89">
        <v>0</v>
      </c>
      <c r="S92" s="95" t="e">
        <v>#DIV/0!</v>
      </c>
      <c r="T92" s="89">
        <v>0</v>
      </c>
      <c r="U92" s="89">
        <v>0</v>
      </c>
      <c r="V92" s="95" t="e">
        <v>#DIV/0!</v>
      </c>
      <c r="W92" s="89">
        <f>W54+W20</f>
        <v>216</v>
      </c>
      <c r="X92" s="89">
        <f>X54+X20</f>
        <v>178.3</v>
      </c>
      <c r="Y92" s="95">
        <f>X92/W92*100</f>
        <v>82.546296296296305</v>
      </c>
      <c r="Z92" s="89">
        <f>Z54+Z20</f>
        <v>0</v>
      </c>
      <c r="AA92" s="89">
        <f>AA54+AA20</f>
        <v>37.700000000000003</v>
      </c>
      <c r="AB92" s="95">
        <v>100</v>
      </c>
      <c r="AC92" s="89">
        <v>0</v>
      </c>
      <c r="AD92" s="89">
        <v>0</v>
      </c>
      <c r="AE92" s="95" t="e">
        <v>#DIV/0!</v>
      </c>
      <c r="AF92" s="89">
        <v>0</v>
      </c>
      <c r="AG92" s="89">
        <v>0</v>
      </c>
      <c r="AH92" s="95" t="e">
        <v>#DIV/0!</v>
      </c>
      <c r="AI92" s="89">
        <f t="shared" ref="AI92:AN92" si="17">AI54+AI20</f>
        <v>178.6</v>
      </c>
      <c r="AJ92" s="89">
        <f t="shared" si="17"/>
        <v>0</v>
      </c>
      <c r="AK92" s="89" t="e">
        <f t="shared" si="17"/>
        <v>#DIV/0!</v>
      </c>
      <c r="AL92" s="89">
        <f t="shared" si="17"/>
        <v>0</v>
      </c>
      <c r="AM92" s="89">
        <f t="shared" si="17"/>
        <v>0</v>
      </c>
      <c r="AN92" s="89" t="e">
        <f t="shared" si="17"/>
        <v>#DIV/0!</v>
      </c>
      <c r="AO92" s="89">
        <f>AO54+AO20</f>
        <v>37.6</v>
      </c>
      <c r="AP92" s="89">
        <v>0</v>
      </c>
      <c r="AQ92" s="95">
        <v>0</v>
      </c>
      <c r="AR92" s="156"/>
      <c r="AS92" s="157"/>
    </row>
    <row r="93" spans="1:45" ht="37.5">
      <c r="A93" s="125"/>
      <c r="B93" s="125"/>
      <c r="C93" s="125"/>
      <c r="D93" s="81" t="s">
        <v>33</v>
      </c>
      <c r="E93" s="89">
        <v>0</v>
      </c>
      <c r="F93" s="95">
        <v>0</v>
      </c>
      <c r="G93" s="109" t="e">
        <v>#DIV/0!</v>
      </c>
      <c r="H93" s="89">
        <v>0</v>
      </c>
      <c r="I93" s="89">
        <v>0</v>
      </c>
      <c r="J93" s="95" t="e">
        <v>#DIV/0!</v>
      </c>
      <c r="K93" s="89">
        <v>0</v>
      </c>
      <c r="L93" s="89">
        <v>0</v>
      </c>
      <c r="M93" s="95" t="e">
        <v>#DIV/0!</v>
      </c>
      <c r="N93" s="89">
        <v>0</v>
      </c>
      <c r="O93" s="89">
        <v>0</v>
      </c>
      <c r="P93" s="95" t="e">
        <v>#DIV/0!</v>
      </c>
      <c r="Q93" s="89">
        <v>0</v>
      </c>
      <c r="R93" s="89">
        <v>0</v>
      </c>
      <c r="S93" s="95" t="e">
        <v>#DIV/0!</v>
      </c>
      <c r="T93" s="89">
        <v>0</v>
      </c>
      <c r="U93" s="89">
        <v>0</v>
      </c>
      <c r="V93" s="95" t="e">
        <v>#DIV/0!</v>
      </c>
      <c r="W93" s="89">
        <v>0</v>
      </c>
      <c r="X93" s="89">
        <v>0</v>
      </c>
      <c r="Y93" s="95" t="e">
        <v>#DIV/0!</v>
      </c>
      <c r="Z93" s="89">
        <v>0</v>
      </c>
      <c r="AA93" s="89">
        <v>0</v>
      </c>
      <c r="AB93" s="95" t="e">
        <v>#DIV/0!</v>
      </c>
      <c r="AC93" s="89">
        <v>0</v>
      </c>
      <c r="AD93" s="89">
        <v>0</v>
      </c>
      <c r="AE93" s="95" t="e">
        <v>#DIV/0!</v>
      </c>
      <c r="AF93" s="89">
        <v>0</v>
      </c>
      <c r="AG93" s="89">
        <v>0</v>
      </c>
      <c r="AH93" s="95" t="e">
        <v>#DIV/0!</v>
      </c>
      <c r="AI93" s="89">
        <v>0</v>
      </c>
      <c r="AJ93" s="89">
        <v>0</v>
      </c>
      <c r="AK93" s="95" t="e">
        <v>#DIV/0!</v>
      </c>
      <c r="AL93" s="89">
        <v>0</v>
      </c>
      <c r="AM93" s="89">
        <v>0</v>
      </c>
      <c r="AN93" s="95" t="e">
        <v>#DIV/0!</v>
      </c>
      <c r="AO93" s="89">
        <v>0</v>
      </c>
      <c r="AP93" s="89">
        <v>0</v>
      </c>
      <c r="AQ93" s="95" t="e">
        <v>#DIV/0!</v>
      </c>
      <c r="AR93" s="156"/>
      <c r="AS93" s="157"/>
    </row>
    <row r="94" spans="1:45" ht="23.25" customHeight="1">
      <c r="A94" s="125" t="s">
        <v>61</v>
      </c>
      <c r="B94" s="125"/>
      <c r="C94" s="125"/>
      <c r="D94" s="82" t="s">
        <v>29</v>
      </c>
      <c r="E94" s="99">
        <f>E97</f>
        <v>200</v>
      </c>
      <c r="F94" s="99">
        <f>F97</f>
        <v>136</v>
      </c>
      <c r="G94" s="94">
        <f>F94/E94*100</f>
        <v>68</v>
      </c>
      <c r="H94" s="99">
        <v>0</v>
      </c>
      <c r="I94" s="99">
        <v>0</v>
      </c>
      <c r="J94" s="99" t="e">
        <v>#DIV/0!</v>
      </c>
      <c r="K94" s="99">
        <f>K97</f>
        <v>17</v>
      </c>
      <c r="L94" s="99">
        <f>L97</f>
        <v>17</v>
      </c>
      <c r="M94" s="94">
        <f>L94/K94*100</f>
        <v>100</v>
      </c>
      <c r="N94" s="99">
        <f>N97</f>
        <v>17</v>
      </c>
      <c r="O94" s="99">
        <f>O97</f>
        <v>17</v>
      </c>
      <c r="P94" s="94">
        <f>O94/N94*100</f>
        <v>100</v>
      </c>
      <c r="Q94" s="99">
        <f>Q97</f>
        <v>17</v>
      </c>
      <c r="R94" s="99">
        <f>R97</f>
        <v>17</v>
      </c>
      <c r="S94" s="94">
        <f>R94/Q94*100</f>
        <v>100</v>
      </c>
      <c r="T94" s="99">
        <f>T97</f>
        <v>17</v>
      </c>
      <c r="U94" s="99">
        <f>U97</f>
        <v>17</v>
      </c>
      <c r="V94" s="94">
        <f>U94/T94*100</f>
        <v>100</v>
      </c>
      <c r="W94" s="99">
        <f>W97</f>
        <v>17</v>
      </c>
      <c r="X94" s="99">
        <f>X97</f>
        <v>17</v>
      </c>
      <c r="Y94" s="94">
        <f>X94/W94*100</f>
        <v>100</v>
      </c>
      <c r="Z94" s="99">
        <f>Z97</f>
        <v>17</v>
      </c>
      <c r="AA94" s="99">
        <f>AA97</f>
        <v>17</v>
      </c>
      <c r="AB94" s="94">
        <f>AA94/Z94*100</f>
        <v>100</v>
      </c>
      <c r="AC94" s="99">
        <f>AC97</f>
        <v>17</v>
      </c>
      <c r="AD94" s="99">
        <f>AD97</f>
        <v>17</v>
      </c>
      <c r="AE94" s="94">
        <f>AD94/AC94*100</f>
        <v>100</v>
      </c>
      <c r="AF94" s="99">
        <f>AF97</f>
        <v>17</v>
      </c>
      <c r="AG94" s="99">
        <f>AG97</f>
        <v>17</v>
      </c>
      <c r="AH94" s="94">
        <f>AG94/AF94*100</f>
        <v>100</v>
      </c>
      <c r="AI94" s="99">
        <f t="shared" ref="AI94:AO94" si="18">AI97</f>
        <v>17</v>
      </c>
      <c r="AJ94" s="99">
        <f t="shared" si="18"/>
        <v>0</v>
      </c>
      <c r="AK94" s="99">
        <f t="shared" si="18"/>
        <v>0</v>
      </c>
      <c r="AL94" s="99">
        <f t="shared" si="18"/>
        <v>17</v>
      </c>
      <c r="AM94" s="99">
        <f t="shared" si="18"/>
        <v>0</v>
      </c>
      <c r="AN94" s="99">
        <f t="shared" si="18"/>
        <v>0</v>
      </c>
      <c r="AO94" s="99">
        <f t="shared" si="18"/>
        <v>30</v>
      </c>
      <c r="AP94" s="99">
        <v>0</v>
      </c>
      <c r="AQ94" s="94">
        <v>0</v>
      </c>
      <c r="AR94" s="156">
        <v>0</v>
      </c>
      <c r="AS94" s="157">
        <v>0</v>
      </c>
    </row>
    <row r="95" spans="1:45">
      <c r="A95" s="125"/>
      <c r="B95" s="125"/>
      <c r="C95" s="125"/>
      <c r="D95" s="82" t="s">
        <v>30</v>
      </c>
      <c r="E95" s="89">
        <v>0</v>
      </c>
      <c r="F95" s="95">
        <v>0</v>
      </c>
      <c r="G95" s="109" t="e">
        <v>#DIV/0!</v>
      </c>
      <c r="H95" s="89">
        <v>0</v>
      </c>
      <c r="I95" s="89">
        <v>0</v>
      </c>
      <c r="J95" s="89" t="e">
        <v>#DIV/0!</v>
      </c>
      <c r="K95" s="89">
        <v>0</v>
      </c>
      <c r="L95" s="89">
        <v>0</v>
      </c>
      <c r="M95" s="95" t="e">
        <v>#DIV/0!</v>
      </c>
      <c r="N95" s="89">
        <v>0</v>
      </c>
      <c r="O95" s="89">
        <v>0</v>
      </c>
      <c r="P95" s="95" t="e">
        <v>#DIV/0!</v>
      </c>
      <c r="Q95" s="89">
        <v>0</v>
      </c>
      <c r="R95" s="89">
        <v>0</v>
      </c>
      <c r="S95" s="95" t="e">
        <v>#DIV/0!</v>
      </c>
      <c r="T95" s="89">
        <v>0</v>
      </c>
      <c r="U95" s="89">
        <v>0</v>
      </c>
      <c r="V95" s="95" t="e">
        <v>#DIV/0!</v>
      </c>
      <c r="W95" s="89">
        <v>0</v>
      </c>
      <c r="X95" s="89">
        <v>0</v>
      </c>
      <c r="Y95" s="95" t="e">
        <v>#DIV/0!</v>
      </c>
      <c r="Z95" s="89">
        <v>0</v>
      </c>
      <c r="AA95" s="89">
        <v>0</v>
      </c>
      <c r="AB95" s="95" t="e">
        <v>#DIV/0!</v>
      </c>
      <c r="AC95" s="89">
        <v>0</v>
      </c>
      <c r="AD95" s="89">
        <v>0</v>
      </c>
      <c r="AE95" s="95" t="e">
        <v>#DIV/0!</v>
      </c>
      <c r="AF95" s="89">
        <v>0</v>
      </c>
      <c r="AG95" s="89">
        <v>0</v>
      </c>
      <c r="AH95" s="95" t="e">
        <v>#DIV/0!</v>
      </c>
      <c r="AI95" s="89">
        <v>0</v>
      </c>
      <c r="AJ95" s="89">
        <v>0</v>
      </c>
      <c r="AK95" s="95" t="e">
        <v>#DIV/0!</v>
      </c>
      <c r="AL95" s="89">
        <v>0</v>
      </c>
      <c r="AM95" s="89">
        <v>0</v>
      </c>
      <c r="AN95" s="95" t="e">
        <v>#DIV/0!</v>
      </c>
      <c r="AO95" s="89">
        <v>0</v>
      </c>
      <c r="AP95" s="89">
        <v>0</v>
      </c>
      <c r="AQ95" s="95" t="e">
        <v>#DIV/0!</v>
      </c>
      <c r="AR95" s="156"/>
      <c r="AS95" s="157"/>
    </row>
    <row r="96" spans="1:45">
      <c r="A96" s="125"/>
      <c r="B96" s="125"/>
      <c r="C96" s="125"/>
      <c r="D96" s="82" t="s">
        <v>31</v>
      </c>
      <c r="E96" s="89">
        <v>0</v>
      </c>
      <c r="F96" s="95">
        <v>0</v>
      </c>
      <c r="G96" s="109" t="e">
        <v>#DIV/0!</v>
      </c>
      <c r="H96" s="89">
        <v>0</v>
      </c>
      <c r="I96" s="89">
        <v>0</v>
      </c>
      <c r="J96" s="89" t="e">
        <v>#DIV/0!</v>
      </c>
      <c r="K96" s="89">
        <v>0</v>
      </c>
      <c r="L96" s="89">
        <v>0</v>
      </c>
      <c r="M96" s="95" t="e">
        <v>#DIV/0!</v>
      </c>
      <c r="N96" s="89">
        <v>0</v>
      </c>
      <c r="O96" s="89">
        <v>0</v>
      </c>
      <c r="P96" s="95" t="e">
        <v>#DIV/0!</v>
      </c>
      <c r="Q96" s="89">
        <v>0</v>
      </c>
      <c r="R96" s="89">
        <v>0</v>
      </c>
      <c r="S96" s="95" t="e">
        <v>#DIV/0!</v>
      </c>
      <c r="T96" s="89">
        <v>0</v>
      </c>
      <c r="U96" s="89">
        <v>0</v>
      </c>
      <c r="V96" s="95" t="e">
        <v>#DIV/0!</v>
      </c>
      <c r="W96" s="89">
        <v>0</v>
      </c>
      <c r="X96" s="89">
        <v>0</v>
      </c>
      <c r="Y96" s="95" t="e">
        <v>#DIV/0!</v>
      </c>
      <c r="Z96" s="89">
        <v>0</v>
      </c>
      <c r="AA96" s="89">
        <v>0</v>
      </c>
      <c r="AB96" s="95" t="e">
        <v>#DIV/0!</v>
      </c>
      <c r="AC96" s="89">
        <v>0</v>
      </c>
      <c r="AD96" s="89">
        <v>0</v>
      </c>
      <c r="AE96" s="95" t="e">
        <v>#DIV/0!</v>
      </c>
      <c r="AF96" s="89">
        <v>0</v>
      </c>
      <c r="AG96" s="89">
        <v>0</v>
      </c>
      <c r="AH96" s="95" t="e">
        <v>#DIV/0!</v>
      </c>
      <c r="AI96" s="89">
        <v>0</v>
      </c>
      <c r="AJ96" s="89">
        <v>0</v>
      </c>
      <c r="AK96" s="95" t="e">
        <v>#DIV/0!</v>
      </c>
      <c r="AL96" s="89">
        <v>0</v>
      </c>
      <c r="AM96" s="89">
        <v>0</v>
      </c>
      <c r="AN96" s="95" t="e">
        <v>#DIV/0!</v>
      </c>
      <c r="AO96" s="89">
        <v>0</v>
      </c>
      <c r="AP96" s="89">
        <v>0</v>
      </c>
      <c r="AQ96" s="95" t="e">
        <v>#DIV/0!</v>
      </c>
      <c r="AR96" s="156"/>
      <c r="AS96" s="157"/>
    </row>
    <row r="97" spans="1:45">
      <c r="A97" s="125"/>
      <c r="B97" s="125"/>
      <c r="C97" s="125"/>
      <c r="D97" s="81" t="s">
        <v>32</v>
      </c>
      <c r="E97" s="89">
        <f>H97+K97+N97+Q97+T97+W97+Z97+AC97+AF97+AI97+AL97+AO97</f>
        <v>200</v>
      </c>
      <c r="F97" s="89">
        <f>I97+L97+O97+R97+U97+X97+AA97+AD97+AG97+AJ97+AM97+AP97</f>
        <v>136</v>
      </c>
      <c r="G97" s="109">
        <f>F97/E97*100</f>
        <v>68</v>
      </c>
      <c r="H97" s="89">
        <v>0</v>
      </c>
      <c r="I97" s="89">
        <v>0</v>
      </c>
      <c r="J97" s="89" t="e">
        <v>#DIV/0!</v>
      </c>
      <c r="K97" s="89">
        <v>17</v>
      </c>
      <c r="L97" s="89">
        <v>17</v>
      </c>
      <c r="M97" s="95">
        <f>L97/K97*100</f>
        <v>100</v>
      </c>
      <c r="N97" s="89">
        <v>17</v>
      </c>
      <c r="O97" s="89">
        <v>17</v>
      </c>
      <c r="P97" s="95">
        <f>O97/N97*100</f>
        <v>100</v>
      </c>
      <c r="Q97" s="89">
        <v>17</v>
      </c>
      <c r="R97" s="89">
        <v>17</v>
      </c>
      <c r="S97" s="95">
        <f>R97/Q97*100</f>
        <v>100</v>
      </c>
      <c r="T97" s="89">
        <v>17</v>
      </c>
      <c r="U97" s="89">
        <v>17</v>
      </c>
      <c r="V97" s="95">
        <f>U97/T97*100</f>
        <v>100</v>
      </c>
      <c r="W97" s="89">
        <v>17</v>
      </c>
      <c r="X97" s="89">
        <v>17</v>
      </c>
      <c r="Y97" s="95">
        <f>X97/W97*100</f>
        <v>100</v>
      </c>
      <c r="Z97" s="89">
        <f>Z49</f>
        <v>17</v>
      </c>
      <c r="AA97" s="89">
        <f>AA49</f>
        <v>17</v>
      </c>
      <c r="AB97" s="95">
        <f>AA97/Z97*100</f>
        <v>100</v>
      </c>
      <c r="AC97" s="89">
        <f>AC49</f>
        <v>17</v>
      </c>
      <c r="AD97" s="89">
        <f>AD49</f>
        <v>17</v>
      </c>
      <c r="AE97" s="95">
        <f>AD97/AC97*100</f>
        <v>100</v>
      </c>
      <c r="AF97" s="89">
        <f>AF49-16</f>
        <v>17</v>
      </c>
      <c r="AG97" s="89">
        <f>AG49-15</f>
        <v>17</v>
      </c>
      <c r="AH97" s="95">
        <f>AG97/AF97*100</f>
        <v>100</v>
      </c>
      <c r="AI97" s="89">
        <f t="shared" ref="AI97:AO97" si="19">AI49</f>
        <v>17</v>
      </c>
      <c r="AJ97" s="89">
        <f t="shared" si="19"/>
        <v>0</v>
      </c>
      <c r="AK97" s="89">
        <f t="shared" si="19"/>
        <v>0</v>
      </c>
      <c r="AL97" s="89">
        <f t="shared" si="19"/>
        <v>17</v>
      </c>
      <c r="AM97" s="89">
        <f t="shared" si="19"/>
        <v>0</v>
      </c>
      <c r="AN97" s="89">
        <f t="shared" si="19"/>
        <v>0</v>
      </c>
      <c r="AO97" s="89">
        <f t="shared" si="19"/>
        <v>30</v>
      </c>
      <c r="AP97" s="89">
        <v>0</v>
      </c>
      <c r="AQ97" s="95">
        <v>0</v>
      </c>
      <c r="AR97" s="156"/>
      <c r="AS97" s="157"/>
    </row>
    <row r="98" spans="1:45" ht="37.5">
      <c r="A98" s="125"/>
      <c r="B98" s="125"/>
      <c r="C98" s="125"/>
      <c r="D98" s="81" t="s">
        <v>33</v>
      </c>
      <c r="E98" s="89">
        <v>0</v>
      </c>
      <c r="F98" s="95">
        <v>0</v>
      </c>
      <c r="G98" s="109" t="e">
        <v>#DIV/0!</v>
      </c>
      <c r="H98" s="89">
        <v>0</v>
      </c>
      <c r="I98" s="89">
        <v>0</v>
      </c>
      <c r="J98" s="89" t="e">
        <v>#DIV/0!</v>
      </c>
      <c r="K98" s="89">
        <v>0</v>
      </c>
      <c r="L98" s="89">
        <v>0</v>
      </c>
      <c r="M98" s="95" t="e">
        <v>#DIV/0!</v>
      </c>
      <c r="N98" s="89">
        <v>0</v>
      </c>
      <c r="O98" s="89">
        <v>0</v>
      </c>
      <c r="P98" s="95" t="e">
        <v>#DIV/0!</v>
      </c>
      <c r="Q98" s="89">
        <v>0</v>
      </c>
      <c r="R98" s="89">
        <v>0</v>
      </c>
      <c r="S98" s="95" t="e">
        <v>#DIV/0!</v>
      </c>
      <c r="T98" s="89">
        <v>0</v>
      </c>
      <c r="U98" s="89">
        <v>0</v>
      </c>
      <c r="V98" s="95" t="e">
        <v>#DIV/0!</v>
      </c>
      <c r="W98" s="89">
        <v>0</v>
      </c>
      <c r="X98" s="89">
        <v>0</v>
      </c>
      <c r="Y98" s="95" t="e">
        <v>#DIV/0!</v>
      </c>
      <c r="Z98" s="89">
        <v>0</v>
      </c>
      <c r="AA98" s="89">
        <v>0</v>
      </c>
      <c r="AB98" s="95" t="e">
        <v>#DIV/0!</v>
      </c>
      <c r="AC98" s="89">
        <v>0</v>
      </c>
      <c r="AD98" s="89">
        <v>0</v>
      </c>
      <c r="AE98" s="95" t="e">
        <v>#DIV/0!</v>
      </c>
      <c r="AF98" s="89">
        <v>0</v>
      </c>
      <c r="AG98" s="89">
        <v>0</v>
      </c>
      <c r="AH98" s="95" t="e">
        <v>#DIV/0!</v>
      </c>
      <c r="AI98" s="89">
        <v>0</v>
      </c>
      <c r="AJ98" s="89">
        <v>0</v>
      </c>
      <c r="AK98" s="95" t="e">
        <v>#DIV/0!</v>
      </c>
      <c r="AL98" s="89">
        <v>0</v>
      </c>
      <c r="AM98" s="89">
        <v>0</v>
      </c>
      <c r="AN98" s="95" t="e">
        <v>#DIV/0!</v>
      </c>
      <c r="AO98" s="89">
        <v>0</v>
      </c>
      <c r="AP98" s="89">
        <v>0</v>
      </c>
      <c r="AQ98" s="95" t="e">
        <v>#DIV/0!</v>
      </c>
      <c r="AR98" s="156"/>
      <c r="AS98" s="157"/>
    </row>
    <row r="99" spans="1:45" s="34" customFormat="1" ht="23.25" customHeight="1">
      <c r="A99" s="125" t="s">
        <v>62</v>
      </c>
      <c r="B99" s="125"/>
      <c r="C99" s="125"/>
      <c r="D99" s="82" t="s">
        <v>29</v>
      </c>
      <c r="E99" s="99">
        <f>E102</f>
        <v>2296.1999999999994</v>
      </c>
      <c r="F99" s="99">
        <f>F102</f>
        <v>321.89999999999998</v>
      </c>
      <c r="G99" s="94">
        <f>F99/E99*100</f>
        <v>14.018813692187097</v>
      </c>
      <c r="H99" s="99">
        <v>0</v>
      </c>
      <c r="I99" s="99">
        <v>0</v>
      </c>
      <c r="J99" s="99" t="e">
        <v>#DIV/0!</v>
      </c>
      <c r="K99" s="99">
        <f>K102</f>
        <v>41.7</v>
      </c>
      <c r="L99" s="99">
        <f>L102</f>
        <v>37.200000000000003</v>
      </c>
      <c r="M99" s="94">
        <f>L99/K99*100</f>
        <v>89.208633093525179</v>
      </c>
      <c r="N99" s="99">
        <f>N102</f>
        <v>41.7</v>
      </c>
      <c r="O99" s="99">
        <f>O102</f>
        <v>41.7</v>
      </c>
      <c r="P99" s="94">
        <f>O99/N99*100</f>
        <v>100</v>
      </c>
      <c r="Q99" s="99">
        <f>Q102</f>
        <v>41.7</v>
      </c>
      <c r="R99" s="99">
        <f>R102</f>
        <v>41.7</v>
      </c>
      <c r="S99" s="94">
        <f>R99/Q99*100</f>
        <v>100</v>
      </c>
      <c r="T99" s="99">
        <f>T102</f>
        <v>11.7</v>
      </c>
      <c r="U99" s="99">
        <f>U102</f>
        <v>11.7</v>
      </c>
      <c r="V99" s="94">
        <f>U99/T99*100</f>
        <v>100</v>
      </c>
      <c r="W99" s="99">
        <f>W102</f>
        <v>71.7</v>
      </c>
      <c r="X99" s="99">
        <f>X102</f>
        <v>71.7</v>
      </c>
      <c r="Y99" s="94">
        <f>X99/W99*100</f>
        <v>100</v>
      </c>
      <c r="Z99" s="99">
        <f>Z102</f>
        <v>44.7</v>
      </c>
      <c r="AA99" s="99">
        <f>AA102</f>
        <v>44</v>
      </c>
      <c r="AB99" s="94">
        <f>AA99/Z99*100</f>
        <v>98.434004474272925</v>
      </c>
      <c r="AC99" s="99">
        <f>AC102</f>
        <v>1809.5</v>
      </c>
      <c r="AD99" s="99">
        <f>AD102</f>
        <v>43.9</v>
      </c>
      <c r="AE99" s="94">
        <f>AD99/AC99*100</f>
        <v>2.4260845537441282</v>
      </c>
      <c r="AF99" s="99">
        <f>AF102</f>
        <v>38.700000000000003</v>
      </c>
      <c r="AG99" s="99">
        <f>AG102</f>
        <v>29.999999999999996</v>
      </c>
      <c r="AH99" s="94">
        <f>AG99/AF99*100</f>
        <v>77.519379844961222</v>
      </c>
      <c r="AI99" s="99">
        <f t="shared" ref="AI99:AO99" si="20">AI102</f>
        <v>41.7</v>
      </c>
      <c r="AJ99" s="99">
        <f t="shared" si="20"/>
        <v>0</v>
      </c>
      <c r="AK99" s="99">
        <f t="shared" si="20"/>
        <v>0</v>
      </c>
      <c r="AL99" s="99">
        <f t="shared" si="20"/>
        <v>41.7</v>
      </c>
      <c r="AM99" s="99">
        <f t="shared" si="20"/>
        <v>0</v>
      </c>
      <c r="AN99" s="99">
        <f t="shared" si="20"/>
        <v>0</v>
      </c>
      <c r="AO99" s="99">
        <f t="shared" si="20"/>
        <v>111.4</v>
      </c>
      <c r="AP99" s="99">
        <v>0</v>
      </c>
      <c r="AQ99" s="94">
        <v>0</v>
      </c>
      <c r="AR99" s="156">
        <v>0</v>
      </c>
      <c r="AS99" s="157">
        <v>0</v>
      </c>
    </row>
    <row r="100" spans="1:45" s="34" customFormat="1">
      <c r="A100" s="125"/>
      <c r="B100" s="125"/>
      <c r="C100" s="125"/>
      <c r="D100" s="82" t="s">
        <v>30</v>
      </c>
      <c r="E100" s="89">
        <v>0</v>
      </c>
      <c r="F100" s="89">
        <v>0</v>
      </c>
      <c r="G100" s="109" t="e">
        <v>#DIV/0!</v>
      </c>
      <c r="H100" s="89">
        <v>0</v>
      </c>
      <c r="I100" s="89">
        <v>0</v>
      </c>
      <c r="J100" s="89" t="e">
        <v>#DIV/0!</v>
      </c>
      <c r="K100" s="89">
        <v>0</v>
      </c>
      <c r="L100" s="89">
        <v>0</v>
      </c>
      <c r="M100" s="95" t="e">
        <v>#DIV/0!</v>
      </c>
      <c r="N100" s="89">
        <v>0</v>
      </c>
      <c r="O100" s="89">
        <v>0</v>
      </c>
      <c r="P100" s="95" t="e">
        <v>#DIV/0!</v>
      </c>
      <c r="Q100" s="89">
        <v>0</v>
      </c>
      <c r="R100" s="89">
        <v>0</v>
      </c>
      <c r="S100" s="95" t="e">
        <v>#DIV/0!</v>
      </c>
      <c r="T100" s="89">
        <v>0</v>
      </c>
      <c r="U100" s="89">
        <v>0</v>
      </c>
      <c r="V100" s="95" t="e">
        <v>#DIV/0!</v>
      </c>
      <c r="W100" s="89">
        <v>0</v>
      </c>
      <c r="X100" s="89">
        <v>0</v>
      </c>
      <c r="Y100" s="95" t="e">
        <v>#DIV/0!</v>
      </c>
      <c r="Z100" s="89">
        <v>0</v>
      </c>
      <c r="AA100" s="89">
        <v>0</v>
      </c>
      <c r="AB100" s="95" t="e">
        <v>#DIV/0!</v>
      </c>
      <c r="AC100" s="89">
        <v>0</v>
      </c>
      <c r="AD100" s="89">
        <v>0</v>
      </c>
      <c r="AE100" s="95" t="e">
        <v>#DIV/0!</v>
      </c>
      <c r="AF100" s="89">
        <v>0</v>
      </c>
      <c r="AG100" s="89">
        <v>0</v>
      </c>
      <c r="AH100" s="95" t="e">
        <v>#DIV/0!</v>
      </c>
      <c r="AI100" s="89">
        <v>0</v>
      </c>
      <c r="AJ100" s="89">
        <v>0</v>
      </c>
      <c r="AK100" s="95" t="e">
        <v>#DIV/0!</v>
      </c>
      <c r="AL100" s="89">
        <v>0</v>
      </c>
      <c r="AM100" s="89">
        <v>0</v>
      </c>
      <c r="AN100" s="95" t="e">
        <v>#DIV/0!</v>
      </c>
      <c r="AO100" s="89">
        <v>0</v>
      </c>
      <c r="AP100" s="89">
        <v>0</v>
      </c>
      <c r="AQ100" s="95" t="e">
        <v>#DIV/0!</v>
      </c>
      <c r="AR100" s="156"/>
      <c r="AS100" s="157"/>
    </row>
    <row r="101" spans="1:45" s="34" customFormat="1">
      <c r="A101" s="125"/>
      <c r="B101" s="125"/>
      <c r="C101" s="125"/>
      <c r="D101" s="82" t="s">
        <v>31</v>
      </c>
      <c r="E101" s="89">
        <v>0</v>
      </c>
      <c r="F101" s="89">
        <v>0</v>
      </c>
      <c r="G101" s="109" t="e">
        <v>#DIV/0!</v>
      </c>
      <c r="H101" s="89">
        <v>0</v>
      </c>
      <c r="I101" s="89">
        <v>0</v>
      </c>
      <c r="J101" s="89" t="e">
        <v>#DIV/0!</v>
      </c>
      <c r="K101" s="89">
        <v>0</v>
      </c>
      <c r="L101" s="89">
        <v>0</v>
      </c>
      <c r="M101" s="95" t="e">
        <v>#DIV/0!</v>
      </c>
      <c r="N101" s="89">
        <v>0</v>
      </c>
      <c r="O101" s="89">
        <v>0</v>
      </c>
      <c r="P101" s="95" t="e">
        <v>#DIV/0!</v>
      </c>
      <c r="Q101" s="89">
        <v>0</v>
      </c>
      <c r="R101" s="89">
        <v>0</v>
      </c>
      <c r="S101" s="95" t="e">
        <v>#DIV/0!</v>
      </c>
      <c r="T101" s="89">
        <v>0</v>
      </c>
      <c r="U101" s="89">
        <v>0</v>
      </c>
      <c r="V101" s="95" t="e">
        <v>#DIV/0!</v>
      </c>
      <c r="W101" s="89">
        <v>0</v>
      </c>
      <c r="X101" s="89">
        <v>0</v>
      </c>
      <c r="Y101" s="95" t="e">
        <v>#DIV/0!</v>
      </c>
      <c r="Z101" s="89">
        <v>0</v>
      </c>
      <c r="AA101" s="89">
        <v>0</v>
      </c>
      <c r="AB101" s="95" t="e">
        <v>#DIV/0!</v>
      </c>
      <c r="AC101" s="89">
        <v>0</v>
      </c>
      <c r="AD101" s="89">
        <v>0</v>
      </c>
      <c r="AE101" s="95" t="e">
        <v>#DIV/0!</v>
      </c>
      <c r="AF101" s="89">
        <v>0</v>
      </c>
      <c r="AG101" s="89">
        <v>0</v>
      </c>
      <c r="AH101" s="95" t="e">
        <v>#DIV/0!</v>
      </c>
      <c r="AI101" s="89">
        <v>0</v>
      </c>
      <c r="AJ101" s="89">
        <v>0</v>
      </c>
      <c r="AK101" s="95" t="e">
        <v>#DIV/0!</v>
      </c>
      <c r="AL101" s="89">
        <v>0</v>
      </c>
      <c r="AM101" s="89">
        <v>0</v>
      </c>
      <c r="AN101" s="95" t="e">
        <v>#DIV/0!</v>
      </c>
      <c r="AO101" s="89">
        <v>0</v>
      </c>
      <c r="AP101" s="89">
        <v>0</v>
      </c>
      <c r="AQ101" s="95" t="e">
        <v>#DIV/0!</v>
      </c>
      <c r="AR101" s="156"/>
      <c r="AS101" s="157"/>
    </row>
    <row r="102" spans="1:45" s="34" customFormat="1">
      <c r="A102" s="125"/>
      <c r="B102" s="125"/>
      <c r="C102" s="125"/>
      <c r="D102" s="81" t="s">
        <v>32</v>
      </c>
      <c r="E102" s="89">
        <f>H102+K102+N102+Q102+T102+W102+Z102+AC102+AF102+AI102+AL102+AO102</f>
        <v>2296.1999999999994</v>
      </c>
      <c r="F102" s="89">
        <f>I102+L102+O102+R102+U102+X102+AA102+AD102+AG102+AJ102+AM102+AP102</f>
        <v>321.89999999999998</v>
      </c>
      <c r="G102" s="109">
        <f>F102/E102*100</f>
        <v>14.018813692187097</v>
      </c>
      <c r="H102" s="89">
        <v>0</v>
      </c>
      <c r="I102" s="89">
        <v>0</v>
      </c>
      <c r="J102" s="89" t="e">
        <v>#DIV/0!</v>
      </c>
      <c r="K102" s="89">
        <v>41.7</v>
      </c>
      <c r="L102" s="89">
        <v>37.200000000000003</v>
      </c>
      <c r="M102" s="95">
        <f>L102/K102*100</f>
        <v>89.208633093525179</v>
      </c>
      <c r="N102" s="89">
        <v>41.7</v>
      </c>
      <c r="O102" s="89">
        <v>41.7</v>
      </c>
      <c r="P102" s="95">
        <f>O102/N102*100</f>
        <v>100</v>
      </c>
      <c r="Q102" s="89">
        <v>41.7</v>
      </c>
      <c r="R102" s="89">
        <v>41.7</v>
      </c>
      <c r="S102" s="95">
        <f>R102/Q102*100</f>
        <v>100</v>
      </c>
      <c r="T102" s="89">
        <v>11.7</v>
      </c>
      <c r="U102" s="89">
        <v>11.7</v>
      </c>
      <c r="V102" s="95">
        <f>U102/T102*100</f>
        <v>100</v>
      </c>
      <c r="W102" s="89">
        <v>71.7</v>
      </c>
      <c r="X102" s="89">
        <v>71.7</v>
      </c>
      <c r="Y102" s="95">
        <f>X102/W102*100</f>
        <v>100</v>
      </c>
      <c r="Z102" s="89">
        <f>41.7+3</f>
        <v>44.7</v>
      </c>
      <c r="AA102" s="89">
        <f>AA43</f>
        <v>44</v>
      </c>
      <c r="AB102" s="95">
        <f>AA102/Z102*100</f>
        <v>98.434004474272925</v>
      </c>
      <c r="AC102" s="89">
        <f>41.7+1767.8</f>
        <v>1809.5</v>
      </c>
      <c r="AD102" s="89">
        <f>AD43-5.4</f>
        <v>43.9</v>
      </c>
      <c r="AE102" s="95">
        <f>AD102/AC102*100</f>
        <v>2.4260845537441282</v>
      </c>
      <c r="AF102" s="89">
        <f>41.7-3</f>
        <v>38.700000000000003</v>
      </c>
      <c r="AG102" s="89">
        <f>AG43-2.3</f>
        <v>29.999999999999996</v>
      </c>
      <c r="AH102" s="95">
        <f>AG102/AF102*100</f>
        <v>77.519379844961222</v>
      </c>
      <c r="AI102" s="89">
        <v>41.7</v>
      </c>
      <c r="AJ102" s="89">
        <v>0</v>
      </c>
      <c r="AK102" s="95">
        <v>0</v>
      </c>
      <c r="AL102" s="89">
        <v>41.7</v>
      </c>
      <c r="AM102" s="89">
        <v>0</v>
      </c>
      <c r="AN102" s="95">
        <v>0</v>
      </c>
      <c r="AO102" s="89">
        <v>111.4</v>
      </c>
      <c r="AP102" s="89">
        <v>0</v>
      </c>
      <c r="AQ102" s="95">
        <v>0</v>
      </c>
      <c r="AR102" s="156"/>
      <c r="AS102" s="157"/>
    </row>
    <row r="103" spans="1:45" s="34" customFormat="1" ht="37.5">
      <c r="A103" s="125"/>
      <c r="B103" s="125"/>
      <c r="C103" s="125"/>
      <c r="D103" s="81" t="s">
        <v>33</v>
      </c>
      <c r="E103" s="99">
        <v>0</v>
      </c>
      <c r="F103" s="99">
        <v>0</v>
      </c>
      <c r="G103" s="109" t="e">
        <v>#DIV/0!</v>
      </c>
      <c r="H103" s="89">
        <v>0</v>
      </c>
      <c r="I103" s="89">
        <v>0</v>
      </c>
      <c r="J103" s="89" t="e">
        <v>#DIV/0!</v>
      </c>
      <c r="K103" s="89">
        <v>0</v>
      </c>
      <c r="L103" s="89">
        <v>0</v>
      </c>
      <c r="M103" s="95" t="e">
        <v>#DIV/0!</v>
      </c>
      <c r="N103" s="89">
        <v>0</v>
      </c>
      <c r="O103" s="89">
        <v>0</v>
      </c>
      <c r="P103" s="95" t="e">
        <v>#DIV/0!</v>
      </c>
      <c r="Q103" s="89">
        <v>0</v>
      </c>
      <c r="R103" s="89">
        <v>0</v>
      </c>
      <c r="S103" s="95" t="e">
        <v>#DIV/0!</v>
      </c>
      <c r="T103" s="89">
        <v>0</v>
      </c>
      <c r="U103" s="89">
        <v>0</v>
      </c>
      <c r="V103" s="95" t="e">
        <v>#DIV/0!</v>
      </c>
      <c r="W103" s="89">
        <v>0</v>
      </c>
      <c r="X103" s="89">
        <v>0</v>
      </c>
      <c r="Y103" s="95" t="e">
        <v>#DIV/0!</v>
      </c>
      <c r="Z103" s="89">
        <v>0</v>
      </c>
      <c r="AA103" s="89">
        <v>0</v>
      </c>
      <c r="AB103" s="95" t="e">
        <v>#DIV/0!</v>
      </c>
      <c r="AC103" s="89">
        <v>0</v>
      </c>
      <c r="AD103" s="89">
        <v>0</v>
      </c>
      <c r="AE103" s="95" t="e">
        <v>#DIV/0!</v>
      </c>
      <c r="AF103" s="89">
        <v>0</v>
      </c>
      <c r="AG103" s="89">
        <v>0</v>
      </c>
      <c r="AH103" s="95" t="e">
        <v>#DIV/0!</v>
      </c>
      <c r="AI103" s="89">
        <v>0</v>
      </c>
      <c r="AJ103" s="89">
        <v>0</v>
      </c>
      <c r="AK103" s="95" t="e">
        <v>#DIV/0!</v>
      </c>
      <c r="AL103" s="89">
        <v>0</v>
      </c>
      <c r="AM103" s="89">
        <v>0</v>
      </c>
      <c r="AN103" s="95" t="e">
        <v>#DIV/0!</v>
      </c>
      <c r="AO103" s="89">
        <v>0</v>
      </c>
      <c r="AP103" s="89">
        <v>0</v>
      </c>
      <c r="AQ103" s="95" t="e">
        <v>#DIV/0!</v>
      </c>
      <c r="AR103" s="156"/>
      <c r="AS103" s="157"/>
    </row>
    <row r="104" spans="1:45" s="34" customFormat="1">
      <c r="A104" s="47"/>
      <c r="B104" s="47"/>
      <c r="C104" s="47"/>
      <c r="D104" s="53"/>
      <c r="E104" s="54"/>
      <c r="F104" s="50"/>
      <c r="G104" s="60"/>
      <c r="H104" s="54"/>
      <c r="I104" s="54"/>
      <c r="J104" s="50"/>
      <c r="K104" s="54"/>
      <c r="L104" s="54"/>
      <c r="M104" s="50"/>
      <c r="N104" s="54"/>
      <c r="O104" s="54"/>
      <c r="P104" s="50"/>
      <c r="Q104" s="54"/>
      <c r="R104" s="54"/>
      <c r="S104" s="50"/>
      <c r="T104" s="54"/>
      <c r="U104" s="54"/>
      <c r="V104" s="50"/>
      <c r="W104" s="54"/>
      <c r="X104" s="54"/>
      <c r="Y104" s="50"/>
      <c r="Z104" s="54"/>
      <c r="AA104" s="54"/>
      <c r="AB104" s="50"/>
      <c r="AC104" s="54"/>
      <c r="AD104" s="54"/>
      <c r="AE104" s="50"/>
      <c r="AF104" s="54"/>
      <c r="AG104" s="54"/>
      <c r="AH104" s="50"/>
      <c r="AI104" s="54"/>
      <c r="AJ104" s="54"/>
      <c r="AK104" s="50"/>
      <c r="AL104" s="54"/>
      <c r="AM104" s="54"/>
      <c r="AN104" s="50"/>
      <c r="AO104" s="54"/>
      <c r="AP104" s="54"/>
      <c r="AQ104" s="50"/>
      <c r="AR104" s="46"/>
      <c r="AS104" s="50"/>
    </row>
    <row r="105" spans="1:45" s="34" customFormat="1">
      <c r="A105" s="47"/>
      <c r="B105" s="47"/>
      <c r="C105" s="47"/>
      <c r="D105" s="53"/>
      <c r="E105" s="88"/>
      <c r="F105" s="50"/>
      <c r="G105" s="60"/>
      <c r="H105" s="88"/>
      <c r="I105" s="88"/>
      <c r="J105" s="50"/>
      <c r="K105" s="88"/>
      <c r="L105" s="88"/>
      <c r="M105" s="50"/>
      <c r="N105" s="88"/>
      <c r="O105" s="88"/>
      <c r="P105" s="50"/>
      <c r="Q105" s="88"/>
      <c r="R105" s="88"/>
      <c r="S105" s="50"/>
      <c r="T105" s="88"/>
      <c r="U105" s="88"/>
      <c r="V105" s="50"/>
      <c r="W105" s="88"/>
      <c r="X105" s="88"/>
      <c r="Y105" s="50"/>
      <c r="Z105" s="88"/>
      <c r="AA105" s="88"/>
      <c r="AB105" s="50"/>
      <c r="AC105" s="88"/>
      <c r="AD105" s="88"/>
      <c r="AE105" s="50"/>
      <c r="AF105" s="88"/>
      <c r="AG105" s="88"/>
      <c r="AH105" s="50"/>
      <c r="AI105" s="88"/>
      <c r="AJ105" s="88"/>
      <c r="AK105" s="50"/>
      <c r="AL105" s="88"/>
      <c r="AM105" s="88"/>
      <c r="AN105" s="50"/>
      <c r="AO105" s="88"/>
      <c r="AP105" s="88"/>
      <c r="AQ105" s="50"/>
      <c r="AR105" s="46"/>
      <c r="AS105" s="50"/>
    </row>
    <row r="106" spans="1:45">
      <c r="A106" s="159" t="s">
        <v>71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49"/>
      <c r="AH106" s="48"/>
      <c r="AI106" s="49"/>
      <c r="AJ106" s="49"/>
      <c r="AK106" s="48"/>
      <c r="AL106" s="49"/>
      <c r="AM106" s="49"/>
      <c r="AN106" s="48"/>
      <c r="AO106" s="49"/>
      <c r="AP106" s="49"/>
      <c r="AQ106" s="48"/>
      <c r="AR106" s="46"/>
      <c r="AS106" s="50"/>
    </row>
    <row r="107" spans="1:45" s="62" customForma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49"/>
      <c r="AH107" s="48"/>
      <c r="AI107" s="49"/>
      <c r="AJ107" s="49"/>
      <c r="AK107" s="48"/>
      <c r="AL107" s="49"/>
      <c r="AM107" s="49"/>
      <c r="AN107" s="48"/>
      <c r="AO107" s="49"/>
      <c r="AP107" s="49"/>
      <c r="AQ107" s="48"/>
    </row>
    <row r="108" spans="1:45" s="62" customForma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49"/>
      <c r="AH108" s="48"/>
      <c r="AI108" s="49"/>
      <c r="AJ108" s="49"/>
      <c r="AK108" s="48"/>
      <c r="AL108" s="49"/>
      <c r="AM108" s="49"/>
      <c r="AN108" s="48"/>
      <c r="AO108" s="49"/>
      <c r="AP108" s="49"/>
      <c r="AQ108" s="48"/>
    </row>
    <row r="109" spans="1:45" s="62" customFormat="1" ht="18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49"/>
      <c r="AH109" s="48"/>
      <c r="AI109" s="49"/>
      <c r="AJ109" s="49"/>
      <c r="AK109" s="48"/>
      <c r="AL109" s="49"/>
      <c r="AM109" s="49"/>
      <c r="AN109" s="48"/>
      <c r="AO109" s="49"/>
      <c r="AP109" s="49"/>
      <c r="AQ109" s="48"/>
    </row>
    <row r="110" spans="1:45" ht="26.2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49"/>
      <c r="AH110" s="48"/>
      <c r="AI110" s="49"/>
      <c r="AJ110" s="49"/>
      <c r="AK110" s="48"/>
      <c r="AL110" s="49"/>
      <c r="AM110" s="49"/>
      <c r="AN110" s="48"/>
      <c r="AO110" s="49"/>
      <c r="AP110" s="49"/>
      <c r="AQ110" s="48"/>
    </row>
    <row r="111" spans="1:45">
      <c r="A111" s="61"/>
      <c r="B111" s="61"/>
      <c r="C111" s="61"/>
      <c r="D111" s="61"/>
      <c r="E111" s="61"/>
      <c r="F111" s="61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49"/>
      <c r="AH111" s="48"/>
      <c r="AI111" s="49"/>
      <c r="AJ111" s="49"/>
      <c r="AK111" s="48"/>
      <c r="AL111" s="49"/>
      <c r="AM111" s="49"/>
      <c r="AN111" s="48"/>
      <c r="AO111" s="49"/>
      <c r="AP111" s="49"/>
      <c r="AQ111" s="48"/>
    </row>
    <row r="112" spans="1:45">
      <c r="A112" s="160" t="s">
        <v>72</v>
      </c>
      <c r="B112" s="160"/>
      <c r="C112" s="160"/>
      <c r="D112" s="160"/>
      <c r="E112" s="160"/>
      <c r="F112" s="160"/>
      <c r="G112" s="160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161" t="s">
        <v>63</v>
      </c>
      <c r="Z112" s="161"/>
      <c r="AA112" s="161"/>
      <c r="AB112" s="161"/>
      <c r="AC112" s="161"/>
      <c r="AD112" s="161"/>
      <c r="AE112" s="61"/>
      <c r="AF112" s="61"/>
      <c r="AG112" s="49"/>
      <c r="AH112" s="48"/>
      <c r="AI112" s="49"/>
      <c r="AJ112" s="49"/>
      <c r="AK112" s="48"/>
    </row>
    <row r="113" spans="1:43" ht="18.75" customHeight="1">
      <c r="A113" s="164" t="s">
        <v>73</v>
      </c>
      <c r="B113" s="164"/>
      <c r="C113" s="164"/>
      <c r="D113" s="164"/>
      <c r="E113" s="164"/>
      <c r="F113" s="164"/>
      <c r="G113" s="164"/>
      <c r="H113" s="49"/>
      <c r="I113" s="49"/>
      <c r="J113" s="48"/>
      <c r="K113" s="49"/>
      <c r="L113" s="49"/>
      <c r="M113" s="48"/>
      <c r="N113" s="49"/>
      <c r="O113" s="49"/>
      <c r="P113" s="48"/>
      <c r="Q113" s="49"/>
      <c r="R113" s="49"/>
      <c r="S113" s="48"/>
      <c r="T113" s="49"/>
      <c r="U113" s="49"/>
      <c r="V113" s="48"/>
      <c r="W113" s="49"/>
      <c r="X113" s="49"/>
      <c r="Y113" s="165" t="s">
        <v>74</v>
      </c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49"/>
      <c r="AK113" s="48"/>
    </row>
    <row r="114" spans="1:43" ht="20.25">
      <c r="A114" s="45"/>
      <c r="B114" s="47"/>
      <c r="C114" s="47"/>
      <c r="D114" s="53"/>
      <c r="E114" s="64"/>
      <c r="F114" s="48"/>
      <c r="G114" s="65"/>
      <c r="H114" s="49"/>
      <c r="I114" s="49"/>
      <c r="J114" s="48"/>
      <c r="K114" s="49"/>
      <c r="L114" s="49"/>
      <c r="M114" s="48"/>
      <c r="N114" s="49"/>
      <c r="O114" s="49"/>
      <c r="P114" s="48"/>
      <c r="Q114" s="49"/>
      <c r="R114" s="49"/>
      <c r="S114" s="48"/>
      <c r="T114" s="49"/>
      <c r="U114" s="49"/>
      <c r="V114" s="48"/>
      <c r="W114" s="49"/>
      <c r="X114" s="49"/>
      <c r="Y114" s="49"/>
      <c r="Z114" s="49"/>
      <c r="AA114" s="48"/>
      <c r="AB114" s="49"/>
      <c r="AC114" s="49"/>
      <c r="AD114" s="48"/>
      <c r="AE114" s="48"/>
      <c r="AF114" s="49"/>
      <c r="AG114" s="49"/>
      <c r="AH114" s="48"/>
      <c r="AI114" s="49"/>
      <c r="AJ114" s="49"/>
      <c r="AK114" s="48"/>
    </row>
    <row r="115" spans="1:43" ht="23.25" customHeight="1">
      <c r="A115" s="166" t="s">
        <v>75</v>
      </c>
      <c r="B115" s="166"/>
      <c r="C115" s="166"/>
      <c r="D115" s="66" t="s">
        <v>76</v>
      </c>
      <c r="E115" s="66"/>
      <c r="F115" s="66"/>
      <c r="G115" s="67"/>
      <c r="H115" s="49"/>
      <c r="I115" s="49"/>
      <c r="J115" s="48"/>
      <c r="K115" s="49"/>
      <c r="L115" s="49"/>
      <c r="M115" s="48"/>
      <c r="N115" s="49"/>
      <c r="O115" s="49"/>
      <c r="P115" s="48"/>
      <c r="Q115" s="49"/>
      <c r="R115" s="49"/>
      <c r="S115" s="48"/>
      <c r="T115" s="49"/>
      <c r="U115" s="49"/>
      <c r="V115" s="48"/>
      <c r="W115" s="49"/>
      <c r="X115" s="49"/>
      <c r="Y115" s="165" t="s">
        <v>86</v>
      </c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49"/>
      <c r="AK115" s="48"/>
    </row>
    <row r="116" spans="1:43" ht="20.25">
      <c r="A116" s="167"/>
      <c r="B116" s="167"/>
      <c r="C116" s="47"/>
      <c r="D116" s="53"/>
      <c r="E116" s="64"/>
      <c r="F116" s="48"/>
      <c r="G116" s="65"/>
      <c r="H116" s="49"/>
      <c r="I116" s="49"/>
      <c r="J116" s="48"/>
      <c r="K116" s="49"/>
      <c r="L116" s="49"/>
      <c r="M116" s="48"/>
      <c r="N116" s="49"/>
      <c r="O116" s="49"/>
      <c r="P116" s="48"/>
      <c r="Q116" s="49"/>
      <c r="R116" s="49"/>
      <c r="S116" s="48"/>
      <c r="T116" s="49"/>
      <c r="U116" s="49"/>
      <c r="V116" s="48"/>
      <c r="W116" s="49"/>
      <c r="X116" s="49"/>
      <c r="Y116" s="168" t="s">
        <v>64</v>
      </c>
      <c r="Z116" s="168"/>
      <c r="AA116" s="168"/>
      <c r="AB116" s="168"/>
      <c r="AC116" s="168"/>
      <c r="AD116" s="168"/>
      <c r="AE116" s="48"/>
      <c r="AF116" s="49"/>
      <c r="AG116" s="49"/>
      <c r="AH116" s="48"/>
      <c r="AI116" s="49"/>
      <c r="AJ116" s="49"/>
      <c r="AK116" s="48"/>
    </row>
    <row r="117" spans="1:43" ht="20.25">
      <c r="A117" s="45"/>
      <c r="B117" s="47"/>
      <c r="C117" s="47"/>
      <c r="D117" s="53"/>
      <c r="E117" s="64"/>
      <c r="F117" s="48"/>
      <c r="G117" s="65"/>
      <c r="H117" s="49"/>
      <c r="I117" s="49"/>
      <c r="J117" s="48"/>
      <c r="K117" s="49"/>
      <c r="L117" s="49"/>
      <c r="M117" s="48"/>
      <c r="N117" s="49"/>
      <c r="O117" s="49"/>
      <c r="P117" s="48"/>
      <c r="Q117" s="49"/>
      <c r="R117" s="49"/>
      <c r="S117" s="48"/>
      <c r="T117" s="49"/>
      <c r="U117" s="49"/>
      <c r="V117" s="48"/>
      <c r="W117" s="49"/>
      <c r="X117" s="49"/>
      <c r="Y117" s="49"/>
      <c r="Z117" s="49"/>
      <c r="AA117" s="48"/>
      <c r="AB117" s="49"/>
      <c r="AC117" s="49"/>
      <c r="AD117" s="48"/>
      <c r="AE117" s="48"/>
      <c r="AF117" s="49"/>
      <c r="AG117" s="49"/>
      <c r="AH117" s="48"/>
      <c r="AI117" s="49"/>
      <c r="AJ117" s="49"/>
      <c r="AK117" s="48"/>
    </row>
    <row r="118" spans="1:43" ht="20.25">
      <c r="A118" s="162" t="s">
        <v>77</v>
      </c>
      <c r="B118" s="162"/>
      <c r="C118" s="68" t="s">
        <v>82</v>
      </c>
      <c r="D118" s="68"/>
      <c r="E118" s="64"/>
      <c r="F118" s="48"/>
      <c r="G118" s="65"/>
      <c r="H118" s="49"/>
      <c r="I118" s="49"/>
      <c r="J118" s="48"/>
      <c r="K118" s="49"/>
      <c r="L118" s="49"/>
      <c r="M118" s="48"/>
      <c r="N118" s="49"/>
      <c r="O118" s="49"/>
      <c r="P118" s="48"/>
      <c r="Q118" s="49"/>
      <c r="R118" s="49"/>
      <c r="S118" s="48"/>
      <c r="T118" s="49"/>
      <c r="U118" s="49"/>
      <c r="V118" s="48"/>
      <c r="W118" s="49"/>
      <c r="X118" s="49"/>
      <c r="Y118" s="163" t="s">
        <v>78</v>
      </c>
      <c r="Z118" s="163"/>
      <c r="AA118" s="163"/>
      <c r="AB118" s="163"/>
      <c r="AC118" s="163"/>
      <c r="AD118" s="163"/>
      <c r="AE118" s="48"/>
      <c r="AF118" s="49"/>
      <c r="AG118" s="49"/>
      <c r="AH118" s="48"/>
      <c r="AI118" s="49"/>
      <c r="AJ118" s="49"/>
      <c r="AK118" s="48"/>
    </row>
    <row r="119" spans="1:43">
      <c r="A119" s="162" t="s">
        <v>79</v>
      </c>
      <c r="B119" s="162"/>
      <c r="C119" s="68"/>
      <c r="D119" s="68"/>
      <c r="E119" s="69"/>
      <c r="F119" s="69"/>
      <c r="G119" s="70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69"/>
      <c r="AQ119" s="69"/>
    </row>
    <row r="120" spans="1:43">
      <c r="A120" s="72">
        <v>0</v>
      </c>
      <c r="B120" s="73">
        <v>0</v>
      </c>
      <c r="C120" s="73">
        <v>0</v>
      </c>
      <c r="D120" s="72">
        <v>0</v>
      </c>
    </row>
    <row r="121" spans="1:43">
      <c r="A121" s="162"/>
      <c r="B121" s="162"/>
      <c r="C121" s="68"/>
      <c r="D121" s="68"/>
    </row>
    <row r="122" spans="1:43">
      <c r="A122" s="162"/>
      <c r="B122" s="162"/>
      <c r="C122" s="68"/>
      <c r="D122" s="68"/>
    </row>
    <row r="123" spans="1:43">
      <c r="B123" s="75"/>
      <c r="C123" s="75"/>
    </row>
    <row r="124" spans="1:43">
      <c r="B124" s="76" t="s">
        <v>80</v>
      </c>
      <c r="C124" s="75"/>
    </row>
    <row r="125" spans="1:43">
      <c r="B125" s="75"/>
      <c r="C125" s="75"/>
    </row>
    <row r="126" spans="1:43">
      <c r="B126" s="75"/>
      <c r="C126" s="75"/>
    </row>
    <row r="127" spans="1:43">
      <c r="B127" s="75"/>
      <c r="C127" s="75"/>
    </row>
    <row r="128" spans="1:43">
      <c r="B128" s="75"/>
      <c r="C128" s="75"/>
    </row>
    <row r="129" spans="2:3">
      <c r="B129" s="75"/>
      <c r="C129" s="75"/>
    </row>
    <row r="130" spans="2:3">
      <c r="B130" s="75"/>
      <c r="C130" s="75"/>
    </row>
    <row r="131" spans="2:3">
      <c r="B131" s="75"/>
      <c r="C131" s="75"/>
    </row>
    <row r="132" spans="2:3">
      <c r="B132" s="75"/>
      <c r="C132" s="75"/>
    </row>
    <row r="133" spans="2:3">
      <c r="B133" s="75"/>
      <c r="C133" s="75"/>
    </row>
    <row r="134" spans="2:3">
      <c r="B134" s="75"/>
      <c r="C134" s="75"/>
    </row>
    <row r="135" spans="2:3">
      <c r="B135" s="75"/>
      <c r="C135" s="75"/>
    </row>
    <row r="136" spans="2:3">
      <c r="B136" s="75"/>
      <c r="C136" s="75"/>
    </row>
    <row r="137" spans="2:3">
      <c r="B137" s="75"/>
      <c r="C137" s="75"/>
    </row>
    <row r="138" spans="2:3">
      <c r="B138" s="75"/>
      <c r="C138" s="75"/>
    </row>
    <row r="139" spans="2:3">
      <c r="B139" s="75"/>
      <c r="C139" s="75"/>
    </row>
    <row r="140" spans="2:3">
      <c r="B140" s="75"/>
      <c r="C140" s="75"/>
    </row>
    <row r="141" spans="2:3">
      <c r="B141" s="75"/>
      <c r="C141" s="75"/>
    </row>
    <row r="142" spans="2:3">
      <c r="B142" s="75"/>
      <c r="C142" s="75"/>
    </row>
    <row r="143" spans="2:3">
      <c r="B143" s="75"/>
      <c r="C143" s="75"/>
    </row>
    <row r="144" spans="2:3">
      <c r="B144" s="75"/>
      <c r="C144" s="75"/>
    </row>
    <row r="145" spans="2:3">
      <c r="B145" s="75"/>
      <c r="C145" s="75"/>
    </row>
    <row r="146" spans="2:3">
      <c r="B146" s="75"/>
      <c r="C146" s="75"/>
    </row>
    <row r="147" spans="2:3">
      <c r="B147" s="75"/>
      <c r="C147" s="75"/>
    </row>
    <row r="148" spans="2:3">
      <c r="B148" s="75"/>
      <c r="C148" s="75"/>
    </row>
    <row r="149" spans="2:3">
      <c r="B149" s="75"/>
      <c r="C149" s="75"/>
    </row>
    <row r="150" spans="2:3">
      <c r="B150" s="75"/>
      <c r="C150" s="75"/>
    </row>
    <row r="151" spans="2:3">
      <c r="B151" s="75"/>
      <c r="C151" s="75"/>
    </row>
    <row r="152" spans="2:3">
      <c r="B152" s="75"/>
      <c r="C152" s="75"/>
    </row>
    <row r="153" spans="2:3">
      <c r="B153" s="75"/>
      <c r="C153" s="75"/>
    </row>
    <row r="154" spans="2:3">
      <c r="B154" s="75"/>
      <c r="C154" s="75"/>
    </row>
    <row r="155" spans="2:3">
      <c r="B155" s="75"/>
      <c r="C155" s="75"/>
    </row>
    <row r="156" spans="2:3">
      <c r="B156" s="75"/>
      <c r="C156" s="75"/>
    </row>
    <row r="157" spans="2:3">
      <c r="B157" s="75"/>
      <c r="C157" s="75"/>
    </row>
    <row r="158" spans="2:3">
      <c r="B158" s="75"/>
      <c r="C158" s="75"/>
    </row>
    <row r="159" spans="2:3">
      <c r="B159" s="75"/>
      <c r="C159" s="75"/>
    </row>
    <row r="160" spans="2:3">
      <c r="B160" s="75"/>
      <c r="C160" s="75"/>
    </row>
    <row r="161" spans="2:3">
      <c r="B161" s="75"/>
      <c r="C161" s="75"/>
    </row>
    <row r="162" spans="2:3">
      <c r="B162" s="75"/>
      <c r="C162" s="75"/>
    </row>
    <row r="163" spans="2:3">
      <c r="B163" s="75"/>
      <c r="C163" s="75"/>
    </row>
    <row r="164" spans="2:3">
      <c r="B164" s="75"/>
      <c r="C164" s="75"/>
    </row>
    <row r="165" spans="2:3">
      <c r="B165" s="75"/>
      <c r="C165" s="75"/>
    </row>
    <row r="166" spans="2:3">
      <c r="B166" s="75"/>
      <c r="C166" s="75"/>
    </row>
    <row r="167" spans="2:3">
      <c r="B167" s="75"/>
      <c r="C167" s="75"/>
    </row>
    <row r="168" spans="2:3">
      <c r="B168" s="75"/>
      <c r="C168" s="75"/>
    </row>
    <row r="169" spans="2:3">
      <c r="B169" s="75"/>
      <c r="C169" s="75"/>
    </row>
    <row r="170" spans="2:3">
      <c r="B170" s="75"/>
      <c r="C170" s="75"/>
    </row>
    <row r="171" spans="2:3">
      <c r="B171" s="75"/>
      <c r="C171" s="75"/>
    </row>
    <row r="172" spans="2:3">
      <c r="B172" s="75"/>
      <c r="C172" s="75"/>
    </row>
    <row r="173" spans="2:3">
      <c r="B173" s="75"/>
      <c r="C173" s="75"/>
    </row>
    <row r="174" spans="2:3">
      <c r="B174" s="75"/>
      <c r="C174" s="75"/>
    </row>
    <row r="175" spans="2:3">
      <c r="B175" s="75"/>
      <c r="C175" s="75"/>
    </row>
    <row r="176" spans="2:3">
      <c r="B176" s="75"/>
      <c r="C176" s="75"/>
    </row>
    <row r="177" spans="2:3">
      <c r="B177" s="75"/>
      <c r="C177" s="75"/>
    </row>
    <row r="178" spans="2:3">
      <c r="B178" s="75"/>
      <c r="C178" s="75"/>
    </row>
    <row r="179" spans="2:3">
      <c r="B179" s="75"/>
      <c r="C179" s="75"/>
    </row>
    <row r="180" spans="2:3">
      <c r="B180" s="75"/>
      <c r="C180" s="75"/>
    </row>
    <row r="181" spans="2:3">
      <c r="B181" s="75"/>
      <c r="C181" s="75"/>
    </row>
    <row r="182" spans="2:3">
      <c r="B182" s="75"/>
      <c r="C182" s="75"/>
    </row>
    <row r="183" spans="2:3">
      <c r="B183" s="75"/>
      <c r="C183" s="75"/>
    </row>
    <row r="184" spans="2:3">
      <c r="B184" s="75"/>
      <c r="C184" s="75"/>
    </row>
    <row r="185" spans="2:3">
      <c r="B185" s="75"/>
      <c r="C185" s="75"/>
    </row>
    <row r="186" spans="2:3">
      <c r="B186" s="75"/>
      <c r="C186" s="75"/>
    </row>
    <row r="187" spans="2:3">
      <c r="B187" s="75"/>
      <c r="C187" s="75"/>
    </row>
    <row r="188" spans="2:3">
      <c r="B188" s="75"/>
      <c r="C188" s="75"/>
    </row>
    <row r="189" spans="2:3">
      <c r="B189" s="75"/>
      <c r="C189" s="75"/>
    </row>
    <row r="190" spans="2:3">
      <c r="B190" s="75"/>
      <c r="C190" s="75"/>
    </row>
    <row r="191" spans="2:3">
      <c r="B191" s="75"/>
      <c r="C191" s="75"/>
    </row>
    <row r="192" spans="2:3">
      <c r="B192" s="75"/>
      <c r="C192" s="75"/>
    </row>
    <row r="193" spans="2:3">
      <c r="B193" s="75"/>
      <c r="C193" s="75"/>
    </row>
    <row r="194" spans="2:3">
      <c r="B194" s="75"/>
      <c r="C194" s="75"/>
    </row>
    <row r="195" spans="2:3">
      <c r="B195" s="75"/>
      <c r="C195" s="75"/>
    </row>
    <row r="196" spans="2:3">
      <c r="B196" s="75"/>
      <c r="C196" s="75"/>
    </row>
    <row r="197" spans="2:3">
      <c r="B197" s="75"/>
      <c r="C197" s="75"/>
    </row>
    <row r="198" spans="2:3">
      <c r="B198" s="75"/>
      <c r="C198" s="75"/>
    </row>
    <row r="199" spans="2:3">
      <c r="B199" s="75"/>
      <c r="C199" s="75"/>
    </row>
    <row r="200" spans="2:3">
      <c r="B200" s="75"/>
      <c r="C200" s="75"/>
    </row>
    <row r="201" spans="2:3">
      <c r="B201" s="75"/>
      <c r="C201" s="75"/>
    </row>
    <row r="202" spans="2:3">
      <c r="B202" s="75"/>
      <c r="C202" s="75"/>
    </row>
    <row r="203" spans="2:3">
      <c r="B203" s="75"/>
      <c r="C203" s="75"/>
    </row>
    <row r="204" spans="2:3">
      <c r="B204" s="75"/>
      <c r="C204" s="75"/>
    </row>
    <row r="205" spans="2:3">
      <c r="B205" s="75"/>
      <c r="C205" s="75"/>
    </row>
    <row r="206" spans="2:3">
      <c r="B206" s="75"/>
      <c r="C206" s="75"/>
    </row>
    <row r="207" spans="2:3">
      <c r="B207" s="75"/>
      <c r="C207" s="75"/>
    </row>
    <row r="208" spans="2:3">
      <c r="B208" s="75"/>
      <c r="C208" s="75"/>
    </row>
    <row r="209" spans="2:3">
      <c r="B209" s="75"/>
      <c r="C209" s="75"/>
    </row>
    <row r="210" spans="2:3">
      <c r="B210" s="75"/>
      <c r="C210" s="75"/>
    </row>
    <row r="211" spans="2:3">
      <c r="B211" s="75"/>
      <c r="C211" s="75"/>
    </row>
    <row r="212" spans="2:3">
      <c r="B212" s="75"/>
      <c r="C212" s="75"/>
    </row>
    <row r="213" spans="2:3">
      <c r="B213" s="75"/>
      <c r="C213" s="75"/>
    </row>
    <row r="214" spans="2:3">
      <c r="B214" s="75"/>
      <c r="C214" s="75"/>
    </row>
    <row r="215" spans="2:3">
      <c r="B215" s="75"/>
      <c r="C215" s="75"/>
    </row>
    <row r="216" spans="2:3">
      <c r="B216" s="75"/>
      <c r="C216" s="75"/>
    </row>
    <row r="217" spans="2:3">
      <c r="B217" s="75"/>
      <c r="C217" s="75"/>
    </row>
    <row r="218" spans="2:3">
      <c r="B218" s="75"/>
      <c r="C218" s="75"/>
    </row>
    <row r="219" spans="2:3">
      <c r="B219" s="75"/>
      <c r="C219" s="75"/>
    </row>
    <row r="220" spans="2:3">
      <c r="B220" s="75"/>
      <c r="C220" s="75"/>
    </row>
    <row r="221" spans="2:3">
      <c r="B221" s="75"/>
      <c r="C221" s="75"/>
    </row>
    <row r="222" spans="2:3">
      <c r="B222" s="75"/>
      <c r="C222" s="75"/>
    </row>
    <row r="223" spans="2:3">
      <c r="B223" s="75"/>
      <c r="C223" s="75"/>
    </row>
    <row r="224" spans="2:3">
      <c r="B224" s="75"/>
      <c r="C224" s="75"/>
    </row>
    <row r="225" spans="2:3">
      <c r="B225" s="75"/>
      <c r="C225" s="75"/>
    </row>
    <row r="226" spans="2:3">
      <c r="B226" s="75"/>
      <c r="C226" s="75"/>
    </row>
    <row r="227" spans="2:3">
      <c r="B227" s="75"/>
      <c r="C227" s="75"/>
    </row>
    <row r="228" spans="2:3">
      <c r="B228" s="75"/>
      <c r="C228" s="75"/>
    </row>
    <row r="229" spans="2:3">
      <c r="B229" s="75"/>
      <c r="C229" s="75"/>
    </row>
    <row r="230" spans="2:3">
      <c r="B230" s="75"/>
      <c r="C230" s="75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</sheetData>
  <mergeCells count="108">
    <mergeCell ref="A118:B118"/>
    <mergeCell ref="Y118:AD118"/>
    <mergeCell ref="A119:B119"/>
    <mergeCell ref="A121:B121"/>
    <mergeCell ref="A122:B122"/>
    <mergeCell ref="A113:G113"/>
    <mergeCell ref="Y113:AI113"/>
    <mergeCell ref="A115:C115"/>
    <mergeCell ref="Y115:AI115"/>
    <mergeCell ref="A116:B116"/>
    <mergeCell ref="Y116:AD116"/>
    <mergeCell ref="AR99:AR103"/>
    <mergeCell ref="AS99:AS103"/>
    <mergeCell ref="A106:V110"/>
    <mergeCell ref="A112:G112"/>
    <mergeCell ref="Y112:AD112"/>
    <mergeCell ref="A89:C93"/>
    <mergeCell ref="AR89:AR93"/>
    <mergeCell ref="AS89:AS93"/>
    <mergeCell ref="A94:C98"/>
    <mergeCell ref="AR94:AR98"/>
    <mergeCell ref="AS94:AS98"/>
    <mergeCell ref="A99:C103"/>
    <mergeCell ref="AR79:AR83"/>
    <mergeCell ref="AS79:AS83"/>
    <mergeCell ref="A84:C88"/>
    <mergeCell ref="AR84:AR88"/>
    <mergeCell ref="AS84:AS88"/>
    <mergeCell ref="A68:C72"/>
    <mergeCell ref="AR68:AR72"/>
    <mergeCell ref="AS68:AS72"/>
    <mergeCell ref="A73:C77"/>
    <mergeCell ref="AR73:AR77"/>
    <mergeCell ref="AS73:AS77"/>
    <mergeCell ref="A78:C78"/>
    <mergeCell ref="A79:C83"/>
    <mergeCell ref="A56:A61"/>
    <mergeCell ref="B56:C61"/>
    <mergeCell ref="AR56:AR61"/>
    <mergeCell ref="AS56:AS61"/>
    <mergeCell ref="A62:C67"/>
    <mergeCell ref="AR62:AR67"/>
    <mergeCell ref="AS62:AS67"/>
    <mergeCell ref="A46:A50"/>
    <mergeCell ref="B46:B50"/>
    <mergeCell ref="C46:C50"/>
    <mergeCell ref="AR46:AR50"/>
    <mergeCell ref="AS46:AS50"/>
    <mergeCell ref="A51:A55"/>
    <mergeCell ref="B51:B55"/>
    <mergeCell ref="C51:C55"/>
    <mergeCell ref="AR51:AR55"/>
    <mergeCell ref="AS51:AS55"/>
    <mergeCell ref="A33:A38"/>
    <mergeCell ref="B33:C38"/>
    <mergeCell ref="AR33:AR38"/>
    <mergeCell ref="AS33:AS38"/>
    <mergeCell ref="B39:AQ39"/>
    <mergeCell ref="A40:A45"/>
    <mergeCell ref="B40:B45"/>
    <mergeCell ref="C40:C45"/>
    <mergeCell ref="AR40:AR45"/>
    <mergeCell ref="AS40:AS45"/>
    <mergeCell ref="A22:A27"/>
    <mergeCell ref="B22:B27"/>
    <mergeCell ref="C22:C27"/>
    <mergeCell ref="AR22:AR27"/>
    <mergeCell ref="AS22:AS27"/>
    <mergeCell ref="A28:A32"/>
    <mergeCell ref="B28:B32"/>
    <mergeCell ref="C28:C32"/>
    <mergeCell ref="AR28:AR32"/>
    <mergeCell ref="AS28:AS32"/>
    <mergeCell ref="AR12:AR16"/>
    <mergeCell ref="AS12:AS16"/>
    <mergeCell ref="A17:A21"/>
    <mergeCell ref="B17:B21"/>
    <mergeCell ref="C17:C21"/>
    <mergeCell ref="AR17:AR21"/>
    <mergeCell ref="AS17:AS21"/>
    <mergeCell ref="AI7:AK7"/>
    <mergeCell ref="AL7:AN7"/>
    <mergeCell ref="AO7:AQ7"/>
    <mergeCell ref="B10:AQ10"/>
    <mergeCell ref="B11:AQ11"/>
    <mergeCell ref="A12:A16"/>
    <mergeCell ref="B12:B16"/>
    <mergeCell ref="C12:C16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B2:AS2"/>
    <mergeCell ref="A3:AS3"/>
    <mergeCell ref="Y4:Z4"/>
    <mergeCell ref="A6:A8"/>
    <mergeCell ref="B6:B8"/>
    <mergeCell ref="C6:C8"/>
    <mergeCell ref="D6:D8"/>
    <mergeCell ref="E6:G7"/>
    <mergeCell ref="H6:AQ6"/>
    <mergeCell ref="AR6:AR8"/>
  </mergeCells>
  <conditionalFormatting sqref="AL119:AQ1048576 Z114:AI114 A117:AI117 D115:Y115 A120:AI120 A118:A119 C118:AI119 A123:AI1048576 A121:A122 C121:AI122 A115:A116 C116:AI116 AJ103:AK1048576 A103:Y114 Z103:AI112 AL103:AQ111 AS46:AS1048576 AS28:AS40 AR23:AR1048576 AR1:AS22 A1:AQ3 A4:Y4 AA4:AQ4 A5:AQ102 AT1:XFD1048576">
    <cfRule type="containsErrors" dxfId="0" priority="1">
      <formula>ISERROR(A1)</formula>
    </cfRule>
  </conditionalFormatting>
  <printOptions horizontalCentered="1"/>
  <pageMargins left="0.31496062992125984" right="0.11811023622047245" top="0.19685039370078741" bottom="0.15748031496062992" header="0.19685039370078741" footer="0.31496062992125984"/>
  <pageSetup paperSize="8" scale="2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 2022</vt:lpstr>
      <vt:lpstr>'3 кв. 2022'!Заголовки_для_печати</vt:lpstr>
      <vt:lpstr>'3 кв.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Nautilus Nemo</dc:creator>
  <cp:lastModifiedBy>Асанов</cp:lastModifiedBy>
  <cp:lastPrinted>2022-10-17T04:49:32Z</cp:lastPrinted>
  <dcterms:created xsi:type="dcterms:W3CDTF">2022-07-19T07:05:18Z</dcterms:created>
  <dcterms:modified xsi:type="dcterms:W3CDTF">2022-10-17T11:49:19Z</dcterms:modified>
</cp:coreProperties>
</file>