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20" windowWidth="20730" windowHeight="11160"/>
  </bookViews>
  <sheets>
    <sheet name="Сетевой график на 2021 г." sheetId="4" r:id="rId1"/>
    <sheet name="таблица 2,2" sheetId="6" r:id="rId2"/>
  </sheets>
  <definedNames>
    <definedName name="_xlnm._FilterDatabase" localSheetId="0" hidden="1">'Сетевой график на 2021 г.'!$A$9:$AV$226</definedName>
    <definedName name="_xlnm.Print_Titles" localSheetId="0">'Сетевой график на 2021 г.'!$6:$8</definedName>
    <definedName name="_xlnm.Print_Area" localSheetId="1">'таблица 2,2'!$A$1:$G$32</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5" i="6"/>
  <c r="F24"/>
  <c r="F23"/>
  <c r="F22"/>
  <c r="F21"/>
  <c r="F20"/>
  <c r="F19"/>
  <c r="F18"/>
  <c r="F17"/>
  <c r="F16"/>
  <c r="F15"/>
  <c r="F14"/>
  <c r="F13"/>
  <c r="F12"/>
  <c r="F11"/>
  <c r="O205" i="4" l="1"/>
  <c r="AI255" l="1"/>
  <c r="AK255" s="1"/>
  <c r="AN255"/>
  <c r="AQ255"/>
  <c r="N255"/>
  <c r="W255"/>
  <c r="AF255"/>
  <c r="AN251"/>
  <c r="AN250"/>
  <c r="E212" l="1"/>
  <c r="F212"/>
  <c r="E151"/>
  <c r="AI148"/>
  <c r="AK151"/>
  <c r="AG121"/>
  <c r="AG98"/>
  <c r="AN81"/>
  <c r="AK75"/>
  <c r="AN75"/>
  <c r="AI48"/>
  <c r="AO48"/>
  <c r="AL48"/>
  <c r="AN48" s="1"/>
  <c r="AF48"/>
  <c r="W48"/>
  <c r="N48"/>
  <c r="AL14"/>
  <c r="AN14" s="1"/>
  <c r="AI14"/>
  <c r="AL13"/>
  <c r="AN13" s="1"/>
  <c r="AO19"/>
  <c r="AQ19" s="1"/>
  <c r="AN19"/>
  <c r="AK19"/>
  <c r="AI23"/>
  <c r="AO23"/>
  <c r="AC23"/>
  <c r="AN23"/>
  <c r="N23"/>
  <c r="P13"/>
  <c r="AM78" l="1"/>
  <c r="AH255" l="1"/>
  <c r="AE255"/>
  <c r="AB255"/>
  <c r="F195"/>
  <c r="AG220"/>
  <c r="AD220"/>
  <c r="AA220"/>
  <c r="X220"/>
  <c r="U220"/>
  <c r="R220"/>
  <c r="O220"/>
  <c r="L220"/>
  <c r="I220"/>
  <c r="AL121"/>
  <c r="AL120"/>
  <c r="AL119"/>
  <c r="AL98"/>
  <c r="E127"/>
  <c r="AO162"/>
  <c r="AL162"/>
  <c r="AI162"/>
  <c r="Z197"/>
  <c r="AB200"/>
  <c r="AF192"/>
  <c r="Z48"/>
  <c r="AC48"/>
  <c r="Z23"/>
  <c r="AF23"/>
  <c r="AC19"/>
  <c r="AH19"/>
  <c r="AH200"/>
  <c r="AH101"/>
  <c r="AH14"/>
  <c r="AH13"/>
  <c r="AE19"/>
  <c r="AE14"/>
  <c r="AE13"/>
  <c r="AB19" l="1"/>
  <c r="AB14"/>
  <c r="AB13"/>
  <c r="AH151"/>
  <c r="Y190"/>
  <c r="Y255" l="1"/>
  <c r="V255"/>
  <c r="S255"/>
  <c r="Q23"/>
  <c r="W19"/>
  <c r="Y19" s="1"/>
  <c r="T19"/>
  <c r="V19" s="1"/>
  <c r="Y76"/>
  <c r="Y13"/>
  <c r="Y14"/>
  <c r="V76"/>
  <c r="S127"/>
  <c r="S14"/>
  <c r="S13"/>
  <c r="R205"/>
  <c r="Q205"/>
  <c r="AP241" l="1"/>
  <c r="AO241"/>
  <c r="AM241"/>
  <c r="AL241"/>
  <c r="AJ241"/>
  <c r="AI241"/>
  <c r="AG241"/>
  <c r="AF241"/>
  <c r="AD241"/>
  <c r="AC241"/>
  <c r="AA241"/>
  <c r="Z241"/>
  <c r="X241"/>
  <c r="W241"/>
  <c r="U241"/>
  <c r="T241"/>
  <c r="R241"/>
  <c r="Q241"/>
  <c r="O241"/>
  <c r="N241"/>
  <c r="L241"/>
  <c r="K241"/>
  <c r="I241"/>
  <c r="H241"/>
  <c r="AP240"/>
  <c r="AO240"/>
  <c r="AM240"/>
  <c r="AL240"/>
  <c r="AJ240"/>
  <c r="AI240"/>
  <c r="AG240"/>
  <c r="AD240"/>
  <c r="AA240"/>
  <c r="Z240"/>
  <c r="X240"/>
  <c r="U240"/>
  <c r="T240"/>
  <c r="R240"/>
  <c r="Q240"/>
  <c r="O240"/>
  <c r="N240"/>
  <c r="L240"/>
  <c r="K240"/>
  <c r="I240"/>
  <c r="H240"/>
  <c r="P255"/>
  <c r="O253"/>
  <c r="N253"/>
  <c r="M255"/>
  <c r="AP253"/>
  <c r="AO253"/>
  <c r="AM253"/>
  <c r="AL253"/>
  <c r="AJ253"/>
  <c r="AI253"/>
  <c r="AG253"/>
  <c r="AF253"/>
  <c r="AD253"/>
  <c r="AC253"/>
  <c r="AA253"/>
  <c r="Z253"/>
  <c r="X253"/>
  <c r="W253"/>
  <c r="U253"/>
  <c r="T253"/>
  <c r="R253"/>
  <c r="Q253"/>
  <c r="L253"/>
  <c r="K253"/>
  <c r="I253"/>
  <c r="H253"/>
  <c r="M253" l="1"/>
  <c r="V253"/>
  <c r="Y253"/>
  <c r="S253"/>
  <c r="AE253"/>
  <c r="AH253"/>
  <c r="AB253"/>
  <c r="P253"/>
  <c r="AP242"/>
  <c r="AO242"/>
  <c r="AQ240"/>
  <c r="AQ239"/>
  <c r="AP239"/>
  <c r="AP238" s="1"/>
  <c r="AO239"/>
  <c r="AO238" s="1"/>
  <c r="AM242"/>
  <c r="AL242"/>
  <c r="AN241"/>
  <c r="AN239"/>
  <c r="AM239"/>
  <c r="AM238" s="1"/>
  <c r="AL239"/>
  <c r="AJ242"/>
  <c r="AI242"/>
  <c r="AK240"/>
  <c r="AK239"/>
  <c r="AJ239"/>
  <c r="AI239"/>
  <c r="AI238" s="1"/>
  <c r="AG242"/>
  <c r="AF242"/>
  <c r="AH239"/>
  <c r="AG239"/>
  <c r="AF239"/>
  <c r="AD242"/>
  <c r="AC242"/>
  <c r="AE239"/>
  <c r="AD239"/>
  <c r="AC239"/>
  <c r="AA242"/>
  <c r="Z242"/>
  <c r="AB241"/>
  <c r="AB239"/>
  <c r="AA239"/>
  <c r="AA238" s="1"/>
  <c r="Z239"/>
  <c r="X242"/>
  <c r="W242"/>
  <c r="Y239"/>
  <c r="X239"/>
  <c r="W239"/>
  <c r="U242"/>
  <c r="T242"/>
  <c r="V239"/>
  <c r="U239"/>
  <c r="T239"/>
  <c r="R242"/>
  <c r="Q242"/>
  <c r="S239"/>
  <c r="R239"/>
  <c r="Q239"/>
  <c r="O242"/>
  <c r="N242"/>
  <c r="P241"/>
  <c r="P239"/>
  <c r="O239"/>
  <c r="O238" s="1"/>
  <c r="N239"/>
  <c r="L242"/>
  <c r="K242"/>
  <c r="M240"/>
  <c r="M239"/>
  <c r="L239"/>
  <c r="K239"/>
  <c r="K238" s="1"/>
  <c r="J239"/>
  <c r="J240"/>
  <c r="H242"/>
  <c r="I242"/>
  <c r="I239"/>
  <c r="H239"/>
  <c r="F252"/>
  <c r="E252"/>
  <c r="F251"/>
  <c r="E251"/>
  <c r="F250"/>
  <c r="E250"/>
  <c r="F249"/>
  <c r="E249"/>
  <c r="AP248"/>
  <c r="AO248"/>
  <c r="AM248"/>
  <c r="AL248"/>
  <c r="AJ248"/>
  <c r="AI248"/>
  <c r="AG248"/>
  <c r="AF248"/>
  <c r="AD248"/>
  <c r="AC248"/>
  <c r="AA248"/>
  <c r="Z248"/>
  <c r="X248"/>
  <c r="W248"/>
  <c r="U248"/>
  <c r="T248"/>
  <c r="R248"/>
  <c r="Q248"/>
  <c r="O248"/>
  <c r="N248"/>
  <c r="L248"/>
  <c r="K248"/>
  <c r="I248"/>
  <c r="H248"/>
  <c r="F248"/>
  <c r="E248"/>
  <c r="AP258"/>
  <c r="AO258"/>
  <c r="AM258"/>
  <c r="AL258"/>
  <c r="AJ258"/>
  <c r="AI258"/>
  <c r="AG258"/>
  <c r="AF258"/>
  <c r="AD258"/>
  <c r="AC258"/>
  <c r="AA258"/>
  <c r="Z258"/>
  <c r="X258"/>
  <c r="W258"/>
  <c r="U258"/>
  <c r="T258"/>
  <c r="R258"/>
  <c r="Q258"/>
  <c r="O258"/>
  <c r="N258"/>
  <c r="L258"/>
  <c r="K258"/>
  <c r="I258"/>
  <c r="H258"/>
  <c r="F262"/>
  <c r="E262"/>
  <c r="F261"/>
  <c r="E261"/>
  <c r="F260"/>
  <c r="E260"/>
  <c r="F259"/>
  <c r="F258" s="1"/>
  <c r="E259"/>
  <c r="E258" s="1"/>
  <c r="F257"/>
  <c r="E257"/>
  <c r="F256"/>
  <c r="E256"/>
  <c r="F255"/>
  <c r="E255"/>
  <c r="F254"/>
  <c r="F253" s="1"/>
  <c r="E254"/>
  <c r="F241"/>
  <c r="F239"/>
  <c r="AP236"/>
  <c r="AO236"/>
  <c r="AM236"/>
  <c r="AL236"/>
  <c r="AJ236"/>
  <c r="AI236"/>
  <c r="AG236"/>
  <c r="AF236"/>
  <c r="AD236"/>
  <c r="AC236"/>
  <c r="AA236"/>
  <c r="Z236"/>
  <c r="X236"/>
  <c r="W236"/>
  <c r="U236"/>
  <c r="T236"/>
  <c r="R236"/>
  <c r="Q236"/>
  <c r="O236"/>
  <c r="N236"/>
  <c r="L236"/>
  <c r="K236"/>
  <c r="I236"/>
  <c r="H236"/>
  <c r="F231"/>
  <c r="E231"/>
  <c r="F230"/>
  <c r="E230"/>
  <c r="F229"/>
  <c r="E229"/>
  <c r="F228"/>
  <c r="F227" s="1"/>
  <c r="E228"/>
  <c r="E227" s="1"/>
  <c r="F168"/>
  <c r="E168"/>
  <c r="F167"/>
  <c r="E167"/>
  <c r="E166"/>
  <c r="AP220"/>
  <c r="AO220"/>
  <c r="AP219"/>
  <c r="AO219"/>
  <c r="AP218"/>
  <c r="AO218"/>
  <c r="AM220"/>
  <c r="AL220"/>
  <c r="AM219"/>
  <c r="AL219"/>
  <c r="AM218"/>
  <c r="AL218"/>
  <c r="AJ220"/>
  <c r="F220" s="1"/>
  <c r="AI220"/>
  <c r="AJ219"/>
  <c r="AI219"/>
  <c r="AJ218"/>
  <c r="AI218"/>
  <c r="AF220"/>
  <c r="AG219"/>
  <c r="AF219"/>
  <c r="AG218"/>
  <c r="AF218"/>
  <c r="AC220"/>
  <c r="AD219"/>
  <c r="AC219"/>
  <c r="AD218"/>
  <c r="AC218"/>
  <c r="Z220"/>
  <c r="AA219"/>
  <c r="Z219"/>
  <c r="AA218"/>
  <c r="Z218"/>
  <c r="W220"/>
  <c r="X219"/>
  <c r="W219"/>
  <c r="X218"/>
  <c r="W218"/>
  <c r="T220"/>
  <c r="U219"/>
  <c r="T219"/>
  <c r="U218"/>
  <c r="T218"/>
  <c r="Q220"/>
  <c r="R219"/>
  <c r="Q219"/>
  <c r="R218"/>
  <c r="Q218"/>
  <c r="N220"/>
  <c r="O219"/>
  <c r="N219"/>
  <c r="O218"/>
  <c r="N218"/>
  <c r="K220"/>
  <c r="L219"/>
  <c r="K219"/>
  <c r="L218"/>
  <c r="K218"/>
  <c r="H220"/>
  <c r="I219"/>
  <c r="H219"/>
  <c r="I218"/>
  <c r="H218"/>
  <c r="F215"/>
  <c r="E215"/>
  <c r="F214"/>
  <c r="E214"/>
  <c r="F213"/>
  <c r="F211" s="1"/>
  <c r="E213"/>
  <c r="E211" s="1"/>
  <c r="N205"/>
  <c r="F209"/>
  <c r="E209"/>
  <c r="F208"/>
  <c r="E208"/>
  <c r="F207"/>
  <c r="E207"/>
  <c r="F206"/>
  <c r="F205" s="1"/>
  <c r="E206"/>
  <c r="E205" s="1"/>
  <c r="F201"/>
  <c r="E201"/>
  <c r="E200"/>
  <c r="F199"/>
  <c r="E199"/>
  <c r="F198"/>
  <c r="E198"/>
  <c r="F196"/>
  <c r="E196"/>
  <c r="E195"/>
  <c r="F194"/>
  <c r="E194"/>
  <c r="F193"/>
  <c r="E193"/>
  <c r="F191"/>
  <c r="E191"/>
  <c r="F190"/>
  <c r="E190"/>
  <c r="F189"/>
  <c r="E189"/>
  <c r="F188"/>
  <c r="E188"/>
  <c r="AP163"/>
  <c r="AO163"/>
  <c r="AP162"/>
  <c r="AP161"/>
  <c r="AO161"/>
  <c r="AP160"/>
  <c r="AO160"/>
  <c r="AM163"/>
  <c r="AL163"/>
  <c r="AM162"/>
  <c r="AM161"/>
  <c r="AL161"/>
  <c r="AM160"/>
  <c r="AL160"/>
  <c r="AJ163"/>
  <c r="AI163"/>
  <c r="AJ162"/>
  <c r="AJ161"/>
  <c r="AI161"/>
  <c r="AJ160"/>
  <c r="AI160"/>
  <c r="AG163"/>
  <c r="AF163"/>
  <c r="AG162"/>
  <c r="AF162"/>
  <c r="AG161"/>
  <c r="AF161"/>
  <c r="AG160"/>
  <c r="AF160"/>
  <c r="AD163"/>
  <c r="AC163"/>
  <c r="AD162"/>
  <c r="AC162"/>
  <c r="AD161"/>
  <c r="AC161"/>
  <c r="AD160"/>
  <c r="AC160"/>
  <c r="AA163"/>
  <c r="Z163"/>
  <c r="AA162"/>
  <c r="Z162"/>
  <c r="AA161"/>
  <c r="Z161"/>
  <c r="AA160"/>
  <c r="Z160"/>
  <c r="AA159"/>
  <c r="X163"/>
  <c r="W163"/>
  <c r="X162"/>
  <c r="W162"/>
  <c r="X161"/>
  <c r="X159" s="1"/>
  <c r="W161"/>
  <c r="X160"/>
  <c r="W160"/>
  <c r="U163"/>
  <c r="T163"/>
  <c r="U162"/>
  <c r="T162"/>
  <c r="U161"/>
  <c r="T161"/>
  <c r="U160"/>
  <c r="T160"/>
  <c r="R163"/>
  <c r="Q163"/>
  <c r="R162"/>
  <c r="Q162"/>
  <c r="R161"/>
  <c r="Q161"/>
  <c r="R160"/>
  <c r="Q160"/>
  <c r="R159"/>
  <c r="O163"/>
  <c r="N163"/>
  <c r="O162"/>
  <c r="N162"/>
  <c r="O161"/>
  <c r="N161"/>
  <c r="O160"/>
  <c r="N160"/>
  <c r="L163"/>
  <c r="K163"/>
  <c r="L162"/>
  <c r="K162"/>
  <c r="L161"/>
  <c r="K161"/>
  <c r="L160"/>
  <c r="K160"/>
  <c r="L159"/>
  <c r="K159"/>
  <c r="H161"/>
  <c r="I161"/>
  <c r="H162"/>
  <c r="I162"/>
  <c r="I160"/>
  <c r="H160"/>
  <c r="F152"/>
  <c r="E152"/>
  <c r="F151"/>
  <c r="G151" s="1"/>
  <c r="F150"/>
  <c r="E150"/>
  <c r="F149"/>
  <c r="E149"/>
  <c r="F128"/>
  <c r="E128"/>
  <c r="F127"/>
  <c r="F126"/>
  <c r="E126"/>
  <c r="F125"/>
  <c r="E125"/>
  <c r="AO124"/>
  <c r="AN124"/>
  <c r="AM124"/>
  <c r="AK124"/>
  <c r="AJ124"/>
  <c r="AI124"/>
  <c r="AG124"/>
  <c r="AF124"/>
  <c r="AD124"/>
  <c r="AC124"/>
  <c r="AA124"/>
  <c r="Z124"/>
  <c r="X124"/>
  <c r="W124"/>
  <c r="U124"/>
  <c r="T124"/>
  <c r="R124"/>
  <c r="P124"/>
  <c r="O124"/>
  <c r="N124"/>
  <c r="L124"/>
  <c r="K124"/>
  <c r="I124"/>
  <c r="H124"/>
  <c r="AF98"/>
  <c r="AH98" s="1"/>
  <c r="AD98"/>
  <c r="AA98"/>
  <c r="Z98"/>
  <c r="X98"/>
  <c r="W98"/>
  <c r="U98"/>
  <c r="T98"/>
  <c r="R98"/>
  <c r="Q98"/>
  <c r="I98"/>
  <c r="H98"/>
  <c r="F102"/>
  <c r="E102"/>
  <c r="F101"/>
  <c r="E101"/>
  <c r="F100"/>
  <c r="E100"/>
  <c r="F99"/>
  <c r="F98" s="1"/>
  <c r="E99"/>
  <c r="E98" s="1"/>
  <c r="AP95"/>
  <c r="AO95"/>
  <c r="AP94"/>
  <c r="AO94"/>
  <c r="AP93"/>
  <c r="AO93"/>
  <c r="AM95"/>
  <c r="AL95"/>
  <c r="AM94"/>
  <c r="AL94"/>
  <c r="AM93"/>
  <c r="AL93"/>
  <c r="AJ95"/>
  <c r="AI95"/>
  <c r="AJ94"/>
  <c r="AI94"/>
  <c r="AJ93"/>
  <c r="AI93"/>
  <c r="AG95"/>
  <c r="AF95"/>
  <c r="AG94"/>
  <c r="AF94"/>
  <c r="AG93"/>
  <c r="AF93"/>
  <c r="AD95"/>
  <c r="AC95"/>
  <c r="AD94"/>
  <c r="AC94"/>
  <c r="AD93"/>
  <c r="AC93"/>
  <c r="AA95"/>
  <c r="Z95"/>
  <c r="AA94"/>
  <c r="Z94"/>
  <c r="AA93"/>
  <c r="Z93"/>
  <c r="X95"/>
  <c r="W95"/>
  <c r="X94"/>
  <c r="W94"/>
  <c r="X93"/>
  <c r="W93"/>
  <c r="U95"/>
  <c r="T95"/>
  <c r="U94"/>
  <c r="T94"/>
  <c r="U93"/>
  <c r="T93"/>
  <c r="R95"/>
  <c r="Q95"/>
  <c r="R94"/>
  <c r="Q94"/>
  <c r="R93"/>
  <c r="Q93"/>
  <c r="O95"/>
  <c r="N95"/>
  <c r="O94"/>
  <c r="N94"/>
  <c r="O93"/>
  <c r="N93"/>
  <c r="L95"/>
  <c r="K95"/>
  <c r="L94"/>
  <c r="K94"/>
  <c r="L93"/>
  <c r="K93"/>
  <c r="I95"/>
  <c r="H95"/>
  <c r="H94"/>
  <c r="AO85"/>
  <c r="AQ85" s="1"/>
  <c r="AM85"/>
  <c r="AJ85"/>
  <c r="AG85"/>
  <c r="AF85"/>
  <c r="AD85"/>
  <c r="AC85"/>
  <c r="AA85"/>
  <c r="Z85"/>
  <c r="X85"/>
  <c r="W85"/>
  <c r="U85"/>
  <c r="T85"/>
  <c r="R85"/>
  <c r="Q85"/>
  <c r="O85"/>
  <c r="N85"/>
  <c r="L85"/>
  <c r="K85"/>
  <c r="I85"/>
  <c r="H85"/>
  <c r="F89"/>
  <c r="E89"/>
  <c r="F88"/>
  <c r="F87"/>
  <c r="F86"/>
  <c r="E86"/>
  <c r="E85" s="1"/>
  <c r="AP73"/>
  <c r="AO73"/>
  <c r="AM73"/>
  <c r="AL73"/>
  <c r="AJ73"/>
  <c r="AI73"/>
  <c r="AG73"/>
  <c r="AF73"/>
  <c r="AD73"/>
  <c r="AC73"/>
  <c r="AA73"/>
  <c r="Z73"/>
  <c r="X73"/>
  <c r="Y73" s="1"/>
  <c r="U73"/>
  <c r="T73"/>
  <c r="R73"/>
  <c r="Q73"/>
  <c r="O73"/>
  <c r="N73"/>
  <c r="L73"/>
  <c r="K73"/>
  <c r="F76"/>
  <c r="E76"/>
  <c r="AP70"/>
  <c r="AO70"/>
  <c r="AP69"/>
  <c r="AO69"/>
  <c r="AP68"/>
  <c r="AO68"/>
  <c r="AM70"/>
  <c r="AL70"/>
  <c r="AL225" s="1"/>
  <c r="AM69"/>
  <c r="AL69"/>
  <c r="AM68"/>
  <c r="AL68"/>
  <c r="AJ70"/>
  <c r="AI70"/>
  <c r="AJ69"/>
  <c r="AI69"/>
  <c r="AJ68"/>
  <c r="AI68"/>
  <c r="AG70"/>
  <c r="AG69"/>
  <c r="AG68"/>
  <c r="AD70"/>
  <c r="AC70"/>
  <c r="AD69"/>
  <c r="AD68"/>
  <c r="AC68"/>
  <c r="AA70"/>
  <c r="Z70"/>
  <c r="AA69"/>
  <c r="Z69"/>
  <c r="AA68"/>
  <c r="Z68"/>
  <c r="X70"/>
  <c r="W70"/>
  <c r="X69"/>
  <c r="X68"/>
  <c r="W68"/>
  <c r="U70"/>
  <c r="T70"/>
  <c r="U69"/>
  <c r="T69"/>
  <c r="U68"/>
  <c r="T68"/>
  <c r="R70"/>
  <c r="Q70"/>
  <c r="R69"/>
  <c r="R68"/>
  <c r="Q68"/>
  <c r="O70"/>
  <c r="N70"/>
  <c r="O69"/>
  <c r="N69"/>
  <c r="O68"/>
  <c r="N68"/>
  <c r="L70"/>
  <c r="K70"/>
  <c r="L69"/>
  <c r="K69"/>
  <c r="L68"/>
  <c r="K68"/>
  <c r="I68"/>
  <c r="I69"/>
  <c r="I70"/>
  <c r="H70"/>
  <c r="H69"/>
  <c r="H68"/>
  <c r="AP57"/>
  <c r="AO57"/>
  <c r="AM57"/>
  <c r="AL57"/>
  <c r="AJ57"/>
  <c r="AI57"/>
  <c r="AG57"/>
  <c r="AF57"/>
  <c r="AD57"/>
  <c r="AC57"/>
  <c r="AA57"/>
  <c r="Z57"/>
  <c r="X57"/>
  <c r="W57"/>
  <c r="U57"/>
  <c r="T57"/>
  <c r="R57"/>
  <c r="Q57"/>
  <c r="O57"/>
  <c r="N57"/>
  <c r="L57"/>
  <c r="K57"/>
  <c r="AP46"/>
  <c r="AO46"/>
  <c r="AM46"/>
  <c r="AL46"/>
  <c r="AJ46"/>
  <c r="AI46"/>
  <c r="AG46"/>
  <c r="AF46"/>
  <c r="AD46"/>
  <c r="AA46"/>
  <c r="Z46"/>
  <c r="X46"/>
  <c r="U46"/>
  <c r="T46"/>
  <c r="R46"/>
  <c r="Q46"/>
  <c r="O46"/>
  <c r="N46"/>
  <c r="L46"/>
  <c r="K46"/>
  <c r="AP31"/>
  <c r="AO31"/>
  <c r="AM31"/>
  <c r="AL31"/>
  <c r="AJ31"/>
  <c r="AI31"/>
  <c r="AG31"/>
  <c r="AD31"/>
  <c r="AC31"/>
  <c r="AA31"/>
  <c r="Z31"/>
  <c r="X31"/>
  <c r="W31"/>
  <c r="U31"/>
  <c r="T31"/>
  <c r="R31"/>
  <c r="Q31"/>
  <c r="O31"/>
  <c r="N31"/>
  <c r="L31"/>
  <c r="K31"/>
  <c r="AP26"/>
  <c r="AO26"/>
  <c r="AM26"/>
  <c r="AL26"/>
  <c r="AJ26"/>
  <c r="AG26"/>
  <c r="AF26"/>
  <c r="AD26"/>
  <c r="AC26"/>
  <c r="AA26"/>
  <c r="Z26"/>
  <c r="X26"/>
  <c r="W26"/>
  <c r="U26"/>
  <c r="T26"/>
  <c r="R26"/>
  <c r="Q26"/>
  <c r="O26"/>
  <c r="N26"/>
  <c r="L26"/>
  <c r="K26"/>
  <c r="AP21"/>
  <c r="AO21"/>
  <c r="AM21"/>
  <c r="AL21"/>
  <c r="AJ21"/>
  <c r="AI21"/>
  <c r="AG21"/>
  <c r="AD21"/>
  <c r="AA21"/>
  <c r="Z21"/>
  <c r="X21"/>
  <c r="U21"/>
  <c r="T21"/>
  <c r="R21"/>
  <c r="O21"/>
  <c r="N21"/>
  <c r="L21"/>
  <c r="K21"/>
  <c r="AP16"/>
  <c r="AO16"/>
  <c r="AQ16" s="1"/>
  <c r="AM16"/>
  <c r="AL16"/>
  <c r="AN16" s="1"/>
  <c r="AJ16"/>
  <c r="AI16"/>
  <c r="AK16" s="1"/>
  <c r="AG16"/>
  <c r="AF16"/>
  <c r="AD16"/>
  <c r="AC16"/>
  <c r="AA16"/>
  <c r="Z16"/>
  <c r="X16"/>
  <c r="W16"/>
  <c r="U16"/>
  <c r="T16"/>
  <c r="R16"/>
  <c r="Q16"/>
  <c r="O16"/>
  <c r="N16"/>
  <c r="L16"/>
  <c r="K16"/>
  <c r="AP11"/>
  <c r="AO11"/>
  <c r="AM11"/>
  <c r="AL11"/>
  <c r="AJ11"/>
  <c r="AI11"/>
  <c r="AG11"/>
  <c r="AF11"/>
  <c r="AD11"/>
  <c r="AC11"/>
  <c r="AA11"/>
  <c r="Z11"/>
  <c r="X11"/>
  <c r="W11"/>
  <c r="U11"/>
  <c r="T11"/>
  <c r="R11"/>
  <c r="Q11"/>
  <c r="O11"/>
  <c r="N11"/>
  <c r="L11"/>
  <c r="K11"/>
  <c r="I11"/>
  <c r="H11"/>
  <c r="I21"/>
  <c r="H21"/>
  <c r="I46"/>
  <c r="H46"/>
  <c r="F61"/>
  <c r="E61"/>
  <c r="F60"/>
  <c r="E60"/>
  <c r="F59"/>
  <c r="E59"/>
  <c r="F58"/>
  <c r="E58"/>
  <c r="F50"/>
  <c r="E50"/>
  <c r="F49"/>
  <c r="E49"/>
  <c r="F48"/>
  <c r="F47"/>
  <c r="E47"/>
  <c r="F45"/>
  <c r="E45"/>
  <c r="F44"/>
  <c r="E44"/>
  <c r="F43"/>
  <c r="E43"/>
  <c r="F42"/>
  <c r="F41" s="1"/>
  <c r="E42"/>
  <c r="F40"/>
  <c r="E40"/>
  <c r="F39"/>
  <c r="E39"/>
  <c r="F38"/>
  <c r="E38"/>
  <c r="F37"/>
  <c r="F36" s="1"/>
  <c r="E37"/>
  <c r="F35"/>
  <c r="F34"/>
  <c r="F33"/>
  <c r="F32"/>
  <c r="F30"/>
  <c r="F29"/>
  <c r="E29"/>
  <c r="F28"/>
  <c r="E28"/>
  <c r="F27"/>
  <c r="F26" s="1"/>
  <c r="E27"/>
  <c r="E26" s="1"/>
  <c r="F25"/>
  <c r="E25"/>
  <c r="F24"/>
  <c r="E24"/>
  <c r="F23"/>
  <c r="F22"/>
  <c r="E22"/>
  <c r="F20"/>
  <c r="E20"/>
  <c r="F19"/>
  <c r="E19"/>
  <c r="F18"/>
  <c r="E18"/>
  <c r="F17"/>
  <c r="E17"/>
  <c r="E14"/>
  <c r="F14"/>
  <c r="F13"/>
  <c r="E13"/>
  <c r="P14"/>
  <c r="P23"/>
  <c r="P29"/>
  <c r="AN57"/>
  <c r="AK57"/>
  <c r="AH57"/>
  <c r="AE57"/>
  <c r="AB57"/>
  <c r="Y57"/>
  <c r="V57"/>
  <c r="S57"/>
  <c r="P57"/>
  <c r="I57"/>
  <c r="H57"/>
  <c r="W96"/>
  <c r="W92" s="1"/>
  <c r="AN46" l="1"/>
  <c r="AL159"/>
  <c r="AI159"/>
  <c r="H238"/>
  <c r="T159"/>
  <c r="N159"/>
  <c r="W159"/>
  <c r="AD159"/>
  <c r="V95"/>
  <c r="AK94"/>
  <c r="AN94"/>
  <c r="AN95"/>
  <c r="O159"/>
  <c r="U159"/>
  <c r="AC159"/>
  <c r="AP159"/>
  <c r="E57"/>
  <c r="F161"/>
  <c r="E36"/>
  <c r="E41"/>
  <c r="E148"/>
  <c r="G248"/>
  <c r="AN248"/>
  <c r="G250"/>
  <c r="G251"/>
  <c r="AK31"/>
  <c r="AQ21"/>
  <c r="AK73"/>
  <c r="T238"/>
  <c r="AQ11"/>
  <c r="AQ57"/>
  <c r="AQ46"/>
  <c r="E219"/>
  <c r="E218"/>
  <c r="F57"/>
  <c r="G57" s="1"/>
  <c r="AN11"/>
  <c r="AN21"/>
  <c r="F148"/>
  <c r="G148" s="1"/>
  <c r="AN73"/>
  <c r="F85"/>
  <c r="AM159"/>
  <c r="G13"/>
  <c r="V16"/>
  <c r="S162"/>
  <c r="AO159"/>
  <c r="AG159"/>
  <c r="AH162"/>
  <c r="AB11"/>
  <c r="AE11"/>
  <c r="AH11"/>
  <c r="AB16"/>
  <c r="AH16"/>
  <c r="Y95"/>
  <c r="F160"/>
  <c r="E162"/>
  <c r="Q159"/>
  <c r="S159" s="1"/>
  <c r="AJ159"/>
  <c r="E187"/>
  <c r="E192"/>
  <c r="U238"/>
  <c r="Z159"/>
  <c r="AF159"/>
  <c r="AB220"/>
  <c r="Y220"/>
  <c r="E253"/>
  <c r="AE16"/>
  <c r="E124"/>
  <c r="E95"/>
  <c r="AL235"/>
  <c r="F16"/>
  <c r="G195"/>
  <c r="F192"/>
  <c r="V73"/>
  <c r="E94"/>
  <c r="G101"/>
  <c r="S124"/>
  <c r="F124"/>
  <c r="E161"/>
  <c r="E197"/>
  <c r="G205"/>
  <c r="F219"/>
  <c r="AG238"/>
  <c r="F187"/>
  <c r="G190"/>
  <c r="Y11"/>
  <c r="S11"/>
  <c r="Y16"/>
  <c r="F162"/>
  <c r="G208"/>
  <c r="G76"/>
  <c r="F95"/>
  <c r="F21"/>
  <c r="F70"/>
  <c r="AQ238"/>
  <c r="E160"/>
  <c r="N238"/>
  <c r="P238" s="1"/>
  <c r="P240"/>
  <c r="S241"/>
  <c r="V240"/>
  <c r="Y241"/>
  <c r="Z238"/>
  <c r="AB238" s="1"/>
  <c r="AB240"/>
  <c r="AE241"/>
  <c r="AH241"/>
  <c r="AK241"/>
  <c r="AL238"/>
  <c r="AN238" s="1"/>
  <c r="AN240"/>
  <c r="AQ241"/>
  <c r="I238"/>
  <c r="E242"/>
  <c r="G255"/>
  <c r="AJ238"/>
  <c r="AK238" s="1"/>
  <c r="AD238"/>
  <c r="E239"/>
  <c r="X238"/>
  <c r="R238"/>
  <c r="E241"/>
  <c r="F240"/>
  <c r="F238" s="1"/>
  <c r="F242"/>
  <c r="L238"/>
  <c r="M238" s="1"/>
  <c r="G253"/>
  <c r="G19"/>
  <c r="G29"/>
  <c r="F31"/>
  <c r="F46"/>
  <c r="P26"/>
  <c r="F69"/>
  <c r="G26"/>
  <c r="G127"/>
  <c r="G14"/>
  <c r="G98"/>
  <c r="E16"/>
  <c r="AL78"/>
  <c r="AN78" s="1"/>
  <c r="AK78"/>
  <c r="AJ78"/>
  <c r="AG78"/>
  <c r="AF78"/>
  <c r="AD78"/>
  <c r="AC78"/>
  <c r="J238" l="1"/>
  <c r="V238"/>
  <c r="G95"/>
  <c r="G124"/>
  <c r="G16"/>
  <c r="G187"/>
  <c r="G162"/>
  <c r="G192"/>
  <c r="AH159"/>
  <c r="AL246"/>
  <c r="E159"/>
  <c r="F159"/>
  <c r="G241"/>
  <c r="AF240"/>
  <c r="AC240"/>
  <c r="AC46"/>
  <c r="G159" l="1"/>
  <c r="AF238"/>
  <c r="AH238" s="1"/>
  <c r="AH240"/>
  <c r="AC238"/>
  <c r="AE238" s="1"/>
  <c r="AE240"/>
  <c r="W46"/>
  <c r="E48"/>
  <c r="AC69"/>
  <c r="AC21"/>
  <c r="AF21"/>
  <c r="W23"/>
  <c r="W240" s="1"/>
  <c r="V23"/>
  <c r="S19"/>
  <c r="S16"/>
  <c r="S240" l="1"/>
  <c r="Q238"/>
  <c r="S238" s="1"/>
  <c r="W238"/>
  <c r="Y238" s="1"/>
  <c r="Y240"/>
  <c r="E240"/>
  <c r="W69"/>
  <c r="W21"/>
  <c r="G48"/>
  <c r="E46"/>
  <c r="G46" s="1"/>
  <c r="Q69"/>
  <c r="Q21"/>
  <c r="E23"/>
  <c r="E238" l="1"/>
  <c r="G238" s="1"/>
  <c r="G240"/>
  <c r="E21"/>
  <c r="G21" s="1"/>
  <c r="G23"/>
  <c r="X71"/>
  <c r="AP71"/>
  <c r="AO71"/>
  <c r="AM71"/>
  <c r="AL71"/>
  <c r="AJ71"/>
  <c r="AG71"/>
  <c r="AD71"/>
  <c r="AC71"/>
  <c r="AA71"/>
  <c r="Z71"/>
  <c r="W71"/>
  <c r="U71"/>
  <c r="T71"/>
  <c r="R71"/>
  <c r="Q71"/>
  <c r="O71"/>
  <c r="N71"/>
  <c r="L71"/>
  <c r="K71"/>
  <c r="H71"/>
  <c r="I71"/>
  <c r="P11"/>
  <c r="AO67" l="1"/>
  <c r="Q67"/>
  <c r="T67"/>
  <c r="AL67"/>
  <c r="AM67"/>
  <c r="Z67"/>
  <c r="AJ67"/>
  <c r="AD67"/>
  <c r="AA67"/>
  <c r="O67"/>
  <c r="K67"/>
  <c r="AG67"/>
  <c r="L67"/>
  <c r="U67"/>
  <c r="R67"/>
  <c r="W67"/>
  <c r="AP67"/>
  <c r="H67"/>
  <c r="E177" l="1"/>
  <c r="AP148"/>
  <c r="AO148"/>
  <c r="AJ148"/>
  <c r="AK148" s="1"/>
  <c r="AG148"/>
  <c r="AH148" s="1"/>
  <c r="AD148"/>
  <c r="AC148"/>
  <c r="AA148"/>
  <c r="X148"/>
  <c r="W148"/>
  <c r="U148"/>
  <c r="T148"/>
  <c r="R148"/>
  <c r="Q148"/>
  <c r="O148"/>
  <c r="N148"/>
  <c r="L148"/>
  <c r="K148"/>
  <c r="I148"/>
  <c r="H148"/>
  <c r="H26"/>
  <c r="H16"/>
  <c r="AP221"/>
  <c r="AP217" s="1"/>
  <c r="AO221"/>
  <c r="AO217" s="1"/>
  <c r="AM221"/>
  <c r="AM217" s="1"/>
  <c r="AL221"/>
  <c r="AL217" s="1"/>
  <c r="AJ221"/>
  <c r="AJ217" s="1"/>
  <c r="AI221"/>
  <c r="AI217" s="1"/>
  <c r="AG221"/>
  <c r="AF221"/>
  <c r="AF217" s="1"/>
  <c r="AD221"/>
  <c r="AD217" s="1"/>
  <c r="AC221"/>
  <c r="AC217" s="1"/>
  <c r="AA221"/>
  <c r="AA217" s="1"/>
  <c r="Z221"/>
  <c r="Z217" s="1"/>
  <c r="X221"/>
  <c r="X217" s="1"/>
  <c r="W221"/>
  <c r="W217" s="1"/>
  <c r="U221"/>
  <c r="U217" s="1"/>
  <c r="T221"/>
  <c r="T217" s="1"/>
  <c r="R221"/>
  <c r="R217" s="1"/>
  <c r="Q221"/>
  <c r="Q217" s="1"/>
  <c r="O221"/>
  <c r="O217" s="1"/>
  <c r="N221"/>
  <c r="N217" s="1"/>
  <c r="L221"/>
  <c r="L217" s="1"/>
  <c r="K221"/>
  <c r="K217" s="1"/>
  <c r="H221"/>
  <c r="H217" s="1"/>
  <c r="I221"/>
  <c r="AP197"/>
  <c r="AO197"/>
  <c r="AM197"/>
  <c r="AL197"/>
  <c r="AJ197"/>
  <c r="AA197"/>
  <c r="AB197" s="1"/>
  <c r="X197"/>
  <c r="W197"/>
  <c r="U197"/>
  <c r="T197"/>
  <c r="R197"/>
  <c r="Q197"/>
  <c r="O197"/>
  <c r="N197"/>
  <c r="L197"/>
  <c r="K197"/>
  <c r="I197"/>
  <c r="H197"/>
  <c r="AP192"/>
  <c r="AO192"/>
  <c r="AM192"/>
  <c r="AJ192"/>
  <c r="AI192"/>
  <c r="AG192"/>
  <c r="AD192"/>
  <c r="AC192"/>
  <c r="AA192"/>
  <c r="Z192"/>
  <c r="U192"/>
  <c r="T192"/>
  <c r="R192"/>
  <c r="O192"/>
  <c r="N192"/>
  <c r="L192"/>
  <c r="K192"/>
  <c r="I192"/>
  <c r="H192"/>
  <c r="AP187"/>
  <c r="AO187"/>
  <c r="AM187"/>
  <c r="AL187"/>
  <c r="AJ187"/>
  <c r="AI187"/>
  <c r="AG187"/>
  <c r="AF187"/>
  <c r="AD187"/>
  <c r="AC187"/>
  <c r="AA187"/>
  <c r="Z187"/>
  <c r="X187"/>
  <c r="W187"/>
  <c r="R187"/>
  <c r="Q187"/>
  <c r="O187"/>
  <c r="N187"/>
  <c r="L187"/>
  <c r="K187"/>
  <c r="I187"/>
  <c r="H187"/>
  <c r="H163"/>
  <c r="I163"/>
  <c r="F163" s="1"/>
  <c r="AP122"/>
  <c r="AO122"/>
  <c r="AP121"/>
  <c r="AP225" s="1"/>
  <c r="AO121"/>
  <c r="AO225" s="1"/>
  <c r="AP120"/>
  <c r="AP224" s="1"/>
  <c r="AO120"/>
  <c r="AO224" s="1"/>
  <c r="AP119"/>
  <c r="AP223" s="1"/>
  <c r="AO119"/>
  <c r="AO223" s="1"/>
  <c r="AM122"/>
  <c r="AL122"/>
  <c r="AL118" s="1"/>
  <c r="AM121"/>
  <c r="AM225" s="1"/>
  <c r="AM120"/>
  <c r="AM224" s="1"/>
  <c r="AL224"/>
  <c r="AL245" s="1"/>
  <c r="AM119"/>
  <c r="AM223" s="1"/>
  <c r="AL223"/>
  <c r="AJ122"/>
  <c r="AI122"/>
  <c r="AJ225"/>
  <c r="AI121"/>
  <c r="AI225" s="1"/>
  <c r="AJ120"/>
  <c r="AJ224" s="1"/>
  <c r="AI120"/>
  <c r="AI224" s="1"/>
  <c r="AJ119"/>
  <c r="AJ223" s="1"/>
  <c r="AI119"/>
  <c r="AI223" s="1"/>
  <c r="AG122"/>
  <c r="AF122"/>
  <c r="AG225"/>
  <c r="AF121"/>
  <c r="AH121" s="1"/>
  <c r="AG120"/>
  <c r="AG224" s="1"/>
  <c r="AF120"/>
  <c r="AG119"/>
  <c r="AG223" s="1"/>
  <c r="AF119"/>
  <c r="AD122"/>
  <c r="AC122"/>
  <c r="AD121"/>
  <c r="AD225" s="1"/>
  <c r="AC121"/>
  <c r="AC225" s="1"/>
  <c r="AD120"/>
  <c r="AD224" s="1"/>
  <c r="AC120"/>
  <c r="AC224" s="1"/>
  <c r="AD119"/>
  <c r="AD223" s="1"/>
  <c r="AC119"/>
  <c r="AC223" s="1"/>
  <c r="AA122"/>
  <c r="Z122"/>
  <c r="AA121"/>
  <c r="AA225" s="1"/>
  <c r="Z121"/>
  <c r="Z225" s="1"/>
  <c r="AA120"/>
  <c r="AA224" s="1"/>
  <c r="Z120"/>
  <c r="Z224" s="1"/>
  <c r="AA119"/>
  <c r="AA223" s="1"/>
  <c r="Z119"/>
  <c r="Z223" s="1"/>
  <c r="X122"/>
  <c r="W122"/>
  <c r="W226" s="1"/>
  <c r="W247" s="1"/>
  <c r="X121"/>
  <c r="X225" s="1"/>
  <c r="W121"/>
  <c r="W225" s="1"/>
  <c r="X120"/>
  <c r="X224" s="1"/>
  <c r="W120"/>
  <c r="W224" s="1"/>
  <c r="X119"/>
  <c r="X223" s="1"/>
  <c r="W119"/>
  <c r="W223" s="1"/>
  <c r="U122"/>
  <c r="T122"/>
  <c r="U121"/>
  <c r="U225" s="1"/>
  <c r="T121"/>
  <c r="T225" s="1"/>
  <c r="U120"/>
  <c r="U224" s="1"/>
  <c r="T120"/>
  <c r="T224" s="1"/>
  <c r="U119"/>
  <c r="U223" s="1"/>
  <c r="T119"/>
  <c r="T223" s="1"/>
  <c r="R122"/>
  <c r="Q122"/>
  <c r="R121"/>
  <c r="R225" s="1"/>
  <c r="Q121"/>
  <c r="Q225" s="1"/>
  <c r="R120"/>
  <c r="R224" s="1"/>
  <c r="Q120"/>
  <c r="Q224" s="1"/>
  <c r="R119"/>
  <c r="R223" s="1"/>
  <c r="Q119"/>
  <c r="Q223" s="1"/>
  <c r="O122"/>
  <c r="N122"/>
  <c r="O121"/>
  <c r="O225" s="1"/>
  <c r="N121"/>
  <c r="N225" s="1"/>
  <c r="O120"/>
  <c r="O224" s="1"/>
  <c r="N120"/>
  <c r="N224" s="1"/>
  <c r="O119"/>
  <c r="O223" s="1"/>
  <c r="N119"/>
  <c r="N223" s="1"/>
  <c r="L122"/>
  <c r="K122"/>
  <c r="L121"/>
  <c r="L225" s="1"/>
  <c r="K121"/>
  <c r="K225" s="1"/>
  <c r="L120"/>
  <c r="L224" s="1"/>
  <c r="K120"/>
  <c r="K224" s="1"/>
  <c r="L119"/>
  <c r="L223" s="1"/>
  <c r="K119"/>
  <c r="K223" s="1"/>
  <c r="H120"/>
  <c r="H224" s="1"/>
  <c r="H245" s="1"/>
  <c r="I120"/>
  <c r="H121"/>
  <c r="H225" s="1"/>
  <c r="I121"/>
  <c r="I225" s="1"/>
  <c r="H122"/>
  <c r="I122"/>
  <c r="I119"/>
  <c r="H119"/>
  <c r="AP96"/>
  <c r="AO96"/>
  <c r="AM96"/>
  <c r="AL96"/>
  <c r="AJ96"/>
  <c r="AI96"/>
  <c r="AI92" s="1"/>
  <c r="AG96"/>
  <c r="AF96"/>
  <c r="AF92" s="1"/>
  <c r="AD96"/>
  <c r="AC96"/>
  <c r="AA96"/>
  <c r="Z96"/>
  <c r="X96"/>
  <c r="U96"/>
  <c r="T96"/>
  <c r="R96"/>
  <c r="Q96"/>
  <c r="O96"/>
  <c r="N96"/>
  <c r="L96"/>
  <c r="K96"/>
  <c r="P70"/>
  <c r="M70"/>
  <c r="V36"/>
  <c r="AN36"/>
  <c r="P19"/>
  <c r="M19"/>
  <c r="M16"/>
  <c r="I16"/>
  <c r="E15"/>
  <c r="E12"/>
  <c r="E11" s="1"/>
  <c r="Y217" l="1"/>
  <c r="Y187"/>
  <c r="AB217"/>
  <c r="O92"/>
  <c r="O226"/>
  <c r="O247" s="1"/>
  <c r="K92"/>
  <c r="K226"/>
  <c r="K247" s="1"/>
  <c r="N92"/>
  <c r="N226"/>
  <c r="N247" s="1"/>
  <c r="Q92"/>
  <c r="Q226"/>
  <c r="Q247" s="1"/>
  <c r="T92"/>
  <c r="T226"/>
  <c r="T247" s="1"/>
  <c r="X92"/>
  <c r="Y92" s="1"/>
  <c r="X226"/>
  <c r="X247" s="1"/>
  <c r="AA92"/>
  <c r="AA226"/>
  <c r="AA247" s="1"/>
  <c r="AD92"/>
  <c r="AD226"/>
  <c r="AD247" s="1"/>
  <c r="AG92"/>
  <c r="AG226"/>
  <c r="AG247" s="1"/>
  <c r="AJ92"/>
  <c r="AK92" s="1"/>
  <c r="AJ226"/>
  <c r="AJ247" s="1"/>
  <c r="AM92"/>
  <c r="AM226"/>
  <c r="AM247" s="1"/>
  <c r="AP92"/>
  <c r="AP226"/>
  <c r="AP247" s="1"/>
  <c r="H234"/>
  <c r="L244"/>
  <c r="L233"/>
  <c r="M224"/>
  <c r="L245"/>
  <c r="L234"/>
  <c r="L246"/>
  <c r="L235"/>
  <c r="O244"/>
  <c r="O233"/>
  <c r="P224"/>
  <c r="O245"/>
  <c r="O234"/>
  <c r="O246"/>
  <c r="O235"/>
  <c r="R244"/>
  <c r="R233"/>
  <c r="S224"/>
  <c r="R245"/>
  <c r="R234"/>
  <c r="R246"/>
  <c r="R235"/>
  <c r="U244"/>
  <c r="U233"/>
  <c r="V224"/>
  <c r="U245"/>
  <c r="U234"/>
  <c r="U246"/>
  <c r="U235"/>
  <c r="X244"/>
  <c r="X233"/>
  <c r="Y224"/>
  <c r="X245"/>
  <c r="X234"/>
  <c r="X246"/>
  <c r="X235"/>
  <c r="AA244"/>
  <c r="AA233"/>
  <c r="AB224"/>
  <c r="AA245"/>
  <c r="AA234"/>
  <c r="AA246"/>
  <c r="AA235"/>
  <c r="AD244"/>
  <c r="AD233"/>
  <c r="AE224"/>
  <c r="AD245"/>
  <c r="AD234"/>
  <c r="AD246"/>
  <c r="AD235"/>
  <c r="AG244"/>
  <c r="AG233"/>
  <c r="AG245"/>
  <c r="AG234"/>
  <c r="AJ244"/>
  <c r="AJ233"/>
  <c r="AK224"/>
  <c r="AJ245"/>
  <c r="AJ234"/>
  <c r="AK225"/>
  <c r="AJ246"/>
  <c r="AJ235"/>
  <c r="AM244"/>
  <c r="AM233"/>
  <c r="AN224"/>
  <c r="AM245"/>
  <c r="AM234"/>
  <c r="AO244"/>
  <c r="AO233"/>
  <c r="AQ224"/>
  <c r="AO245"/>
  <c r="AO234"/>
  <c r="AO246"/>
  <c r="AO235"/>
  <c r="L92"/>
  <c r="L226"/>
  <c r="L247" s="1"/>
  <c r="R92"/>
  <c r="R226"/>
  <c r="R247" s="1"/>
  <c r="U92"/>
  <c r="U226"/>
  <c r="U247" s="1"/>
  <c r="Z92"/>
  <c r="Z226"/>
  <c r="Z247" s="1"/>
  <c r="AC92"/>
  <c r="AC226"/>
  <c r="AC247" s="1"/>
  <c r="AL92"/>
  <c r="AL226"/>
  <c r="AL247" s="1"/>
  <c r="AO92"/>
  <c r="AO226"/>
  <c r="AO247" s="1"/>
  <c r="I246"/>
  <c r="I235"/>
  <c r="K244"/>
  <c r="K233"/>
  <c r="K245"/>
  <c r="K234"/>
  <c r="M225"/>
  <c r="K246"/>
  <c r="K235"/>
  <c r="N244"/>
  <c r="N233"/>
  <c r="N245"/>
  <c r="N234"/>
  <c r="P225"/>
  <c r="N246"/>
  <c r="N235"/>
  <c r="Q244"/>
  <c r="Q233"/>
  <c r="Q222"/>
  <c r="Q232" s="1"/>
  <c r="Q245"/>
  <c r="Q234"/>
  <c r="S225"/>
  <c r="Q246"/>
  <c r="Q235"/>
  <c r="T244"/>
  <c r="T233"/>
  <c r="T245"/>
  <c r="T234"/>
  <c r="V225"/>
  <c r="T246"/>
  <c r="T235"/>
  <c r="W244"/>
  <c r="W233"/>
  <c r="W222"/>
  <c r="W245"/>
  <c r="W234"/>
  <c r="Y225"/>
  <c r="W246"/>
  <c r="W235"/>
  <c r="Z244"/>
  <c r="Z233"/>
  <c r="Z245"/>
  <c r="Z234"/>
  <c r="AB234" s="1"/>
  <c r="AB225"/>
  <c r="Z246"/>
  <c r="Z235"/>
  <c r="AC244"/>
  <c r="AC233"/>
  <c r="AC245"/>
  <c r="AC234"/>
  <c r="AE225"/>
  <c r="AC246"/>
  <c r="AC235"/>
  <c r="AI244"/>
  <c r="AI233"/>
  <c r="AI245"/>
  <c r="AI234"/>
  <c r="AI246"/>
  <c r="AI235"/>
  <c r="AL244"/>
  <c r="AL233"/>
  <c r="AL234"/>
  <c r="AM246"/>
  <c r="AN246" s="1"/>
  <c r="AM235"/>
  <c r="AN235" s="1"/>
  <c r="AN225"/>
  <c r="AP244"/>
  <c r="AP233"/>
  <c r="AP245"/>
  <c r="AP234"/>
  <c r="AQ225"/>
  <c r="AP246"/>
  <c r="AP235"/>
  <c r="E163"/>
  <c r="H159"/>
  <c r="F119"/>
  <c r="AJ118"/>
  <c r="L118"/>
  <c r="W118"/>
  <c r="K118"/>
  <c r="Q118"/>
  <c r="T118"/>
  <c r="X118"/>
  <c r="AD118"/>
  <c r="AI118"/>
  <c r="AO118"/>
  <c r="AF118"/>
  <c r="R118"/>
  <c r="U118"/>
  <c r="AP118"/>
  <c r="AC118"/>
  <c r="O118"/>
  <c r="AA118"/>
  <c r="N118"/>
  <c r="Z118"/>
  <c r="AG118"/>
  <c r="AM118"/>
  <c r="H118"/>
  <c r="F122"/>
  <c r="I217"/>
  <c r="AC67"/>
  <c r="P16"/>
  <c r="E119"/>
  <c r="E122"/>
  <c r="M246" l="1"/>
  <c r="AJ222"/>
  <c r="AD222"/>
  <c r="AD232" s="1"/>
  <c r="AA222"/>
  <c r="AA232" s="1"/>
  <c r="X222"/>
  <c r="X232" s="1"/>
  <c r="O222"/>
  <c r="O232" s="1"/>
  <c r="V246"/>
  <c r="AQ235"/>
  <c r="AC222"/>
  <c r="S234"/>
  <c r="V92"/>
  <c r="AN92"/>
  <c r="P246"/>
  <c r="AK235"/>
  <c r="K222"/>
  <c r="K232" s="1"/>
  <c r="AP222"/>
  <c r="AP232" s="1"/>
  <c r="T222"/>
  <c r="T232" s="1"/>
  <c r="N222"/>
  <c r="N232" s="1"/>
  <c r="AM222"/>
  <c r="AM232" s="1"/>
  <c r="AE246"/>
  <c r="AE235"/>
  <c r="M235"/>
  <c r="P234"/>
  <c r="AQ234"/>
  <c r="AQ245"/>
  <c r="Y246"/>
  <c r="V234"/>
  <c r="Y234"/>
  <c r="AQ246"/>
  <c r="AB246"/>
  <c r="S246"/>
  <c r="AE222"/>
  <c r="AC232"/>
  <c r="AE232" s="1"/>
  <c r="Y222"/>
  <c r="W232"/>
  <c r="Y232" s="1"/>
  <c r="AJ232"/>
  <c r="H246"/>
  <c r="H235"/>
  <c r="AC243"/>
  <c r="Z243"/>
  <c r="W243"/>
  <c r="T243"/>
  <c r="Q243"/>
  <c r="N243"/>
  <c r="K243"/>
  <c r="AO243"/>
  <c r="AN245"/>
  <c r="AM243"/>
  <c r="AK234"/>
  <c r="AE234"/>
  <c r="M234"/>
  <c r="AP243"/>
  <c r="AL222"/>
  <c r="AL232" s="1"/>
  <c r="AL243"/>
  <c r="AK246"/>
  <c r="AB235"/>
  <c r="Z222"/>
  <c r="Z232" s="1"/>
  <c r="Y235"/>
  <c r="V235"/>
  <c r="S235"/>
  <c r="P235"/>
  <c r="AO222"/>
  <c r="AO232" s="1"/>
  <c r="AN234"/>
  <c r="AK245"/>
  <c r="AJ243"/>
  <c r="AE245"/>
  <c r="AD243"/>
  <c r="AB245"/>
  <c r="AA243"/>
  <c r="Y245"/>
  <c r="X243"/>
  <c r="V245"/>
  <c r="U222"/>
  <c r="U243"/>
  <c r="S245"/>
  <c r="R222"/>
  <c r="R243"/>
  <c r="P245"/>
  <c r="O243"/>
  <c r="M245"/>
  <c r="L222"/>
  <c r="L232" s="1"/>
  <c r="L243"/>
  <c r="X67"/>
  <c r="N67"/>
  <c r="P67" s="1"/>
  <c r="I77"/>
  <c r="F77" s="1"/>
  <c r="H77"/>
  <c r="E77" s="1"/>
  <c r="I74"/>
  <c r="H74"/>
  <c r="F146"/>
  <c r="P222" l="1"/>
  <c r="P232"/>
  <c r="M243"/>
  <c r="P243"/>
  <c r="AE243"/>
  <c r="AQ243"/>
  <c r="AB243"/>
  <c r="V243"/>
  <c r="R232"/>
  <c r="S232" s="1"/>
  <c r="S222"/>
  <c r="V222"/>
  <c r="U232"/>
  <c r="V232" s="1"/>
  <c r="AB232"/>
  <c r="AQ232"/>
  <c r="AN232"/>
  <c r="M232"/>
  <c r="S243"/>
  <c r="Y243"/>
  <c r="AN243"/>
  <c r="AB222"/>
  <c r="AQ222"/>
  <c r="AN222"/>
  <c r="M222"/>
  <c r="H73"/>
  <c r="E74"/>
  <c r="E73" s="1"/>
  <c r="H93"/>
  <c r="I94"/>
  <c r="F75"/>
  <c r="G75" s="1"/>
  <c r="I93"/>
  <c r="F74"/>
  <c r="H96"/>
  <c r="I96"/>
  <c r="Y31"/>
  <c r="AB31"/>
  <c r="AE31"/>
  <c r="AH31"/>
  <c r="AN31"/>
  <c r="AQ31"/>
  <c r="H31"/>
  <c r="I31"/>
  <c r="J31"/>
  <c r="M31"/>
  <c r="P31"/>
  <c r="S31"/>
  <c r="V31"/>
  <c r="F12"/>
  <c r="F11" s="1"/>
  <c r="G11" s="1"/>
  <c r="F15"/>
  <c r="AK48"/>
  <c r="AK23"/>
  <c r="AK14"/>
  <c r="AK13"/>
  <c r="F73" l="1"/>
  <c r="G73" s="1"/>
  <c r="E96"/>
  <c r="H226"/>
  <c r="F93"/>
  <c r="I223"/>
  <c r="F94"/>
  <c r="G94" s="1"/>
  <c r="I224"/>
  <c r="F96"/>
  <c r="I226"/>
  <c r="E93"/>
  <c r="E92" s="1"/>
  <c r="H223"/>
  <c r="H92"/>
  <c r="I92"/>
  <c r="H244" l="1"/>
  <c r="H233"/>
  <c r="H222"/>
  <c r="H232" s="1"/>
  <c r="I247"/>
  <c r="F247" s="1"/>
  <c r="F226"/>
  <c r="F236" s="1"/>
  <c r="I245"/>
  <c r="I234"/>
  <c r="J234" s="1"/>
  <c r="F224"/>
  <c r="J224"/>
  <c r="I244"/>
  <c r="I222"/>
  <c r="I233"/>
  <c r="F223"/>
  <c r="H247"/>
  <c r="F92"/>
  <c r="G92" s="1"/>
  <c r="E114"/>
  <c r="AH118"/>
  <c r="AH48"/>
  <c r="AE48"/>
  <c r="AE23"/>
  <c r="AN217"/>
  <c r="AK217"/>
  <c r="AO98"/>
  <c r="AN98"/>
  <c r="AM98"/>
  <c r="AK98"/>
  <c r="AI98"/>
  <c r="AB118"/>
  <c r="AB23"/>
  <c r="Y46"/>
  <c r="AB160"/>
  <c r="AE160"/>
  <c r="AH160"/>
  <c r="AK160"/>
  <c r="AN160"/>
  <c r="AB161"/>
  <c r="AE161"/>
  <c r="AH161"/>
  <c r="AK161"/>
  <c r="AN161"/>
  <c r="AB162"/>
  <c r="AK162"/>
  <c r="AN162"/>
  <c r="AB163"/>
  <c r="AE163"/>
  <c r="AH163"/>
  <c r="AK163"/>
  <c r="AN163"/>
  <c r="AG135"/>
  <c r="AH135"/>
  <c r="AI135"/>
  <c r="AJ135"/>
  <c r="AK135"/>
  <c r="AL135"/>
  <c r="AM135"/>
  <c r="AN135"/>
  <c r="AO135"/>
  <c r="AF135"/>
  <c r="AN121"/>
  <c r="AE121"/>
  <c r="E112"/>
  <c r="Z109"/>
  <c r="V48"/>
  <c r="Y23"/>
  <c r="M48"/>
  <c r="J23"/>
  <c r="J48"/>
  <c r="S46"/>
  <c r="S48"/>
  <c r="I109"/>
  <c r="K109"/>
  <c r="L109"/>
  <c r="N109"/>
  <c r="O109"/>
  <c r="P109"/>
  <c r="H109"/>
  <c r="K98"/>
  <c r="L98"/>
  <c r="N98"/>
  <c r="O98"/>
  <c r="P98"/>
  <c r="AQ41"/>
  <c r="AP41"/>
  <c r="AO41"/>
  <c r="AM41"/>
  <c r="AL41"/>
  <c r="AJ41"/>
  <c r="AI30"/>
  <c r="AG41"/>
  <c r="AF41"/>
  <c r="AD41"/>
  <c r="AC41"/>
  <c r="AA41"/>
  <c r="Z41"/>
  <c r="O41"/>
  <c r="N41"/>
  <c r="L41"/>
  <c r="K41"/>
  <c r="I41"/>
  <c r="H41"/>
  <c r="AQ36"/>
  <c r="AP36"/>
  <c r="AO36"/>
  <c r="AM36"/>
  <c r="AL36"/>
  <c r="AJ36"/>
  <c r="AI36"/>
  <c r="AG36"/>
  <c r="AF36"/>
  <c r="AF35" s="1"/>
  <c r="AD36"/>
  <c r="AC36"/>
  <c r="AA36"/>
  <c r="Z36"/>
  <c r="O36"/>
  <c r="N36"/>
  <c r="L36"/>
  <c r="K36"/>
  <c r="I36"/>
  <c r="H36"/>
  <c r="AH220" l="1"/>
  <c r="F200"/>
  <c r="F233"/>
  <c r="I232"/>
  <c r="J232" s="1"/>
  <c r="J222"/>
  <c r="I243"/>
  <c r="F244"/>
  <c r="F234"/>
  <c r="J245"/>
  <c r="F245"/>
  <c r="H243"/>
  <c r="AI71"/>
  <c r="AI26"/>
  <c r="E30"/>
  <c r="AF71"/>
  <c r="AF226" s="1"/>
  <c r="E35"/>
  <c r="AG197"/>
  <c r="AH197" s="1"/>
  <c r="AF34"/>
  <c r="F120"/>
  <c r="E120"/>
  <c r="E118" s="1"/>
  <c r="V11"/>
  <c r="AB48"/>
  <c r="AH23"/>
  <c r="I118"/>
  <c r="Y48"/>
  <c r="Y21"/>
  <c r="AH21"/>
  <c r="S23"/>
  <c r="M23"/>
  <c r="S69"/>
  <c r="V21"/>
  <c r="S21"/>
  <c r="P48"/>
  <c r="AN159"/>
  <c r="AB159"/>
  <c r="I67"/>
  <c r="S70"/>
  <c r="V70"/>
  <c r="P69"/>
  <c r="AK159"/>
  <c r="Y69"/>
  <c r="Y70"/>
  <c r="V69"/>
  <c r="V46"/>
  <c r="L205"/>
  <c r="K205"/>
  <c r="I205"/>
  <c r="H205"/>
  <c r="F179"/>
  <c r="E179"/>
  <c r="F178"/>
  <c r="E178"/>
  <c r="O176"/>
  <c r="N176"/>
  <c r="L176"/>
  <c r="K176"/>
  <c r="I176"/>
  <c r="H176"/>
  <c r="O165"/>
  <c r="N165"/>
  <c r="L165"/>
  <c r="K165"/>
  <c r="I165"/>
  <c r="F165" s="1"/>
  <c r="H165"/>
  <c r="E165" s="1"/>
  <c r="E146"/>
  <c r="F145"/>
  <c r="E145"/>
  <c r="O143"/>
  <c r="N143"/>
  <c r="L143"/>
  <c r="K143"/>
  <c r="I143"/>
  <c r="H143"/>
  <c r="F138"/>
  <c r="E138"/>
  <c r="F137"/>
  <c r="E137"/>
  <c r="O135"/>
  <c r="N135"/>
  <c r="L135"/>
  <c r="K135"/>
  <c r="I135"/>
  <c r="H135"/>
  <c r="F113"/>
  <c r="E113"/>
  <c r="F111"/>
  <c r="E111"/>
  <c r="F82"/>
  <c r="E82"/>
  <c r="F81"/>
  <c r="G81" s="1"/>
  <c r="F80"/>
  <c r="F79"/>
  <c r="E79"/>
  <c r="E78" s="1"/>
  <c r="O78"/>
  <c r="N78"/>
  <c r="L78"/>
  <c r="K78"/>
  <c r="I78"/>
  <c r="H78"/>
  <c r="AQ48"/>
  <c r="AK46"/>
  <c r="I26"/>
  <c r="AK21"/>
  <c r="AE21"/>
  <c r="AQ14"/>
  <c r="AQ13"/>
  <c r="F197" l="1"/>
  <c r="G197" s="1"/>
  <c r="G200"/>
  <c r="AI67"/>
  <c r="AK67" s="1"/>
  <c r="AI226"/>
  <c r="E226" s="1"/>
  <c r="E236" s="1"/>
  <c r="AF247"/>
  <c r="AG217"/>
  <c r="G220"/>
  <c r="J243"/>
  <c r="AF70"/>
  <c r="AF225" s="1"/>
  <c r="E225" s="1"/>
  <c r="E34"/>
  <c r="G34" s="1"/>
  <c r="F121"/>
  <c r="AF33"/>
  <c r="F176"/>
  <c r="E176"/>
  <c r="F143"/>
  <c r="F71"/>
  <c r="F68"/>
  <c r="AK11"/>
  <c r="AK70"/>
  <c r="AK69"/>
  <c r="AB70"/>
  <c r="AB69"/>
  <c r="S67"/>
  <c r="E135"/>
  <c r="V67"/>
  <c r="AE69"/>
  <c r="AE70"/>
  <c r="AQ23"/>
  <c r="P21"/>
  <c r="AB21"/>
  <c r="Y67"/>
  <c r="AB67" s="1"/>
  <c r="J46"/>
  <c r="AB46"/>
  <c r="AE46"/>
  <c r="AH46"/>
  <c r="M69"/>
  <c r="M21"/>
  <c r="P46"/>
  <c r="M46"/>
  <c r="J69"/>
  <c r="J21"/>
  <c r="F135"/>
  <c r="E143"/>
  <c r="F78"/>
  <c r="G78" s="1"/>
  <c r="E109"/>
  <c r="I159"/>
  <c r="F118" l="1"/>
  <c r="G118" s="1"/>
  <c r="G121"/>
  <c r="F217"/>
  <c r="G217" s="1"/>
  <c r="AH217"/>
  <c r="E70"/>
  <c r="AI247"/>
  <c r="AI243" s="1"/>
  <c r="AK243" s="1"/>
  <c r="AI222"/>
  <c r="AG246"/>
  <c r="AG235"/>
  <c r="AG222"/>
  <c r="F225"/>
  <c r="E247"/>
  <c r="F67"/>
  <c r="E33"/>
  <c r="AF69"/>
  <c r="AF32"/>
  <c r="AE67"/>
  <c r="AH70"/>
  <c r="M67"/>
  <c r="J67"/>
  <c r="E69" l="1"/>
  <c r="AF224"/>
  <c r="F235"/>
  <c r="F222"/>
  <c r="AI232"/>
  <c r="AK232" s="1"/>
  <c r="AK222"/>
  <c r="AH225"/>
  <c r="AF246"/>
  <c r="AF235"/>
  <c r="AH235" s="1"/>
  <c r="E235"/>
  <c r="AG232"/>
  <c r="F246"/>
  <c r="AG243"/>
  <c r="AF68"/>
  <c r="AF31"/>
  <c r="E32"/>
  <c r="E31" s="1"/>
  <c r="G31" s="1"/>
  <c r="AH69"/>
  <c r="G70"/>
  <c r="G235" l="1"/>
  <c r="AF67"/>
  <c r="AH67" s="1"/>
  <c r="AF223"/>
  <c r="F243"/>
  <c r="AF245"/>
  <c r="AF234"/>
  <c r="AH234" s="1"/>
  <c r="E224"/>
  <c r="AH224"/>
  <c r="AH246"/>
  <c r="E246"/>
  <c r="G246" s="1"/>
  <c r="F232"/>
  <c r="G225"/>
  <c r="E68"/>
  <c r="G69"/>
  <c r="AF244" l="1"/>
  <c r="AF222"/>
  <c r="AF233"/>
  <c r="E223"/>
  <c r="E222" s="1"/>
  <c r="E234"/>
  <c r="G234" s="1"/>
  <c r="G224"/>
  <c r="E245"/>
  <c r="G245" s="1"/>
  <c r="AH245"/>
  <c r="E67"/>
  <c r="G67" s="1"/>
  <c r="E233" l="1"/>
  <c r="AF232"/>
  <c r="AH232" s="1"/>
  <c r="AH222"/>
  <c r="AF243"/>
  <c r="AH243" s="1"/>
  <c r="E244"/>
  <c r="E243" s="1"/>
  <c r="G243" s="1"/>
  <c r="E232" l="1"/>
  <c r="G232" s="1"/>
  <c r="G222"/>
</calcChain>
</file>

<file path=xl/sharedStrings.xml><?xml version="1.0" encoding="utf-8"?>
<sst xmlns="http://schemas.openxmlformats.org/spreadsheetml/2006/main" count="1430" uniqueCount="320">
  <si>
    <t>№</t>
  </si>
  <si>
    <t>Источники финансирования</t>
  </si>
  <si>
    <t>в том числе</t>
  </si>
  <si>
    <t>Исполнение мероприятия</t>
  </si>
  <si>
    <t>Причина отклонения фактически исполненных расходных обязательств от запланированных</t>
  </si>
  <si>
    <t>январь</t>
  </si>
  <si>
    <t>февраль</t>
  </si>
  <si>
    <t>март</t>
  </si>
  <si>
    <t>апрель</t>
  </si>
  <si>
    <t>май</t>
  </si>
  <si>
    <t>июнь</t>
  </si>
  <si>
    <t>июль</t>
  </si>
  <si>
    <t>август</t>
  </si>
  <si>
    <t>сентябрь</t>
  </si>
  <si>
    <t>октябрь</t>
  </si>
  <si>
    <t>ноябрь</t>
  </si>
  <si>
    <t>декабрь</t>
  </si>
  <si>
    <t>План</t>
  </si>
  <si>
    <t>Факт</t>
  </si>
  <si>
    <t>Исполнение, %</t>
  </si>
  <si>
    <t>Подпрограмма 1. «Профилактика правонарушений»</t>
  </si>
  <si>
    <t>всего:</t>
  </si>
  <si>
    <t>Федеральный бюджет</t>
  </si>
  <si>
    <t>бюджет ХМАО-Югры</t>
  </si>
  <si>
    <t>Иные источники финансирования</t>
  </si>
  <si>
    <t>Подпрограмма 2 «Профилактика незаконного оборота и потребления наркотических средств и психотропных веществ»</t>
  </si>
  <si>
    <t>без финансирования</t>
  </si>
  <si>
    <t>Подпрограмма 3. Участие в профилактике терроризма, а также минимизации и (или) ликвидации последствий проявлений терроризма</t>
  </si>
  <si>
    <t>4.1</t>
  </si>
  <si>
    <t>Подпрограмма 4. Участие в профилактике экстремизма, а также минимизации и (или) ликвидации последствий проявлений экстремизма</t>
  </si>
  <si>
    <t>5.1</t>
  </si>
  <si>
    <t>Подпрограмма 5.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Урай, обеспечение социальной и культурной адаптации мигрантов, профилактика межнациональных (межэтнических), межконфессиональных конфликтов</t>
  </si>
  <si>
    <t xml:space="preserve"> - </t>
  </si>
  <si>
    <t xml:space="preserve"> -</t>
  </si>
  <si>
    <t>Согласовано:</t>
  </si>
  <si>
    <t>Комитет по финансам  администрации города Урай</t>
  </si>
  <si>
    <t>подпись</t>
  </si>
  <si>
    <t xml:space="preserve">           подпись</t>
  </si>
  <si>
    <t xml:space="preserve">Ответственный исполнитель (соисполнитель) муниципальной  программы:   </t>
  </si>
  <si>
    <t xml:space="preserve">
</t>
  </si>
  <si>
    <t>1</t>
  </si>
  <si>
    <t>1.1</t>
  </si>
  <si>
    <t>1.2</t>
  </si>
  <si>
    <t>2.1</t>
  </si>
  <si>
    <t>1.3</t>
  </si>
  <si>
    <t>1.4</t>
  </si>
  <si>
    <t>1.5</t>
  </si>
  <si>
    <t>1.6</t>
  </si>
  <si>
    <t>1.7</t>
  </si>
  <si>
    <t>1.8</t>
  </si>
  <si>
    <t>1.9</t>
  </si>
  <si>
    <t>1.10</t>
  </si>
  <si>
    <t>1.11</t>
  </si>
  <si>
    <t>2.2</t>
  </si>
  <si>
    <t>2.3</t>
  </si>
  <si>
    <t>2.4</t>
  </si>
  <si>
    <t>3.1</t>
  </si>
  <si>
    <t>3.2</t>
  </si>
  <si>
    <t>3.3</t>
  </si>
  <si>
    <t>3.4</t>
  </si>
  <si>
    <t>4.2</t>
  </si>
  <si>
    <t>4.3</t>
  </si>
  <si>
    <t>4.4</t>
  </si>
  <si>
    <t>4.5</t>
  </si>
  <si>
    <t>4.6</t>
  </si>
  <si>
    <t>4.7</t>
  </si>
  <si>
    <t>4.8</t>
  </si>
  <si>
    <t>4.9</t>
  </si>
  <si>
    <t>5.2</t>
  </si>
  <si>
    <t>5.3</t>
  </si>
  <si>
    <t>5.4</t>
  </si>
  <si>
    <t>5.5</t>
  </si>
  <si>
    <t>5.6</t>
  </si>
  <si>
    <t>5.7</t>
  </si>
  <si>
    <t>5.8</t>
  </si>
  <si>
    <t>5.9</t>
  </si>
  <si>
    <t>5.10</t>
  </si>
  <si>
    <t>5.11</t>
  </si>
  <si>
    <t>Создание условий для деятельности народных дружин (1,6)</t>
  </si>
  <si>
    <t xml:space="preserve">Обеспечение функционирования и развития систем видеонаблюдения в сфере общественного порядка и безопасности дорожного движения,информирование населения о необходимости соблюдения правил дорожного движения (в том числе санкциях за их нарушение) (2,3,6)
</t>
  </si>
  <si>
    <t>Осуществление полномочий по созданию и обеспечению деятельности административной комиссии муниципального образования город Урай (4,6)</t>
  </si>
  <si>
    <t>Проведение профилактических мероприятий для несовершеннолетних и молодежи (5,6)</t>
  </si>
  <si>
    <t>Изготовление и распространение средств наглядной и печатной агитации, направленных на  профилактику правонарушений (5,6)</t>
  </si>
  <si>
    <t>Проведение профилактических мероприятий с семьями, находящимися в социально опасном положении (5,6)</t>
  </si>
  <si>
    <t>Организация дополнительных временных рабочих мест для несовершеннолетних подростков, находящихся в конфликте с законом (5,6)</t>
  </si>
  <si>
    <t>Осуществление полномочий по созданию и обеспечению деятельности комиссии по делам несовершеннолетних и защите их прав при администрации города Урай (5)</t>
  </si>
  <si>
    <t>Социальная адаптация, ресоциализация, социальная реабилитация, помощь лицам, пострадавшим от правонарушений или подверженным риску стать таковыми. (5,6)</t>
  </si>
  <si>
    <t>Организационно-методическое обеспечение деятельности коллегиальных органов в сфере профилактики правонарушений (1,2,3,5)</t>
  </si>
  <si>
    <t>Повышение профессионального уровня (семинары, курсы повышения квалификации) работников образовательных организаций, учреждений культуры, спорта, социальной и молодежной политики в сфере профилактики правонарушений (5)</t>
  </si>
  <si>
    <t>Проведение мероприятий, направленных на формирование негативного отношения к незаконному обороту и потреблению наркотиков, пропаганду здорового образа жизни (8,9)</t>
  </si>
  <si>
    <t>2.5</t>
  </si>
  <si>
    <t xml:space="preserve">Повышение профессионального уровня (семинары, курсы повышения квалификации) муниципальных служащих, работников образовательных организаций, учреждений культуры, спорта, социальной и молодежной политики в сфере профилактики употребления наркотических и (или) психотропных веществ
 (8, 9)
</t>
  </si>
  <si>
    <t>2.6</t>
  </si>
  <si>
    <t xml:space="preserve">Участие в проведении межведомственных мероприятий по социальной реабилитации и ресоциализации наркопотребителей, проводимых Управлением социальной защиты населения по городу Ураю   Департамента социального развития Ханты-Мансийского автономного округа - Югры (9) </t>
  </si>
  <si>
    <t>Организация и проведение мероприятий, посвященных «Дню солидарности в борьбе с терроризмом» (10)</t>
  </si>
  <si>
    <t xml:space="preserve">Организация классных часов, бесед   с обучающимися, собраний с родителями в образовательных организациях города с сотрудниками правоохранительных органов для проведения разъяснительных мероприятий по вопросам профилактики  терроризма и обеспечения безопасности населения.
Доведение ответственности за совершение
преступлений против личности, общества и государства, а также
порядка и правил поведения населения при угрозе возникновения террористических актов (10)
</t>
  </si>
  <si>
    <t>Осуществление работы по установке контент-фильтров, блокирующих доступ к Интернет-ресурсам террористической направленности  (10)</t>
  </si>
  <si>
    <t>Приобретение инженерно-технических средств обеспечения безопасности и антитеррористической защищенности для муниципальных объектов города Урай (стационарные и ручные металлодетекторы, барьеры безопасности и т.д.) (10)</t>
  </si>
  <si>
    <t>Размещение на сайте органов местного самоуправления города Урай информации по мотивированию граждан к информированию государственных органов о ставших им известных фактах о террористической деятельности (10)</t>
  </si>
  <si>
    <t xml:space="preserve">Обеспечение эффективного мониторинга состояния межнациональных, межконфессиональных отношений и раннего предупреждения конфликтных ситуаций и выявления фактов распространения идеологии экстремизма (11) </t>
  </si>
  <si>
    <t>Реализация мер по профилактике распространения экстремистской идеологии, по выявлению  зарождающихся конфликтов в сфере межнациональных и этноконфессиональных отношений  (11)</t>
  </si>
  <si>
    <t>Проведение социологических исследований в молодежной среде по вопросу состояния межнациональных, межконфессиональных отношений и экстремистских настроений в городе Урай (11)</t>
  </si>
  <si>
    <t>Проведение в образовательных организациях мероприятий (беседы, лекции, круглые столы,  конкурсы, издание информационных буклетов)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  в  т.ч. противодействию националистическому и религиозному экстремизму (11)</t>
  </si>
  <si>
    <t xml:space="preserve">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 (11) </t>
  </si>
  <si>
    <t>Повышение профессионального уровня  работников образовательных организаций, учреждений культуры, спорта, социальной и молодежной политики в сфере профилактики экстремизма, внедрение и использование новых методик, направленных на профилактику экстремизма (11)</t>
  </si>
  <si>
    <t>Организация и проведение мероприятий, посвященных «Декаде профилактики экстремизма» (11)</t>
  </si>
  <si>
    <t>Осуществление работы по установке контент-фильтров, блокирующих доступ к Интернет-ресурсам экстремисткой направленности (11)</t>
  </si>
  <si>
    <t>Размещение на сайте органов местного самоуправления города Урай информации по мотивированию граждан к информированию государственных органов о ставших им известных фактах об экстремистской деятельности (11)</t>
  </si>
  <si>
    <t>Развитие и использование потенциала молодежи в интересах укрепления единства российской нации, упрочения мира и согласия (12,14,15)</t>
  </si>
  <si>
    <t>Содействие религиозным организациям в культурно-просветительской и социально значимой деятельности (12,14,15)</t>
  </si>
  <si>
    <t>Содействие этнокультурному многообразию народов России (12,14,15)</t>
  </si>
  <si>
    <t>Развитие кадрового потенциала в сфере межнациональных (межэтнических) отношений, профилактики экстремизма (12,13)</t>
  </si>
  <si>
    <t>Проведение просветительских мероприятий, направленных на популяризацию и поддержку русского языка, как государственного языка Российской Федерации и языка межнационального общения (12,14)</t>
  </si>
  <si>
    <t>Создание условий для сохранения и развития языков народов России (12,15)</t>
  </si>
  <si>
    <t>Реализация мер, направленных на социальную и культурную адаптацию мигрантов (12,14,15)</t>
  </si>
  <si>
    <t>Участие и поддержка всероссийских, окружных и городских мероприятий, направленных на укрепление единства российской нации, предупреждения межнациональных конфликтов, профилактику экстремизма на национальной и религиозной почве (12,14)</t>
  </si>
  <si>
    <t xml:space="preserve">Органы администрации города Урай: управление по культуре и социальным вопросам администрации города Урай, 
пресс-служба администрации города Урай.
</t>
  </si>
  <si>
    <t>Проведение информационных кампаний, направленных на укрепление общероссийского гражданского единства и гармонизацию межнациональных и межконфессиональных отношений, профилактику экстремизма (12,13,14)</t>
  </si>
  <si>
    <t>Издание и распространение информационных материалов для мигрантов, распространение информации по формированию положительного образа мигранта, популяризации легального труда мигрантов (12)</t>
  </si>
  <si>
    <t>федеральный бюджет</t>
  </si>
  <si>
    <t>местный бюджет</t>
  </si>
  <si>
    <t>иные источники финансирования</t>
  </si>
  <si>
    <r>
      <rPr>
        <sz val="10"/>
        <rFont val="Times New Roman"/>
        <family val="1"/>
        <charset val="204"/>
      </rPr>
      <t>иные</t>
    </r>
    <r>
      <rPr>
        <sz val="8"/>
        <rFont val="Times New Roman"/>
        <family val="1"/>
        <charset val="204"/>
      </rPr>
      <t xml:space="preserve"> источники финансирования</t>
    </r>
  </si>
  <si>
    <t>всего</t>
  </si>
  <si>
    <t>ные источники финансирования</t>
  </si>
  <si>
    <t xml:space="preserve">Секретарь административной комиссии администрации города Урай; 
муниципальное казенное учреждение «Управление материально-технического обеспечения города Урай»
</t>
  </si>
  <si>
    <t>Управление образования и молодежной политики администрации города Урай.</t>
  </si>
  <si>
    <t>Управление образования и молодежной политики  администрации города Урай.</t>
  </si>
  <si>
    <t xml:space="preserve">Органы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пресс-служба администрации города Урай,
Управление образования и молодежной политики  администрации города Урай.
</t>
  </si>
  <si>
    <t>Органы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t>
  </si>
  <si>
    <t>Органы администрации города Урай: пресс-служба  администрации города Урай.</t>
  </si>
  <si>
    <t xml:space="preserve">Органы администрации города Урай: пресс-служба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
</t>
  </si>
  <si>
    <t xml:space="preserve">Управление образования и молодежной политики администрации города Урай.
</t>
  </si>
  <si>
    <t xml:space="preserve">Органы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
</t>
  </si>
  <si>
    <t xml:space="preserve">Органы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отдел по делам несовершеннолетних и защите их прав администрации города Урай; 
пресс-служба администрации города Урай,
Управление образования и молодежной политики  администрации города Урай.
</t>
  </si>
  <si>
    <t>Органы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t>
  </si>
  <si>
    <t>Органы администрации города Урай: пресс-служба  администрации города Урай</t>
  </si>
  <si>
    <t xml:space="preserve">Органы администрации города Урай: управление по культуре и социальным вопросам администрации города Урай; 
пресс-служба администрации города Урай.
</t>
  </si>
  <si>
    <t>Органы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t>
  </si>
  <si>
    <t>Органы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t>
  </si>
  <si>
    <t xml:space="preserve">Органы администрации города Урай: управление по культуре и социальным вопросам администрации города Урай;
пресс-служба администрации города Урай,
Управление образования и молодежной политики администрации города Урай
</t>
  </si>
  <si>
    <t xml:space="preserve">Органы администрации города Урай: управление по культуре и социальным вопросам администрации города Урай;
пресс-служба администрации города Урай,
Управление образования и молодежной политики администрации города Урай.
</t>
  </si>
  <si>
    <t>Органы администрации города Урай: управление по культуре и социальным вопросам администрации города Урай;  пресс-служба администрации города Урай,  Управление образования и молодежной политики администрации  города Урай.</t>
  </si>
  <si>
    <t>Органы администрации города Урай:  управление по культуре и социальным вопросам администрации города Урай,  пресс-служба администрации города Урай</t>
  </si>
  <si>
    <t xml:space="preserve">Органы администрации города Урай: отдел по делам несовершеннолетних и защите их прав администрации города Урай; Управление образования и молодежной политики  администрации города Урай.
</t>
  </si>
  <si>
    <t>Организация деятельности молодёжного волонтёрского движения города Урай по пропаганде здорового образа жизни (7, 8, 9)</t>
  </si>
  <si>
    <t>Управление образования и молодежной политики  администрации города Урай</t>
  </si>
  <si>
    <t>Осуществление работы по установке контент-фильтров, блокирующих доступ к Интернет-ресурсам, содержащим информацию о способах, методах разработки, изготовления и (или) приобретения наркотических средств, психотропных веществ, мониторинг  социальных сетей и иных информационных порталов Интернет-пространства (8, 9)</t>
  </si>
  <si>
    <t xml:space="preserve">Органы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
</t>
  </si>
  <si>
    <t>Организационно-методическое обеспечение деятельности коллегиальных органов антинаркотической направленности (7, 8, 9)</t>
  </si>
  <si>
    <t>-</t>
  </si>
  <si>
    <t>5.12</t>
  </si>
  <si>
    <t>в том числе за счет остатков прошлых лет</t>
  </si>
  <si>
    <t xml:space="preserve">Органы администрации города Урай:  управление по культуре и социальным вопросам администрации города Урай;
отдел по делам несовершеннолетних и защите их прав администрации города Урай;
Управление образования и молодежной политики  администрации города Урай.
</t>
  </si>
  <si>
    <t xml:space="preserve"> Органы администрации города Урай: отдел по делам несовершеннолетних и защите их прав администрации города Урай;
Управление образования и молодежной политики администрации города Урай.
</t>
  </si>
  <si>
    <t>Управление внутренней политики администрации города Урай, секретарь административной комиссии администрации города Урай</t>
  </si>
  <si>
    <t xml:space="preserve">Управление внутренней политики администрации города Урай, управление по информационным технологиям и связи администрации города Урай, секретарь административной комиссии администрации города Урай
</t>
  </si>
  <si>
    <t>Управление внутренней политики администрации города Урай</t>
  </si>
  <si>
    <t xml:space="preserve">Управление внутренней политики администрации города Урай, 
органы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отдел по делам несовершеннолетних и защите их прав администрации города Урай;
Управление образования и молодежной политики  администрации города Урай
</t>
  </si>
  <si>
    <t>Управление внутренней политики администрации города Урай, муниципальное казенное учреждение «Управление жилищно-коммунального хозяйства города Урай».</t>
  </si>
  <si>
    <t xml:space="preserve">Управление внутренней политики  администрации города Урай. 
</t>
  </si>
  <si>
    <t>3.5</t>
  </si>
  <si>
    <t xml:space="preserve">Управление внутренней политики администрации города Урай,
органы администрации города Урай:
управление по развитию местного самоуправления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отдел по делам несовершеннолетних и защите их прав администрации города Урай, Управление образования и молодежной политики администрации города Урай
</t>
  </si>
  <si>
    <t xml:space="preserve">Управление внутренней политики администрации города Урай,
органы администрации города Урай:  управление по развитию местного самоуправления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
</t>
  </si>
  <si>
    <t xml:space="preserve">Управление внутренней политики администрации города Урай,
органы администрации города Урай:  управление по развитию местного самоуправления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
</t>
  </si>
  <si>
    <t xml:space="preserve">Основные мероприятия муниципальной программы
(их взаимосвязь с целевыми показателями муниципальной программы)
</t>
  </si>
  <si>
    <t xml:space="preserve">Ответственный исполнитель/соисполнитель </t>
  </si>
  <si>
    <t xml:space="preserve">Финансовые затраты на реализацию 
(тыс. рублей)
</t>
  </si>
  <si>
    <t>Инвестиции в объекты муниципальной собственности</t>
  </si>
  <si>
    <t>Прочие расходы</t>
  </si>
  <si>
    <t>в том числе:</t>
  </si>
  <si>
    <t>Начальник управления внутренней политики администрации города Урай</t>
  </si>
  <si>
    <t>Р.А. Хусаинов</t>
  </si>
  <si>
    <t>2.7</t>
  </si>
  <si>
    <t>5.13</t>
  </si>
  <si>
    <t xml:space="preserve">Оказание информационной и консультационной поддержки некоммерческим организациям для реализации проектов и участия в мероприятиях в сфере межнациональных (межэтнических) отношений, профилактика экстремизма </t>
  </si>
  <si>
    <t>Органы администрации города Урай: управление по культуре и социальным вопросам администрации города Урай; 
пресс-служба администрации города Урай</t>
  </si>
  <si>
    <t>Проведение индивидуальной профилактической работы, направленной на профилактику экстремизма, с молодыми людьми в возрасте от 14 до 23 лет, в том числе состоящими на профилактическом учете и (или) находящихся под административным надзором в правоохранительных органах в связи с причастностью к совершению правонарушений в сфере общественной безопасности (12,13)</t>
  </si>
  <si>
    <t xml:space="preserve">Управление внутренней политики администрации города Урай,
органы местного самоуправления администрации города Урай: отдел по делам несовершеннолетних и защиты их прав администрации города Урай;  Управление образования и молодежной политики администрации города Урай.
</t>
  </si>
  <si>
    <t>5.14</t>
  </si>
  <si>
    <t xml:space="preserve">Проведение профилактической работы, направленной на гармонизацию межнациональных и межконфессиональных отношений с воспитанниками и тренерско-преподавательским составом спортивных клубов и клубов по месту жительства, развивающие в числе видов спорта различные виды единоборств (12,13) </t>
  </si>
  <si>
    <t xml:space="preserve">Управление внутренней политики администрации города Урай, органы администрации города Урай:
управление по физической культуре, спорту и туризму администрации города Урай, отдел по делам несовершеннолетних и защиты их прав администрации города Урай. 
</t>
  </si>
  <si>
    <t>Организация и проведение мероприятий, направленных на снижение смертности населения, связанной с отравлениями наркотическими средствами и психотропными веществами (рассылка памяток о неотложной помощи при передозировке наркотиков</t>
  </si>
  <si>
    <t xml:space="preserve">Управление внутренней политики администрации города Урай,
органы администрации города Урай:
отдел по делам несовершеннолетних и защите их прав администрации города Урай.  
</t>
  </si>
  <si>
    <t xml:space="preserve">Управлением внутренней политики администрации города Урай изготовлены  и распространяются буклеты для близкого окружения наркозависимых по оказанию первой медицинской помощи при передзозировке наркотиков и психотропных веществ. </t>
  </si>
  <si>
    <t>На сайте органовместного самоуправления администрации города Урай размещены памятки антитеррористической направленности в том числе содержащие информацию по мотивированию граждан к информированию государственных органов о ставших им изветсных фактах о террористической деятельности.</t>
  </si>
  <si>
    <t>На сайте органовместного самоуправления администрации города Урай размещены памятки антитеррористической направленности в том числе содержащие информацию по мотивированию граждан к информированию государственных органов о ставших им изветсных фактах проявления экстремизма</t>
  </si>
  <si>
    <t>Управлением внутренней политики администрации города Урай на постоянной основе осуществляется информирование СОНКО о проводимых конкурсах, проектах, обучающих мероприятиях и т.п. в сфере межнациональных и межконфессиональных отношений.</t>
  </si>
  <si>
    <t>В настоящий момент контентная фильтрация технически организована на нескольких уровнях и позволяет обеспечивать блокирование доступа к Интернет-ресурсам, содержащим материалы экстремистской и террористической направленности учащихся школ в автоматическом режиме.Схема контентной фильтрации каждой школы:
1 Уровень – Оператор предоставляющий услуги доступа к сети Итернет. 
Требования: ФЗ-149 от 27.07.06г. "Об информации, информационных технологиях и о защите информации" статья 15.
Блокировка информации находящейся в "Единый реестр доменных имен, указателей страниц сайтов в сети "Интернет" и сетевых адресов, позволяющих идентифицировать сайты в сети "Интернет", содержащие информацию, распространение которой в Российской Федерации запрещено" (Единый реестр, http://eais.rkn.gov.ru/).
2 Уровень: Образовательное учреждение.
 Для организации процесса контентной фильтрации  в каждой школе приняты организационно распорядительные документы, утвержденные Методическими рекомендациями по ограничению в образовательных организациях доступа обучающихся к видам информации, распространяемой посредством сети "Интернет", причиняющей вред здоровью и (или) развитию детей, а также не соответствующей задачам образования (утв. Министерством просвещения РФ, Министерством цифрового развития, связи и массовых коммуникаций РФ, Федеральной службы по надзору в сфере связи, информационных технологий и массовых коммуникаций 16 мая 2019 г.).
Каждая школа настраивает свой белый список сайтов, доступ к которым им необходим при образовательном процессе. (учителя используют разные ресурсы для уроков. В каждой школе свои).
3 Уровень – дополнительные средства фильтрации.
- ПО SkyDNS 
- Антивирусные средства  на рабочих станциях. Дополнительная возможность настройки правил фильтрация web контента.</t>
  </si>
  <si>
    <t>1.12</t>
  </si>
  <si>
    <t>Правовое просвещение и правовое информирование населения  о гражданских правах, свободах и обязанностях человека и способах их реализации. (5,6)</t>
  </si>
  <si>
    <t>В связи с ограничительными мероприятиями, вызванными COVID-19 несовершеннолетние не трудоустраивались.</t>
  </si>
  <si>
    <t>Управлением внутренней политики администрации города Урай на постоянной основе осуществляется мониторинг социальных сетей, в том числе с использованием программы "Крибрум" иАИС "Поиск". За истекший период межнациональных, межконфессиональных конфликтов не допущено.</t>
  </si>
  <si>
    <t>В образовательных организациях города Урай построена трехуровневая система программной контентной фильтрация, в том числе:
-общая сетевая контентная фильтрация, осуществляемая провайдером (белые списки); -техническая защита в организации посредством интернет-шлюза на входе интернета в образовательную организацию;
-на автоматизированных рабочих местах учащихся общеобразовательных организаций, настроен модуль контентной фильтрации Касперского  Endpoint Security для Бизнеса. В целях недопущения несанкционированного доступа учащимися к запрещенным сайтам, преподавателем при проведении учебного процесса постоянно осуществляется контроль, все учащиеся постоянно находятся под присмотром и в поле зрения. В перерывах (переменах) между уроками у учащихся отсутствует возможность пользования компьютерами, поскольку все учащиеся выходят из класса. Таким образом, исключается возможность учащимися пользоваться компьютерами бесконтрольно. В договорах на оказание/предоставление телематических услуг связи, заключенном образовательными организациями с провайдером дополнительно содержатся условия об осуществлении контентной фильтрации при предоставлении услуг Интернет, а также, провайдер использует список сайтов сети Интернет, разрешённых для посещения учащимися в общеобразовательных организациях, при ограничении доступа к сайтам, содержащих информацию о распространении психоактивных веществ.
В Централизованной библиотечной системе МАУ «Культура»  установлена контентная  фильтрация на пользовательские места  в ЦОДах  на уровне провайдера  ООО «ПиП» при помощи сервиса SKY DNS (фильтруются сайты с запрещенным контентом). Мероприятие на проведение социальных проектов "#МыПротивНаркотиков" по профилактике наркоманиии среди волонтерских объеденений города Урай (на сумму 150 тыс. рублей) запланировано на ноябрь 2021 года.</t>
  </si>
  <si>
    <t>За 2021 год выявлено (пресечено) 127 административных правонарушений при помощи 
членов добровольной народной дружины.</t>
  </si>
  <si>
    <t>Обеспечена бесперебойная работа систем видеонаблюдения в течении 2021  года,   Раскрыто 12 преступления с использованием системы видеонаблюдения АПК "Безопасный город".</t>
  </si>
  <si>
    <t xml:space="preserve">Денежные средства в размере 20,0 тыс.рублей направлены на приобретение расходных материалов для
проведения мастер-класса «Промыслы и ремесла русских переселенцев». Общее количество участников 15 человек.в части проведения  профилактических мероприятий  для несовершеннолетних и молодежи в течение 2021 года проводилась индивидуальная профилактическая работа по постановлениям муниципальной комиссии по делам несовершеннолетних и защите их прав при администрации город Урай специалистами органов и учреждений системы профилактики безнадзорности и правонарушений несовершеннолетних в отношении  100  
Проведено 63  межведомственных рейдовых мероприятий по патрулированию микрорайонов и улиц города (в том числе в ночное время) с целью выявления мест концентрации подростков и молодежи негативной направленности, нарушений несовершеннолетними “комендантского часа”, посещены по месту жительства более 96 несовершеннолетних, находящихся в социально опасном положении.
 Прведение мероприятий запланировано на декабрь 2021 года (исполнитель КДН - 50 тыс рублей). </t>
  </si>
  <si>
    <t>Обеспечена деятельность муниципальной комиссии по делам несовершеннолетних и защите их прав при администрации города Урай в течение 2021 года,  комиссией рассмотрено 216 дел об административных правонарушениях, по которым наложено штрафов на сумму 257,7 тыс. рублей.</t>
  </si>
  <si>
    <t>В течение 2021 года вынесено 13 постановлений муниципальной комиссии по делам несовершеннолетних и защите их прав при администрации города Урай об оказании социальной и психолого-педагогической помощи несовершеннолетним, пострадавшим от конфликтных детско-родительских отношений или жестокого обращения.</t>
  </si>
  <si>
    <t>С 25.12.2021 по 22.01.2022  курсы повышения квалификации государственным бюджетным учреждением  города Москвы «Городской психолого-педагогический центр Департамента образования и науки города Москвы» по программе дополнительного профессионального образования «Деятельность специалиста службы примирения в образовательной организации» (72 часа). Проходят курсы повышения квалификации 16 специалистов образовательных организаций города</t>
  </si>
  <si>
    <t>Проведены вебинары директором АНО «Центр информационной безопасности в сети Интернет «Защита»  для муниципальных служащих, работников образовательных организаций, учреждений культуры, спорта, социальной и молодежной политики в сфере профилактики наркомании по темам: «Современные методы профилактики употребления ПАВ, НПАВ, и наркотиков в цифровом мире», «Никотиносодержащая продукция и электронные системы доставки никотина. Мифы и правда», «Нехимические виды зависимости – медицинский аспект информационной безопасности».</t>
  </si>
  <si>
    <t>Среди воспитанников МАУ СШ «Старт» в рамках Дня солидарности в борьбе с терроризмом были проведены легкоатлетическая эстафета и одноименный Флеш-моб (дата проведения: 28.08.2021; охват участников составил 53 человека). Средства израсходованы на организацию выставки "Наша служба и опасна, и трудна": приобретено музейное оборудование тумба-подставка в количестве 20 шт. , мольберты в кол-ве 10 шт., баннер в кол-ве 1 шт.</t>
  </si>
  <si>
    <t>Обеспечена деятельность комиссии по профилактике правонарушений города административной комиссии города  (проведено 5 заседаний комиссии по профилактике правонарушений города Урай) рассмотрено 11 вопросов.</t>
  </si>
  <si>
    <t>За год проведено 4 заседание антинаркотической комиссии города Урай. рассмотрено 8  вопросов.</t>
  </si>
  <si>
    <t>За 2021 год на реабилитацию направлен 1 наркозависимый.</t>
  </si>
  <si>
    <t>В  2021 года приобретение инженерно-технических средств обеспечения безопасности и антитеррористической защищенности не планировалось не проводилось</t>
  </si>
  <si>
    <t>В сентябре 2021 года проведено социологическое исследование среди учащихся 10-11 классов и студенты колледжа города Урай "Типы этнической идентичности"</t>
  </si>
  <si>
    <t>Обеспечена деятельность административной комиссии города Урай за  2021 год. Административной комиссией города Урай рассмотрено   220 дел  об административных правонарушениях, по которым наложен штраф на общую сумму 140,0 тыс. рублей.</t>
  </si>
  <si>
    <t>Изданы буклеты для родителей «Половая неприкосновенность несовершеннолетних» на сумму 20,0 тыс. рублей.</t>
  </si>
  <si>
    <t>Одной из форм взаимодействия стала поддержка проведения традиционных национальных праздников, содействующих углублению межкультурного общения национальных общностей, проживающих на территории города Урай  многочисленных фестивалей национальной культуры, обрядовых праздников и памятных национальных дат. 
В 2021 году проведены городские праздники совместно с общественными и религиозными организациями города Урай: концертная программа в режиме онлайн «Встреча с Рождеством», театрализованная семейная программа «Вурна Хатл», посвященная традиционному празднику народов ханты и манси «Вороний день», фестиваль «Пасхальные перезвоны», День славянской письменности и культуры, Сабантуй, III Cъезд сестричеств милосердия и II Cъезд просфорников Югорской епархии. Форма проведения: театрализованные представления, игровые программы, народные гулянья, просветительские проекты; научно-практические конференции. Участниками данных мероприятий стали более 4700 человек, из них 1350 человек – дети.
Самыми яркими примерами взаимодействия при проведении крупных мероприятий можно отметить:
2 мая 2021 года в КДЦ «Нефтяник» прошло пасхальное мероприятие совместно с центром Духовного просвещения. В программе: мастер-классы декоративно-прикладного творчества. Присутствовало – 155 человек. Далее прошла литературно-музыкальная постановка «Детям войны посвящается». 
Национальный праздник «Сабантуй» состоялся 14 июня 2021года на площади Первооткрывателей. Участие в национальном празднике «Сабантуй»  приняли не только жители города, но и гости из республик Татарстан, Башкортостан и близлежащих территорий. Для многонационального Урая Сабантуй является особенным событием, в котором соединились воедино красивые обычаи народов, песни, танцы, обряды, конкурсы и состязания. Урайцы и гости города смогли принять участие в традиционных спортивных национальных состязаниях и конкурсах: «самый сильный человек», «бой мешками», разбивание горшков, бег с яйцом, и бег с коромыслами. Женщины показывали свои таланты в кулинарном конкурсе национальных блюд. Мужчины соревновались в гиревом спорте, армрестлинге, а самым людным местом была площадка, где проходили состязания по национальной борьбе Куреш. В течение всего праздника со сцены звучали песни в исполнении урайских и приглашенных творческих коллективов. Количество участников: 3500 человек.
С 10 по 12 сентября 2021 года в Урае состоялись III Cъезд сестричеств милосердия и II Cъезд просфорников Югорской епархии. Православные христиане из нескольких муниципалитетов округа — Урайского, Советского, Няганского, Белоярского, Кондинского и Югорского благочиний обменялись ценным опытом. Участниками встреч стали также гости из Москвы и Екатеринбурга. Сестры милосердия обсуждали важность самообразования и духовного роста. Отдельным блоком в череде мероприятий Съезда прошла встреча просфорников. Количество участников – 87 человек.</t>
  </si>
  <si>
    <t>Информация о  мерах профилактики и противодействия радикальным религиозным течениям и  мероприятиях, направленных на укрепление единства и духовной общности этноконфессиональной среды размещена на сайтах общеобразовательных организаций, на страничках образовательных организаций в социальных сетях и систематически актуализируется.</t>
  </si>
  <si>
    <t>Систематически ведется работа, с семьями мигрантов, за 2021 год:
- актуализирован раздел социальных паспортов «Иностранные граждане. Мигранты» 
(30 обучающихся муниципальных школ, 18 – дошкольники);
- проводится наблюдение за поведением и обучением обучающихся, отслеживается процесс адаптации вновь прибывших с использованием диагностических методик;
- осуществляется   вовлечение  семей мигрантов в воспитательные мероприятия;
- проводятся психолого-педагогическое просвещение, консультирование родителей.
20 марта 2021 года Музей истории города Урай посетила семья мигрантов, которая смогла познакомиться с историей города Урай, традиционной культурой манси, а также посетить действующие выставки музея. Всего посетило 5 человек. Для реализации проекта для семей мигрантов, чтение сказок народов России "Читаем с Бабой Капой "   приобретен карнавальный костюм "Пчелка" - 1 шт. на сумму 10,0 тыс. рублей.</t>
  </si>
  <si>
    <t xml:space="preserve">В рамках Декады профилактики экстремизма с 23 по 30 сентября 2021 года  экспонировалась тематическая выставка «История Урая в содружестве народов: трест «УзУрайдорстрой» в Музее истории города Урай. Цель выставки: рассказать детской аудитории и молодежи о том, что строили наш город люди разных национальностей. Денежные средства в размере 20,0 тыс. рублей направлены на приобретение баннера для оформления выставочного пространства (сентябрь). Общее количество участников 86 человек.       01 ноября 2021 года прошла матчевая встреча по боксу. Охват участников составил 24 человека;
20 ноября 2021 года состоялось первенство города Урай по дзюдо. Охват участников составил 60 человек.
На реализацию указанных мероприятий выделено 20,0 тыс. рублей (исполнитель МАУ «СШ «Старт»). Освоение денежных средств составило 20,0 тыс. рублей (100% от доведенных средств).Средства израсходованы на проведение интеллектуальной игры ЭТНОКВИЗ "Содружество": приобретены костюмы ведущих в кол-ве 2 шт., расходоные материалы (фломастеры, маркеры для флипчарта, блоконты для флипчарта, флипчарты, бейджи, хештеги, папки-плантшеты, мобильные стенды Roll-Up и т.д.), приобретен призовой фонд (футболки, дипломы, медали сувенирные) на сумму 166,0 тыс. рублей. 
</t>
  </si>
  <si>
    <t xml:space="preserve">На сумму 10,0 тыс. рублей приобретены сертификаты для вручения на фотомарафоне "Мы дружбою нашей сильны!". На сумму 30,0 тыс. рублей приобретена сувенирная продукция за участие в конкурсах МБУ газета "Знамя" (фотомарафон 15,0 тыс. руб. и конкурс сочинений 15,0 тыс. руб.) </t>
  </si>
  <si>
    <t>Для изготовление листовок по поляризации легального труда мигрантов, на сумму 10,0 тыс. рублей преобретены: тонер-картридж - 2 шт, фотобумага - 4 пач.В связи с изменением антитеррористического законодательства РФ, актуализирована памятка «Ответственность за  нарушение законодательства РФ» для иностранных граждан. Распечатано 300 шт. раздаются мигрантам через УФМС по городу Урай.</t>
  </si>
  <si>
    <t>«__»_________2022 г. _________________</t>
  </si>
  <si>
    <t>«____»_________2022 г. ______________________</t>
  </si>
  <si>
    <t>Индивидуальная профилактическая работа по постановлениям муниципальной комиссии по делам несовершеннолетних и защите их прав при администрации города Урай, направленная на профилактику экстремизма в 2021 году проводилась в отношении 3 несовершеннолетних (2 мальчика – 16 и 17 лет, 1 девочка -  15 лет). Также работа по  профилактике экстремизма  проводилась в образовательных организациях города. Волонтеры Молодёжной правовой лиги совместно с заместителем председателя комиссии по делам несовершеннолетних и защите их прав при администрации города Урай  провели более 20 консультационных пунктов для школьников и студентов на тему: «Профилактика правонарушений в сети Интернет, в том числе совершаемых несовершеннолетними в сфере общественной безопасности». Охват мероприятиями составил 1078 обучающихся. 
В образовательных организациях осуществляется информирование несовершеннолетних, их родителей (законных представителей) об ответственности за совершение правонарушений, преступлений, в том числе в сети Интернет,  за участие и содействие в террористической и экстремистской деятельности.
ОМВД России по г. Ураю с лицами состоящими на профилактическом учете проводится работа в соответствии с графиком индивидуальной профилактической работы.</t>
  </si>
  <si>
    <r>
      <t xml:space="preserve">Ответственный исполнитель
</t>
    </r>
    <r>
      <rPr>
        <sz val="10"/>
        <rFont val="Times New Roman"/>
        <family val="1"/>
        <charset val="204"/>
      </rPr>
      <t xml:space="preserve">(Управление внутренней политики                                      администрации города Урай)
</t>
    </r>
  </si>
  <si>
    <r>
      <t xml:space="preserve">Соисполнитель 2 
</t>
    </r>
    <r>
      <rPr>
        <sz val="10"/>
        <rFont val="Times New Roman"/>
        <family val="1"/>
        <charset val="204"/>
      </rPr>
      <t xml:space="preserve">(Управление образования и молодежной политики администрации города Урай)
</t>
    </r>
  </si>
  <si>
    <r>
      <t xml:space="preserve">Соисполнитель 3 
</t>
    </r>
    <r>
      <rPr>
        <sz val="10"/>
        <rFont val="Times New Roman"/>
        <family val="1"/>
        <charset val="204"/>
      </rPr>
      <t xml:space="preserve">(Муниципальное казенное учреждение «Управление материально-технического обеспечения города Урай»)
</t>
    </r>
  </si>
  <si>
    <r>
      <t xml:space="preserve">Соисполнитель 4 
</t>
    </r>
    <r>
      <rPr>
        <sz val="10"/>
        <rFont val="Times New Roman"/>
        <family val="1"/>
        <charset val="204"/>
      </rPr>
      <t xml:space="preserve">(Муниципальное казенное учреждение «Управление жилищно-коммунального хозяйства города Урай»)
</t>
    </r>
  </si>
  <si>
    <t>Прошли курсы повышения квалификации 16 специалистов образовательных организаций города. Стоимость КПК 240 000 (двести сорок тысяч) рублей (210 000 – местный бюджет, 30 000 – окружной бюджет). Договор №399/21 заключен 23.12.2021. 22.01.2022 подписан акт приёма выполненных работ. На защите проектов слушателей КПК в дистанционном режиме 22.01.2022 присутствовала начальник отдела по делам несовершеннолетних и защите их прав администрации города Урай. Срок оплаты заключенного договора (контракта) - январь 2022 года.</t>
  </si>
  <si>
    <t xml:space="preserve">Запланированные за счёт средств межбюджетного трансферта вебинары проведены директором АНО «Центр информационной безопасности в сети Интернет «Защита», врачом психиатром высшей категории, членом Общественного совета при Уполномоченном по правам ребёнка при Президенте Российской Федерации Афанасьевым Юрием Валентиновичем   для муниципальных служащих, работников образовательных организаций, учреждений культуры, спорта, социальной и молодежной политики в сфере профилактики наркомании по темам: «Современные методы профилактики употребления ПАВ, НПАВ, и наркотиков в цифровом мире», «Никотиносодержащая продукция и электронные системы доставки никотина. Мифы и правда», «Нехимические виды зависимости – медицинский аспект информационной безопасности». Стоимость проведенных вебинаров составила 80 000 (восемьдесят тысяч) рублей. В связи с нарушением ранее установленных договоренностей до конца года средства трансферта не были потрачены.   Оплата проведенного мероприятия будет произведена в 2022 году за счёт средств муниципальной программы «Профилактика правонарушений на территории города Урай» на 2018-2030 годы, утвержденная постановлением администрации города Урай от 26.09.2017 №2760, мероприятия 1.8. «Осуществление полномочий по созданию и обеспечению деятельности комиссии по делам несовершеннолетних и защите их прав при администрации города Урай». </t>
  </si>
  <si>
    <t>Изготовлены и распространяются социальные и антинаркотического содержания, разработанные по заказу управления внутренней политики администрации города Урай для размещения на страницах социальных сетей, сайтах муниципальных учреждений, в отношении которых управления осуществляют от имени администрации города Урай часть функций и полномочий учредителя. На реализацию данного мероприятия  (исполнитель МАУ «СШ «Старт») выделено 40 тыс. рублей. Освоение денежных средств 100%. Средства направлены на:
1) Открытое первенство г. Урай по спортивной акробатике, посвященное Дню Победы, в рамках программы, направленной на формирование негативного отношения к незаконному обороту и потреблению наркотиков, пропаганду здорового образа жизни. Период проведения: 15-16.05.2021. Охват участников составил 130 человек.
2) Первенство спортивной школы «Старт» по плаванию, посвящённое Дню Победы в Великой Отечественной войне, в рамках программы направленной на формирование негативного отношения к незаконному обороту и потреблению наркотиков, пропаганду здорового образа жизни. Дата проведения: 23.05.2021. Охват участников составил 159 человек.
3) Инклюзивный турнир по пауэрлифтингу, памяти А.Р. Юсупова, в рамках программы, направленной на формирование негативного отношения к незаконному обороту и потреблению наркотиков, пропаганду здорового образа жизни. Дата проведения: 29.05.2021. Охват участников составил 30 человек.
МАУ "Культура на сумму 63 тысячи рублей приобретен комплект квест-игры "Рыжий кот по имени БОБ - за здоровый образ жизни"  - 1 шт. В рамках реализации проекта "ЗдорОво жить!" в КДЦ "Нефтяник" приобретены: призовой фонд (ручки шариковые с логотипом проекта, блокноты с логотипом проекта, награды, зонты-трость с логотипом проекта, шоколад), приобретены баннеры в количестве 3 штук, роллерные стенды в количестве 2 штук, Костюмы для ведущих с логотипом проекта в кол-ве 3 шт., ростовая кукла с рекламой здорового образа жизни, Командные аттракционы (гигантская дженга, гигантские перчатки, розетка, гигантские лапти, тянучки и т.д.) В рамках реализации проекта "Жизнь или наркотики? Выбор очевиден" приобретены: мультимедийный интерактивный комплекс ( монитор встраиваемый с сенсорным экраном, компьютер, стойка для монитора), расходные материалы (фотобумага, тонер, листовки с пропагандой здорового образа жизни), произведены расходы за разработку программного обеспечения для наполнения мультимедийного интерактивного комплекса. Проведен конкурс социальных проектов "#МыПротивНаркотиков" среди волонтерских объединений города Урай.</t>
  </si>
  <si>
    <t>Неисполнение связано с длительностью заключения договора на оказание услуг и поставку товара, по причине поиска  потенциального поставщика с наименьшей ценой</t>
  </si>
  <si>
    <t>В части проведения профилактических мероприятий для несовершеннолетних и молодёжи заключен договор на оказание услуг по организации и проведению профилактической программы для подростков по профилактике киберпреступлений. Оплата  заключённого договора - январь 2022 года.</t>
  </si>
  <si>
    <t>В части изготовления и распространения средств наглядной агитации, направленной на профилактику правонарушений  изданы буклеты для родителей «Половая неприкосновенность несовершеннолетних». Оплата  заключённого договора - январь 2022 года.</t>
  </si>
  <si>
    <t>Органы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отдел по делам несовершеннолетних и защите их прав администрации города Урай;  
отдел опеки и попечительства администрации города Урай;
Управление образования и молодежной политики  администрации города Урай.</t>
  </si>
  <si>
    <t>Органы администрации города Урай: отдел по делам несовершеннолетних и защите их прав администрации города Урай,
муниципальное казенное учреждение «Управление материально-технического обеспечения города Урай».</t>
  </si>
  <si>
    <t xml:space="preserve"> Управление внутренней политики  администрации города Урай,
секретарь административной комиссии администрации города Урай,
органы администрации города Урай:  управление по развитию местного самоуправления,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отдел по делам несовершеннолетних и защите их прав администрации города Урай,
Управление образования и молодежной политики</t>
  </si>
  <si>
    <t>Во время рейдовых мероприятий осуществлялось информирование родителей (законных представителей), а также несовершеннолетних в части правового  просвещения;
           - волонтеры Молодёжной правовой лиги совместно с заместителем председателя комиссии по делам несовершеннолетних и защите их прав при администрации города Урай  провели более 20 консультационных пунктов для школьников и студентов в образовательных организациях города на следующие темы: «Профилактика правонарушений в сети Интернет, в том числе совершаемых несовершеннолетними», «Профилактика мелких хищений в торговых организациях города», «Обязанности школьников в образовательных организациях», «Ответственность несовершеннолетних за порчу общегородского имущества (детские площадки)». Охват мероприятиями составил 1078 обучающихся;
           - волонтеры Молодёжной правовой лиги за 2021 год встретились с 2 практикующими юристами: председателем территориальной избирательной комиссии города Урай и прокурором города Урай. Охват волонтеров составил 13 человек.</t>
  </si>
  <si>
    <t xml:space="preserve"> Управление внутренней политики администрации города Урай,
органы администрации города Урай:  отдел по делам несовершеннолетних и защите их прав администрации города Урай, пресс-служба  администрации города Урай;  Управление образования и молодежной политики администрации города Урай.
</t>
  </si>
  <si>
    <t>Проведено мероприятие молодежного волонтерского движения города Урай по пропаганде здорового образа жизни - форум "Здоровая молодежь". За период с 01.01.2021г. по 31.03.2021г. совместно с  волонтерскими движениями муниципальных образовательных организаций проведены  мероприятия направленные на ЗОЖ и профилактику ПАВ:
- акция "10 000 шагов к жизни"
- День здоровья 
- Волонтеры активно реализуют проект "Мы выбираем жизнь!". Волонтеры посетили уроки в 9 классах, где на реальных опытах продемонстрировали, как реагируют органы человека на ПАВ. 
-  приняли участия в акции «Добрые сердца»
- инспектор ПДН Ежова Ксения Дмитриевна и оперуполномоченный по борьбе с незаконным оборотом наркотиков Митин Виталий Валерьевич провели профилактические беседы  с учащимися, в рамках  всероссийской акции «Сообщи, где торгуют смертью». 
- инспектор ПДН Седельников Е.Ю. и специалист службы наркоконтроля Тоболкин А.В. 18.03.2021 года для обучающихся 9-х классов МБОУ СОШ № 2 г. Урай провели профилактические беседы о вреде наркосодержащих веществ и ответственности за их распространение.</t>
  </si>
  <si>
    <t>Аппаратом Антитеррористической комиссии города Урай во взаимодействии с Управлением образования и молодежной политики администрации города Урай организовано и проведено 18 встреч с учащимися образовательных учреждений города Урай (школа-гимназия имени А.И. Яковлева, средняя образовательная школа № 4, средняя общеобразовательная школа № 6)  в рамках месячника оборонно-массовой и спортивной работы.
В ходе встреч (особенно с учащимися старших классов) обсуждались вопросы возникновения войны на территории Афганистана, истории возникновения незаконных вооруженных формирований афганской оппозиции, осуществления террористических действий отрядами оппозиции на территории Афганистана в отношении мирного населения и законных органов власти, меры противодействия международному терроризму со стороны частей и подразделений ограниченного контингента советских войск в Афганистане.
Информация о проведенных мероприятиях опубликована в общественно-политической газете города Урай «Знамя» и в социальной сети Интернет «ВКонтакте» на официальных страницах образовательных организаций. 
В целях обеспечения мер противоэпидемиологической безопасности встречи проходили с ограниченным количеством учащихся – по-классно.
Целями проведенных мероприятий являлись: военно-патриотическое воспитание молодежи; развитие у детей и молодежи неприятия идеологии терроризма и привитие им традиционных российских духовно-нравственных ценностей.
Исходя из анализа обратной связи, полученной от педагогов и учащихся образовательных учреждений города Урай цели мероприятий достигнуты.</t>
  </si>
  <si>
    <t>В МБОУ Гимназия им. А.И. Яковлева   для обучающихся 1-7 классов проведены  классные часы «Героями не рождаются»; «Солдаты моей семьи»; «А.Суворов. Жизнь, ставшая легендой»; «Твои защитники, Россия!»; «Что такое воля, мужество, героизм?»; «Герои нашего времени»; «Первые защитники-богатыри на Руси!»; «Я помню! Я горжусь!»; «Профессии военной эпохи»; «Дорога жизни»;  «Герои мирного времени».  Педагогами-организаторами для учащихся 1-11 классов проведены интерактивные игры «Великая честь - Родине служить» и «Этих дней не смолкает слава!» (охват - 1124 человека).  50 человек приняли участие в церемонии возложения цветов к памятнику А.И.Яковлева.  80 школьников в течение двух недель стояли в Почетном карауле у стенда А.И.Яковлева «Память всегда жива».  По школьному радио в течение всего месяца транслировались радиопередачи «Историческая лента» и песни военных лет. В МБОУ СОШ № 5 проведены Уроки Мужества «Память»  и «Детали фронтовой жизни: легенды военных экспонатов». Уроки были проведены в формате интерактива, экскурсоводами на отдельных локациях стали 23 обучающихся  4-10 классов. Старшеклассники приняли участие в Конкурсе  презентаций в формате инфографики «Знать и помнить: имена героев в названиях улиц». В слайдах  они отобразили историю присвоения улицам  города имен героев, внесших свой вклад в развитие Урая. Проведена 16-я церемония занесения новых фотографий участников Великой Отечественной войны на стенд «Огненные дороги наших прадедов». В церемонии приняли участие 28 обучающихся. На интерактивную карту занесены еще 25 фотографий родственников, прошедших Великую Отечественную войну.  80 человек  посетили Музейный урок  «Слава и боль Чеченской войны» о Р. Гильманшине и урайских земляках. В фойе 2 этажа школы была оформлена фото-сушка «Эстафета поколений», на которой размещены 37 фотографий с изображениями обучающихся школы вместе со своими родственниками, прошедшими Великую Отечественную войну, служившими в армии, являющимися представителями мужественных профессий. 789 обучающихся МБОУ СОШ № 6 приняли участие в уроках Мужества, посвященных Дню защитника Отечества. Прошли встречи с воинами – интернационалистами, участниками локальных войн.  40 волонтеров приняли участие в акции «Письмо Победы». Для всех обучающихся школы был организован показ фильма «Солдатик», с последующим обсуждением. 6 февраля для учащихся 5 и 8 классов на территории школы  проведена игра «Зарница». В ходе игры учащиеся приобрели навыки правильного обращения с оружием, специальным снаряжением и средствами индивидуальной защиты, быстро освоили азы эффективной тактики ведения боя, научились  сплоченности, умению преодолевать трудности, принимать решения в экстремальных ситуациях.   15 февраля 15 обучающихся возложили цветы к Мемориалу Славы в день памяти о россиянах, исполнявших служебный долг за пределами Отечества. В МБОУ СОШ № 12 прошли «Встречи с героем», на которых ребята беседовали    с  выпускниками школы, отслужившими в армии, с ветеранами боевых действий в Чеченской республике. Проведены классные часы: «Разве о войне мечтали дети», «Памятники подвигам Великой Отечественной войны», «Нашу память не стереть с годами», «Горячее сердце», «Маленькие герои большой войны», «Мужественные профессии».   В начальных  классах проведена «Академия военной подготовки»   (охват 300 чел). Ребята прошли следующие испытания: "История Отечества", "Ориентирование на карте", "Школа молодого бойца" и "Музыкальный привал". 
В интеллектуальном турнире «Наша армия» приняли участие 150 обучающихся 5-8 классов. В фойе МБОУ СОШ № 4 была оформлена выставка, посвящённая Вячеславу  Тетеревникову, погибшему при исполнении воинского долга в Чеченской республике. Ребята возложили цветы к памятной доске героя.  Выпущено 20 боевых листков  «Хроника военных лет». Проведен единый классный час «Дорога войны», посвященный снятию блокады Ленинграда (охват - 700 человек). В МБОУ Гимназия им. А.И. Яковлева  прошли: инсценировка песни Б. Окуджава «До-свидания, мальчики»; читательская конференция по книге Б. Полевого «Повесть о настоящем человеке»; творческий урок «Подарок папе»; фотовыставки: «Память жива»,   «Семейный альбом», «Мои папа и дедушка – защитники Отечества», «Солдаты в моей семье».  Совместно с музеем города Урай была организована фотовыставка из истории концертных фронтовых бригад «Война - это все переходящее, а музыка вечна». За время месячника выпущено 35 стенгазет для конкурса «Служить отечеству».   Проведены конкурсы рисунков  «Война и мир глазами детей», «Лучшая открытка к 23 февраля», «Защитникам Отечества - слава». Самым масштабным творческим мероприятием месяца стал конкурс вокального мастерства «Битва хоров» «Пусть всегда будет мир!», в котором приняли участие 1130 человек. Прошел видео-конкурс чтецов «Наша армия сильна», в  котором приняли участие 57 детей.</t>
  </si>
  <si>
    <t>В течении 2021 года, в целях своевременного выявления и пресечения деструктивного поведения несовершеннолетних,  обучающиеся приняли участие в  оперативно-профилактических мероприятиях, профилактических акциях: «Каникулы», «Сообщи, где торгуют смертью».
Во всех муниципальных общеобразовательных организациях (6 школ) проведены беседы и классные часы с обучающимися 6-11 классов об  ответственности за участие в  несанкционированных митингах  и акциях.  Педагоги и классные руководители ознакомили обучающихся со статьей  31 Конституции РФ, по которой   закреплено право граждан на участие в  митингах, шествиях, демонстрациях, с частью 6.1 статьи 20.2 "Кодекса  Российской Федерации об административных правонарушениях" от 30.12.2001 N 195-ФЗ, в котором прописаны штрафы и наказания за участие в несанкционированных митингах. В МБУ ДО «Детская школа искусств» проводятся тематические классные часы с учащимися всех отделений по  формированию  знаний об ответственности за участие в экстремистской деятельности, разжигание межнациональной, межрелигиозной розни:
в рамках  мероприятий, посвященных Декаде профилактики экстремизма. Общее количество 741 человек. 
Проведена разъяснительная работа с трудовыми коллективами, и родителями (законными представителями)  об ответственности по распространению информации в средствах массовой информации направленной на вовлечение несовершеннолетних в участие в протестных акциях.
Проведена работа по информированию родителей в мессенжджерах о контролировании детей и недопущении участия в митингах.</t>
  </si>
  <si>
    <t>25 ноября 2021 года 3 сотрудника МАУ «СШ Старт» приняли участие в 
III Районной конференции «Профилактика экстремизма в Сургутском районе» (в режиме ВКС) с обсуждением вопросов современных методов борьбы с экстремистскими организациями, основных аспектах противодействия идеологии терроризма в Интернете. Модератор конференции – АНО «ЮГРА-СОЦИУМ».</t>
  </si>
  <si>
    <t>В настоящий момент контентная фильтрация технически организована на нескольких уровнях и позволяет обеспечивать блокирование доступа к Интернет-ресурсам, содержащим материалы экстремистской и террористической направленности учащихся школ в автоматическом режиме.Схема контентной фильтрации каждой школы:
1 Уровень – Оператор предоставляющий услуги доступа к сети Итернет. 
Требования: ФЗ-149 от 27.07.06г. "Об информации, информационных технологиях и о защите информации" статья 15.
Блокировка информации находящейся в "Единый реестр доменных имен, указателей страниц сайтов в сети "Интернет" и сетевых адресов, позволяющих идентифицировать сайты в сети "Интернет", содержащие информацию, распространение которой в Российской Федерации запрещено" (Единый реестр, http://eais.rkn.gov.ru/).
2 Уровень: Образовательное учреждение.
 Для организации процесса контентной фильтрации  в каждой школе приняты организационно распорядительные документы, утвержденные Методическими рекомендациями по ограничению в образовательных организациях доступа обучающихся к видам информации, распространяемой посредством сети "Интернет", причиняющей вред здоровью и (или) развитию детей, а также не соответствующей задачам образования (утв. Министерством просвещения РФ, Министерством цифрового развития, связи и массовых коммуникаций РФ, Федеральной службы по надзору в сфере связи, информационных технологий и массовых коммуникаций 16 мая 2019 г.).
Каждая школа настраивает свой белый список сайтов, доступ к которым им необходим при образовательном процессе. (учителя используют разные ресурсы для уроков. В каждой школе свои).
3 Уровень – дополнительные средства фильтрации.
- ПО SkyDNS 
- Антивирусные средства  на рабочих станциях. Дополнительная возможность настройки правил фильтрация web контента.    В Центрах общественного доступа – Центральная библиотека (мрн.2, дом 39/1) и   Библиотека №1 (мкр. Г, дом 18г) МАУ "Культура" установлены контентные фильтры на пользовательские места для ограничения доступа к интернет - ресурсам,  содержащим экстремистские материалы. Фильтрация и блокировка запрещенных сайтов осуществляется через  подключенный прокси-сервер фильтра SkyDNS. 
С 01.01.2021 года по 13.12.2021 года составлено 58 актов, запрещенных материалов не выявлено.</t>
  </si>
  <si>
    <t>Онлайн – рубрика для детей «Солнышко печет блины», посвященная Масленице в рамках всероссийской акции «Национальная культура для школьников». Мероприятие состоялось в режиме демонстрации видео в группе КДЦ «Нефтяник» в социальной сети Вконтакте 14.03.2021. Онлайн рубрика "Солнышко печет блины" включала в себя 2 выпуска. Каждый выпуск представляет собой видео мастер-класс по изготовлению масленичной открытки. В первом мастер-классе - открытка с солнышком и блинчиком. Во втором - объемная Масленица с блинчиком. Общее количество просмотров рубрики – 638. Онлайн – праздник для детей «Румяные щечки» в рамках народного гуляния «Масленица» и всероссийской акции «Национальная культура для школьников». Мероприятие состоялось в формате прямого эфира группы КДЦ «Нефтяник» в социальной сети Вконтакте 14.03.2021. В рамках праздника зрителей ждали загадки, игры, танцы, традиционные масленичные песни, мастер- класс по изготовлению волшебного блинчика. В течение праздника звучали положительные отзывы о проведении праздника в виде комментариев от участников. Количество просмотров онлайн – праздника «Румяные щечки» 2457.</t>
  </si>
  <si>
    <t>Содействие активному распространению идеи исторического единства народов Российской Федерации – это направление активно реализуют Музей истории города Урай, этнографический музей БУ ПО «Урайский политехнический колледж» и филиал БУ ХМАО-Югры «Школа-мастерская народных промыслов». Экскурсии по исторической экспозиции, рассказы о становлении поселка Урай, основанного русскими переселенцами из Центральной России, использование в работе подлинных предметов народного быта – все это позволяет специалистам показать множество точек соприкосновения народов, живущих в России. 
Из ярких проектов следует отметить Научно-практическую конференцию «Художественная реконструкция материалов археологии и этнографии как потенциал искусства», которая состоялась в рамках XI Международного фестиваля ремесел коренных народов мира «Югра – 2021». Юные исследователи рассказали о ремеслах и промыслах коренных народов, а также русских переселенцев и выступили руководителями практических занятий по темам своих докладов.
В конце 2019 года игротека Музея истории города Урай пополнилась интерактивной тематической игрой «Большая нефть в большой многонациональной стране», основной темой которой является изучение истории освоения нефтяных недр Западной Сибири представителями союзных республик СССР, за отчетный период 2021 года состоялось 6 викторин, которые посетили 71 человек.
В рамках межведомственного культурно-образовательного проекта «Культура для школьников» в Музее истории города Урай проходит интерактивная программа «От зерна до каравая», которая знакомит школьников с многонациональными традициями России. Интерактивная программа нацелена на младший школьный возраст, все действие  проходит в настоящей бревенчатой избе с русской печкой. Дети знакомятся с русским бытом, расширяют свой словарный запас исконно русскими словами, самостоятельно перемалывают муку в жерновах для будущего каравая. И как итог своей работы – плетут на каравай косичку из соленого теста. За отчетный период программу посетили 225 человек.</t>
  </si>
  <si>
    <t>25 ноября 2021 года 3 сотрудников МАУ «СШ Старт» приняли участие в 
III Районной конференции «Профилактика экстремизма в Сургутском районе» (в режиме ВКС) с обсуждением вопросов современных методов борьбы с экстремистскими организациями, основных аспектах противодействия идеологии терроризма в Интернете. Модератор конференции – АНО «ЮГРА-СОЦИУМ».</t>
  </si>
  <si>
    <t>12 марта 2021г. на базе Культурно-исторического центра города Урай «Центральная библиотека им. Л.И. Либова»  состоялся конкурс «Живая Классика».
Цель конкурса расширение читательского кругозора детей, знакомство с лучшими образцами русской и зарубежной литературы. 
Диплом победителя в районном этапе Всероссийского конкурса юных чтецов «Живая классика» 2021г. Натынчик Данила, 9-а класс. Квест – игра «Лабиринты ХМАО», посвященная 91-летию со дня образования ХМАО-Югры в рамках всероссийской акции «Народная культура для школьников». Мероприятие состоялось 12.03.2021 в КДЦ «Нефтяник». В квест - игре приняли участие 3-и классы МБОУ СОШ №4.
Ребята прошли 6 станций квест-игры и узнали много нового о быте, культуре и национальных играх коренных народов Югры, а также о флоре и фауне нашего округа.
По итогам квест-игры команды были награждены дипломами. В игре приняло участие 58 человек.</t>
  </si>
  <si>
    <t>Реализация в КОУ «Урайская школа для обучающихся с ограниченными возможностями здоровья» учебных предметов: «Родной (русский) язык и литературное чтение на родном (русском) языке» (уровень начального общего образования) и «Родной (русский) язык и родная (русская) литература (уровень основного общего образования). Ведение предметов содействует воспитанию эстетической культуры учащихся, формированию интереса к чтению, освоению нравственных, гуманистических ценностей народа, расширению кругозора, развитию речи школьников. 
Охват: 183 человека.</t>
  </si>
  <si>
    <t>Развлекательная программа «Семейный клуб «Семья+МЫ»». Данное мероприятие проходило 28 марта 2021 года в ККЦК «Юность Шаима» с целью организации семейного досуга для представителей национальных общественных объединений города Урай, создания комфортных условий для совместного отдыха с семьёй, укрепления семейных ценностей..
 Программа мероприятия:
- развлекательная игровая программа «Семь+Я»;
- научное шоу с профессором Протоновой;
- мастер-класс по изготовлению игрушки – антистресса «Капитошка»;
- театр теней с кошкой Златкой;
- «Серебряное шоу»;
- интерактивная фотозона с хромакей «Видео-открытка».
Для фестиваля "Урай мастеровой"  был гончарный круг iMolb Basik, гончарный набор для начинающих, фартук гончара iMolb, глины 10 кг.  (июнь-сентябрь)</t>
  </si>
  <si>
    <t>Проведение конкурса социальной рекламы (видеоролик, плакат), а также фотомарафонов,   конкурса журналистских работ и проектов (программ)  редакций СМИ по освещению мероприятий,  направленных на укрепление общероссийского гражданского единства, гармонизацию межнациональных и межконфессиональных отношений, профилактику экстремизма
(12, 13)</t>
  </si>
  <si>
    <t>Онлайн – акция «Скажи экстремизму «НЕТ». Дата проведения: 13.02.2021
Место проведения: Группа КДЦ «Нефтяник» в социальной сети Вконтакте.
В рамках акции вышло три видео – ролика на темы «Что такое экстремизм? Его виды и опасность для общества», «Ответственность, предусмотренная законодательством за участие в деятельности экстремистских организаций» и урок безопасности «Внимание! Террор!». В съемках приняла участие старший специалист по СМИ ОМВД России по г. Урай Чернявская Наталья Андреевна. Общее число просмотров онлайн – акции 3776.</t>
  </si>
  <si>
    <t>Тренерско-преподавательским составом с воспитанниками на постоянной основе проводятся профилактические беседы, направленные на гармонизацию межнациональных отношений. Организовано ознакомление указанных лиц, включая родителей (законных представителей) учащихся с методическими материалами по толкованию действий и предусмотренной ответственности за публичное демонстрирование нацистской атрибутики или символики, либо атрибутики или символики экстремистских организаций, либо иной атрибутики или символики. Охват участников составил порядка 500 человек.
Также стоит отметить, что тренерско-преподавательским составом с воспитанниками на постоянной основе проводятся профилактические беседы, направленные на гармонизацию межнациональных отношений. Распространяются памятки по профилактике экстремизма и терроризма.</t>
  </si>
  <si>
    <t>Всего по муниципальной программе</t>
  </si>
  <si>
    <r>
      <t xml:space="preserve">Соисполнитель 1 </t>
    </r>
    <r>
      <rPr>
        <sz val="10"/>
        <rFont val="Times New Roman"/>
        <family val="1"/>
        <charset val="204"/>
      </rPr>
      <t>(органы администрации города Урай:
 управление по развитию местного самоуправления администрации города Урай; 
    управление по физической культуре, спорту и туризму администрации города Урай;
   управление по информационным технологиям и связи администрации города Урай;
   управление по культуре и социальным вопросам администрации города Урай;
   отдел по делам несовершеннолетних и защите их прав администрации города Урай;
   отдел опеки и попечительства администрации города Урай;
   пресс-служба администрации города Урай)</t>
    </r>
  </si>
  <si>
    <t>ОТЧЕТ о ходе исполнения комплексного плана (сетевого графика) реализации муниципальной программы "Профилактика правонарушений на территррии города Урай" на 2018-2030 годы за 2021 год</t>
  </si>
  <si>
    <t>Итого по подпрограмме 1. «Профилактика правонарушений»</t>
  </si>
  <si>
    <t>Во исполнение пункта 1.6. в части проведения профилактических мероприятий с семьями, находящимися в социально опасном положении в течение 2021 года проводилась индивидуальная профилактическая работа по постановлениям муниципальной комиссии по делам несовершеннолетних и защите их прав при администрации города Урай специалистами органов и учреждений системы профилактики безнадзорности и правонарушений несовершеннолетних  в отношении 114 семей, находящихся в социально опасном положении и (или) трудной жизненной ситуации. Проведено 65 межведомственных рейдовых мероприятия  по контролю обстановки в семьях, находящихся в социально опасном положении, в течение 2021 года посещено более 353 семей.</t>
  </si>
  <si>
    <t>Итого по подпрограмме 2. «Профилактика незаконного оборота и потребления наркотических средств и психотропных веществ»</t>
  </si>
  <si>
    <t>Итого по подпрограмме 4. Участие в профилактике экстремизма, а также минимизации и (или) ликвидации последствий проявлений экстремизма</t>
  </si>
  <si>
    <t>Итого по подпрограмме 3. Участие в профилактике терроризма, а также минимизации и (или) ликвидации последствий проявлений терроризма</t>
  </si>
  <si>
    <t>Итого по подпрограмме 5.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Урай, обеспечение социальной и культурной адаптации мигрантов, профилактика межнациональных (межэтнических), межконфессиональных конфликтов</t>
  </si>
  <si>
    <t>тел.: 8 (34676) 33-2-97</t>
  </si>
  <si>
    <t>специалисты - эксперты ОНПиОБ УВП администрации города Урай С.С. Салтанова, Р.А. Соснина</t>
  </si>
  <si>
    <t>Соисполнители: начальник ОПНиОБ УВП администрации города Урай М.В. Сапожников,</t>
  </si>
  <si>
    <t>Таблица 2</t>
  </si>
  <si>
    <t>ОТЧЕТ</t>
  </si>
  <si>
    <t>о достижении целевых показателей муниципальной программы «Профилактика правонарушений на территории города Урай» на 2018-2030 годы за 2021 год</t>
  </si>
  <si>
    <t xml:space="preserve">№ </t>
  </si>
  <si>
    <t>Наименование целевого показателя муниципальной программы</t>
  </si>
  <si>
    <t>Ед.изм.</t>
  </si>
  <si>
    <t>Значение целевого показателя муниципальной программы</t>
  </si>
  <si>
    <t xml:space="preserve">Степень достижения целевого показателя &lt;2&gt;, % </t>
  </si>
  <si>
    <t>Обоснование отклонений значений целевого показателя  на конец отчетного года (при наличии)</t>
  </si>
  <si>
    <t>отчетный год (план)</t>
  </si>
  <si>
    <t>отчетный год (факт)</t>
  </si>
  <si>
    <t>1.</t>
  </si>
  <si>
    <t xml:space="preserve"> Доля административных правонарушений, посягающих на общественный порядок и общественную безопасность, выявленных с участием народных дружинников (глава 20 КоАП РФ), в общем количестве таких правонарушений (1)</t>
  </si>
  <si>
    <t>%</t>
  </si>
  <si>
    <t xml:space="preserve">Не достигнут. Патрулирование общественных мест ДНД, в связи с мерами, направленными на предотвращения распространения COVID-19 проводилось в ограниченном режиме.                       </t>
  </si>
  <si>
    <t>2.</t>
  </si>
  <si>
    <t>Доля административных правонарушений, предусмотренных ст.12.9, 12.12, 12.19 КоАП РФ, выявленных с помощью технических средств фото-, видеофиксации, работающих в автоматическом режиме, в общем количестве таких правонарушений (1)</t>
  </si>
  <si>
    <t>Достигнут. Фактические данные о выявлнных нарушениях предоставляются по ГИБДД ОМВД России по  г. Ураю по итогам года</t>
  </si>
  <si>
    <t>3.</t>
  </si>
  <si>
    <t xml:space="preserve"> Доля раскрытых преступлений с использованием системы видеонаблюдения в общем количестве преступлений </t>
  </si>
  <si>
    <t>Достигнут. Фактические данные о раскрытых преступлениях предоставляются ОВМД России по  г. Ураю по итогам года</t>
  </si>
  <si>
    <t>4.</t>
  </si>
  <si>
    <t>Количество рассмотренных дел об административных правонарушениях, составленных должностными лицами администрации города Урай (1)</t>
  </si>
  <si>
    <t>шт.</t>
  </si>
  <si>
    <t>Не достигнут
  (в связи с передачей полномочий по составлению протоколов сотрудникам ОМВД России, предусмотренных  Законом 102-оз от 11.06.2010 г., по составам, посягающих на общественный порядок.)</t>
  </si>
  <si>
    <t>5.</t>
  </si>
  <si>
    <t xml:space="preserve">Доля преступлений, совершенных несовершеннолетними, в общем количестве зарегистрированных преступлений на территории города Урай </t>
  </si>
  <si>
    <t xml:space="preserve">Достигнут (обратный) Фактические данные о совершенных преступлениях предоставляются ОВМД России по  г. Ураю по итогам года </t>
  </si>
  <si>
    <t>6.</t>
  </si>
  <si>
    <t>Уровень преступности (число зарегистрированных преступлений на 100 тыс. человек населения)</t>
  </si>
  <si>
    <t>ед</t>
  </si>
  <si>
    <t>Достигнут (обратный)  Фактические данные о совершенных преступлениях предоставляются ОВМД России по  г. Ураю по итогам года</t>
  </si>
  <si>
    <t>7.</t>
  </si>
  <si>
    <t xml:space="preserve">Доля обучающихся 6-11 классов образовательных организаций, охваченных мероприятиями, направленными на формирование стойкой негативной установки по отношению к употреблению психоактивных веществ (1)
</t>
  </si>
  <si>
    <t>Достигнут</t>
  </si>
  <si>
    <t>8.</t>
  </si>
  <si>
    <t>Уровень первичной заболеваемости пагубным употреблением ненаркотических психоактивных веществ среди несовершеннолетних  (на 100 тыс. человек населения) (3)</t>
  </si>
  <si>
    <t>ед.</t>
  </si>
  <si>
    <t>Достигнут (обратный) Фактические данные о состоянии заболеваемости наркоманией предоставляются филиалом Советского ПНД  по  г. Ураю по итогам года</t>
  </si>
  <si>
    <t>9.</t>
  </si>
  <si>
    <t xml:space="preserve">Общая заболеваемость наркоманией и обращаемость лиц, употребляющих наркотики с вредными последствиями (на 100 тыс. человек населения) (1)
</t>
  </si>
  <si>
    <t>на 100 тыс.населения</t>
  </si>
  <si>
    <t>Достигнут (обратный)  Фактические данные о состоянии заболеваемости наркоманией предоставляются филиалом Советского ПНД  по  г. Ураю по итогам года</t>
  </si>
  <si>
    <t>10.</t>
  </si>
  <si>
    <t>Доля обучающихся образовательных организаций, охваченных мероприятиями, направленными на профилактику терроризма</t>
  </si>
  <si>
    <t>11.</t>
  </si>
  <si>
    <t>Доля обучающихся образовательных организаций, охваченных мероприятиями, направленными на профилактику экстремизма</t>
  </si>
  <si>
    <t>12.</t>
  </si>
  <si>
    <t>.Доля граждан, положительно оценивающих состояние межнациональных отношений (2)</t>
  </si>
  <si>
    <t>13.</t>
  </si>
  <si>
    <t>Доля граждан, положительно оценивающих состояние межконфессиональных отношений</t>
  </si>
  <si>
    <t>14.</t>
  </si>
  <si>
    <t xml:space="preserve"> Численность участников мероприятий, направленных на укрепление общероссийского гражданского единства, проживающих на территории города Урай  (2)</t>
  </si>
  <si>
    <t>тыс.</t>
  </si>
  <si>
    <t xml:space="preserve">Достигнут. Фактические данные о количестве участников мероприятий предоставляются по итогам года соисполнителями программных мероприятий </t>
  </si>
  <si>
    <t>15.</t>
  </si>
  <si>
    <t xml:space="preserve"> Численность участников мероприятий, направленных на этнокультурное развитие народов России, проживающих на территории города Урай (2)</t>
  </si>
  <si>
    <t>Исполнители: начальник отдела национальной политики и общественной безопасновсти управления внутренней политики</t>
  </si>
  <si>
    <t>администрации города Урай ______________________ М.В. Сапожников,</t>
  </si>
  <si>
    <t>специалисты - эксперты отдела национальной политики и общественной безопасности управления внутренней политики Салтанова С.С., Соснина Р.А.</t>
  </si>
</sst>
</file>

<file path=xl/styles.xml><?xml version="1.0" encoding="utf-8"?>
<styleSheet xmlns="http://schemas.openxmlformats.org/spreadsheetml/2006/main">
  <numFmts count="3">
    <numFmt numFmtId="164" formatCode="#,##0.0"/>
    <numFmt numFmtId="165" formatCode="0.0"/>
    <numFmt numFmtId="166" formatCode="0.000"/>
  </numFmts>
  <fonts count="19">
    <font>
      <sz val="11"/>
      <color theme="1"/>
      <name val="Calibri"/>
      <family val="2"/>
      <charset val="204"/>
      <scheme val="minor"/>
    </font>
    <font>
      <b/>
      <sz val="12"/>
      <name val="Times New Roman"/>
      <family val="1"/>
      <charset val="204"/>
    </font>
    <font>
      <sz val="11"/>
      <name val="Times New Roman"/>
      <family val="1"/>
      <charset val="204"/>
    </font>
    <font>
      <b/>
      <sz val="11"/>
      <name val="Times New Roman"/>
      <family val="1"/>
      <charset val="204"/>
    </font>
    <font>
      <b/>
      <sz val="10"/>
      <name val="Times New Roman"/>
      <family val="1"/>
      <charset val="204"/>
    </font>
    <font>
      <sz val="10"/>
      <name val="Times New Roman"/>
      <family val="1"/>
      <charset val="204"/>
    </font>
    <font>
      <sz val="8"/>
      <name val="Times New Roman"/>
      <family val="1"/>
      <charset val="204"/>
    </font>
    <font>
      <sz val="11"/>
      <name val="Calibri"/>
      <family val="2"/>
      <charset val="204"/>
      <scheme val="minor"/>
    </font>
    <font>
      <b/>
      <sz val="8"/>
      <name val="Times New Roman"/>
      <family val="1"/>
      <charset val="204"/>
    </font>
    <font>
      <sz val="9"/>
      <name val="Times New Roman"/>
      <family val="1"/>
      <charset val="204"/>
    </font>
    <font>
      <sz val="8"/>
      <name val="Calibri"/>
      <family val="2"/>
      <charset val="204"/>
      <scheme val="minor"/>
    </font>
    <font>
      <b/>
      <sz val="9"/>
      <name val="Times New Roman"/>
      <family val="1"/>
      <charset val="204"/>
    </font>
    <font>
      <sz val="12"/>
      <name val="Times New Roman"/>
      <family val="1"/>
      <charset val="204"/>
    </font>
    <font>
      <b/>
      <sz val="8"/>
      <name val="Calibri"/>
      <family val="2"/>
      <charset val="204"/>
      <scheme val="minor"/>
    </font>
    <font>
      <sz val="12"/>
      <color theme="1"/>
      <name val="Calibri"/>
      <family val="2"/>
      <charset val="204"/>
      <scheme val="minor"/>
    </font>
    <font>
      <sz val="11"/>
      <color theme="1"/>
      <name val="Times New Roman"/>
      <family val="1"/>
      <charset val="204"/>
    </font>
    <font>
      <sz val="12"/>
      <color theme="1"/>
      <name val="Times New Roman"/>
      <family val="1"/>
      <charset val="204"/>
    </font>
    <font>
      <sz val="11"/>
      <color rgb="FFFF0000"/>
      <name val="Times New Roman"/>
      <family val="1"/>
      <charset val="204"/>
    </font>
    <font>
      <b/>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81">
    <xf numFmtId="0" fontId="0" fillId="0" borderId="0" xfId="0"/>
    <xf numFmtId="0" fontId="2" fillId="0" borderId="0" xfId="0" applyFont="1" applyFill="1"/>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0" xfId="0" applyFont="1" applyFill="1" applyAlignment="1">
      <alignment horizontal="center"/>
    </xf>
    <xf numFmtId="0" fontId="2" fillId="0" borderId="1" xfId="0" applyFont="1" applyFill="1" applyBorder="1" applyAlignment="1">
      <alignment horizontal="center" vertical="center"/>
    </xf>
    <xf numFmtId="0" fontId="2" fillId="0" borderId="0" xfId="0" applyFont="1" applyFill="1" applyAlignment="1">
      <alignment horizontal="center" vertical="center"/>
    </xf>
    <xf numFmtId="164" fontId="4" fillId="0" borderId="1" xfId="0" applyNumberFormat="1" applyFont="1" applyFill="1" applyBorder="1" applyAlignment="1">
      <alignment horizontal="right" vertical="center"/>
    </xf>
    <xf numFmtId="164" fontId="4" fillId="0" borderId="10" xfId="0" applyNumberFormat="1" applyFont="1" applyFill="1" applyBorder="1" applyAlignment="1">
      <alignment horizontal="right" vertical="center"/>
    </xf>
    <xf numFmtId="164" fontId="4" fillId="0" borderId="9" xfId="0" applyNumberFormat="1" applyFont="1" applyFill="1" applyBorder="1" applyAlignment="1">
      <alignment horizontal="center" vertical="center"/>
    </xf>
    <xf numFmtId="164" fontId="5" fillId="0" borderId="0" xfId="0" applyNumberFormat="1" applyFont="1" applyFill="1"/>
    <xf numFmtId="0" fontId="5" fillId="0" borderId="0" xfId="0" applyFont="1" applyFill="1"/>
    <xf numFmtId="0" fontId="4" fillId="0" borderId="0" xfId="0" applyFont="1" applyFill="1"/>
    <xf numFmtId="0" fontId="8"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xf>
    <xf numFmtId="165" fontId="8" fillId="0" borderId="1"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xf>
    <xf numFmtId="164" fontId="4" fillId="0" borderId="0" xfId="0" applyNumberFormat="1" applyFont="1" applyFill="1"/>
    <xf numFmtId="164" fontId="5" fillId="0" borderId="2"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164" fontId="5" fillId="0" borderId="14" xfId="0" applyNumberFormat="1" applyFont="1" applyFill="1" applyBorder="1" applyAlignment="1">
      <alignment horizontal="center" vertical="center"/>
    </xf>
    <xf numFmtId="165" fontId="6" fillId="0" borderId="1" xfId="0" applyNumberFormat="1" applyFont="1" applyFill="1" applyBorder="1" applyAlignment="1">
      <alignment horizontal="center" vertical="center" wrapText="1"/>
    </xf>
    <xf numFmtId="164" fontId="4" fillId="0" borderId="14" xfId="0" applyNumberFormat="1" applyFont="1" applyFill="1" applyBorder="1" applyAlignment="1">
      <alignment horizontal="center" vertical="center"/>
    </xf>
    <xf numFmtId="165" fontId="6" fillId="0" borderId="3" xfId="0" applyNumberFormat="1" applyFont="1" applyFill="1" applyBorder="1" applyAlignment="1">
      <alignment horizontal="center" vertical="center" wrapText="1"/>
    </xf>
    <xf numFmtId="164" fontId="5" fillId="0" borderId="1" xfId="0" applyNumberFormat="1" applyFont="1" applyFill="1" applyBorder="1" applyAlignment="1">
      <alignment vertical="center" wrapText="1"/>
    </xf>
    <xf numFmtId="0" fontId="4" fillId="0" borderId="0" xfId="0" applyFont="1" applyFill="1" applyAlignment="1"/>
    <xf numFmtId="165" fontId="8" fillId="0" borderId="3" xfId="0" applyNumberFormat="1" applyFont="1" applyFill="1" applyBorder="1" applyAlignment="1">
      <alignment horizontal="center" vertical="center" wrapText="1"/>
    </xf>
    <xf numFmtId="164" fontId="5" fillId="0" borderId="5" xfId="0" applyNumberFormat="1" applyFont="1" applyFill="1" applyBorder="1" applyAlignment="1">
      <alignment horizontal="center" vertical="center"/>
    </xf>
    <xf numFmtId="164" fontId="5" fillId="0" borderId="4" xfId="0" applyNumberFormat="1" applyFont="1" applyFill="1" applyBorder="1" applyAlignment="1">
      <alignment horizontal="center" vertical="center"/>
    </xf>
    <xf numFmtId="0" fontId="5" fillId="0" borderId="1" xfId="0" applyFont="1" applyFill="1" applyBorder="1"/>
    <xf numFmtId="0" fontId="11" fillId="0" borderId="1" xfId="0" applyFont="1" applyFill="1" applyBorder="1" applyAlignment="1">
      <alignment horizontal="center" vertical="center" wrapText="1"/>
    </xf>
    <xf numFmtId="164" fontId="4" fillId="0" borderId="4" xfId="0" applyNumberFormat="1" applyFont="1" applyFill="1" applyBorder="1" applyAlignment="1">
      <alignment horizontal="right" vertical="center"/>
    </xf>
    <xf numFmtId="164" fontId="5" fillId="0" borderId="6" xfId="0" applyNumberFormat="1" applyFont="1" applyFill="1" applyBorder="1" applyAlignment="1">
      <alignment horizontal="center" vertical="center"/>
    </xf>
    <xf numFmtId="49" fontId="5" fillId="0" borderId="0" xfId="0" applyNumberFormat="1" applyFont="1" applyFill="1" applyAlignment="1">
      <alignment horizontal="center"/>
    </xf>
    <xf numFmtId="0" fontId="7" fillId="0" borderId="0" xfId="0" applyFont="1" applyFill="1"/>
    <xf numFmtId="164" fontId="7" fillId="0" borderId="0" xfId="0" applyNumberFormat="1" applyFont="1" applyFill="1"/>
    <xf numFmtId="164" fontId="5" fillId="0" borderId="0" xfId="0" applyNumberFormat="1" applyFont="1" applyFill="1" applyBorder="1"/>
    <xf numFmtId="0" fontId="5" fillId="0" borderId="0" xfId="0" applyFont="1" applyFill="1" applyAlignment="1">
      <alignment horizontal="center"/>
    </xf>
    <xf numFmtId="0" fontId="6" fillId="0" borderId="0" xfId="0" applyFont="1" applyFill="1" applyAlignment="1">
      <alignment horizontal="center"/>
    </xf>
    <xf numFmtId="164" fontId="5" fillId="0" borderId="3"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49" fontId="2" fillId="0" borderId="0" xfId="0" applyNumberFormat="1" applyFont="1" applyFill="1" applyAlignment="1">
      <alignment horizontal="center"/>
    </xf>
    <xf numFmtId="0" fontId="8" fillId="0" borderId="1" xfId="0" applyFont="1" applyFill="1" applyBorder="1" applyAlignment="1">
      <alignment vertical="center" wrapText="1"/>
    </xf>
    <xf numFmtId="164" fontId="4" fillId="0" borderId="1" xfId="0" applyNumberFormat="1" applyFont="1" applyFill="1" applyBorder="1" applyAlignment="1">
      <alignment vertical="center"/>
    </xf>
    <xf numFmtId="164" fontId="4" fillId="0" borderId="1" xfId="0" applyNumberFormat="1" applyFont="1" applyFill="1" applyBorder="1" applyAlignment="1">
      <alignment horizontal="center" vertical="center"/>
    </xf>
    <xf numFmtId="164" fontId="4" fillId="0" borderId="3" xfId="0" applyNumberFormat="1" applyFont="1" applyFill="1" applyBorder="1" applyAlignment="1">
      <alignment horizontal="center" vertical="center"/>
    </xf>
    <xf numFmtId="164" fontId="5" fillId="0" borderId="7" xfId="0" applyNumberFormat="1" applyFont="1" applyFill="1" applyBorder="1" applyAlignment="1">
      <alignment horizontal="center" vertical="center" wrapText="1"/>
    </xf>
    <xf numFmtId="164" fontId="5" fillId="0" borderId="10" xfId="0" applyNumberFormat="1" applyFont="1" applyFill="1" applyBorder="1" applyAlignment="1">
      <alignment horizontal="center" vertical="center" wrapText="1"/>
    </xf>
    <xf numFmtId="164" fontId="4" fillId="0" borderId="4" xfId="0" applyNumberFormat="1" applyFont="1" applyFill="1" applyBorder="1" applyAlignment="1">
      <alignment horizontal="center" vertical="center"/>
    </xf>
    <xf numFmtId="0" fontId="6" fillId="0" borderId="3" xfId="0" applyFont="1" applyFill="1" applyBorder="1" applyAlignment="1">
      <alignment horizontal="center" vertical="center" wrapText="1"/>
    </xf>
    <xf numFmtId="0" fontId="8" fillId="0" borderId="10"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64" fontId="4" fillId="0" borderId="7"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7" xfId="0" applyNumberFormat="1" applyFont="1" applyFill="1" applyBorder="1" applyAlignment="1" applyProtection="1">
      <alignment horizontal="center" vertical="center" wrapText="1"/>
      <protection locked="0"/>
    </xf>
    <xf numFmtId="0" fontId="5" fillId="0" borderId="0" xfId="0" applyFont="1" applyFill="1" applyAlignment="1">
      <alignment wrapText="1"/>
    </xf>
    <xf numFmtId="0" fontId="5" fillId="0" borderId="0" xfId="0" applyFont="1" applyFill="1" applyAlignment="1"/>
    <xf numFmtId="49" fontId="6" fillId="0" borderId="7" xfId="0" applyNumberFormat="1" applyFont="1" applyFill="1" applyBorder="1" applyAlignment="1">
      <alignment horizontal="center" vertical="center" wrapText="1"/>
    </xf>
    <xf numFmtId="0" fontId="9" fillId="0" borderId="0" xfId="0" applyFont="1" applyFill="1" applyAlignment="1">
      <alignment vertical="top"/>
    </xf>
    <xf numFmtId="49" fontId="5" fillId="0" borderId="1" xfId="0" applyNumberFormat="1" applyFont="1" applyFill="1" applyBorder="1" applyAlignment="1">
      <alignment horizontal="center" vertical="center"/>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64" fontId="4" fillId="0" borderId="6" xfId="0" applyNumberFormat="1" applyFont="1" applyFill="1" applyBorder="1" applyAlignment="1">
      <alignment horizontal="center" vertical="center"/>
    </xf>
    <xf numFmtId="0" fontId="5" fillId="0" borderId="7" xfId="0" applyNumberFormat="1" applyFont="1" applyFill="1" applyBorder="1" applyAlignment="1" applyProtection="1">
      <alignment horizontal="center" vertical="center" wrapText="1"/>
      <protection locked="0"/>
    </xf>
    <xf numFmtId="164" fontId="5" fillId="0" borderId="3"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0" xfId="0" applyFont="1" applyFill="1" applyAlignment="1">
      <alignment horizontal="center" vertical="center"/>
    </xf>
    <xf numFmtId="0" fontId="4" fillId="0" borderId="1" xfId="0" applyFont="1" applyFill="1" applyBorder="1"/>
    <xf numFmtId="164" fontId="4"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15" fillId="0" borderId="0" xfId="0" applyFont="1"/>
    <xf numFmtId="0" fontId="15" fillId="0" borderId="0" xfId="0" applyFont="1" applyAlignment="1">
      <alignment horizontal="right" wrapText="1"/>
    </xf>
    <xf numFmtId="0" fontId="15" fillId="0" borderId="0" xfId="0" applyFont="1" applyAlignment="1">
      <alignment horizontal="right"/>
    </xf>
    <xf numFmtId="0" fontId="2" fillId="0" borderId="0" xfId="0" applyFont="1"/>
    <xf numFmtId="0" fontId="16" fillId="0" borderId="1" xfId="0" applyFont="1" applyBorder="1" applyAlignment="1">
      <alignment horizontal="center"/>
    </xf>
    <xf numFmtId="0" fontId="12" fillId="0" borderId="1" xfId="0" applyFont="1" applyBorder="1" applyAlignment="1">
      <alignment horizontal="center" vertical="center"/>
    </xf>
    <xf numFmtId="0" fontId="12" fillId="0" borderId="1" xfId="0" applyFont="1" applyBorder="1" applyAlignment="1">
      <alignment horizontal="left" vertical="top" wrapText="1"/>
    </xf>
    <xf numFmtId="165" fontId="12" fillId="0" borderId="1" xfId="0" applyNumberFormat="1" applyFont="1" applyBorder="1" applyAlignment="1">
      <alignment horizontal="center" vertical="center"/>
    </xf>
    <xf numFmtId="165" fontId="12" fillId="0" borderId="1" xfId="0" applyNumberFormat="1" applyFont="1" applyFill="1" applyBorder="1" applyAlignment="1">
      <alignment horizontal="center" vertical="center"/>
    </xf>
    <xf numFmtId="165" fontId="12" fillId="0" borderId="1" xfId="0" applyNumberFormat="1" applyFont="1" applyBorder="1" applyAlignment="1">
      <alignment horizontal="center" vertical="center" wrapText="1"/>
    </xf>
    <xf numFmtId="0" fontId="17" fillId="0" borderId="0" xfId="0" applyFont="1"/>
    <xf numFmtId="0" fontId="12" fillId="0" borderId="1" xfId="0" applyFont="1" applyFill="1" applyBorder="1" applyAlignment="1">
      <alignment horizontal="left" vertical="top" wrapText="1"/>
    </xf>
    <xf numFmtId="0" fontId="12" fillId="0" borderId="1" xfId="0"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49" fontId="12" fillId="0" borderId="1" xfId="0" applyNumberFormat="1" applyFont="1" applyBorder="1" applyAlignment="1">
      <alignment horizontal="center" vertical="center" wrapText="1"/>
    </xf>
    <xf numFmtId="0" fontId="17" fillId="0" borderId="0" xfId="0" applyFont="1" applyFill="1"/>
    <xf numFmtId="0" fontId="12" fillId="0" borderId="1" xfId="0" applyFont="1" applyFill="1" applyBorder="1" applyAlignment="1">
      <alignment horizontal="center" vertical="top" wrapText="1"/>
    </xf>
    <xf numFmtId="165" fontId="12" fillId="0" borderId="3"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0" fontId="18" fillId="0" borderId="0" xfId="0" applyFont="1" applyFill="1"/>
    <xf numFmtId="0" fontId="12" fillId="2" borderId="1" xfId="0" applyFont="1" applyFill="1" applyBorder="1" applyAlignment="1">
      <alignment horizontal="center" vertical="center"/>
    </xf>
    <xf numFmtId="0" fontId="16" fillId="2" borderId="1" xfId="0" applyFont="1" applyFill="1" applyBorder="1" applyAlignment="1">
      <alignment horizontal="left" vertical="top" wrapText="1"/>
    </xf>
    <xf numFmtId="0" fontId="12" fillId="2" borderId="1" xfId="0" applyFont="1" applyFill="1" applyBorder="1" applyAlignment="1">
      <alignment horizontal="center" vertical="center" wrapText="1"/>
    </xf>
    <xf numFmtId="165" fontId="12" fillId="2" borderId="3" xfId="0" applyNumberFormat="1" applyFont="1" applyFill="1" applyBorder="1" applyAlignment="1">
      <alignment horizontal="center" vertical="center" wrapText="1"/>
    </xf>
    <xf numFmtId="165" fontId="12" fillId="2" borderId="1" xfId="0" applyNumberFormat="1" applyFont="1" applyFill="1" applyBorder="1" applyAlignment="1">
      <alignment horizontal="center" vertical="center" wrapText="1"/>
    </xf>
    <xf numFmtId="165" fontId="12" fillId="2" borderId="1" xfId="0" applyNumberFormat="1" applyFont="1" applyFill="1" applyBorder="1" applyAlignment="1">
      <alignment horizontal="center" vertical="center"/>
    </xf>
    <xf numFmtId="0" fontId="12" fillId="2" borderId="1" xfId="0" applyFont="1" applyFill="1" applyBorder="1" applyAlignment="1">
      <alignment horizontal="left" vertical="top" wrapText="1"/>
    </xf>
    <xf numFmtId="0" fontId="16" fillId="2" borderId="1" xfId="0" applyFont="1" applyFill="1" applyBorder="1" applyAlignment="1">
      <alignment horizontal="center" vertical="center"/>
    </xf>
    <xf numFmtId="0" fontId="16" fillId="2" borderId="14" xfId="0" applyFont="1" applyFill="1" applyBorder="1" applyAlignment="1">
      <alignment horizontal="center" vertical="center" wrapText="1"/>
    </xf>
    <xf numFmtId="166" fontId="16" fillId="2" borderId="2" xfId="0" applyNumberFormat="1" applyFont="1" applyFill="1" applyBorder="1" applyAlignment="1">
      <alignment horizontal="center" vertical="center" wrapText="1"/>
    </xf>
    <xf numFmtId="165" fontId="16" fillId="2" borderId="1" xfId="0" applyNumberFormat="1" applyFont="1" applyFill="1" applyBorder="1" applyAlignment="1">
      <alignment horizontal="center" vertical="center"/>
    </xf>
    <xf numFmtId="0" fontId="15" fillId="2" borderId="0" xfId="0" applyFont="1" applyFill="1"/>
    <xf numFmtId="0" fontId="15" fillId="0" borderId="0" xfId="0" applyFont="1" applyFill="1"/>
    <xf numFmtId="49" fontId="12" fillId="2" borderId="1" xfId="0" applyNumberFormat="1" applyFont="1" applyFill="1" applyBorder="1" applyAlignment="1">
      <alignment horizontal="center" vertical="center" wrapText="1"/>
    </xf>
    <xf numFmtId="0" fontId="15" fillId="0" borderId="0" xfId="0" applyFont="1" applyFill="1" applyAlignment="1">
      <alignment horizontal="left"/>
    </xf>
    <xf numFmtId="0" fontId="16" fillId="0" borderId="0" xfId="0" applyFont="1" applyFill="1"/>
    <xf numFmtId="0" fontId="15" fillId="0" borderId="0" xfId="0" applyFont="1" applyFill="1" applyBorder="1"/>
    <xf numFmtId="0" fontId="15" fillId="0" borderId="0" xfId="0" applyFont="1" applyBorder="1"/>
    <xf numFmtId="164" fontId="4" fillId="0" borderId="3" xfId="0" applyNumberFormat="1" applyFont="1" applyFill="1" applyBorder="1" applyAlignment="1">
      <alignment horizontal="center" vertical="center"/>
    </xf>
    <xf numFmtId="164" fontId="4" fillId="0" borderId="7"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xf>
    <xf numFmtId="0" fontId="7" fillId="0" borderId="7" xfId="0" applyFont="1" applyFill="1" applyBorder="1"/>
    <xf numFmtId="0" fontId="7" fillId="0" borderId="10" xfId="0" applyFont="1" applyFill="1" applyBorder="1"/>
    <xf numFmtId="164" fontId="4" fillId="0" borderId="4" xfId="0" applyNumberFormat="1" applyFont="1" applyFill="1" applyBorder="1" applyAlignment="1">
      <alignment horizontal="center" vertical="center"/>
    </xf>
    <xf numFmtId="0" fontId="7" fillId="0" borderId="8" xfId="0" applyFont="1" applyFill="1" applyBorder="1" applyAlignment="1">
      <alignment horizontal="center"/>
    </xf>
    <xf numFmtId="0" fontId="7" fillId="0" borderId="11" xfId="0" applyFont="1" applyFill="1" applyBorder="1" applyAlignment="1">
      <alignment horizontal="center"/>
    </xf>
    <xf numFmtId="0" fontId="7" fillId="0" borderId="8" xfId="0" applyFont="1" applyFill="1" applyBorder="1"/>
    <xf numFmtId="0" fontId="7" fillId="0" borderId="11" xfId="0" applyFont="1" applyFill="1" applyBorder="1"/>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 xfId="0" applyFont="1" applyFill="1" applyBorder="1" applyAlignment="1">
      <alignment horizontal="left" vertical="center" wrapText="1"/>
    </xf>
    <xf numFmtId="49" fontId="1" fillId="0" borderId="4"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14" xfId="0" applyNumberFormat="1" applyFont="1" applyFill="1" applyBorder="1" applyAlignment="1">
      <alignment horizontal="left" vertical="center" wrapText="1"/>
    </xf>
    <xf numFmtId="49" fontId="1" fillId="0" borderId="15" xfId="0" applyNumberFormat="1" applyFont="1" applyFill="1" applyBorder="1" applyAlignment="1">
      <alignment horizontal="left" vertical="center" wrapText="1"/>
    </xf>
    <xf numFmtId="49" fontId="1" fillId="0" borderId="2" xfId="0" applyNumberFormat="1" applyFont="1" applyFill="1" applyBorder="1" applyAlignment="1">
      <alignment horizontal="left"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0" xfId="0" applyFont="1" applyAlignment="1">
      <alignment horizontal="center" vertical="center" wrapText="1"/>
    </xf>
    <xf numFmtId="0" fontId="14" fillId="0" borderId="9"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49" fontId="1" fillId="0" borderId="11" xfId="0" applyNumberFormat="1" applyFont="1" applyFill="1" applyBorder="1" applyAlignment="1">
      <alignment horizontal="left" vertical="center" wrapText="1"/>
    </xf>
    <xf numFmtId="49" fontId="1" fillId="0" borderId="12" xfId="0" applyNumberFormat="1" applyFont="1" applyFill="1" applyBorder="1" applyAlignment="1">
      <alignment horizontal="left" vertical="center" wrapText="1"/>
    </xf>
    <xf numFmtId="49" fontId="1" fillId="0" borderId="13" xfId="0" applyNumberFormat="1" applyFont="1" applyFill="1" applyBorder="1" applyAlignment="1">
      <alignment horizontal="left" vertical="center" wrapText="1"/>
    </xf>
    <xf numFmtId="0" fontId="1" fillId="0" borderId="11" xfId="0" applyNumberFormat="1" applyFont="1" applyFill="1" applyBorder="1" applyAlignment="1">
      <alignment horizontal="left" vertical="center" wrapText="1"/>
    </xf>
    <xf numFmtId="0" fontId="1" fillId="0" borderId="12" xfId="0" applyNumberFormat="1" applyFont="1" applyFill="1" applyBorder="1" applyAlignment="1">
      <alignment horizontal="left" vertical="center" wrapText="1"/>
    </xf>
    <xf numFmtId="0" fontId="1" fillId="0" borderId="13" xfId="0" applyNumberFormat="1" applyFont="1" applyFill="1" applyBorder="1" applyAlignment="1">
      <alignment horizontal="left" vertical="center" wrapText="1"/>
    </xf>
    <xf numFmtId="0" fontId="1" fillId="0" borderId="4"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0" fontId="1" fillId="0" borderId="8"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5" fillId="0" borderId="3" xfId="0" applyNumberFormat="1" applyFont="1" applyFill="1" applyBorder="1" applyAlignment="1" applyProtection="1">
      <alignment horizontal="center" vertical="center" wrapText="1"/>
      <protection locked="0"/>
    </xf>
    <xf numFmtId="0" fontId="5" fillId="0" borderId="7" xfId="0" applyNumberFormat="1"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center" vertical="center" wrapText="1"/>
      <protection locked="0"/>
    </xf>
    <xf numFmtId="0" fontId="6" fillId="0" borderId="3"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164" fontId="5" fillId="0" borderId="7" xfId="0" applyNumberFormat="1" applyFont="1" applyFill="1" applyBorder="1" applyAlignment="1">
      <alignment horizontal="center" vertical="center" wrapText="1"/>
    </xf>
    <xf numFmtId="164" fontId="5" fillId="0" borderId="10"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7" fillId="0" borderId="7" xfId="0" applyFont="1" applyFill="1" applyBorder="1" applyAlignment="1">
      <alignment horizontal="center"/>
    </xf>
    <xf numFmtId="0" fontId="7" fillId="0" borderId="10" xfId="0" applyFont="1" applyFill="1" applyBorder="1" applyAlignment="1">
      <alignment horizontal="center"/>
    </xf>
    <xf numFmtId="164" fontId="4" fillId="0" borderId="10"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164" fontId="4" fillId="0" borderId="7" xfId="0" applyNumberFormat="1" applyFont="1" applyFill="1" applyBorder="1" applyAlignment="1">
      <alignment horizontal="center" vertical="center" wrapText="1"/>
    </xf>
    <xf numFmtId="2" fontId="5" fillId="0" borderId="3" xfId="0" applyNumberFormat="1" applyFont="1" applyFill="1" applyBorder="1" applyAlignment="1" applyProtection="1">
      <alignment horizontal="center" vertical="center" wrapText="1"/>
      <protection locked="0"/>
    </xf>
    <xf numFmtId="2" fontId="7" fillId="0" borderId="7" xfId="0" applyNumberFormat="1" applyFont="1" applyFill="1" applyBorder="1" applyAlignment="1">
      <alignment horizontal="center"/>
    </xf>
    <xf numFmtId="2" fontId="7" fillId="0" borderId="10" xfId="0" applyNumberFormat="1" applyFont="1" applyFill="1" applyBorder="1" applyAlignment="1">
      <alignment horizontal="center"/>
    </xf>
    <xf numFmtId="164" fontId="4" fillId="0" borderId="6" xfId="0" applyNumberFormat="1" applyFont="1" applyFill="1" applyBorder="1" applyAlignment="1">
      <alignment horizontal="center" vertical="center"/>
    </xf>
    <xf numFmtId="0" fontId="7" fillId="0" borderId="9" xfId="0" applyFont="1" applyFill="1" applyBorder="1" applyAlignment="1">
      <alignment horizontal="center"/>
    </xf>
    <xf numFmtId="0" fontId="7" fillId="0" borderId="13" xfId="0" applyFont="1" applyFill="1" applyBorder="1" applyAlignment="1">
      <alignment horizontal="center"/>
    </xf>
    <xf numFmtId="0" fontId="5" fillId="0" borderId="3"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0" fillId="0" borderId="7" xfId="0" applyFont="1" applyFill="1" applyBorder="1" applyAlignment="1">
      <alignment horizontal="center"/>
    </xf>
    <xf numFmtId="0" fontId="10" fillId="0" borderId="10" xfId="0" applyFont="1" applyFill="1" applyBorder="1" applyAlignment="1">
      <alignment horizontal="center"/>
    </xf>
    <xf numFmtId="49" fontId="5" fillId="0" borderId="1" xfId="0" applyNumberFormat="1" applyFont="1" applyFill="1" applyBorder="1" applyAlignment="1">
      <alignment horizontal="center" vertical="center"/>
    </xf>
    <xf numFmtId="0" fontId="5" fillId="0" borderId="1"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49" fontId="7" fillId="0" borderId="7" xfId="0" applyNumberFormat="1" applyFont="1" applyFill="1" applyBorder="1" applyAlignment="1">
      <alignment horizontal="center"/>
    </xf>
    <xf numFmtId="49" fontId="7" fillId="0" borderId="10" xfId="0" applyNumberFormat="1" applyFont="1" applyFill="1" applyBorder="1" applyAlignment="1">
      <alignment horizontal="center"/>
    </xf>
    <xf numFmtId="0" fontId="7" fillId="0" borderId="1" xfId="0" applyFont="1" applyFill="1" applyBorder="1" applyAlignment="1">
      <alignment horizontal="center"/>
    </xf>
    <xf numFmtId="0" fontId="6" fillId="0" borderId="1" xfId="0" applyFont="1" applyFill="1" applyBorder="1" applyAlignment="1">
      <alignment horizontal="center" vertical="center" wrapText="1"/>
    </xf>
    <xf numFmtId="0" fontId="10" fillId="0" borderId="1" xfId="0" applyFont="1" applyFill="1" applyBorder="1" applyAlignment="1">
      <alignment horizontal="center"/>
    </xf>
    <xf numFmtId="0" fontId="1" fillId="0" borderId="0" xfId="0" applyFont="1" applyFill="1" applyAlignment="1">
      <alignment horizontal="center"/>
    </xf>
    <xf numFmtId="0" fontId="12" fillId="0" borderId="0" xfId="0" applyFont="1" applyFill="1" applyAlignment="1">
      <alignment horizontal="center"/>
    </xf>
    <xf numFmtId="49" fontId="1" fillId="0" borderId="0" xfId="0" applyNumberFormat="1" applyFont="1" applyFill="1" applyAlignment="1">
      <alignment horizontal="center"/>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49" fontId="7" fillId="0" borderId="1" xfId="0" applyNumberFormat="1" applyFont="1" applyFill="1" applyBorder="1" applyAlignment="1">
      <alignment horizontal="center"/>
    </xf>
    <xf numFmtId="164" fontId="5" fillId="0" borderId="3" xfId="0" applyNumberFormat="1" applyFont="1" applyFill="1" applyBorder="1" applyAlignment="1">
      <alignment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5" fillId="0" borderId="3" xfId="0" applyNumberFormat="1" applyFont="1" applyFill="1" applyBorder="1" applyAlignment="1" applyProtection="1">
      <alignment horizontal="center" vertical="center" wrapText="1"/>
      <protection locked="0"/>
    </xf>
    <xf numFmtId="49" fontId="5" fillId="0" borderId="7"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0" fontId="8" fillId="0" borderId="3" xfId="0" applyFont="1" applyFill="1" applyBorder="1" applyAlignment="1">
      <alignment horizontal="center" vertical="center" wrapText="1"/>
    </xf>
    <xf numFmtId="0" fontId="13" fillId="0" borderId="7" xfId="0" applyFont="1" applyFill="1" applyBorder="1" applyAlignment="1">
      <alignment horizontal="center"/>
    </xf>
    <xf numFmtId="0" fontId="13" fillId="0" borderId="10" xfId="0" applyFont="1" applyFill="1" applyBorder="1" applyAlignment="1">
      <alignment horizontal="center"/>
    </xf>
    <xf numFmtId="2" fontId="6" fillId="0" borderId="3" xfId="0" applyNumberFormat="1" applyFont="1" applyFill="1" applyBorder="1" applyAlignment="1">
      <alignment horizontal="center" vertical="center" wrapText="1"/>
    </xf>
    <xf numFmtId="0" fontId="2" fillId="0" borderId="0" xfId="0" applyFont="1" applyFill="1" applyAlignment="1">
      <alignment horizontal="left" wrapText="1"/>
    </xf>
    <xf numFmtId="0" fontId="7" fillId="0" borderId="7" xfId="0" applyNumberFormat="1" applyFont="1" applyFill="1" applyBorder="1" applyAlignment="1">
      <alignment horizontal="center"/>
    </xf>
    <xf numFmtId="0" fontId="7" fillId="0" borderId="10" xfId="0" applyNumberFormat="1" applyFont="1" applyFill="1" applyBorder="1" applyAlignment="1">
      <alignment horizontal="center"/>
    </xf>
    <xf numFmtId="49" fontId="6" fillId="0" borderId="7"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9" fillId="0" borderId="0" xfId="0" applyFont="1" applyFill="1" applyAlignment="1">
      <alignment vertical="top"/>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 fillId="0" borderId="0" xfId="0" applyFont="1" applyFill="1" applyAlignment="1"/>
    <xf numFmtId="0" fontId="2" fillId="0" borderId="0" xfId="0" applyFont="1" applyFill="1" applyAlignment="1">
      <alignment horizontal="justify" wrapText="1"/>
    </xf>
    <xf numFmtId="49" fontId="6" fillId="0" borderId="3" xfId="0" applyNumberFormat="1" applyFont="1" applyFill="1" applyBorder="1" applyAlignment="1" applyProtection="1">
      <alignment horizontal="center" vertical="center" wrapText="1"/>
      <protection locked="0"/>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0" xfId="0" applyFont="1" applyFill="1" applyAlignment="1">
      <alignment horizontal="justify" wrapText="1"/>
    </xf>
    <xf numFmtId="0" fontId="2" fillId="0" borderId="0" xfId="0" applyFont="1" applyFill="1" applyAlignment="1">
      <alignment wrapText="1"/>
    </xf>
    <xf numFmtId="0" fontId="2" fillId="0" borderId="0" xfId="0" applyFont="1" applyFill="1" applyAlignment="1"/>
    <xf numFmtId="0" fontId="5" fillId="0" borderId="0" xfId="0" applyFont="1" applyFill="1" applyAlignment="1">
      <alignment wrapText="1"/>
    </xf>
    <xf numFmtId="0" fontId="5" fillId="0" borderId="0" xfId="0" applyFont="1" applyFill="1" applyAlignment="1"/>
    <xf numFmtId="164" fontId="4" fillId="0" borderId="1" xfId="0" applyNumberFormat="1" applyFont="1" applyFill="1" applyBorder="1" applyAlignment="1">
      <alignment horizontal="center" vertical="center"/>
    </xf>
    <xf numFmtId="0" fontId="7" fillId="0" borderId="1" xfId="0" applyFont="1" applyFill="1" applyBorder="1"/>
    <xf numFmtId="164" fontId="5" fillId="0" borderId="4" xfId="0" applyNumberFormat="1" applyFont="1" applyFill="1" applyBorder="1" applyAlignment="1">
      <alignment horizontal="center" vertical="center" wrapText="1"/>
    </xf>
    <xf numFmtId="164" fontId="5" fillId="0" borderId="8" xfId="0" applyNumberFormat="1" applyFont="1" applyFill="1" applyBorder="1" applyAlignment="1">
      <alignment horizontal="center" vertical="center" wrapText="1"/>
    </xf>
    <xf numFmtId="164" fontId="5" fillId="0" borderId="11" xfId="0" applyNumberFormat="1" applyFont="1" applyFill="1" applyBorder="1" applyAlignment="1">
      <alignment horizontal="center" vertical="center" wrapText="1"/>
    </xf>
    <xf numFmtId="49" fontId="15" fillId="0" borderId="0" xfId="0" applyNumberFormat="1" applyFont="1" applyFill="1" applyAlignment="1">
      <alignment wrapText="1"/>
    </xf>
    <xf numFmtId="0" fontId="0" fillId="0" borderId="0" xfId="0" applyAlignment="1">
      <alignment wrapText="1"/>
    </xf>
    <xf numFmtId="0" fontId="15" fillId="0" borderId="0" xfId="0" applyFont="1" applyAlignment="1">
      <alignment horizontal="center"/>
    </xf>
    <xf numFmtId="0" fontId="2" fillId="0" borderId="0" xfId="0" applyFont="1" applyAlignment="1">
      <alignment horizontal="center" wrapText="1"/>
    </xf>
    <xf numFmtId="0" fontId="12" fillId="0" borderId="3"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4" xfId="0" applyFont="1" applyBorder="1" applyAlignment="1">
      <alignment horizontal="center" wrapText="1"/>
    </xf>
    <xf numFmtId="0" fontId="12" fillId="0" borderId="2" xfId="0" applyFont="1" applyBorder="1" applyAlignment="1">
      <alignment horizontal="center" wrapText="1"/>
    </xf>
    <xf numFmtId="0" fontId="12" fillId="0" borderId="3" xfId="0" applyFont="1" applyBorder="1" applyAlignment="1">
      <alignment horizontal="center" vertical="top" wrapText="1"/>
    </xf>
    <xf numFmtId="0" fontId="12" fillId="0" borderId="7" xfId="0" applyFont="1" applyBorder="1" applyAlignment="1">
      <alignment horizontal="center" vertical="top" wrapText="1"/>
    </xf>
    <xf numFmtId="0" fontId="12" fillId="0" borderId="10" xfId="0" applyFont="1" applyBorder="1" applyAlignment="1">
      <alignment horizontal="center" vertical="top" wrapText="1"/>
    </xf>
    <xf numFmtId="0" fontId="12" fillId="0" borderId="6" xfId="0" applyFont="1" applyBorder="1" applyAlignment="1">
      <alignment horizontal="center" vertical="top" wrapText="1"/>
    </xf>
    <xf numFmtId="0" fontId="12" fillId="0" borderId="13" xfId="0" applyFont="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W342"/>
  <sheetViews>
    <sheetView tabSelected="1" view="pageBreakPreview" zoomScale="120" zoomScaleNormal="106" zoomScaleSheetLayoutView="120" workbookViewId="0">
      <pane xSplit="4" ySplit="7" topLeftCell="E260" activePane="bottomRight" state="frozen"/>
      <selection pane="topRight" activeCell="E1" sqref="E1"/>
      <selection pane="bottomLeft" activeCell="A8" sqref="A8"/>
      <selection pane="bottomRight" activeCell="A269" sqref="A269:H269"/>
    </sheetView>
  </sheetViews>
  <sheetFormatPr defaultColWidth="9.140625" defaultRowHeight="16.5" customHeight="1"/>
  <cols>
    <col min="1" max="1" width="8" style="41" customWidth="1"/>
    <col min="2" max="2" width="20.5703125" style="1" customWidth="1"/>
    <col min="3" max="3" width="25.85546875" style="1" customWidth="1"/>
    <col min="4" max="4" width="16.5703125" style="38" customWidth="1"/>
    <col min="5" max="5" width="11.42578125" style="1" customWidth="1"/>
    <col min="6" max="6" width="8.7109375" style="1" customWidth="1"/>
    <col min="7" max="7" width="11.42578125" style="1" customWidth="1"/>
    <col min="8" max="17" width="6.5703125" style="1" customWidth="1"/>
    <col min="18" max="18" width="7.28515625" style="1" customWidth="1"/>
    <col min="19" max="19" width="7.5703125" style="1" customWidth="1"/>
    <col min="20" max="20" width="6.5703125" style="1" customWidth="1"/>
    <col min="21" max="22" width="8.28515625" style="1" customWidth="1"/>
    <col min="23" max="23" width="6.5703125" style="1" customWidth="1"/>
    <col min="24" max="24" width="6.7109375" style="1" customWidth="1"/>
    <col min="25" max="25" width="11.42578125" style="1" customWidth="1"/>
    <col min="26" max="26" width="8" style="1" customWidth="1"/>
    <col min="27" max="27" width="6.7109375" style="1" customWidth="1"/>
    <col min="28" max="28" width="11.42578125" style="1" customWidth="1"/>
    <col min="29" max="29" width="8" style="1" customWidth="1"/>
    <col min="30" max="30" width="7.42578125" style="1" customWidth="1"/>
    <col min="31" max="31" width="9.5703125" style="1" customWidth="1"/>
    <col min="32" max="32" width="9.28515625" style="1" customWidth="1"/>
    <col min="33" max="33" width="6.7109375" style="1" customWidth="1"/>
    <col min="34" max="34" width="11" style="1" customWidth="1"/>
    <col min="35" max="35" width="8.7109375" style="1" customWidth="1"/>
    <col min="36" max="36" width="6.7109375" style="1" customWidth="1"/>
    <col min="37" max="37" width="9.7109375" style="1" customWidth="1"/>
    <col min="38" max="38" width="7.28515625" style="1" customWidth="1"/>
    <col min="39" max="39" width="8" style="1" customWidth="1"/>
    <col min="40" max="40" width="9.140625" style="1" customWidth="1"/>
    <col min="41" max="41" width="9.42578125" style="1" customWidth="1"/>
    <col min="42" max="42" width="8.28515625" style="1" customWidth="1"/>
    <col min="43" max="43" width="10.85546875" style="1" customWidth="1"/>
    <col min="44" max="44" width="32.85546875" style="4" customWidth="1"/>
    <col min="45" max="45" width="51.85546875" style="1" customWidth="1"/>
    <col min="46" max="46" width="9" style="1" customWidth="1"/>
    <col min="47" max="47" width="9.140625" style="1" customWidth="1"/>
    <col min="48" max="48" width="12.7109375" style="1" customWidth="1"/>
    <col min="49" max="16384" width="9.140625" style="1"/>
  </cols>
  <sheetData>
    <row r="1" spans="1:49" ht="16.5" customHeight="1">
      <c r="A1" s="207"/>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row>
    <row r="2" spans="1:49" ht="16.5" customHeight="1">
      <c r="A2" s="208"/>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row>
    <row r="3" spans="1:49" ht="16.5" customHeight="1">
      <c r="A3" s="207"/>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row>
    <row r="4" spans="1:49" ht="16.5" customHeight="1">
      <c r="A4" s="209" t="s">
        <v>250</v>
      </c>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row>
    <row r="6" spans="1:49" ht="16.5" customHeight="1">
      <c r="A6" s="210" t="s">
        <v>0</v>
      </c>
      <c r="B6" s="211" t="s">
        <v>165</v>
      </c>
      <c r="C6" s="211" t="s">
        <v>166</v>
      </c>
      <c r="D6" s="211" t="s">
        <v>1</v>
      </c>
      <c r="E6" s="212" t="s">
        <v>167</v>
      </c>
      <c r="F6" s="212"/>
      <c r="G6" s="212"/>
      <c r="H6" s="211" t="s">
        <v>2</v>
      </c>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t="s">
        <v>3</v>
      </c>
      <c r="AS6" s="211" t="s">
        <v>4</v>
      </c>
    </row>
    <row r="7" spans="1:49" ht="35.25" customHeight="1">
      <c r="A7" s="210"/>
      <c r="B7" s="211"/>
      <c r="C7" s="211"/>
      <c r="D7" s="211"/>
      <c r="E7" s="212"/>
      <c r="F7" s="212"/>
      <c r="G7" s="212"/>
      <c r="H7" s="211" t="s">
        <v>5</v>
      </c>
      <c r="I7" s="211"/>
      <c r="J7" s="211"/>
      <c r="K7" s="211" t="s">
        <v>6</v>
      </c>
      <c r="L7" s="211"/>
      <c r="M7" s="211"/>
      <c r="N7" s="211" t="s">
        <v>7</v>
      </c>
      <c r="O7" s="211"/>
      <c r="P7" s="211"/>
      <c r="Q7" s="211" t="s">
        <v>8</v>
      </c>
      <c r="R7" s="211"/>
      <c r="S7" s="211"/>
      <c r="T7" s="211" t="s">
        <v>9</v>
      </c>
      <c r="U7" s="211"/>
      <c r="V7" s="211"/>
      <c r="W7" s="211" t="s">
        <v>10</v>
      </c>
      <c r="X7" s="211"/>
      <c r="Y7" s="211"/>
      <c r="Z7" s="211" t="s">
        <v>11</v>
      </c>
      <c r="AA7" s="211"/>
      <c r="AB7" s="211"/>
      <c r="AC7" s="211" t="s">
        <v>12</v>
      </c>
      <c r="AD7" s="211"/>
      <c r="AE7" s="211"/>
      <c r="AF7" s="211" t="s">
        <v>13</v>
      </c>
      <c r="AG7" s="211"/>
      <c r="AH7" s="211"/>
      <c r="AI7" s="211" t="s">
        <v>14</v>
      </c>
      <c r="AJ7" s="211"/>
      <c r="AK7" s="211"/>
      <c r="AL7" s="211" t="s">
        <v>15</v>
      </c>
      <c r="AM7" s="211"/>
      <c r="AN7" s="211"/>
      <c r="AO7" s="211" t="s">
        <v>16</v>
      </c>
      <c r="AP7" s="211"/>
      <c r="AQ7" s="211"/>
      <c r="AR7" s="211"/>
      <c r="AS7" s="211"/>
    </row>
    <row r="8" spans="1:49" s="4" customFormat="1" ht="16.5" customHeight="1">
      <c r="A8" s="210"/>
      <c r="B8" s="211"/>
      <c r="C8" s="211"/>
      <c r="D8" s="211"/>
      <c r="E8" s="65" t="s">
        <v>17</v>
      </c>
      <c r="F8" s="65" t="s">
        <v>18</v>
      </c>
      <c r="G8" s="2" t="s">
        <v>19</v>
      </c>
      <c r="H8" s="64" t="s">
        <v>17</v>
      </c>
      <c r="I8" s="64" t="s">
        <v>18</v>
      </c>
      <c r="J8" s="3" t="s">
        <v>19</v>
      </c>
      <c r="K8" s="64" t="s">
        <v>17</v>
      </c>
      <c r="L8" s="64" t="s">
        <v>18</v>
      </c>
      <c r="M8" s="3" t="s">
        <v>19</v>
      </c>
      <c r="N8" s="64" t="s">
        <v>17</v>
      </c>
      <c r="O8" s="64" t="s">
        <v>18</v>
      </c>
      <c r="P8" s="3" t="s">
        <v>19</v>
      </c>
      <c r="Q8" s="64" t="s">
        <v>17</v>
      </c>
      <c r="R8" s="64" t="s">
        <v>18</v>
      </c>
      <c r="S8" s="3" t="s">
        <v>19</v>
      </c>
      <c r="T8" s="64" t="s">
        <v>17</v>
      </c>
      <c r="U8" s="64" t="s">
        <v>18</v>
      </c>
      <c r="V8" s="3" t="s">
        <v>19</v>
      </c>
      <c r="W8" s="64" t="s">
        <v>17</v>
      </c>
      <c r="X8" s="64" t="s">
        <v>18</v>
      </c>
      <c r="Y8" s="3" t="s">
        <v>19</v>
      </c>
      <c r="Z8" s="64" t="s">
        <v>17</v>
      </c>
      <c r="AA8" s="64" t="s">
        <v>18</v>
      </c>
      <c r="AB8" s="3" t="s">
        <v>19</v>
      </c>
      <c r="AC8" s="64" t="s">
        <v>17</v>
      </c>
      <c r="AD8" s="64" t="s">
        <v>18</v>
      </c>
      <c r="AE8" s="3" t="s">
        <v>19</v>
      </c>
      <c r="AF8" s="64" t="s">
        <v>17</v>
      </c>
      <c r="AG8" s="64" t="s">
        <v>18</v>
      </c>
      <c r="AH8" s="3" t="s">
        <v>19</v>
      </c>
      <c r="AI8" s="64" t="s">
        <v>17</v>
      </c>
      <c r="AJ8" s="64" t="s">
        <v>18</v>
      </c>
      <c r="AK8" s="3" t="s">
        <v>19</v>
      </c>
      <c r="AL8" s="64" t="s">
        <v>17</v>
      </c>
      <c r="AM8" s="64" t="s">
        <v>18</v>
      </c>
      <c r="AN8" s="3" t="s">
        <v>19</v>
      </c>
      <c r="AO8" s="64" t="s">
        <v>17</v>
      </c>
      <c r="AP8" s="64" t="s">
        <v>18</v>
      </c>
      <c r="AQ8" s="3" t="s">
        <v>19</v>
      </c>
      <c r="AR8" s="211"/>
      <c r="AS8" s="211"/>
    </row>
    <row r="9" spans="1:49" s="6" customFormat="1" ht="16.5" customHeight="1">
      <c r="A9" s="40">
        <v>1</v>
      </c>
      <c r="B9" s="69">
        <v>2</v>
      </c>
      <c r="C9" s="69">
        <v>3</v>
      </c>
      <c r="D9" s="69">
        <v>4</v>
      </c>
      <c r="E9" s="70">
        <v>5</v>
      </c>
      <c r="F9" s="70">
        <v>6</v>
      </c>
      <c r="G9" s="70">
        <v>7</v>
      </c>
      <c r="H9" s="69">
        <v>8</v>
      </c>
      <c r="I9" s="69">
        <v>9</v>
      </c>
      <c r="J9" s="69">
        <v>10</v>
      </c>
      <c r="K9" s="69">
        <v>11</v>
      </c>
      <c r="L9" s="69">
        <v>12</v>
      </c>
      <c r="M9" s="69">
        <v>13</v>
      </c>
      <c r="N9" s="5">
        <v>14</v>
      </c>
      <c r="O9" s="5">
        <v>15</v>
      </c>
      <c r="P9" s="5">
        <v>16</v>
      </c>
      <c r="Q9" s="5">
        <v>17</v>
      </c>
      <c r="R9" s="5">
        <v>18</v>
      </c>
      <c r="S9" s="5">
        <v>19</v>
      </c>
      <c r="T9" s="5">
        <v>20</v>
      </c>
      <c r="U9" s="5">
        <v>21</v>
      </c>
      <c r="V9" s="5">
        <v>22</v>
      </c>
      <c r="W9" s="5">
        <v>23</v>
      </c>
      <c r="X9" s="5">
        <v>24</v>
      </c>
      <c r="Y9" s="5">
        <v>25</v>
      </c>
      <c r="Z9" s="5">
        <v>26</v>
      </c>
      <c r="AA9" s="5">
        <v>27</v>
      </c>
      <c r="AB9" s="5">
        <v>28</v>
      </c>
      <c r="AC9" s="5">
        <v>29</v>
      </c>
      <c r="AD9" s="5">
        <v>30</v>
      </c>
      <c r="AE9" s="5">
        <v>31</v>
      </c>
      <c r="AF9" s="5">
        <v>32</v>
      </c>
      <c r="AG9" s="5">
        <v>33</v>
      </c>
      <c r="AH9" s="5">
        <v>34</v>
      </c>
      <c r="AI9" s="5">
        <v>35</v>
      </c>
      <c r="AJ9" s="5">
        <v>36</v>
      </c>
      <c r="AK9" s="5">
        <v>37</v>
      </c>
      <c r="AL9" s="5">
        <v>38</v>
      </c>
      <c r="AM9" s="5">
        <v>39</v>
      </c>
      <c r="AN9" s="5">
        <v>40</v>
      </c>
      <c r="AO9" s="5">
        <v>41</v>
      </c>
      <c r="AP9" s="5">
        <v>42</v>
      </c>
      <c r="AQ9" s="5">
        <v>43</v>
      </c>
      <c r="AR9" s="5">
        <v>44</v>
      </c>
      <c r="AS9" s="5">
        <v>45</v>
      </c>
    </row>
    <row r="10" spans="1:49" s="6" customFormat="1" ht="26.25" customHeight="1">
      <c r="A10" s="75" t="s">
        <v>40</v>
      </c>
      <c r="B10" s="125" t="s">
        <v>20</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7"/>
    </row>
    <row r="11" spans="1:49" s="12" customFormat="1" ht="16.5" customHeight="1">
      <c r="A11" s="161" t="s">
        <v>41</v>
      </c>
      <c r="B11" s="189" t="s">
        <v>78</v>
      </c>
      <c r="C11" s="192" t="s">
        <v>155</v>
      </c>
      <c r="D11" s="2" t="s">
        <v>123</v>
      </c>
      <c r="E11" s="7">
        <f>E12+E13+E14</f>
        <v>154.30000000000001</v>
      </c>
      <c r="F11" s="7">
        <f>F12+F13+F14</f>
        <v>154.30000000000001</v>
      </c>
      <c r="G11" s="7">
        <f>F11/E11*100</f>
        <v>100</v>
      </c>
      <c r="H11" s="16">
        <f>H12+H13+H14+H15</f>
        <v>6</v>
      </c>
      <c r="I11" s="16">
        <f>I12+I13+I14+I15</f>
        <v>0</v>
      </c>
      <c r="J11" s="44">
        <v>0</v>
      </c>
      <c r="K11" s="16">
        <f>K12+K13+K14+K15</f>
        <v>6</v>
      </c>
      <c r="L11" s="16">
        <f>L12+L13+L14+L15</f>
        <v>0</v>
      </c>
      <c r="M11" s="44">
        <v>0</v>
      </c>
      <c r="N11" s="16">
        <f>N12+N13+N14+N15</f>
        <v>13.7</v>
      </c>
      <c r="O11" s="16">
        <f>O12+O13+O14+O15</f>
        <v>6.7</v>
      </c>
      <c r="P11" s="44">
        <f t="shared" ref="P11:P14" si="0">O11/N11*100</f>
        <v>48.9051094890511</v>
      </c>
      <c r="Q11" s="16">
        <f>Q12+Q13+Q14+Q15</f>
        <v>25.8</v>
      </c>
      <c r="R11" s="16">
        <f>R12+R13+R14+R15</f>
        <v>38.9</v>
      </c>
      <c r="S11" s="16">
        <f>R11/Q11*100</f>
        <v>150.77519379844961</v>
      </c>
      <c r="T11" s="16">
        <f>T12+T13+T14+T15</f>
        <v>0</v>
      </c>
      <c r="U11" s="16">
        <f>U12+U13+U14+U15</f>
        <v>0</v>
      </c>
      <c r="V11" s="16">
        <f t="shared" ref="V11" si="1">V12+V13+V14+V15</f>
        <v>0</v>
      </c>
      <c r="W11" s="16">
        <f>W12+W13+W14+W15</f>
        <v>31.3</v>
      </c>
      <c r="X11" s="16">
        <f>X12+X13+X14+X15</f>
        <v>37.200000000000003</v>
      </c>
      <c r="Y11" s="44">
        <f>X11/W11*100</f>
        <v>118.84984025559106</v>
      </c>
      <c r="Z11" s="16">
        <f>Z12+Z13+Z14+Z15</f>
        <v>12.9</v>
      </c>
      <c r="AA11" s="16">
        <f>AA12+AA13+AA14+AA15</f>
        <v>12</v>
      </c>
      <c r="AB11" s="44">
        <f>AA11/Z11*100</f>
        <v>93.023255813953483</v>
      </c>
      <c r="AC11" s="16">
        <f>AC12+AC13+AC14+AC15</f>
        <v>12.9</v>
      </c>
      <c r="AD11" s="16">
        <f>AD12+AD13+AD14+AD15</f>
        <v>15</v>
      </c>
      <c r="AE11" s="44">
        <f>AD11/AC11*100</f>
        <v>116.27906976744187</v>
      </c>
      <c r="AF11" s="16">
        <f>AF12+AF13+AF14+AF15</f>
        <v>12.8</v>
      </c>
      <c r="AG11" s="16">
        <f>AG12+AG13+AG14+AG15</f>
        <v>4.2</v>
      </c>
      <c r="AH11" s="44">
        <f>AG11/AF11*100</f>
        <v>32.8125</v>
      </c>
      <c r="AI11" s="16">
        <f>AI12+AI13+AI14+AI15</f>
        <v>7.2</v>
      </c>
      <c r="AJ11" s="16">
        <f>AJ12+AJ13+AJ14+AJ15</f>
        <v>7.2</v>
      </c>
      <c r="AK11" s="44">
        <f>AJ11/AI11*100</f>
        <v>100</v>
      </c>
      <c r="AL11" s="16">
        <f>AL12+AL13+AL14+AL15</f>
        <v>18.600000000000001</v>
      </c>
      <c r="AM11" s="16">
        <f>AM12+AM13+AM14+AM15</f>
        <v>21.6</v>
      </c>
      <c r="AN11" s="44">
        <f>AM11/AL11*100</f>
        <v>116.12903225806453</v>
      </c>
      <c r="AO11" s="16">
        <f>AO12+AO13+AO14+AO15</f>
        <v>7.1</v>
      </c>
      <c r="AP11" s="16">
        <f>AP12+AP13+AP14+AP15</f>
        <v>11.5</v>
      </c>
      <c r="AQ11" s="44">
        <f>AP11/AO11*100</f>
        <v>161.97183098591549</v>
      </c>
      <c r="AR11" s="170" t="s">
        <v>194</v>
      </c>
      <c r="AS11" s="170"/>
      <c r="AT11" s="17"/>
      <c r="AU11" s="17"/>
      <c r="AV11" s="17"/>
    </row>
    <row r="12" spans="1:49" s="11" customFormat="1" ht="16.5" customHeight="1">
      <c r="A12" s="162"/>
      <c r="B12" s="190"/>
      <c r="C12" s="193"/>
      <c r="D12" s="62" t="s">
        <v>119</v>
      </c>
      <c r="E12" s="7">
        <f>H12+K12+N12+Q12+T12+W12+Z12+AC12+AF12+AI12+AL12+AO12</f>
        <v>0</v>
      </c>
      <c r="F12" s="14">
        <f t="shared" ref="F12" si="2">I12+L12+O12+R12+U12+X12+AA12+AD12+AG12+AJ12+AM12+AP12</f>
        <v>0</v>
      </c>
      <c r="G12" s="7">
        <v>0</v>
      </c>
      <c r="H12" s="18">
        <v>0</v>
      </c>
      <c r="I12" s="19">
        <v>0</v>
      </c>
      <c r="J12" s="19">
        <v>0</v>
      </c>
      <c r="K12" s="19">
        <v>0</v>
      </c>
      <c r="L12" s="20">
        <v>0</v>
      </c>
      <c r="M12" s="19">
        <v>0</v>
      </c>
      <c r="N12" s="18">
        <v>0</v>
      </c>
      <c r="O12" s="19">
        <v>0</v>
      </c>
      <c r="P12" s="44">
        <v>0</v>
      </c>
      <c r="Q12" s="19">
        <v>0</v>
      </c>
      <c r="R12" s="20">
        <v>0</v>
      </c>
      <c r="S12" s="19">
        <v>0</v>
      </c>
      <c r="T12" s="18">
        <v>0</v>
      </c>
      <c r="U12" s="20">
        <v>0</v>
      </c>
      <c r="V12" s="19">
        <v>0</v>
      </c>
      <c r="W12" s="18">
        <v>0</v>
      </c>
      <c r="X12" s="19">
        <v>0</v>
      </c>
      <c r="Y12" s="19">
        <v>0</v>
      </c>
      <c r="Z12" s="19">
        <v>0</v>
      </c>
      <c r="AA12" s="19">
        <v>0</v>
      </c>
      <c r="AB12" s="19">
        <v>0</v>
      </c>
      <c r="AC12" s="19">
        <v>0</v>
      </c>
      <c r="AD12" s="19">
        <v>0</v>
      </c>
      <c r="AE12" s="19">
        <v>0</v>
      </c>
      <c r="AF12" s="19">
        <v>0</v>
      </c>
      <c r="AG12" s="19">
        <v>0</v>
      </c>
      <c r="AH12" s="19">
        <v>0</v>
      </c>
      <c r="AI12" s="19">
        <v>0</v>
      </c>
      <c r="AJ12" s="19">
        <v>0</v>
      </c>
      <c r="AK12" s="19">
        <v>0</v>
      </c>
      <c r="AL12" s="19">
        <v>0</v>
      </c>
      <c r="AM12" s="19">
        <v>0</v>
      </c>
      <c r="AN12" s="19">
        <v>0</v>
      </c>
      <c r="AO12" s="19">
        <v>0</v>
      </c>
      <c r="AP12" s="19">
        <v>0</v>
      </c>
      <c r="AQ12" s="19">
        <v>0</v>
      </c>
      <c r="AR12" s="171"/>
      <c r="AS12" s="171"/>
      <c r="AT12" s="10"/>
      <c r="AU12" s="10"/>
      <c r="AV12" s="10"/>
    </row>
    <row r="13" spans="1:49" s="11" customFormat="1" ht="16.5" customHeight="1">
      <c r="A13" s="162"/>
      <c r="B13" s="190"/>
      <c r="C13" s="193"/>
      <c r="D13" s="21" t="s">
        <v>23</v>
      </c>
      <c r="E13" s="7">
        <f>H13+K13+N13+Q13+T13+W13+Z13+AC13+AF13+AI13+AL13+AO13</f>
        <v>108</v>
      </c>
      <c r="F13" s="14">
        <f>I13+L13+O13+R13+U13+X13+AA13+AD13+AG13+AJ13+AM13+AP13</f>
        <v>108</v>
      </c>
      <c r="G13" s="7">
        <f t="shared" ref="G13:G14" si="3">F13/E13*100</f>
        <v>100</v>
      </c>
      <c r="H13" s="18">
        <v>6</v>
      </c>
      <c r="I13" s="19">
        <v>0</v>
      </c>
      <c r="J13" s="19">
        <v>0</v>
      </c>
      <c r="K13" s="19">
        <v>6</v>
      </c>
      <c r="L13" s="20">
        <v>0</v>
      </c>
      <c r="M13" s="19">
        <v>0</v>
      </c>
      <c r="N13" s="18">
        <v>6</v>
      </c>
      <c r="O13" s="19">
        <v>0</v>
      </c>
      <c r="P13" s="44">
        <f t="shared" si="0"/>
        <v>0</v>
      </c>
      <c r="Q13" s="19">
        <v>18</v>
      </c>
      <c r="R13" s="20">
        <v>31.9</v>
      </c>
      <c r="S13" s="19">
        <f t="shared" ref="S13:S14" si="4">R13/Q13*100</f>
        <v>177.22222222222223</v>
      </c>
      <c r="T13" s="18">
        <v>0</v>
      </c>
      <c r="U13" s="20">
        <v>0</v>
      </c>
      <c r="V13" s="19">
        <v>0</v>
      </c>
      <c r="W13" s="18">
        <v>22</v>
      </c>
      <c r="X13" s="19">
        <v>26.1</v>
      </c>
      <c r="Y13" s="19">
        <f>X13/W13*100</f>
        <v>118.63636363636365</v>
      </c>
      <c r="Z13" s="19">
        <v>9</v>
      </c>
      <c r="AA13" s="19">
        <v>8.4</v>
      </c>
      <c r="AB13" s="19">
        <f>AA13/Z13*100</f>
        <v>93.333333333333329</v>
      </c>
      <c r="AC13" s="19">
        <v>9</v>
      </c>
      <c r="AD13" s="19">
        <v>10.5</v>
      </c>
      <c r="AE13" s="19">
        <f>AD13/AC13*100</f>
        <v>116.66666666666667</v>
      </c>
      <c r="AF13" s="19">
        <v>9</v>
      </c>
      <c r="AG13" s="19">
        <v>2.9</v>
      </c>
      <c r="AH13" s="19">
        <f>AG13/AF13*100</f>
        <v>32.222222222222221</v>
      </c>
      <c r="AI13" s="19">
        <v>5</v>
      </c>
      <c r="AJ13" s="19">
        <v>5</v>
      </c>
      <c r="AK13" s="19">
        <f>AJ13/AI13*100</f>
        <v>100</v>
      </c>
      <c r="AL13" s="19">
        <f>9+4</f>
        <v>13</v>
      </c>
      <c r="AM13" s="19">
        <v>15.1</v>
      </c>
      <c r="AN13" s="19">
        <f t="shared" ref="AN13:AN14" si="5">AM13/AL13*100</f>
        <v>116.15384615384615</v>
      </c>
      <c r="AO13" s="19">
        <v>5</v>
      </c>
      <c r="AP13" s="19">
        <v>8.1</v>
      </c>
      <c r="AQ13" s="19">
        <f>AP13/AO13*100</f>
        <v>162</v>
      </c>
      <c r="AR13" s="171"/>
      <c r="AS13" s="171"/>
      <c r="AT13" s="10"/>
      <c r="AU13" s="10"/>
      <c r="AV13" s="10"/>
      <c r="AW13" s="10"/>
    </row>
    <row r="14" spans="1:49" s="11" customFormat="1" ht="16.5" customHeight="1">
      <c r="A14" s="162"/>
      <c r="B14" s="190"/>
      <c r="C14" s="193"/>
      <c r="D14" s="21" t="s">
        <v>120</v>
      </c>
      <c r="E14" s="7">
        <f>H14+K14+N14+Q14+T14+W14+Z14+AC14+AF14+AI14+AL14+AO14</f>
        <v>46.300000000000004</v>
      </c>
      <c r="F14" s="14">
        <f>I14+L14+O14+R14+U14+X14+AA14+AD14+AG14+AJ14+AM14+AP14</f>
        <v>46.3</v>
      </c>
      <c r="G14" s="7">
        <f t="shared" si="3"/>
        <v>99.999999999999986</v>
      </c>
      <c r="H14" s="18">
        <v>0</v>
      </c>
      <c r="I14" s="19">
        <v>0</v>
      </c>
      <c r="J14" s="19">
        <v>0</v>
      </c>
      <c r="K14" s="19">
        <v>0</v>
      </c>
      <c r="L14" s="20">
        <v>0</v>
      </c>
      <c r="M14" s="19">
        <v>0</v>
      </c>
      <c r="N14" s="18">
        <v>7.7</v>
      </c>
      <c r="O14" s="19">
        <v>6.7</v>
      </c>
      <c r="P14" s="44">
        <f t="shared" si="0"/>
        <v>87.012987012987011</v>
      </c>
      <c r="Q14" s="19">
        <v>7.8</v>
      </c>
      <c r="R14" s="20">
        <v>7</v>
      </c>
      <c r="S14" s="19">
        <f t="shared" si="4"/>
        <v>89.743589743589752</v>
      </c>
      <c r="T14" s="18">
        <v>0</v>
      </c>
      <c r="U14" s="20">
        <v>0</v>
      </c>
      <c r="V14" s="19">
        <v>0</v>
      </c>
      <c r="W14" s="18">
        <v>9.3000000000000007</v>
      </c>
      <c r="X14" s="19">
        <v>11.1</v>
      </c>
      <c r="Y14" s="19">
        <f>X14/W14*100</f>
        <v>119.35483870967741</v>
      </c>
      <c r="Z14" s="19">
        <v>3.9</v>
      </c>
      <c r="AA14" s="19">
        <v>3.6</v>
      </c>
      <c r="AB14" s="19">
        <f>AA14/Z14*100</f>
        <v>92.307692307692307</v>
      </c>
      <c r="AC14" s="19">
        <v>3.9</v>
      </c>
      <c r="AD14" s="19">
        <v>4.5</v>
      </c>
      <c r="AE14" s="19">
        <f>AD14/AC14*100</f>
        <v>115.3846153846154</v>
      </c>
      <c r="AF14" s="19">
        <v>3.8</v>
      </c>
      <c r="AG14" s="19">
        <v>1.3</v>
      </c>
      <c r="AH14" s="19">
        <f>AG14/AF14*100</f>
        <v>34.210526315789473</v>
      </c>
      <c r="AI14" s="19">
        <f>3.9-1.7</f>
        <v>2.2000000000000002</v>
      </c>
      <c r="AJ14" s="19">
        <v>2.2000000000000002</v>
      </c>
      <c r="AK14" s="19">
        <f>AJ14/AI14*100</f>
        <v>100</v>
      </c>
      <c r="AL14" s="19">
        <f>3.9+1.7</f>
        <v>5.6</v>
      </c>
      <c r="AM14" s="19">
        <v>6.5</v>
      </c>
      <c r="AN14" s="19">
        <f t="shared" si="5"/>
        <v>116.07142857142858</v>
      </c>
      <c r="AO14" s="19">
        <v>2.1</v>
      </c>
      <c r="AP14" s="19">
        <v>3.4</v>
      </c>
      <c r="AQ14" s="19">
        <f t="shared" ref="AQ14" si="6">AP14/AO14*100</f>
        <v>161.9047619047619</v>
      </c>
      <c r="AR14" s="171"/>
      <c r="AS14" s="171"/>
      <c r="AT14" s="10"/>
      <c r="AU14" s="10"/>
      <c r="AV14" s="10"/>
      <c r="AW14" s="10"/>
    </row>
    <row r="15" spans="1:49" s="11" customFormat="1" ht="34.5" customHeight="1">
      <c r="A15" s="163"/>
      <c r="B15" s="191"/>
      <c r="C15" s="194"/>
      <c r="D15" s="21" t="s">
        <v>121</v>
      </c>
      <c r="E15" s="7">
        <f t="shared" ref="E15" si="7">H15+K15+N15+Q15+T15+W15+Z15+AC15+AF15+AI15+AL15+AO15</f>
        <v>0</v>
      </c>
      <c r="F15" s="14">
        <f>I15+L15+O15+R15+U15+X15+AA15+AD15+AG15+AJ15+AM15+AP15</f>
        <v>0</v>
      </c>
      <c r="G15" s="7">
        <v>0</v>
      </c>
      <c r="H15" s="18">
        <v>0</v>
      </c>
      <c r="I15" s="19">
        <v>0</v>
      </c>
      <c r="J15" s="19">
        <v>0</v>
      </c>
      <c r="K15" s="19">
        <v>0</v>
      </c>
      <c r="L15" s="20">
        <v>0</v>
      </c>
      <c r="M15" s="19">
        <v>0</v>
      </c>
      <c r="N15" s="18">
        <v>0</v>
      </c>
      <c r="O15" s="19">
        <v>0</v>
      </c>
      <c r="P15" s="44">
        <v>0</v>
      </c>
      <c r="Q15" s="19">
        <v>0</v>
      </c>
      <c r="R15" s="20">
        <v>0</v>
      </c>
      <c r="S15" s="19">
        <v>0</v>
      </c>
      <c r="T15" s="18">
        <v>0</v>
      </c>
      <c r="U15" s="20">
        <v>0</v>
      </c>
      <c r="V15" s="19">
        <v>0</v>
      </c>
      <c r="W15" s="18">
        <v>0</v>
      </c>
      <c r="X15" s="19">
        <v>0</v>
      </c>
      <c r="Y15" s="19">
        <v>0</v>
      </c>
      <c r="Z15" s="19">
        <v>0</v>
      </c>
      <c r="AA15" s="19">
        <v>0</v>
      </c>
      <c r="AB15" s="19">
        <v>0</v>
      </c>
      <c r="AC15" s="19">
        <v>0</v>
      </c>
      <c r="AD15" s="19">
        <v>0</v>
      </c>
      <c r="AE15" s="19">
        <v>0</v>
      </c>
      <c r="AF15" s="19">
        <v>0</v>
      </c>
      <c r="AG15" s="19">
        <v>0</v>
      </c>
      <c r="AH15" s="19">
        <v>0</v>
      </c>
      <c r="AI15" s="19">
        <v>0</v>
      </c>
      <c r="AJ15" s="19">
        <v>0</v>
      </c>
      <c r="AK15" s="19">
        <v>0</v>
      </c>
      <c r="AL15" s="19">
        <v>0</v>
      </c>
      <c r="AM15" s="19">
        <v>0</v>
      </c>
      <c r="AN15" s="19">
        <v>0</v>
      </c>
      <c r="AO15" s="19">
        <v>0</v>
      </c>
      <c r="AP15" s="19">
        <v>0</v>
      </c>
      <c r="AQ15" s="19">
        <v>0</v>
      </c>
      <c r="AR15" s="172"/>
      <c r="AS15" s="172"/>
      <c r="AT15" s="10"/>
      <c r="AU15" s="10"/>
      <c r="AV15" s="10"/>
    </row>
    <row r="16" spans="1:49" s="12" customFormat="1" ht="16.5" customHeight="1">
      <c r="A16" s="161" t="s">
        <v>42</v>
      </c>
      <c r="B16" s="198" t="s">
        <v>79</v>
      </c>
      <c r="C16" s="205" t="s">
        <v>156</v>
      </c>
      <c r="D16" s="2" t="s">
        <v>123</v>
      </c>
      <c r="E16" s="7">
        <f>E17+E18+E19</f>
        <v>1486.8</v>
      </c>
      <c r="F16" s="7">
        <f>F17+F18+F19</f>
        <v>1486.8000000000002</v>
      </c>
      <c r="G16" s="7">
        <f>F16/E16*100</f>
        <v>100.00000000000003</v>
      </c>
      <c r="H16" s="44">
        <f>SUM(H17:H20)</f>
        <v>0</v>
      </c>
      <c r="I16" s="44">
        <f>SUM(I17:I20)</f>
        <v>0</v>
      </c>
      <c r="J16" s="44">
        <v>0</v>
      </c>
      <c r="K16" s="44">
        <f>SUM(K17:K20)</f>
        <v>104.2</v>
      </c>
      <c r="L16" s="44">
        <f>SUM(L17:L20)</f>
        <v>104.2</v>
      </c>
      <c r="M16" s="44">
        <f>L16/K16*100</f>
        <v>100</v>
      </c>
      <c r="N16" s="44">
        <f>SUM(N17:N20)</f>
        <v>104.2</v>
      </c>
      <c r="O16" s="44">
        <f>SUM(O17:O20)</f>
        <v>104.2</v>
      </c>
      <c r="P16" s="44">
        <f>O16/N16*100</f>
        <v>100</v>
      </c>
      <c r="Q16" s="44">
        <f>SUM(Q17:Q20)</f>
        <v>125.1</v>
      </c>
      <c r="R16" s="44">
        <f>SUM(R17:R20)</f>
        <v>106.9</v>
      </c>
      <c r="S16" s="44">
        <f>R16/Q16*100</f>
        <v>85.451638689048764</v>
      </c>
      <c r="T16" s="44">
        <f>SUM(T17:T20)</f>
        <v>175.1</v>
      </c>
      <c r="U16" s="44">
        <f>SUM(U17:U20)</f>
        <v>161.1</v>
      </c>
      <c r="V16" s="44">
        <f>U16/T16*100</f>
        <v>92.004568817818395</v>
      </c>
      <c r="W16" s="44">
        <f>SUM(W17:W20)</f>
        <v>182.2</v>
      </c>
      <c r="X16" s="44">
        <f>SUM(X17:X20)</f>
        <v>197.3</v>
      </c>
      <c r="Y16" s="44">
        <f>X16/W16*100</f>
        <v>108.28759604829858</v>
      </c>
      <c r="Z16" s="44">
        <f>SUM(Z17:Z20)</f>
        <v>125.1</v>
      </c>
      <c r="AA16" s="44">
        <f>SUM(AA17:AA20)</f>
        <v>121.9</v>
      </c>
      <c r="AB16" s="44">
        <f>AA16/Z16*100</f>
        <v>97.442046362909679</v>
      </c>
      <c r="AC16" s="44">
        <f>SUM(AC17:AC20)</f>
        <v>173.1</v>
      </c>
      <c r="AD16" s="44">
        <f>SUM(AD17:AD20)</f>
        <v>156.69999999999999</v>
      </c>
      <c r="AE16" s="44">
        <f>AD16/AC16*100</f>
        <v>90.525707683419981</v>
      </c>
      <c r="AF16" s="44">
        <f>SUM(AF17:AF20)</f>
        <v>125.2</v>
      </c>
      <c r="AG16" s="44">
        <f>SUM(AG17:AG20)</f>
        <v>106.9</v>
      </c>
      <c r="AH16" s="44">
        <f>AG16/AF16*100</f>
        <v>85.383386581469651</v>
      </c>
      <c r="AI16" s="44">
        <f>SUM(AI17:AI20)</f>
        <v>115.1</v>
      </c>
      <c r="AJ16" s="44">
        <f>SUM(AJ17:AJ20)</f>
        <v>106.9</v>
      </c>
      <c r="AK16" s="44">
        <f>AJ16/AI16*100</f>
        <v>92.87576020851435</v>
      </c>
      <c r="AL16" s="44">
        <f>SUM(AL17:AL20)</f>
        <v>115.1</v>
      </c>
      <c r="AM16" s="44">
        <f>SUM(AM17:AM20)</f>
        <v>106.9</v>
      </c>
      <c r="AN16" s="44">
        <f>AM16/AL16*100</f>
        <v>92.87576020851435</v>
      </c>
      <c r="AO16" s="44">
        <f>SUM(AO17:AO20)</f>
        <v>142.4</v>
      </c>
      <c r="AP16" s="44">
        <f>SUM(AP17:AP20)</f>
        <v>213.8</v>
      </c>
      <c r="AQ16" s="44">
        <f>AP16/AO16*100</f>
        <v>150.14044943820224</v>
      </c>
      <c r="AR16" s="170" t="s">
        <v>195</v>
      </c>
      <c r="AS16" s="170"/>
      <c r="AT16" s="10"/>
      <c r="AU16" s="10"/>
      <c r="AV16" s="10"/>
    </row>
    <row r="17" spans="1:49" s="11" customFormat="1" ht="16.5" customHeight="1">
      <c r="A17" s="162"/>
      <c r="B17" s="198"/>
      <c r="C17" s="205"/>
      <c r="D17" s="62" t="s">
        <v>22</v>
      </c>
      <c r="E17" s="7">
        <f>H17+K17+N17+Q17+T17+W17+Z17+AC17+AF17+AI17+AL17+AO17</f>
        <v>0</v>
      </c>
      <c r="F17" s="14">
        <f t="shared" ref="F17" si="8">I17+L17+O17+R17+U17+X17+AA17+AD17+AG17+AJ17+AM17+AP17</f>
        <v>0</v>
      </c>
      <c r="G17" s="7">
        <v>0</v>
      </c>
      <c r="H17" s="18">
        <v>0</v>
      </c>
      <c r="I17" s="19">
        <v>0</v>
      </c>
      <c r="J17" s="19">
        <v>0</v>
      </c>
      <c r="K17" s="19">
        <v>0</v>
      </c>
      <c r="L17" s="20">
        <v>0</v>
      </c>
      <c r="M17" s="19">
        <v>0</v>
      </c>
      <c r="N17" s="18">
        <v>0</v>
      </c>
      <c r="O17" s="19">
        <v>0</v>
      </c>
      <c r="P17" s="19">
        <v>0</v>
      </c>
      <c r="Q17" s="19">
        <v>0</v>
      </c>
      <c r="R17" s="20">
        <v>0</v>
      </c>
      <c r="S17" s="44">
        <v>0</v>
      </c>
      <c r="T17" s="18">
        <v>0</v>
      </c>
      <c r="U17" s="20">
        <v>0</v>
      </c>
      <c r="V17" s="19">
        <v>0</v>
      </c>
      <c r="W17" s="18">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c r="AQ17" s="19">
        <v>0</v>
      </c>
      <c r="AR17" s="171"/>
      <c r="AS17" s="171"/>
      <c r="AT17" s="10"/>
      <c r="AU17" s="10"/>
      <c r="AV17" s="10"/>
    </row>
    <row r="18" spans="1:49" s="11" customFormat="1" ht="16.5" customHeight="1">
      <c r="A18" s="162"/>
      <c r="B18" s="198"/>
      <c r="C18" s="205"/>
      <c r="D18" s="21" t="s">
        <v>23</v>
      </c>
      <c r="E18" s="7">
        <f>H18+K18+N18+Q18+T18+W18+Z18+AC18+AF18+AI18+AL18+AO18</f>
        <v>0</v>
      </c>
      <c r="F18" s="14">
        <f>I18+L18+O18+R18+U18+X18+AA18+AD18+AG18+AJ18+AM18+AP18</f>
        <v>0</v>
      </c>
      <c r="G18" s="7">
        <v>0</v>
      </c>
      <c r="H18" s="18">
        <v>0</v>
      </c>
      <c r="I18" s="19">
        <v>0</v>
      </c>
      <c r="J18" s="19">
        <v>0</v>
      </c>
      <c r="K18" s="19">
        <v>0</v>
      </c>
      <c r="L18" s="20">
        <v>0</v>
      </c>
      <c r="M18" s="19">
        <v>0</v>
      </c>
      <c r="N18" s="18">
        <v>0</v>
      </c>
      <c r="O18" s="19">
        <v>0</v>
      </c>
      <c r="P18" s="19">
        <v>0</v>
      </c>
      <c r="Q18" s="19">
        <v>0</v>
      </c>
      <c r="R18" s="20">
        <v>0</v>
      </c>
      <c r="S18" s="44">
        <v>0</v>
      </c>
      <c r="T18" s="18">
        <v>0</v>
      </c>
      <c r="U18" s="20">
        <v>0</v>
      </c>
      <c r="V18" s="19">
        <v>0</v>
      </c>
      <c r="W18" s="18">
        <v>0</v>
      </c>
      <c r="X18" s="19">
        <v>0</v>
      </c>
      <c r="Y18" s="19">
        <v>0</v>
      </c>
      <c r="Z18" s="19">
        <v>0</v>
      </c>
      <c r="AA18" s="19">
        <v>0</v>
      </c>
      <c r="AB18" s="19">
        <v>0</v>
      </c>
      <c r="AC18" s="19">
        <v>0</v>
      </c>
      <c r="AD18" s="19">
        <v>0</v>
      </c>
      <c r="AE18" s="19">
        <v>0</v>
      </c>
      <c r="AF18" s="19">
        <v>0</v>
      </c>
      <c r="AG18" s="19">
        <v>0</v>
      </c>
      <c r="AH18" s="19">
        <v>0</v>
      </c>
      <c r="AI18" s="19">
        <v>0</v>
      </c>
      <c r="AJ18" s="19">
        <v>0</v>
      </c>
      <c r="AK18" s="19">
        <v>0</v>
      </c>
      <c r="AL18" s="19">
        <v>0</v>
      </c>
      <c r="AM18" s="19">
        <v>0</v>
      </c>
      <c r="AN18" s="19">
        <v>0</v>
      </c>
      <c r="AO18" s="19">
        <v>0</v>
      </c>
      <c r="AP18" s="19">
        <v>0</v>
      </c>
      <c r="AQ18" s="19">
        <v>0</v>
      </c>
      <c r="AR18" s="171"/>
      <c r="AS18" s="171"/>
      <c r="AT18" s="10"/>
      <c r="AU18" s="10"/>
      <c r="AV18" s="10"/>
      <c r="AW18" s="10"/>
    </row>
    <row r="19" spans="1:49" s="11" customFormat="1" ht="16.5" customHeight="1">
      <c r="A19" s="162"/>
      <c r="B19" s="198"/>
      <c r="C19" s="205"/>
      <c r="D19" s="21" t="s">
        <v>120</v>
      </c>
      <c r="E19" s="7">
        <f>H19+K19+N19+Q19+T19+W19+Z19+AC19+AF19+AI19+AL19+AO19</f>
        <v>1486.8</v>
      </c>
      <c r="F19" s="14">
        <f>I19+L19+O19+R19+U19+X19+AA19+AD19+AG19+AJ19+AM19+AP19</f>
        <v>1486.8000000000002</v>
      </c>
      <c r="G19" s="7">
        <f>F19/E19*100</f>
        <v>100.00000000000003</v>
      </c>
      <c r="H19" s="18">
        <v>0</v>
      </c>
      <c r="I19" s="19">
        <v>0</v>
      </c>
      <c r="J19" s="19">
        <v>0</v>
      </c>
      <c r="K19" s="19">
        <v>104.2</v>
      </c>
      <c r="L19" s="20">
        <v>104.2</v>
      </c>
      <c r="M19" s="19">
        <f>L19/K19*100</f>
        <v>100</v>
      </c>
      <c r="N19" s="18">
        <v>104.2</v>
      </c>
      <c r="O19" s="19">
        <v>104.2</v>
      </c>
      <c r="P19" s="19">
        <f>O19/N19*100</f>
        <v>100</v>
      </c>
      <c r="Q19" s="19">
        <v>125.1</v>
      </c>
      <c r="R19" s="20">
        <v>106.9</v>
      </c>
      <c r="S19" s="19">
        <f>R19/Q19*100</f>
        <v>85.451638689048764</v>
      </c>
      <c r="T19" s="18">
        <f>125.1+50</f>
        <v>175.1</v>
      </c>
      <c r="U19" s="20">
        <v>161.1</v>
      </c>
      <c r="V19" s="19">
        <f>U19/T19*100</f>
        <v>92.004568817818395</v>
      </c>
      <c r="W19" s="18">
        <f>125.2+57</f>
        <v>182.2</v>
      </c>
      <c r="X19" s="19">
        <v>197.3</v>
      </c>
      <c r="Y19" s="19">
        <f>X19/W19*100</f>
        <v>108.28759604829858</v>
      </c>
      <c r="Z19" s="19">
        <v>125.1</v>
      </c>
      <c r="AA19" s="19">
        <v>121.9</v>
      </c>
      <c r="AB19" s="19">
        <f>AA19/Z19*100</f>
        <v>97.442046362909679</v>
      </c>
      <c r="AC19" s="19">
        <f>125.1+48</f>
        <v>173.1</v>
      </c>
      <c r="AD19" s="19">
        <v>156.69999999999999</v>
      </c>
      <c r="AE19" s="19">
        <f>AD19/AC19*100</f>
        <v>90.525707683419981</v>
      </c>
      <c r="AF19" s="19">
        <v>125.2</v>
      </c>
      <c r="AG19" s="19">
        <v>106.9</v>
      </c>
      <c r="AH19" s="19">
        <f>AG19/AF19*100</f>
        <v>85.383386581469651</v>
      </c>
      <c r="AI19" s="19">
        <v>115.1</v>
      </c>
      <c r="AJ19" s="19">
        <v>106.9</v>
      </c>
      <c r="AK19" s="19">
        <f>AJ19/AI19*100</f>
        <v>92.87576020851435</v>
      </c>
      <c r="AL19" s="19">
        <v>115.1</v>
      </c>
      <c r="AM19" s="19">
        <v>106.9</v>
      </c>
      <c r="AN19" s="19">
        <f>AM19/AL19*100</f>
        <v>92.87576020851435</v>
      </c>
      <c r="AO19" s="19">
        <f>229.4-107+20</f>
        <v>142.4</v>
      </c>
      <c r="AP19" s="19">
        <v>213.8</v>
      </c>
      <c r="AQ19" s="19">
        <f t="shared" ref="AQ19" si="9">AP19/AO19*100</f>
        <v>150.14044943820224</v>
      </c>
      <c r="AR19" s="171"/>
      <c r="AS19" s="171"/>
      <c r="AT19" s="10"/>
      <c r="AU19" s="10"/>
      <c r="AV19" s="10"/>
      <c r="AW19" s="10"/>
    </row>
    <row r="20" spans="1:49" s="11" customFormat="1" ht="27" customHeight="1">
      <c r="A20" s="163"/>
      <c r="B20" s="198"/>
      <c r="C20" s="205"/>
      <c r="D20" s="21" t="s">
        <v>121</v>
      </c>
      <c r="E20" s="7">
        <f t="shared" ref="E20" si="10">H20+K20+N20+Q20+T20+W20+Z20+AC20+AF20+AI20+AL20+AO20</f>
        <v>0</v>
      </c>
      <c r="F20" s="14">
        <f>I20+L20+O20+R20+U20+X20+AA20+AD20+AG20+AJ20+AM20+AP20</f>
        <v>0</v>
      </c>
      <c r="G20" s="7">
        <v>0</v>
      </c>
      <c r="H20" s="18">
        <v>0</v>
      </c>
      <c r="I20" s="19">
        <v>0</v>
      </c>
      <c r="J20" s="19">
        <v>0</v>
      </c>
      <c r="K20" s="19">
        <v>0</v>
      </c>
      <c r="L20" s="20">
        <v>0</v>
      </c>
      <c r="M20" s="19">
        <v>0</v>
      </c>
      <c r="N20" s="18">
        <v>0</v>
      </c>
      <c r="O20" s="19">
        <v>0</v>
      </c>
      <c r="P20" s="19">
        <v>0</v>
      </c>
      <c r="Q20" s="19">
        <v>0</v>
      </c>
      <c r="R20" s="20">
        <v>0</v>
      </c>
      <c r="S20" s="19">
        <v>0</v>
      </c>
      <c r="T20" s="18">
        <v>0</v>
      </c>
      <c r="U20" s="20">
        <v>0</v>
      </c>
      <c r="V20" s="19">
        <v>0</v>
      </c>
      <c r="W20" s="18">
        <v>0</v>
      </c>
      <c r="X20" s="19">
        <v>0</v>
      </c>
      <c r="Y20" s="19">
        <v>0</v>
      </c>
      <c r="Z20" s="19">
        <v>0</v>
      </c>
      <c r="AA20" s="19">
        <v>0</v>
      </c>
      <c r="AB20" s="19">
        <v>0</v>
      </c>
      <c r="AC20" s="19">
        <v>0</v>
      </c>
      <c r="AD20" s="19">
        <v>0</v>
      </c>
      <c r="AE20" s="19">
        <v>0</v>
      </c>
      <c r="AF20" s="19">
        <v>0</v>
      </c>
      <c r="AG20" s="19">
        <v>0</v>
      </c>
      <c r="AH20" s="19">
        <v>0</v>
      </c>
      <c r="AI20" s="19">
        <v>0</v>
      </c>
      <c r="AJ20" s="19">
        <v>0</v>
      </c>
      <c r="AK20" s="19">
        <v>0</v>
      </c>
      <c r="AL20" s="19">
        <v>0</v>
      </c>
      <c r="AM20" s="19">
        <v>0</v>
      </c>
      <c r="AN20" s="19">
        <v>0</v>
      </c>
      <c r="AO20" s="19">
        <v>0</v>
      </c>
      <c r="AP20" s="19">
        <v>0</v>
      </c>
      <c r="AQ20" s="19">
        <v>0</v>
      </c>
      <c r="AR20" s="172"/>
      <c r="AS20" s="172"/>
      <c r="AT20" s="10"/>
      <c r="AU20" s="10"/>
      <c r="AV20" s="10"/>
    </row>
    <row r="21" spans="1:49" s="11" customFormat="1" ht="16.5" customHeight="1">
      <c r="A21" s="161" t="s">
        <v>44</v>
      </c>
      <c r="B21" s="189" t="s">
        <v>80</v>
      </c>
      <c r="C21" s="192" t="s">
        <v>125</v>
      </c>
      <c r="D21" s="2" t="s">
        <v>123</v>
      </c>
      <c r="E21" s="7">
        <f>E22+E23+E24</f>
        <v>1741.3</v>
      </c>
      <c r="F21" s="7">
        <f>F22+F23+F24</f>
        <v>1741.3</v>
      </c>
      <c r="G21" s="7">
        <f>F21/E21*100</f>
        <v>100</v>
      </c>
      <c r="H21" s="44">
        <f>SUM(H22:H25)</f>
        <v>29</v>
      </c>
      <c r="I21" s="44">
        <f>SUM(I22:I25)</f>
        <v>15.4</v>
      </c>
      <c r="J21" s="44">
        <f t="shared" ref="J21:J48" si="11">I21/H21*100</f>
        <v>53.103448275862078</v>
      </c>
      <c r="K21" s="44">
        <f>SUM(K22:K25)</f>
        <v>205</v>
      </c>
      <c r="L21" s="44">
        <f>SUM(L22:L25)</f>
        <v>205</v>
      </c>
      <c r="M21" s="44">
        <f t="shared" ref="M21:M48" si="12">L21/K21*100</f>
        <v>100</v>
      </c>
      <c r="N21" s="44">
        <f>SUM(N22:N25)</f>
        <v>106.60000000000001</v>
      </c>
      <c r="O21" s="44">
        <f>SUM(O22:O25)</f>
        <v>104.3</v>
      </c>
      <c r="P21" s="44">
        <f t="shared" ref="P21:P46" si="13">O21/N21*100</f>
        <v>97.842401500938081</v>
      </c>
      <c r="Q21" s="44">
        <f>SUM(Q22:Q25)</f>
        <v>139.9</v>
      </c>
      <c r="R21" s="44">
        <f>SUM(R22:R25)</f>
        <v>169.4</v>
      </c>
      <c r="S21" s="44">
        <f t="shared" ref="S21:S48" si="14">R21/Q21*100</f>
        <v>121.08649035025019</v>
      </c>
      <c r="T21" s="44">
        <f>SUM(T22:T25)</f>
        <v>269.2</v>
      </c>
      <c r="U21" s="44">
        <f>SUM(U22:U25)</f>
        <v>42.3</v>
      </c>
      <c r="V21" s="44">
        <f t="shared" ref="V21" si="15">U21/T21*100</f>
        <v>15.713224368499256</v>
      </c>
      <c r="W21" s="44">
        <f>SUM(W22:W25)</f>
        <v>159.30000000000001</v>
      </c>
      <c r="X21" s="44">
        <f>SUM(X22:X25)</f>
        <v>306.7</v>
      </c>
      <c r="Y21" s="44">
        <f>X21/W21*100</f>
        <v>192.52981795354677</v>
      </c>
      <c r="Z21" s="44">
        <f>SUM(Z22:Z25)</f>
        <v>114.6</v>
      </c>
      <c r="AA21" s="44">
        <f>SUM(AA22:AA25)</f>
        <v>114.5</v>
      </c>
      <c r="AB21" s="44">
        <f t="shared" ref="AB21:AB23" si="16">AA21/Z21*100</f>
        <v>99.91273996509598</v>
      </c>
      <c r="AC21" s="44">
        <f>SUM(AC22:AC25)</f>
        <v>223.3</v>
      </c>
      <c r="AD21" s="44">
        <f>SUM(AD22:AD25)</f>
        <v>278.39999999999998</v>
      </c>
      <c r="AE21" s="44">
        <f t="shared" ref="AE21" si="17">AD21/AC21*100</f>
        <v>124.67532467532465</v>
      </c>
      <c r="AF21" s="44">
        <f>SUM(AF22:AF25)</f>
        <v>113</v>
      </c>
      <c r="AG21" s="44">
        <f>SUM(AG22:AG25)</f>
        <v>112.8</v>
      </c>
      <c r="AH21" s="44">
        <f t="shared" ref="AH21:AH48" si="18">AG21/AF21*100</f>
        <v>99.82300884955751</v>
      </c>
      <c r="AI21" s="44">
        <f>SUM(AI22:AI25)</f>
        <v>119.3</v>
      </c>
      <c r="AJ21" s="44">
        <f>SUM(AJ22:AJ25)</f>
        <v>119.2</v>
      </c>
      <c r="AK21" s="44">
        <f>AJ21/AI21*100</f>
        <v>99.916177703269071</v>
      </c>
      <c r="AL21" s="44">
        <f>SUM(AL22:AL25)</f>
        <v>40.5</v>
      </c>
      <c r="AM21" s="44">
        <f>SUM(AM22:AM25)</f>
        <v>47.8</v>
      </c>
      <c r="AN21" s="44">
        <f>AM21/AL21*100</f>
        <v>118.0246913580247</v>
      </c>
      <c r="AO21" s="44">
        <f>SUM(AO22:AO25)</f>
        <v>221.6</v>
      </c>
      <c r="AP21" s="44">
        <f>SUM(AP22:AP25)</f>
        <v>225.5</v>
      </c>
      <c r="AQ21" s="44">
        <f>AP21/AO21*100</f>
        <v>101.75992779783394</v>
      </c>
      <c r="AR21" s="170" t="s">
        <v>207</v>
      </c>
      <c r="AS21" s="170"/>
      <c r="AT21" s="10"/>
      <c r="AU21" s="10"/>
      <c r="AV21" s="10"/>
    </row>
    <row r="22" spans="1:49" s="11" customFormat="1" ht="16.5" customHeight="1">
      <c r="A22" s="162"/>
      <c r="B22" s="190"/>
      <c r="C22" s="193"/>
      <c r="D22" s="62" t="s">
        <v>22</v>
      </c>
      <c r="E22" s="7">
        <f>H22+K22+N22+Q22+T22+W22+Z22+AC22+AF22+AI22+AL22+AO22</f>
        <v>0</v>
      </c>
      <c r="F22" s="14">
        <f t="shared" ref="F22" si="19">I22+L22+O22+R22+U22+X22+AA22+AD22+AG22+AJ22+AM22+AP22</f>
        <v>0</v>
      </c>
      <c r="G22" s="7">
        <v>0</v>
      </c>
      <c r="H22" s="18">
        <v>0</v>
      </c>
      <c r="I22" s="19">
        <v>0</v>
      </c>
      <c r="J22" s="19">
        <v>0</v>
      </c>
      <c r="K22" s="19">
        <v>0</v>
      </c>
      <c r="L22" s="20">
        <v>0</v>
      </c>
      <c r="M22" s="19">
        <v>0</v>
      </c>
      <c r="N22" s="18">
        <v>0</v>
      </c>
      <c r="O22" s="19">
        <v>0</v>
      </c>
      <c r="P22" s="44">
        <v>0</v>
      </c>
      <c r="Q22" s="19">
        <v>0</v>
      </c>
      <c r="R22" s="20">
        <v>0</v>
      </c>
      <c r="S22" s="19">
        <v>0</v>
      </c>
      <c r="T22" s="18">
        <v>0</v>
      </c>
      <c r="U22" s="20">
        <v>0</v>
      </c>
      <c r="V22" s="19">
        <v>0</v>
      </c>
      <c r="W22" s="18">
        <v>0</v>
      </c>
      <c r="X22" s="19">
        <v>0</v>
      </c>
      <c r="Y22" s="19">
        <v>0</v>
      </c>
      <c r="Z22" s="19">
        <v>0</v>
      </c>
      <c r="AA22" s="19">
        <v>0</v>
      </c>
      <c r="AB22" s="19">
        <v>0</v>
      </c>
      <c r="AC22" s="19">
        <v>0</v>
      </c>
      <c r="AD22" s="19">
        <v>0</v>
      </c>
      <c r="AE22" s="19">
        <v>0</v>
      </c>
      <c r="AF22" s="19">
        <v>0</v>
      </c>
      <c r="AG22" s="19">
        <v>0</v>
      </c>
      <c r="AH22" s="19">
        <v>0</v>
      </c>
      <c r="AI22" s="19">
        <v>0</v>
      </c>
      <c r="AJ22" s="19">
        <v>0</v>
      </c>
      <c r="AK22" s="19">
        <v>0</v>
      </c>
      <c r="AL22" s="19">
        <v>0</v>
      </c>
      <c r="AM22" s="19">
        <v>0</v>
      </c>
      <c r="AN22" s="19">
        <v>0</v>
      </c>
      <c r="AO22" s="19">
        <v>0</v>
      </c>
      <c r="AP22" s="19">
        <v>0</v>
      </c>
      <c r="AQ22" s="19">
        <v>0</v>
      </c>
      <c r="AR22" s="171"/>
      <c r="AS22" s="171"/>
      <c r="AT22" s="10"/>
      <c r="AU22" s="10"/>
      <c r="AV22" s="10"/>
    </row>
    <row r="23" spans="1:49" s="11" customFormat="1" ht="16.5" customHeight="1">
      <c r="A23" s="162"/>
      <c r="B23" s="190"/>
      <c r="C23" s="193"/>
      <c r="D23" s="21" t="s">
        <v>23</v>
      </c>
      <c r="E23" s="7">
        <f>H23+K23+N23+Q23+T23+W23+Z23+AC23+AF23+AI23+AL23+AO23</f>
        <v>1741.3</v>
      </c>
      <c r="F23" s="14">
        <f>I23+L23+O23+R23+U23+X23+AA23+AD23+AG23+AJ23+AM23+AP23</f>
        <v>1741.3</v>
      </c>
      <c r="G23" s="7">
        <f t="shared" ref="G23" si="20">F23/E23*100</f>
        <v>100</v>
      </c>
      <c r="H23" s="18">
        <v>29</v>
      </c>
      <c r="I23" s="19">
        <v>15.4</v>
      </c>
      <c r="J23" s="19">
        <f t="shared" si="11"/>
        <v>53.103448275862078</v>
      </c>
      <c r="K23" s="19">
        <v>205</v>
      </c>
      <c r="L23" s="20">
        <v>205</v>
      </c>
      <c r="M23" s="19">
        <f t="shared" si="12"/>
        <v>100</v>
      </c>
      <c r="N23" s="18">
        <f>107.4-0.8</f>
        <v>106.60000000000001</v>
      </c>
      <c r="O23" s="19">
        <v>104.3</v>
      </c>
      <c r="P23" s="44">
        <f t="shared" si="13"/>
        <v>97.842401500938081</v>
      </c>
      <c r="Q23" s="19">
        <f>113.2+6.8-0.1+20</f>
        <v>139.9</v>
      </c>
      <c r="R23" s="20">
        <v>169.4</v>
      </c>
      <c r="S23" s="19">
        <f t="shared" si="14"/>
        <v>121.08649035025019</v>
      </c>
      <c r="T23" s="18">
        <v>269.2</v>
      </c>
      <c r="U23" s="20">
        <v>42.3</v>
      </c>
      <c r="V23" s="19">
        <f t="shared" ref="V23" si="21">U23/T23*100</f>
        <v>15.713224368499256</v>
      </c>
      <c r="W23" s="18">
        <f>154.8+4.5</f>
        <v>159.30000000000001</v>
      </c>
      <c r="X23" s="19">
        <v>306.7</v>
      </c>
      <c r="Y23" s="19">
        <f>X23/W23*100</f>
        <v>192.52981795354677</v>
      </c>
      <c r="Z23" s="19">
        <f>182.6-68</f>
        <v>114.6</v>
      </c>
      <c r="AA23" s="19">
        <v>114.5</v>
      </c>
      <c r="AB23" s="19">
        <f t="shared" si="16"/>
        <v>99.91273996509598</v>
      </c>
      <c r="AC23" s="19">
        <f>190.6-0.5-60+35+2.3+68-12.1</f>
        <v>223.3</v>
      </c>
      <c r="AD23" s="19">
        <v>278.39999999999998</v>
      </c>
      <c r="AE23" s="19">
        <f t="shared" ref="AE23:AE48" si="22">AD23/AC23*100</f>
        <v>124.67532467532465</v>
      </c>
      <c r="AF23" s="19">
        <f>68.8+9.2+70-35</f>
        <v>113</v>
      </c>
      <c r="AG23" s="19">
        <v>112.8</v>
      </c>
      <c r="AH23" s="19">
        <f t="shared" si="18"/>
        <v>99.82300884955751</v>
      </c>
      <c r="AI23" s="19">
        <f>56.4+12.9+50</f>
        <v>119.3</v>
      </c>
      <c r="AJ23" s="19">
        <v>119.2</v>
      </c>
      <c r="AK23" s="19">
        <f>AJ23/AI23*100</f>
        <v>99.916177703269071</v>
      </c>
      <c r="AL23" s="19">
        <v>40.5</v>
      </c>
      <c r="AM23" s="19">
        <v>47.8</v>
      </c>
      <c r="AN23" s="19">
        <f>AM23/AL23*100</f>
        <v>118.0246913580247</v>
      </c>
      <c r="AO23" s="19">
        <f>173.9-20-2.3+70</f>
        <v>221.6</v>
      </c>
      <c r="AP23" s="19">
        <v>225.5</v>
      </c>
      <c r="AQ23" s="19">
        <f t="shared" ref="AQ23" si="23">AP23/AO23*100</f>
        <v>101.75992779783394</v>
      </c>
      <c r="AR23" s="171"/>
      <c r="AS23" s="171"/>
      <c r="AT23" s="10"/>
      <c r="AU23" s="10"/>
      <c r="AV23" s="10"/>
      <c r="AW23" s="10"/>
    </row>
    <row r="24" spans="1:49" s="11" customFormat="1" ht="16.5" customHeight="1">
      <c r="A24" s="162"/>
      <c r="B24" s="190"/>
      <c r="C24" s="193"/>
      <c r="D24" s="21" t="s">
        <v>120</v>
      </c>
      <c r="E24" s="7">
        <f>H24+K24+N24+Q24+T24+W24+Z24+AC24+AF24+AI24+AL24+AO24</f>
        <v>0</v>
      </c>
      <c r="F24" s="14">
        <f>I24+L24+O24+R24+U24+X24+AA24+AD24+AG24+AJ24+AM24+AP24</f>
        <v>0</v>
      </c>
      <c r="G24" s="7">
        <v>0</v>
      </c>
      <c r="H24" s="18">
        <v>0</v>
      </c>
      <c r="I24" s="19">
        <v>0</v>
      </c>
      <c r="J24" s="19">
        <v>0</v>
      </c>
      <c r="K24" s="19">
        <v>0</v>
      </c>
      <c r="L24" s="20">
        <v>0</v>
      </c>
      <c r="M24" s="19">
        <v>0</v>
      </c>
      <c r="N24" s="18">
        <v>0</v>
      </c>
      <c r="O24" s="19">
        <v>0</v>
      </c>
      <c r="P24" s="44">
        <v>0</v>
      </c>
      <c r="Q24" s="19">
        <v>0</v>
      </c>
      <c r="R24" s="20">
        <v>0</v>
      </c>
      <c r="S24" s="19">
        <v>0</v>
      </c>
      <c r="T24" s="18">
        <v>0</v>
      </c>
      <c r="U24" s="20">
        <v>0</v>
      </c>
      <c r="V24" s="19">
        <v>0</v>
      </c>
      <c r="W24" s="18">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71"/>
      <c r="AS24" s="171"/>
      <c r="AT24" s="10"/>
      <c r="AU24" s="10"/>
      <c r="AV24" s="10"/>
    </row>
    <row r="25" spans="1:49" s="11" customFormat="1" ht="39" customHeight="1">
      <c r="A25" s="163"/>
      <c r="B25" s="191"/>
      <c r="C25" s="194"/>
      <c r="D25" s="21" t="s">
        <v>122</v>
      </c>
      <c r="E25" s="7">
        <f t="shared" ref="E25" si="24">H25+K25+N25+Q25+T25+W25+Z25+AC25+AF25+AI25+AL25+AO25</f>
        <v>0</v>
      </c>
      <c r="F25" s="14">
        <f>I25+L25+O25+R25+U25+X25+AA25+AD25+AG25+AJ25+AM25+AP25</f>
        <v>0</v>
      </c>
      <c r="G25" s="7">
        <v>0</v>
      </c>
      <c r="H25" s="18">
        <v>0</v>
      </c>
      <c r="I25" s="19">
        <v>0</v>
      </c>
      <c r="J25" s="19">
        <v>0</v>
      </c>
      <c r="K25" s="19">
        <v>0</v>
      </c>
      <c r="L25" s="20">
        <v>0</v>
      </c>
      <c r="M25" s="19">
        <v>0</v>
      </c>
      <c r="N25" s="18">
        <v>0</v>
      </c>
      <c r="O25" s="19">
        <v>0</v>
      </c>
      <c r="P25" s="44">
        <v>0</v>
      </c>
      <c r="Q25" s="19">
        <v>0</v>
      </c>
      <c r="R25" s="20">
        <v>0</v>
      </c>
      <c r="S25" s="19">
        <v>0</v>
      </c>
      <c r="T25" s="18">
        <v>0</v>
      </c>
      <c r="U25" s="20"/>
      <c r="V25" s="19">
        <v>0</v>
      </c>
      <c r="W25" s="18">
        <v>0</v>
      </c>
      <c r="X25" s="19">
        <v>0</v>
      </c>
      <c r="Y25" s="19">
        <v>0</v>
      </c>
      <c r="Z25" s="19">
        <v>0</v>
      </c>
      <c r="AA25" s="19">
        <v>0</v>
      </c>
      <c r="AB25" s="19">
        <v>0</v>
      </c>
      <c r="AC25" s="19">
        <v>0</v>
      </c>
      <c r="AD25" s="19">
        <v>0</v>
      </c>
      <c r="AE25" s="19">
        <v>0</v>
      </c>
      <c r="AF25" s="19">
        <v>0</v>
      </c>
      <c r="AG25" s="19">
        <v>0</v>
      </c>
      <c r="AH25" s="19">
        <v>0</v>
      </c>
      <c r="AI25" s="19">
        <v>0</v>
      </c>
      <c r="AJ25" s="19">
        <v>0</v>
      </c>
      <c r="AK25" s="19">
        <v>0</v>
      </c>
      <c r="AL25" s="19">
        <v>0</v>
      </c>
      <c r="AM25" s="19">
        <v>0</v>
      </c>
      <c r="AN25" s="19">
        <v>0</v>
      </c>
      <c r="AO25" s="19">
        <v>0</v>
      </c>
      <c r="AP25" s="19">
        <v>0</v>
      </c>
      <c r="AQ25" s="19">
        <v>0</v>
      </c>
      <c r="AR25" s="172"/>
      <c r="AS25" s="172"/>
      <c r="AT25" s="10"/>
      <c r="AU25" s="10"/>
      <c r="AV25" s="10"/>
    </row>
    <row r="26" spans="1:49" s="12" customFormat="1" ht="16.5" customHeight="1">
      <c r="A26" s="161" t="s">
        <v>45</v>
      </c>
      <c r="B26" s="189" t="s">
        <v>81</v>
      </c>
      <c r="C26" s="192" t="s">
        <v>153</v>
      </c>
      <c r="D26" s="2" t="s">
        <v>123</v>
      </c>
      <c r="E26" s="7">
        <f>E27+E28+E29</f>
        <v>70</v>
      </c>
      <c r="F26" s="7">
        <f>F27+F28+F29</f>
        <v>20</v>
      </c>
      <c r="G26" s="7">
        <f>F26/E26*100</f>
        <v>28.571428571428569</v>
      </c>
      <c r="H26" s="16">
        <f>H27+H28+H29+H30</f>
        <v>0</v>
      </c>
      <c r="I26" s="44">
        <f t="shared" ref="I26:AP26" si="25">I27+I28+I29+I30</f>
        <v>0</v>
      </c>
      <c r="J26" s="44">
        <v>0</v>
      </c>
      <c r="K26" s="16">
        <f>K27+K28+K29+K30</f>
        <v>0</v>
      </c>
      <c r="L26" s="44">
        <f t="shared" si="25"/>
        <v>0</v>
      </c>
      <c r="M26" s="44">
        <v>0</v>
      </c>
      <c r="N26" s="16">
        <f>N27+N28+N29+N30</f>
        <v>20</v>
      </c>
      <c r="O26" s="44">
        <f t="shared" si="25"/>
        <v>20</v>
      </c>
      <c r="P26" s="44">
        <f>O26/N26*100</f>
        <v>100</v>
      </c>
      <c r="Q26" s="16">
        <f>Q27+Q28+Q29+Q30</f>
        <v>0</v>
      </c>
      <c r="R26" s="44">
        <f t="shared" si="25"/>
        <v>0</v>
      </c>
      <c r="S26" s="44">
        <v>0</v>
      </c>
      <c r="T26" s="16">
        <f>T27+T28+T29+T30</f>
        <v>0</v>
      </c>
      <c r="U26" s="44">
        <f t="shared" si="25"/>
        <v>0</v>
      </c>
      <c r="V26" s="44">
        <v>0</v>
      </c>
      <c r="W26" s="16">
        <f>W27+W28+W29+W30</f>
        <v>0</v>
      </c>
      <c r="X26" s="44">
        <f t="shared" si="25"/>
        <v>0</v>
      </c>
      <c r="Y26" s="44">
        <v>0</v>
      </c>
      <c r="Z26" s="16">
        <f>Z27+Z28+Z29+Z30</f>
        <v>0</v>
      </c>
      <c r="AA26" s="44">
        <f t="shared" si="25"/>
        <v>0</v>
      </c>
      <c r="AB26" s="19">
        <v>0</v>
      </c>
      <c r="AC26" s="16">
        <f>AC27+AC28+AC29+AC30</f>
        <v>0</v>
      </c>
      <c r="AD26" s="44">
        <f t="shared" si="25"/>
        <v>0</v>
      </c>
      <c r="AE26" s="44">
        <v>0</v>
      </c>
      <c r="AF26" s="16">
        <f>AF27+AF28+AF29+AF30</f>
        <v>0</v>
      </c>
      <c r="AG26" s="44">
        <f t="shared" si="25"/>
        <v>0</v>
      </c>
      <c r="AH26" s="44">
        <v>0</v>
      </c>
      <c r="AI26" s="16">
        <f>AI27+AI28+AI29+AI30</f>
        <v>50</v>
      </c>
      <c r="AJ26" s="44">
        <f t="shared" si="25"/>
        <v>0</v>
      </c>
      <c r="AK26" s="44">
        <v>0</v>
      </c>
      <c r="AL26" s="16">
        <f>AL27+AL28+AL29+AL30</f>
        <v>0</v>
      </c>
      <c r="AM26" s="44">
        <f t="shared" si="25"/>
        <v>0</v>
      </c>
      <c r="AN26" s="44">
        <v>0</v>
      </c>
      <c r="AO26" s="16">
        <f>AO27+AO28+AO29+AO30</f>
        <v>0</v>
      </c>
      <c r="AP26" s="44">
        <f t="shared" si="25"/>
        <v>0</v>
      </c>
      <c r="AQ26" s="44">
        <v>0</v>
      </c>
      <c r="AR26" s="170" t="s">
        <v>196</v>
      </c>
      <c r="AS26" s="170" t="s">
        <v>226</v>
      </c>
      <c r="AT26" s="10"/>
      <c r="AU26" s="10"/>
      <c r="AV26" s="10"/>
    </row>
    <row r="27" spans="1:49" s="11" customFormat="1" ht="16.5" customHeight="1">
      <c r="A27" s="162"/>
      <c r="B27" s="190"/>
      <c r="C27" s="193"/>
      <c r="D27" s="62" t="s">
        <v>119</v>
      </c>
      <c r="E27" s="7">
        <f>H27+K27+N27+Q27+T27+W27+Z27+AC27+AF27+AI27+AL27+AO27</f>
        <v>0</v>
      </c>
      <c r="F27" s="14">
        <f t="shared" ref="F27" si="26">I27+L27+O27+R27+U27+X27+AA27+AD27+AG27+AJ27+AM27+AP27</f>
        <v>0</v>
      </c>
      <c r="G27" s="7">
        <v>0</v>
      </c>
      <c r="H27" s="19">
        <v>0</v>
      </c>
      <c r="I27" s="19">
        <v>0</v>
      </c>
      <c r="J27" s="19">
        <v>0</v>
      </c>
      <c r="K27" s="19">
        <v>0</v>
      </c>
      <c r="L27" s="19">
        <v>0</v>
      </c>
      <c r="M27" s="19">
        <v>0</v>
      </c>
      <c r="N27" s="19">
        <v>0</v>
      </c>
      <c r="O27" s="19">
        <v>0</v>
      </c>
      <c r="P27" s="44">
        <v>0</v>
      </c>
      <c r="Q27" s="19">
        <v>0</v>
      </c>
      <c r="R27" s="19">
        <v>0</v>
      </c>
      <c r="S27" s="19">
        <v>0</v>
      </c>
      <c r="T27" s="19">
        <v>0</v>
      </c>
      <c r="U27" s="19">
        <v>0</v>
      </c>
      <c r="V27" s="19">
        <v>0</v>
      </c>
      <c r="W27" s="19">
        <v>0</v>
      </c>
      <c r="X27" s="19">
        <v>0</v>
      </c>
      <c r="Y27" s="19">
        <v>0</v>
      </c>
      <c r="Z27" s="19">
        <v>0</v>
      </c>
      <c r="AA27" s="19">
        <v>0</v>
      </c>
      <c r="AB27" s="19">
        <v>0</v>
      </c>
      <c r="AC27" s="19">
        <v>0</v>
      </c>
      <c r="AD27" s="19">
        <v>0</v>
      </c>
      <c r="AE27" s="19">
        <v>0</v>
      </c>
      <c r="AF27" s="19">
        <v>0</v>
      </c>
      <c r="AG27" s="19">
        <v>0</v>
      </c>
      <c r="AH27" s="19">
        <v>0</v>
      </c>
      <c r="AI27" s="19">
        <v>0</v>
      </c>
      <c r="AJ27" s="19">
        <v>0</v>
      </c>
      <c r="AK27" s="19">
        <v>0</v>
      </c>
      <c r="AL27" s="19">
        <v>0</v>
      </c>
      <c r="AM27" s="19">
        <v>0</v>
      </c>
      <c r="AN27" s="19">
        <v>0</v>
      </c>
      <c r="AO27" s="19">
        <v>0</v>
      </c>
      <c r="AP27" s="19">
        <v>0</v>
      </c>
      <c r="AQ27" s="19">
        <v>0</v>
      </c>
      <c r="AR27" s="171"/>
      <c r="AS27" s="171"/>
      <c r="AT27" s="10"/>
      <c r="AU27" s="10"/>
      <c r="AV27" s="10"/>
    </row>
    <row r="28" spans="1:49" s="11" customFormat="1" ht="16.5" customHeight="1">
      <c r="A28" s="162"/>
      <c r="B28" s="190"/>
      <c r="C28" s="193"/>
      <c r="D28" s="21" t="s">
        <v>23</v>
      </c>
      <c r="E28" s="7">
        <f>H28+K28+N28+Q28+T28+W28+Z28+AC28+AF28+AI28+AL28+AO28</f>
        <v>0</v>
      </c>
      <c r="F28" s="14">
        <f>I28+L28+O28+R28+U28+X28+AA28+AD28+AG28+AJ28+AM28+AP28</f>
        <v>0</v>
      </c>
      <c r="G28" s="7">
        <v>0</v>
      </c>
      <c r="H28" s="19">
        <v>0</v>
      </c>
      <c r="I28" s="19">
        <v>0</v>
      </c>
      <c r="J28" s="19">
        <v>0</v>
      </c>
      <c r="K28" s="19">
        <v>0</v>
      </c>
      <c r="L28" s="19">
        <v>0</v>
      </c>
      <c r="M28" s="19">
        <v>0</v>
      </c>
      <c r="N28" s="19">
        <v>0</v>
      </c>
      <c r="O28" s="19">
        <v>0</v>
      </c>
      <c r="P28" s="44">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71"/>
      <c r="AS28" s="171"/>
      <c r="AT28" s="10"/>
      <c r="AU28" s="10"/>
      <c r="AV28" s="10"/>
    </row>
    <row r="29" spans="1:49" s="11" customFormat="1" ht="16.5" customHeight="1">
      <c r="A29" s="162"/>
      <c r="B29" s="190"/>
      <c r="C29" s="193"/>
      <c r="D29" s="21" t="s">
        <v>120</v>
      </c>
      <c r="E29" s="7">
        <f>H29+K29+N29+Q29+T29+W29+Z29+AC29+AF29+AI29+AL29+AO29</f>
        <v>70</v>
      </c>
      <c r="F29" s="14">
        <f>I29+L29+O29+R29+U29+X29+AA29+AD29+AG29+AJ29+AM29+AP29</f>
        <v>20</v>
      </c>
      <c r="G29" s="7">
        <f>F29/E29*100</f>
        <v>28.571428571428569</v>
      </c>
      <c r="H29" s="19">
        <v>0</v>
      </c>
      <c r="I29" s="19">
        <v>0</v>
      </c>
      <c r="J29" s="19">
        <v>0</v>
      </c>
      <c r="K29" s="19">
        <v>0</v>
      </c>
      <c r="L29" s="19">
        <v>0</v>
      </c>
      <c r="M29" s="19">
        <v>0</v>
      </c>
      <c r="N29" s="19">
        <v>20</v>
      </c>
      <c r="O29" s="19">
        <v>20</v>
      </c>
      <c r="P29" s="44">
        <f t="shared" si="13"/>
        <v>100</v>
      </c>
      <c r="Q29" s="19">
        <v>0</v>
      </c>
      <c r="R29" s="19">
        <v>0</v>
      </c>
      <c r="S29" s="19">
        <v>0</v>
      </c>
      <c r="T29" s="19">
        <v>0</v>
      </c>
      <c r="U29" s="19">
        <v>0</v>
      </c>
      <c r="V29" s="19">
        <v>0</v>
      </c>
      <c r="W29" s="19">
        <v>0</v>
      </c>
      <c r="X29" s="19">
        <v>0</v>
      </c>
      <c r="Y29" s="19">
        <v>0</v>
      </c>
      <c r="Z29" s="19">
        <v>0</v>
      </c>
      <c r="AA29" s="19">
        <v>0</v>
      </c>
      <c r="AB29" s="19">
        <v>0</v>
      </c>
      <c r="AC29" s="19">
        <v>0</v>
      </c>
      <c r="AD29" s="19">
        <v>0</v>
      </c>
      <c r="AE29" s="19">
        <v>0</v>
      </c>
      <c r="AF29" s="19">
        <v>0</v>
      </c>
      <c r="AG29" s="19">
        <v>0</v>
      </c>
      <c r="AH29" s="19">
        <v>0</v>
      </c>
      <c r="AI29" s="19">
        <v>50</v>
      </c>
      <c r="AJ29" s="19">
        <v>0</v>
      </c>
      <c r="AK29" s="19">
        <v>0</v>
      </c>
      <c r="AL29" s="19">
        <v>0</v>
      </c>
      <c r="AM29" s="19">
        <v>0</v>
      </c>
      <c r="AN29" s="19">
        <v>0</v>
      </c>
      <c r="AO29" s="19">
        <v>0</v>
      </c>
      <c r="AP29" s="19">
        <v>0</v>
      </c>
      <c r="AQ29" s="19">
        <v>0</v>
      </c>
      <c r="AR29" s="171"/>
      <c r="AS29" s="171"/>
      <c r="AT29" s="10"/>
      <c r="AU29" s="10"/>
      <c r="AV29" s="10"/>
      <c r="AW29" s="10"/>
    </row>
    <row r="30" spans="1:49" s="11" customFormat="1" ht="79.5" customHeight="1">
      <c r="A30" s="163"/>
      <c r="B30" s="191"/>
      <c r="C30" s="194"/>
      <c r="D30" s="21" t="s">
        <v>121</v>
      </c>
      <c r="E30" s="7">
        <f t="shared" ref="E30" si="27">H30+K30+N30+Q30+T30+W30+Z30+AC30+AF30+AI30+AL30+AO30</f>
        <v>0</v>
      </c>
      <c r="F30" s="14">
        <f>I30+L30+O30+R30+U30+X30+AA30+AD30+AG30+AJ30+AM30+AP30</f>
        <v>0</v>
      </c>
      <c r="G30" s="7">
        <v>0</v>
      </c>
      <c r="H30" s="19">
        <v>0</v>
      </c>
      <c r="I30" s="19">
        <v>0</v>
      </c>
      <c r="J30" s="19">
        <v>0</v>
      </c>
      <c r="K30" s="19">
        <v>0</v>
      </c>
      <c r="L30" s="19">
        <v>0</v>
      </c>
      <c r="M30" s="19">
        <v>0</v>
      </c>
      <c r="N30" s="19">
        <v>0</v>
      </c>
      <c r="O30" s="19">
        <v>0</v>
      </c>
      <c r="P30" s="44">
        <v>0</v>
      </c>
      <c r="Q30" s="19">
        <v>0</v>
      </c>
      <c r="R30" s="19">
        <v>0</v>
      </c>
      <c r="S30" s="19">
        <v>0</v>
      </c>
      <c r="T30" s="19">
        <v>0</v>
      </c>
      <c r="U30" s="19">
        <v>0</v>
      </c>
      <c r="V30" s="19">
        <v>0</v>
      </c>
      <c r="W30" s="19">
        <v>0</v>
      </c>
      <c r="X30" s="19">
        <v>0</v>
      </c>
      <c r="Y30" s="19">
        <v>0</v>
      </c>
      <c r="Z30" s="19">
        <v>0</v>
      </c>
      <c r="AA30" s="19">
        <v>0</v>
      </c>
      <c r="AB30" s="19">
        <v>0</v>
      </c>
      <c r="AC30" s="19">
        <v>0</v>
      </c>
      <c r="AD30" s="19">
        <v>0</v>
      </c>
      <c r="AE30" s="19">
        <v>0</v>
      </c>
      <c r="AF30" s="19">
        <v>0</v>
      </c>
      <c r="AG30" s="19">
        <v>0</v>
      </c>
      <c r="AH30" s="19">
        <v>0</v>
      </c>
      <c r="AI30" s="19">
        <f>AI42+AI43+AI44+AI45</f>
        <v>0</v>
      </c>
      <c r="AJ30" s="19">
        <v>0</v>
      </c>
      <c r="AK30" s="19">
        <v>0</v>
      </c>
      <c r="AL30" s="19">
        <v>0</v>
      </c>
      <c r="AM30" s="19">
        <v>0</v>
      </c>
      <c r="AN30" s="19">
        <v>0</v>
      </c>
      <c r="AO30" s="19">
        <v>0</v>
      </c>
      <c r="AP30" s="19">
        <v>0</v>
      </c>
      <c r="AQ30" s="19">
        <v>0</v>
      </c>
      <c r="AR30" s="172"/>
      <c r="AS30" s="172"/>
      <c r="AT30" s="10"/>
      <c r="AU30" s="10"/>
      <c r="AV30" s="10"/>
    </row>
    <row r="31" spans="1:49" s="12" customFormat="1" ht="16.5" customHeight="1">
      <c r="A31" s="161" t="s">
        <v>46</v>
      </c>
      <c r="B31" s="189" t="s">
        <v>82</v>
      </c>
      <c r="C31" s="192" t="s">
        <v>154</v>
      </c>
      <c r="D31" s="2" t="s">
        <v>123</v>
      </c>
      <c r="E31" s="7">
        <f>E32+E33+E34</f>
        <v>20</v>
      </c>
      <c r="F31" s="7">
        <f>F32+F33+F34</f>
        <v>0</v>
      </c>
      <c r="G31" s="7">
        <f>F31/E31*100</f>
        <v>0</v>
      </c>
      <c r="H31" s="44">
        <f t="shared" ref="H31:AQ31" si="28">H32+H33+H34+H35</f>
        <v>0</v>
      </c>
      <c r="I31" s="44">
        <f t="shared" si="28"/>
        <v>0</v>
      </c>
      <c r="J31" s="44">
        <f t="shared" si="28"/>
        <v>0</v>
      </c>
      <c r="K31" s="44">
        <f t="shared" si="28"/>
        <v>0</v>
      </c>
      <c r="L31" s="44">
        <f t="shared" si="28"/>
        <v>0</v>
      </c>
      <c r="M31" s="44">
        <f t="shared" si="28"/>
        <v>0</v>
      </c>
      <c r="N31" s="44">
        <f t="shared" si="28"/>
        <v>0</v>
      </c>
      <c r="O31" s="44">
        <f t="shared" si="28"/>
        <v>0</v>
      </c>
      <c r="P31" s="44">
        <f t="shared" si="28"/>
        <v>0</v>
      </c>
      <c r="Q31" s="44">
        <f t="shared" si="28"/>
        <v>0</v>
      </c>
      <c r="R31" s="44">
        <f t="shared" si="28"/>
        <v>0</v>
      </c>
      <c r="S31" s="44">
        <f t="shared" si="28"/>
        <v>0</v>
      </c>
      <c r="T31" s="44">
        <f t="shared" si="28"/>
        <v>0</v>
      </c>
      <c r="U31" s="44">
        <f t="shared" si="28"/>
        <v>0</v>
      </c>
      <c r="V31" s="44">
        <f t="shared" si="28"/>
        <v>0</v>
      </c>
      <c r="W31" s="44">
        <f t="shared" si="28"/>
        <v>0</v>
      </c>
      <c r="X31" s="44">
        <f t="shared" si="28"/>
        <v>0</v>
      </c>
      <c r="Y31" s="44">
        <f t="shared" si="28"/>
        <v>0</v>
      </c>
      <c r="Z31" s="44">
        <f t="shared" si="28"/>
        <v>0</v>
      </c>
      <c r="AA31" s="44">
        <f t="shared" si="28"/>
        <v>0</v>
      </c>
      <c r="AB31" s="44">
        <f t="shared" si="28"/>
        <v>0</v>
      </c>
      <c r="AC31" s="44">
        <f t="shared" si="28"/>
        <v>0</v>
      </c>
      <c r="AD31" s="44">
        <f t="shared" si="28"/>
        <v>0</v>
      </c>
      <c r="AE31" s="44">
        <f t="shared" si="28"/>
        <v>0</v>
      </c>
      <c r="AF31" s="44">
        <f t="shared" si="28"/>
        <v>0</v>
      </c>
      <c r="AG31" s="44">
        <f t="shared" si="28"/>
        <v>0</v>
      </c>
      <c r="AH31" s="44">
        <f t="shared" si="28"/>
        <v>0</v>
      </c>
      <c r="AI31" s="44">
        <f t="shared" si="28"/>
        <v>20</v>
      </c>
      <c r="AJ31" s="44">
        <f t="shared" si="28"/>
        <v>0</v>
      </c>
      <c r="AK31" s="44">
        <f>AJ31/AI31*100</f>
        <v>0</v>
      </c>
      <c r="AL31" s="44">
        <f t="shared" si="28"/>
        <v>0</v>
      </c>
      <c r="AM31" s="44">
        <f t="shared" si="28"/>
        <v>0</v>
      </c>
      <c r="AN31" s="44">
        <f t="shared" si="28"/>
        <v>0</v>
      </c>
      <c r="AO31" s="44">
        <f t="shared" si="28"/>
        <v>0</v>
      </c>
      <c r="AP31" s="44">
        <f t="shared" si="28"/>
        <v>0</v>
      </c>
      <c r="AQ31" s="44">
        <f t="shared" si="28"/>
        <v>0</v>
      </c>
      <c r="AR31" s="170" t="s">
        <v>208</v>
      </c>
      <c r="AS31" s="170" t="s">
        <v>227</v>
      </c>
      <c r="AT31" s="10"/>
      <c r="AU31" s="10"/>
      <c r="AV31" s="10"/>
    </row>
    <row r="32" spans="1:49" s="11" customFormat="1" ht="16.5" customHeight="1">
      <c r="A32" s="162"/>
      <c r="B32" s="190"/>
      <c r="C32" s="193"/>
      <c r="D32" s="62" t="s">
        <v>22</v>
      </c>
      <c r="E32" s="7">
        <f>H32+K32+N32+Q32+T32+W32+Z32+AC32+AF32+AI32+AL32+AO32</f>
        <v>0</v>
      </c>
      <c r="F32" s="14">
        <f t="shared" ref="F32" si="29">I32+L32+O32+R32+U32+X32+AA32+AD32+AG32+AJ32+AM32+AP32</f>
        <v>0</v>
      </c>
      <c r="G32" s="7">
        <v>0</v>
      </c>
      <c r="H32" s="18">
        <v>0</v>
      </c>
      <c r="I32" s="19">
        <v>0</v>
      </c>
      <c r="J32" s="19">
        <v>0</v>
      </c>
      <c r="K32" s="19">
        <v>0</v>
      </c>
      <c r="L32" s="20">
        <v>0</v>
      </c>
      <c r="M32" s="19">
        <v>0</v>
      </c>
      <c r="N32" s="18">
        <v>0</v>
      </c>
      <c r="O32" s="19">
        <v>0</v>
      </c>
      <c r="P32" s="19">
        <v>0</v>
      </c>
      <c r="Q32" s="19">
        <v>0</v>
      </c>
      <c r="R32" s="20">
        <v>0</v>
      </c>
      <c r="S32" s="19">
        <v>0</v>
      </c>
      <c r="T32" s="18">
        <v>0</v>
      </c>
      <c r="U32" s="20">
        <v>0</v>
      </c>
      <c r="V32" s="19">
        <v>0</v>
      </c>
      <c r="W32" s="18">
        <v>0</v>
      </c>
      <c r="X32" s="19">
        <v>0</v>
      </c>
      <c r="Y32" s="19">
        <v>0</v>
      </c>
      <c r="Z32" s="19">
        <v>0</v>
      </c>
      <c r="AA32" s="19">
        <v>0</v>
      </c>
      <c r="AB32" s="19">
        <v>0</v>
      </c>
      <c r="AC32" s="19">
        <v>0</v>
      </c>
      <c r="AD32" s="19">
        <v>0</v>
      </c>
      <c r="AE32" s="19">
        <v>0</v>
      </c>
      <c r="AF32" s="19">
        <f t="shared" ref="AF32" si="30">AF33+AF34+AF35+AF36</f>
        <v>0</v>
      </c>
      <c r="AG32" s="19">
        <v>0</v>
      </c>
      <c r="AH32" s="19">
        <v>0</v>
      </c>
      <c r="AI32" s="19">
        <v>0</v>
      </c>
      <c r="AJ32" s="19">
        <v>0</v>
      </c>
      <c r="AK32" s="19">
        <v>0</v>
      </c>
      <c r="AL32" s="19">
        <v>0</v>
      </c>
      <c r="AM32" s="19">
        <v>0</v>
      </c>
      <c r="AN32" s="19">
        <v>0</v>
      </c>
      <c r="AO32" s="19">
        <v>0</v>
      </c>
      <c r="AP32" s="19">
        <v>0</v>
      </c>
      <c r="AQ32" s="19">
        <v>0</v>
      </c>
      <c r="AR32" s="171"/>
      <c r="AS32" s="171"/>
      <c r="AT32" s="10"/>
      <c r="AU32" s="10"/>
      <c r="AV32" s="10"/>
    </row>
    <row r="33" spans="1:49" s="11" customFormat="1" ht="16.5" customHeight="1">
      <c r="A33" s="162"/>
      <c r="B33" s="190"/>
      <c r="C33" s="193"/>
      <c r="D33" s="21" t="s">
        <v>23</v>
      </c>
      <c r="E33" s="7">
        <f>H33+K33+N33+Q33+T33+W33+Z33+AC33+AF33+AI33+AL33+AO33</f>
        <v>0</v>
      </c>
      <c r="F33" s="14">
        <f>I33+L33+O33+R33+U33+X33+AA33+AD33+AG33+AJ33+AM33+AP33</f>
        <v>0</v>
      </c>
      <c r="G33" s="7">
        <v>0</v>
      </c>
      <c r="H33" s="18">
        <v>0</v>
      </c>
      <c r="I33" s="19">
        <v>0</v>
      </c>
      <c r="J33" s="19">
        <v>0</v>
      </c>
      <c r="K33" s="19">
        <v>0</v>
      </c>
      <c r="L33" s="20">
        <v>0</v>
      </c>
      <c r="M33" s="19">
        <v>0</v>
      </c>
      <c r="N33" s="18">
        <v>0</v>
      </c>
      <c r="O33" s="19">
        <v>0</v>
      </c>
      <c r="P33" s="19">
        <v>0</v>
      </c>
      <c r="Q33" s="19">
        <v>0</v>
      </c>
      <c r="R33" s="20">
        <v>0</v>
      </c>
      <c r="S33" s="19">
        <v>0</v>
      </c>
      <c r="T33" s="18">
        <v>0</v>
      </c>
      <c r="U33" s="20">
        <v>0</v>
      </c>
      <c r="V33" s="19">
        <v>0</v>
      </c>
      <c r="W33" s="18">
        <v>0</v>
      </c>
      <c r="X33" s="19">
        <v>0</v>
      </c>
      <c r="Y33" s="19">
        <v>0</v>
      </c>
      <c r="Z33" s="19">
        <v>0</v>
      </c>
      <c r="AA33" s="19">
        <v>0</v>
      </c>
      <c r="AB33" s="19">
        <v>0</v>
      </c>
      <c r="AC33" s="19">
        <v>0</v>
      </c>
      <c r="AD33" s="19">
        <v>0</v>
      </c>
      <c r="AE33" s="19">
        <v>0</v>
      </c>
      <c r="AF33" s="19">
        <f t="shared" ref="AF33" si="31">AF34+AF35+AF36+AF37</f>
        <v>0</v>
      </c>
      <c r="AG33" s="19">
        <v>0</v>
      </c>
      <c r="AH33" s="19">
        <v>0</v>
      </c>
      <c r="AI33" s="19">
        <v>0</v>
      </c>
      <c r="AJ33" s="19">
        <v>0</v>
      </c>
      <c r="AK33" s="19">
        <v>0</v>
      </c>
      <c r="AL33" s="19">
        <v>0</v>
      </c>
      <c r="AM33" s="19">
        <v>0</v>
      </c>
      <c r="AN33" s="19">
        <v>0</v>
      </c>
      <c r="AO33" s="19">
        <v>0</v>
      </c>
      <c r="AP33" s="19">
        <v>0</v>
      </c>
      <c r="AQ33" s="19">
        <v>0</v>
      </c>
      <c r="AR33" s="171"/>
      <c r="AS33" s="171"/>
      <c r="AT33" s="10"/>
      <c r="AU33" s="10"/>
      <c r="AV33" s="10"/>
    </row>
    <row r="34" spans="1:49" s="11" customFormat="1" ht="16.5" customHeight="1">
      <c r="A34" s="162"/>
      <c r="B34" s="190"/>
      <c r="C34" s="193"/>
      <c r="D34" s="21" t="s">
        <v>120</v>
      </c>
      <c r="E34" s="7">
        <f>H34+K34+N34+Q34+T34+W34+Z34+AC34+AF34+AI34+AL34+AO34</f>
        <v>20</v>
      </c>
      <c r="F34" s="14">
        <f>I34+L34+O34+R34+U34+X34+AA34+AD34+AG34+AJ34+AM34+AP34</f>
        <v>0</v>
      </c>
      <c r="G34" s="7">
        <f>F34/E34*100</f>
        <v>0</v>
      </c>
      <c r="H34" s="18">
        <v>0</v>
      </c>
      <c r="I34" s="19">
        <v>0</v>
      </c>
      <c r="J34" s="19">
        <v>0</v>
      </c>
      <c r="K34" s="19">
        <v>0</v>
      </c>
      <c r="L34" s="20">
        <v>0</v>
      </c>
      <c r="M34" s="19">
        <v>0</v>
      </c>
      <c r="N34" s="18">
        <v>0</v>
      </c>
      <c r="O34" s="19">
        <v>0</v>
      </c>
      <c r="P34" s="19">
        <v>0</v>
      </c>
      <c r="Q34" s="19">
        <v>0</v>
      </c>
      <c r="R34" s="20">
        <v>0</v>
      </c>
      <c r="S34" s="19">
        <v>0</v>
      </c>
      <c r="T34" s="18">
        <v>0</v>
      </c>
      <c r="U34" s="20">
        <v>0</v>
      </c>
      <c r="V34" s="19">
        <v>0</v>
      </c>
      <c r="W34" s="18">
        <v>0</v>
      </c>
      <c r="X34" s="19">
        <v>0</v>
      </c>
      <c r="Y34" s="19">
        <v>0</v>
      </c>
      <c r="Z34" s="19">
        <v>0</v>
      </c>
      <c r="AA34" s="19">
        <v>0</v>
      </c>
      <c r="AB34" s="19">
        <v>0</v>
      </c>
      <c r="AC34" s="19">
        <v>0</v>
      </c>
      <c r="AD34" s="19">
        <v>0</v>
      </c>
      <c r="AE34" s="19">
        <v>0</v>
      </c>
      <c r="AF34" s="19">
        <f t="shared" ref="AF34" si="32">AF35+AF36+AF37+AF38</f>
        <v>0</v>
      </c>
      <c r="AG34" s="19">
        <v>0</v>
      </c>
      <c r="AH34" s="19">
        <v>0</v>
      </c>
      <c r="AI34" s="19">
        <v>20</v>
      </c>
      <c r="AJ34" s="19">
        <v>0</v>
      </c>
      <c r="AK34" s="19">
        <v>0</v>
      </c>
      <c r="AL34" s="19">
        <v>0</v>
      </c>
      <c r="AM34" s="19">
        <v>0</v>
      </c>
      <c r="AN34" s="19">
        <v>0</v>
      </c>
      <c r="AO34" s="19">
        <v>0</v>
      </c>
      <c r="AP34" s="19">
        <v>0</v>
      </c>
      <c r="AQ34" s="19">
        <v>0</v>
      </c>
      <c r="AR34" s="171"/>
      <c r="AS34" s="171"/>
      <c r="AT34" s="10"/>
      <c r="AU34" s="10"/>
      <c r="AV34" s="10"/>
      <c r="AW34" s="10"/>
    </row>
    <row r="35" spans="1:49" s="11" customFormat="1" ht="60" customHeight="1">
      <c r="A35" s="163"/>
      <c r="B35" s="191"/>
      <c r="C35" s="194"/>
      <c r="D35" s="23" t="s">
        <v>121</v>
      </c>
      <c r="E35" s="7">
        <f t="shared" ref="E35" si="33">H35+K35+N35+Q35+T35+W35+Z35+AC35+AF35+AI35+AL35+AO35</f>
        <v>0</v>
      </c>
      <c r="F35" s="14">
        <f>I35+L35+O35+R35+U35+X35+AA35+AD35+AG35+AJ35+AM35+AP35</f>
        <v>0</v>
      </c>
      <c r="G35" s="7">
        <v>0</v>
      </c>
      <c r="H35" s="18">
        <v>0</v>
      </c>
      <c r="I35" s="19">
        <v>0</v>
      </c>
      <c r="J35" s="19">
        <v>0</v>
      </c>
      <c r="K35" s="19">
        <v>0</v>
      </c>
      <c r="L35" s="20">
        <v>0</v>
      </c>
      <c r="M35" s="19">
        <v>0</v>
      </c>
      <c r="N35" s="18">
        <v>0</v>
      </c>
      <c r="O35" s="19">
        <v>0</v>
      </c>
      <c r="P35" s="19">
        <v>0</v>
      </c>
      <c r="Q35" s="19">
        <v>0</v>
      </c>
      <c r="R35" s="20">
        <v>0</v>
      </c>
      <c r="S35" s="19">
        <v>0</v>
      </c>
      <c r="T35" s="18">
        <v>0</v>
      </c>
      <c r="U35" s="20">
        <v>0</v>
      </c>
      <c r="V35" s="19">
        <v>0</v>
      </c>
      <c r="W35" s="18">
        <v>0</v>
      </c>
      <c r="X35" s="19">
        <v>0</v>
      </c>
      <c r="Y35" s="19">
        <v>0</v>
      </c>
      <c r="Z35" s="19">
        <v>0</v>
      </c>
      <c r="AA35" s="19">
        <v>0</v>
      </c>
      <c r="AB35" s="19">
        <v>0</v>
      </c>
      <c r="AC35" s="19">
        <v>0</v>
      </c>
      <c r="AD35" s="19">
        <v>0</v>
      </c>
      <c r="AE35" s="19">
        <v>0</v>
      </c>
      <c r="AF35" s="19">
        <f t="shared" ref="AF35" si="34">AF36+AF37+AF38+AF39</f>
        <v>0</v>
      </c>
      <c r="AG35" s="19">
        <v>0</v>
      </c>
      <c r="AH35" s="19">
        <v>0</v>
      </c>
      <c r="AI35" s="19">
        <v>0</v>
      </c>
      <c r="AJ35" s="19">
        <v>0</v>
      </c>
      <c r="AK35" s="19">
        <v>0</v>
      </c>
      <c r="AL35" s="19">
        <v>0</v>
      </c>
      <c r="AM35" s="19">
        <v>0</v>
      </c>
      <c r="AN35" s="19">
        <v>0</v>
      </c>
      <c r="AO35" s="19">
        <v>0</v>
      </c>
      <c r="AP35" s="19">
        <v>0</v>
      </c>
      <c r="AQ35" s="19">
        <v>0</v>
      </c>
      <c r="AR35" s="172"/>
      <c r="AS35" s="172"/>
      <c r="AT35" s="10"/>
      <c r="AU35" s="10"/>
      <c r="AV35" s="10"/>
    </row>
    <row r="36" spans="1:49" s="12" customFormat="1" ht="16.5" customHeight="1">
      <c r="A36" s="197" t="s">
        <v>47</v>
      </c>
      <c r="B36" s="198" t="s">
        <v>83</v>
      </c>
      <c r="C36" s="192" t="s">
        <v>144</v>
      </c>
      <c r="D36" s="2" t="s">
        <v>123</v>
      </c>
      <c r="E36" s="7">
        <f>E37+E38+E39</f>
        <v>0</v>
      </c>
      <c r="F36" s="7">
        <f>F37+F38+F39</f>
        <v>0</v>
      </c>
      <c r="G36" s="7">
        <v>0</v>
      </c>
      <c r="H36" s="16">
        <f>H37+H38+H39+H40</f>
        <v>0</v>
      </c>
      <c r="I36" s="44">
        <f t="shared" ref="I36" si="35">I37+I38+I39+I40</f>
        <v>0</v>
      </c>
      <c r="J36" s="44">
        <v>0</v>
      </c>
      <c r="K36" s="44">
        <f t="shared" ref="K36:L36" si="36">K37+K38+K39+K40</f>
        <v>0</v>
      </c>
      <c r="L36" s="22">
        <f t="shared" si="36"/>
        <v>0</v>
      </c>
      <c r="M36" s="44">
        <v>0</v>
      </c>
      <c r="N36" s="16">
        <f t="shared" ref="N36:O36" si="37">N37+N38+N39+N40</f>
        <v>0</v>
      </c>
      <c r="O36" s="44">
        <f t="shared" si="37"/>
        <v>0</v>
      </c>
      <c r="P36" s="44">
        <v>0</v>
      </c>
      <c r="Q36" s="44">
        <v>0</v>
      </c>
      <c r="R36" s="22">
        <v>0</v>
      </c>
      <c r="S36" s="44">
        <v>0</v>
      </c>
      <c r="T36" s="16">
        <v>0</v>
      </c>
      <c r="U36" s="22">
        <v>0</v>
      </c>
      <c r="V36" s="44">
        <f t="shared" ref="V36" si="38">V37+V38+V39+V40</f>
        <v>0</v>
      </c>
      <c r="W36" s="16">
        <v>0</v>
      </c>
      <c r="X36" s="44">
        <v>0</v>
      </c>
      <c r="Y36" s="44">
        <v>0</v>
      </c>
      <c r="Z36" s="44">
        <f t="shared" ref="Z36:AA36" si="39">Z37+Z38+Z39+Z40</f>
        <v>0</v>
      </c>
      <c r="AA36" s="44">
        <f t="shared" si="39"/>
        <v>0</v>
      </c>
      <c r="AB36" s="44">
        <v>0</v>
      </c>
      <c r="AC36" s="44">
        <f t="shared" ref="AC36:AD36" si="40">AC37+AC38+AC39+AC40</f>
        <v>0</v>
      </c>
      <c r="AD36" s="44">
        <f t="shared" si="40"/>
        <v>0</v>
      </c>
      <c r="AE36" s="44">
        <v>0</v>
      </c>
      <c r="AF36" s="44">
        <f t="shared" ref="AF36:AG36" si="41">AF37+AF38+AF39+AF40</f>
        <v>0</v>
      </c>
      <c r="AG36" s="44">
        <f t="shared" si="41"/>
        <v>0</v>
      </c>
      <c r="AH36" s="44">
        <v>0</v>
      </c>
      <c r="AI36" s="44">
        <f t="shared" ref="AI36:AJ36" si="42">AI37+AI38+AI39+AI40</f>
        <v>0</v>
      </c>
      <c r="AJ36" s="44">
        <f t="shared" si="42"/>
        <v>0</v>
      </c>
      <c r="AK36" s="44">
        <v>0</v>
      </c>
      <c r="AL36" s="44">
        <f t="shared" ref="AL36:AN36" si="43">AL37+AL38+AL39+AL40</f>
        <v>0</v>
      </c>
      <c r="AM36" s="44">
        <f t="shared" si="43"/>
        <v>0</v>
      </c>
      <c r="AN36" s="44">
        <f t="shared" si="43"/>
        <v>0</v>
      </c>
      <c r="AO36" s="44">
        <f t="shared" ref="AO36:AQ36" si="44">AO37+AO38+AO39+AO40</f>
        <v>0</v>
      </c>
      <c r="AP36" s="44">
        <f t="shared" si="44"/>
        <v>0</v>
      </c>
      <c r="AQ36" s="44">
        <f t="shared" si="44"/>
        <v>0</v>
      </c>
      <c r="AR36" s="170" t="s">
        <v>252</v>
      </c>
      <c r="AS36" s="170"/>
      <c r="AT36" s="10"/>
      <c r="AU36" s="10"/>
      <c r="AV36" s="10"/>
    </row>
    <row r="37" spans="1:49" s="11" customFormat="1" ht="16.5" customHeight="1">
      <c r="A37" s="197"/>
      <c r="B37" s="198"/>
      <c r="C37" s="193"/>
      <c r="D37" s="62" t="s">
        <v>22</v>
      </c>
      <c r="E37" s="7">
        <f>H37+K37+N37+Q37+T37+W37+Z37+AC37+AF37+AI37+AL37+AO37</f>
        <v>0</v>
      </c>
      <c r="F37" s="14">
        <f t="shared" ref="F37" si="45">I37+L37+O37+R37+U37+X37+AA37+AD37+AG37+AJ37+AM37+AP37</f>
        <v>0</v>
      </c>
      <c r="G37" s="7">
        <v>0</v>
      </c>
      <c r="H37" s="18">
        <v>0</v>
      </c>
      <c r="I37" s="19">
        <v>0</v>
      </c>
      <c r="J37" s="19">
        <v>0</v>
      </c>
      <c r="K37" s="19">
        <v>0</v>
      </c>
      <c r="L37" s="20">
        <v>0</v>
      </c>
      <c r="M37" s="19">
        <v>0</v>
      </c>
      <c r="N37" s="18">
        <v>0</v>
      </c>
      <c r="O37" s="19">
        <v>0</v>
      </c>
      <c r="P37" s="19">
        <v>0</v>
      </c>
      <c r="Q37" s="19">
        <v>0</v>
      </c>
      <c r="R37" s="20">
        <v>0</v>
      </c>
      <c r="S37" s="19">
        <v>0</v>
      </c>
      <c r="T37" s="18">
        <v>0</v>
      </c>
      <c r="U37" s="20">
        <v>0</v>
      </c>
      <c r="V37" s="19">
        <v>0</v>
      </c>
      <c r="W37" s="18">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71"/>
      <c r="AS37" s="171"/>
      <c r="AT37" s="10"/>
      <c r="AU37" s="10"/>
      <c r="AV37" s="10"/>
    </row>
    <row r="38" spans="1:49" s="11" customFormat="1" ht="16.5" customHeight="1">
      <c r="A38" s="197"/>
      <c r="B38" s="198"/>
      <c r="C38" s="193"/>
      <c r="D38" s="21" t="s">
        <v>23</v>
      </c>
      <c r="E38" s="7">
        <f>H38+K38+N38+Q38+T38+W38+Z38+AC38+AF38+AI38+AL38+AO38</f>
        <v>0</v>
      </c>
      <c r="F38" s="14">
        <f>I38+L38+O38+R38+U38+X38+AA38+AD38+AG38+AJ38+AM38+AP38</f>
        <v>0</v>
      </c>
      <c r="G38" s="7">
        <v>0</v>
      </c>
      <c r="H38" s="18">
        <v>0</v>
      </c>
      <c r="I38" s="19">
        <v>0</v>
      </c>
      <c r="J38" s="19">
        <v>0</v>
      </c>
      <c r="K38" s="19">
        <v>0</v>
      </c>
      <c r="L38" s="20">
        <v>0</v>
      </c>
      <c r="M38" s="19">
        <v>0</v>
      </c>
      <c r="N38" s="18">
        <v>0</v>
      </c>
      <c r="O38" s="19">
        <v>0</v>
      </c>
      <c r="P38" s="19">
        <v>0</v>
      </c>
      <c r="Q38" s="19">
        <v>0</v>
      </c>
      <c r="R38" s="20">
        <v>0</v>
      </c>
      <c r="S38" s="19">
        <v>0</v>
      </c>
      <c r="T38" s="18">
        <v>0</v>
      </c>
      <c r="U38" s="20">
        <v>0</v>
      </c>
      <c r="V38" s="19">
        <v>0</v>
      </c>
      <c r="W38" s="18">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71"/>
      <c r="AS38" s="171"/>
      <c r="AT38" s="10"/>
      <c r="AU38" s="10"/>
      <c r="AV38" s="10"/>
    </row>
    <row r="39" spans="1:49" s="11" customFormat="1" ht="16.5" customHeight="1">
      <c r="A39" s="197"/>
      <c r="B39" s="198"/>
      <c r="C39" s="193"/>
      <c r="D39" s="21" t="s">
        <v>120</v>
      </c>
      <c r="E39" s="7">
        <f>H39+K39+N39+Q39+T39+W39+Z39+AC39+AF39+AI39+AL39+AO39</f>
        <v>0</v>
      </c>
      <c r="F39" s="14">
        <f>I39+L39+O39+R39+U39+X39+AA39+AD39+AG39+AJ39+AM39+AP39</f>
        <v>0</v>
      </c>
      <c r="G39" s="7">
        <v>0</v>
      </c>
      <c r="H39" s="18">
        <v>0</v>
      </c>
      <c r="I39" s="19">
        <v>0</v>
      </c>
      <c r="J39" s="19">
        <v>0</v>
      </c>
      <c r="K39" s="19">
        <v>0</v>
      </c>
      <c r="L39" s="20">
        <v>0</v>
      </c>
      <c r="M39" s="19">
        <v>0</v>
      </c>
      <c r="N39" s="18">
        <v>0</v>
      </c>
      <c r="O39" s="19">
        <v>0</v>
      </c>
      <c r="P39" s="19">
        <v>0</v>
      </c>
      <c r="Q39" s="19">
        <v>0</v>
      </c>
      <c r="R39" s="20">
        <v>0</v>
      </c>
      <c r="S39" s="19">
        <v>0</v>
      </c>
      <c r="T39" s="18">
        <v>0</v>
      </c>
      <c r="U39" s="20">
        <v>0</v>
      </c>
      <c r="V39" s="19">
        <v>0</v>
      </c>
      <c r="W39" s="18">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71"/>
      <c r="AS39" s="171"/>
      <c r="AT39" s="10"/>
      <c r="AU39" s="10"/>
      <c r="AV39" s="10"/>
      <c r="AW39" s="10"/>
    </row>
    <row r="40" spans="1:49" s="11" customFormat="1" ht="236.25" customHeight="1">
      <c r="A40" s="197"/>
      <c r="B40" s="198"/>
      <c r="C40" s="194"/>
      <c r="D40" s="23" t="s">
        <v>121</v>
      </c>
      <c r="E40" s="7">
        <f t="shared" ref="E40" si="46">H40+K40+N40+Q40+T40+W40+Z40+AC40+AF40+AI40+AL40+AO40</f>
        <v>0</v>
      </c>
      <c r="F40" s="14">
        <f>I40+L40+O40+R40+U40+X40+AA40+AD40+AG40+AJ40+AM40+AP40</f>
        <v>0</v>
      </c>
      <c r="G40" s="7">
        <v>0</v>
      </c>
      <c r="H40" s="18">
        <v>0</v>
      </c>
      <c r="I40" s="19">
        <v>0</v>
      </c>
      <c r="J40" s="19">
        <v>0</v>
      </c>
      <c r="K40" s="19">
        <v>0</v>
      </c>
      <c r="L40" s="20">
        <v>0</v>
      </c>
      <c r="M40" s="19">
        <v>0</v>
      </c>
      <c r="N40" s="18">
        <v>0</v>
      </c>
      <c r="O40" s="19">
        <v>0</v>
      </c>
      <c r="P40" s="19">
        <v>0</v>
      </c>
      <c r="Q40" s="19">
        <v>0</v>
      </c>
      <c r="R40" s="20">
        <v>0</v>
      </c>
      <c r="S40" s="19">
        <v>0</v>
      </c>
      <c r="T40" s="18">
        <v>0</v>
      </c>
      <c r="U40" s="20">
        <v>0</v>
      </c>
      <c r="V40" s="19">
        <v>0</v>
      </c>
      <c r="W40" s="18">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72"/>
      <c r="AS40" s="172"/>
      <c r="AT40" s="10"/>
      <c r="AU40" s="10"/>
      <c r="AV40" s="10"/>
    </row>
    <row r="41" spans="1:49" s="12" customFormat="1" ht="28.5" customHeight="1">
      <c r="A41" s="197" t="s">
        <v>48</v>
      </c>
      <c r="B41" s="198" t="s">
        <v>84</v>
      </c>
      <c r="C41" s="192" t="s">
        <v>126</v>
      </c>
      <c r="D41" s="2" t="s">
        <v>123</v>
      </c>
      <c r="E41" s="7">
        <f>E42+E43+E44</f>
        <v>0</v>
      </c>
      <c r="F41" s="7">
        <f>F42+F43+F44</f>
        <v>0</v>
      </c>
      <c r="G41" s="7">
        <v>0</v>
      </c>
      <c r="H41" s="16">
        <f>H42+H43+H44+H45</f>
        <v>0</v>
      </c>
      <c r="I41" s="44">
        <f t="shared" ref="I41" si="47">I42+I43+I44+I45</f>
        <v>0</v>
      </c>
      <c r="J41" s="44">
        <v>0</v>
      </c>
      <c r="K41" s="44">
        <f t="shared" ref="K41:L41" si="48">K42+K43+K44+K45</f>
        <v>0</v>
      </c>
      <c r="L41" s="22">
        <f t="shared" si="48"/>
        <v>0</v>
      </c>
      <c r="M41" s="44">
        <v>0</v>
      </c>
      <c r="N41" s="16">
        <f t="shared" ref="N41:O41" si="49">N42+N43+N44+N45</f>
        <v>0</v>
      </c>
      <c r="O41" s="44">
        <f t="shared" si="49"/>
        <v>0</v>
      </c>
      <c r="P41" s="44">
        <v>0</v>
      </c>
      <c r="Q41" s="44">
        <v>0</v>
      </c>
      <c r="R41" s="22">
        <v>0</v>
      </c>
      <c r="S41" s="44">
        <v>0</v>
      </c>
      <c r="T41" s="16">
        <v>0</v>
      </c>
      <c r="U41" s="22">
        <v>0</v>
      </c>
      <c r="V41" s="71">
        <v>0</v>
      </c>
      <c r="W41" s="16">
        <v>0</v>
      </c>
      <c r="X41" s="44">
        <v>0</v>
      </c>
      <c r="Y41" s="44">
        <v>0</v>
      </c>
      <c r="Z41" s="44">
        <f t="shared" ref="Z41:AA41" si="50">Z42+Z43+Z44+Z45</f>
        <v>0</v>
      </c>
      <c r="AA41" s="44">
        <f t="shared" si="50"/>
        <v>0</v>
      </c>
      <c r="AB41" s="44">
        <v>0</v>
      </c>
      <c r="AC41" s="44">
        <f t="shared" ref="AC41:AD41" si="51">AC42+AC43+AC44+AC45</f>
        <v>0</v>
      </c>
      <c r="AD41" s="44">
        <f t="shared" si="51"/>
        <v>0</v>
      </c>
      <c r="AE41" s="44">
        <v>0</v>
      </c>
      <c r="AF41" s="44">
        <f t="shared" ref="AF41:AG41" si="52">AF42+AF43+AF44+AF45</f>
        <v>0</v>
      </c>
      <c r="AG41" s="44">
        <f t="shared" si="52"/>
        <v>0</v>
      </c>
      <c r="AH41" s="44">
        <v>0</v>
      </c>
      <c r="AI41" s="72">
        <v>0</v>
      </c>
      <c r="AJ41" s="44">
        <f t="shared" ref="AJ41" si="53">AJ42+AJ43+AJ44+AJ45</f>
        <v>0</v>
      </c>
      <c r="AK41" s="44">
        <v>0</v>
      </c>
      <c r="AL41" s="44">
        <f t="shared" ref="AL41:AM41" si="54">AL42+AL43+AL44+AL45</f>
        <v>0</v>
      </c>
      <c r="AM41" s="44">
        <f t="shared" si="54"/>
        <v>0</v>
      </c>
      <c r="AN41" s="44">
        <v>0</v>
      </c>
      <c r="AO41" s="44">
        <f t="shared" ref="AO41:AQ41" si="55">AO42+AO43+AO44+AO45</f>
        <v>0</v>
      </c>
      <c r="AP41" s="44">
        <f t="shared" si="55"/>
        <v>0</v>
      </c>
      <c r="AQ41" s="44">
        <f t="shared" si="55"/>
        <v>0</v>
      </c>
      <c r="AR41" s="170" t="s">
        <v>191</v>
      </c>
      <c r="AS41" s="170"/>
      <c r="AT41" s="10"/>
      <c r="AU41" s="10"/>
      <c r="AV41" s="10"/>
    </row>
    <row r="42" spans="1:49" s="12" customFormat="1" ht="24.75" customHeight="1">
      <c r="A42" s="197"/>
      <c r="B42" s="198"/>
      <c r="C42" s="193"/>
      <c r="D42" s="62" t="s">
        <v>22</v>
      </c>
      <c r="E42" s="7">
        <f>H42+K42+N42+Q42+T42+W42+Z42+AC42+AF42+AI42+AL42+AO42</f>
        <v>0</v>
      </c>
      <c r="F42" s="14">
        <f t="shared" ref="F42" si="56">I42+L42+O42+R42+U42+X42+AA42+AD42+AG42+AJ42+AM42+AP42</f>
        <v>0</v>
      </c>
      <c r="G42" s="7">
        <v>0</v>
      </c>
      <c r="H42" s="18">
        <v>0</v>
      </c>
      <c r="I42" s="19">
        <v>0</v>
      </c>
      <c r="J42" s="44">
        <v>0</v>
      </c>
      <c r="K42" s="19">
        <v>0</v>
      </c>
      <c r="L42" s="20">
        <v>0</v>
      </c>
      <c r="M42" s="44">
        <v>0</v>
      </c>
      <c r="N42" s="18">
        <v>0</v>
      </c>
      <c r="O42" s="19">
        <v>0</v>
      </c>
      <c r="P42" s="44">
        <v>0</v>
      </c>
      <c r="Q42" s="19">
        <v>0</v>
      </c>
      <c r="R42" s="20">
        <v>0</v>
      </c>
      <c r="S42" s="44">
        <v>0</v>
      </c>
      <c r="T42" s="18">
        <v>0</v>
      </c>
      <c r="U42" s="20">
        <v>0</v>
      </c>
      <c r="V42" s="73"/>
      <c r="W42" s="18">
        <v>0</v>
      </c>
      <c r="X42" s="19">
        <v>0</v>
      </c>
      <c r="Y42" s="44">
        <v>0</v>
      </c>
      <c r="Z42" s="19">
        <v>0</v>
      </c>
      <c r="AA42" s="19">
        <v>0</v>
      </c>
      <c r="AB42" s="44">
        <v>0</v>
      </c>
      <c r="AC42" s="19">
        <v>0</v>
      </c>
      <c r="AD42" s="19">
        <v>0</v>
      </c>
      <c r="AE42" s="44">
        <v>0</v>
      </c>
      <c r="AF42" s="19">
        <v>0</v>
      </c>
      <c r="AG42" s="19">
        <v>0</v>
      </c>
      <c r="AH42" s="44">
        <v>0</v>
      </c>
      <c r="AI42" s="19">
        <v>0</v>
      </c>
      <c r="AJ42" s="19">
        <v>0</v>
      </c>
      <c r="AK42" s="19">
        <v>0</v>
      </c>
      <c r="AL42" s="19">
        <v>0</v>
      </c>
      <c r="AM42" s="19"/>
      <c r="AN42" s="19">
        <v>0</v>
      </c>
      <c r="AO42" s="19">
        <v>0</v>
      </c>
      <c r="AP42" s="19"/>
      <c r="AQ42" s="19"/>
      <c r="AR42" s="171"/>
      <c r="AS42" s="171"/>
      <c r="AT42" s="10"/>
      <c r="AU42" s="10"/>
      <c r="AV42" s="10"/>
    </row>
    <row r="43" spans="1:49" s="12" customFormat="1" ht="25.5" customHeight="1">
      <c r="A43" s="197"/>
      <c r="B43" s="198"/>
      <c r="C43" s="193"/>
      <c r="D43" s="21" t="s">
        <v>23</v>
      </c>
      <c r="E43" s="7">
        <f>H43+K43+N43+Q43+T43+W43+Z43+AC43+AF43+AI43+AL43+AO43</f>
        <v>0</v>
      </c>
      <c r="F43" s="14">
        <f>I43+L43+O43+R43+U43+X43+AA43+AD43+AG43+AJ43+AM43+AP43</f>
        <v>0</v>
      </c>
      <c r="G43" s="7">
        <v>0</v>
      </c>
      <c r="H43" s="18">
        <v>0</v>
      </c>
      <c r="I43" s="19">
        <v>0</v>
      </c>
      <c r="J43" s="44">
        <v>0</v>
      </c>
      <c r="K43" s="19">
        <v>0</v>
      </c>
      <c r="L43" s="20">
        <v>0</v>
      </c>
      <c r="M43" s="44">
        <v>0</v>
      </c>
      <c r="N43" s="18">
        <v>0</v>
      </c>
      <c r="O43" s="19">
        <v>0</v>
      </c>
      <c r="P43" s="44">
        <v>0</v>
      </c>
      <c r="Q43" s="19">
        <v>0</v>
      </c>
      <c r="R43" s="20">
        <v>0</v>
      </c>
      <c r="S43" s="44">
        <v>0</v>
      </c>
      <c r="T43" s="18">
        <v>0</v>
      </c>
      <c r="U43" s="20">
        <v>0</v>
      </c>
      <c r="V43" s="71">
        <v>0</v>
      </c>
      <c r="W43" s="18">
        <v>0</v>
      </c>
      <c r="X43" s="19">
        <v>0</v>
      </c>
      <c r="Y43" s="44">
        <v>0</v>
      </c>
      <c r="Z43" s="19">
        <v>0</v>
      </c>
      <c r="AA43" s="19">
        <v>0</v>
      </c>
      <c r="AB43" s="44">
        <v>0</v>
      </c>
      <c r="AC43" s="19">
        <v>0</v>
      </c>
      <c r="AD43" s="19">
        <v>0</v>
      </c>
      <c r="AE43" s="44">
        <v>0</v>
      </c>
      <c r="AF43" s="19">
        <v>0</v>
      </c>
      <c r="AG43" s="19">
        <v>0</v>
      </c>
      <c r="AH43" s="44">
        <v>0</v>
      </c>
      <c r="AI43" s="19">
        <v>0</v>
      </c>
      <c r="AJ43" s="19">
        <v>0</v>
      </c>
      <c r="AK43" s="19">
        <v>0</v>
      </c>
      <c r="AL43" s="19">
        <v>0</v>
      </c>
      <c r="AM43" s="19">
        <v>0</v>
      </c>
      <c r="AN43" s="19">
        <v>0</v>
      </c>
      <c r="AO43" s="19">
        <v>0</v>
      </c>
      <c r="AP43" s="19">
        <v>0</v>
      </c>
      <c r="AQ43" s="19">
        <v>0</v>
      </c>
      <c r="AR43" s="171"/>
      <c r="AS43" s="171"/>
      <c r="AT43" s="10"/>
      <c r="AU43" s="10"/>
      <c r="AV43" s="10"/>
    </row>
    <row r="44" spans="1:49" s="11" customFormat="1" ht="22.5" customHeight="1">
      <c r="A44" s="197"/>
      <c r="B44" s="198"/>
      <c r="C44" s="193"/>
      <c r="D44" s="21" t="s">
        <v>120</v>
      </c>
      <c r="E44" s="7">
        <f>H44+K44+N44+Q44+T44+W44+Z44+AC44+AF44+AI44+AL44+AO44</f>
        <v>0</v>
      </c>
      <c r="F44" s="14">
        <f>I44+L44+O44+R44+U44+X44+AA44+AD44+AG44+AJ44+AM44+AP44</f>
        <v>0</v>
      </c>
      <c r="G44" s="7">
        <v>0</v>
      </c>
      <c r="H44" s="18">
        <v>0</v>
      </c>
      <c r="I44" s="19">
        <v>0</v>
      </c>
      <c r="J44" s="44">
        <v>0</v>
      </c>
      <c r="K44" s="19">
        <v>0</v>
      </c>
      <c r="L44" s="20">
        <v>0</v>
      </c>
      <c r="M44" s="44">
        <v>0</v>
      </c>
      <c r="N44" s="18">
        <v>0</v>
      </c>
      <c r="O44" s="19">
        <v>0</v>
      </c>
      <c r="P44" s="44">
        <v>0</v>
      </c>
      <c r="Q44" s="19">
        <v>0</v>
      </c>
      <c r="R44" s="20">
        <v>0</v>
      </c>
      <c r="S44" s="44">
        <v>0</v>
      </c>
      <c r="T44" s="18">
        <v>0</v>
      </c>
      <c r="U44" s="20">
        <v>0</v>
      </c>
      <c r="V44" s="44">
        <v>0</v>
      </c>
      <c r="W44" s="18">
        <v>0</v>
      </c>
      <c r="X44" s="19">
        <v>0</v>
      </c>
      <c r="Y44" s="44">
        <v>0</v>
      </c>
      <c r="Z44" s="19">
        <v>0</v>
      </c>
      <c r="AA44" s="19">
        <v>0</v>
      </c>
      <c r="AB44" s="44">
        <v>0</v>
      </c>
      <c r="AC44" s="19">
        <v>0</v>
      </c>
      <c r="AD44" s="19">
        <v>0</v>
      </c>
      <c r="AE44" s="44">
        <v>0</v>
      </c>
      <c r="AF44" s="19">
        <v>0</v>
      </c>
      <c r="AG44" s="19">
        <v>0</v>
      </c>
      <c r="AH44" s="44">
        <v>0</v>
      </c>
      <c r="AI44" s="19">
        <v>0</v>
      </c>
      <c r="AJ44" s="19">
        <v>0</v>
      </c>
      <c r="AK44" s="19">
        <v>0</v>
      </c>
      <c r="AL44" s="19">
        <v>0</v>
      </c>
      <c r="AM44" s="19">
        <v>0</v>
      </c>
      <c r="AN44" s="19">
        <v>0</v>
      </c>
      <c r="AO44" s="19">
        <v>0</v>
      </c>
      <c r="AP44" s="19">
        <v>0</v>
      </c>
      <c r="AQ44" s="19">
        <v>0</v>
      </c>
      <c r="AR44" s="171"/>
      <c r="AS44" s="171"/>
      <c r="AT44" s="10"/>
      <c r="AU44" s="10"/>
      <c r="AV44" s="10"/>
    </row>
    <row r="45" spans="1:49" s="11" customFormat="1" ht="27.75" customHeight="1">
      <c r="A45" s="197"/>
      <c r="B45" s="198"/>
      <c r="C45" s="194"/>
      <c r="D45" s="23" t="s">
        <v>121</v>
      </c>
      <c r="E45" s="7">
        <f t="shared" ref="E45" si="57">H45+K45+N45+Q45+T45+W45+Z45+AC45+AF45+AI45+AL45+AO45</f>
        <v>0</v>
      </c>
      <c r="F45" s="14">
        <f>I45+L45+O45+R45+U45+X45+AA45+AD45+AG45+AJ45+AM45+AP45</f>
        <v>0</v>
      </c>
      <c r="G45" s="7">
        <v>0</v>
      </c>
      <c r="H45" s="18">
        <v>0</v>
      </c>
      <c r="I45" s="19">
        <v>0</v>
      </c>
      <c r="J45" s="44">
        <v>0</v>
      </c>
      <c r="K45" s="19">
        <v>0</v>
      </c>
      <c r="L45" s="20">
        <v>0</v>
      </c>
      <c r="M45" s="44">
        <v>0</v>
      </c>
      <c r="N45" s="18">
        <v>0</v>
      </c>
      <c r="O45" s="19">
        <v>0</v>
      </c>
      <c r="P45" s="44">
        <v>0</v>
      </c>
      <c r="Q45" s="19">
        <v>0</v>
      </c>
      <c r="R45" s="20">
        <v>0</v>
      </c>
      <c r="S45" s="44">
        <v>0</v>
      </c>
      <c r="T45" s="18">
        <v>0</v>
      </c>
      <c r="U45" s="20">
        <v>0</v>
      </c>
      <c r="V45" s="44">
        <v>0</v>
      </c>
      <c r="W45" s="18">
        <v>0</v>
      </c>
      <c r="X45" s="19">
        <v>0</v>
      </c>
      <c r="Y45" s="44">
        <v>0</v>
      </c>
      <c r="Z45" s="19">
        <v>0</v>
      </c>
      <c r="AA45" s="19">
        <v>0</v>
      </c>
      <c r="AB45" s="44">
        <v>0</v>
      </c>
      <c r="AC45" s="19">
        <v>0</v>
      </c>
      <c r="AD45" s="19">
        <v>0</v>
      </c>
      <c r="AE45" s="44">
        <v>0</v>
      </c>
      <c r="AF45" s="19">
        <v>0</v>
      </c>
      <c r="AG45" s="19">
        <v>0</v>
      </c>
      <c r="AH45" s="44">
        <v>0</v>
      </c>
      <c r="AI45" s="19">
        <v>0</v>
      </c>
      <c r="AJ45" s="19">
        <v>0</v>
      </c>
      <c r="AK45" s="19">
        <v>0</v>
      </c>
      <c r="AL45" s="19">
        <v>0</v>
      </c>
      <c r="AM45" s="19">
        <v>0</v>
      </c>
      <c r="AN45" s="19">
        <v>0</v>
      </c>
      <c r="AO45" s="19">
        <v>0</v>
      </c>
      <c r="AP45" s="19">
        <v>0</v>
      </c>
      <c r="AQ45" s="19">
        <v>0</v>
      </c>
      <c r="AR45" s="172"/>
      <c r="AS45" s="172"/>
      <c r="AT45" s="10"/>
      <c r="AU45" s="10"/>
      <c r="AV45" s="10"/>
    </row>
    <row r="46" spans="1:49" s="12" customFormat="1" ht="21" customHeight="1">
      <c r="A46" s="161" t="s">
        <v>49</v>
      </c>
      <c r="B46" s="189" t="s">
        <v>85</v>
      </c>
      <c r="C46" s="192" t="s">
        <v>229</v>
      </c>
      <c r="D46" s="2" t="s">
        <v>123</v>
      </c>
      <c r="E46" s="7">
        <f>E47+E48+E49</f>
        <v>6011.6</v>
      </c>
      <c r="F46" s="7">
        <f>F47+F48+F49</f>
        <v>5794.5999999999995</v>
      </c>
      <c r="G46" s="7">
        <f>F46/E46*100</f>
        <v>96.390312063344183</v>
      </c>
      <c r="H46" s="16">
        <f>H47+H48+H49+H50</f>
        <v>101.7</v>
      </c>
      <c r="I46" s="16">
        <f>I47+I48+I49+I50</f>
        <v>42.7</v>
      </c>
      <c r="J46" s="44">
        <f t="shared" si="11"/>
        <v>41.986234021632249</v>
      </c>
      <c r="K46" s="16">
        <f>K47+K48+K49+K50</f>
        <v>1106.2</v>
      </c>
      <c r="L46" s="16">
        <f>L47+L48+L49+L50</f>
        <v>542.79999999999995</v>
      </c>
      <c r="M46" s="44">
        <f t="shared" si="12"/>
        <v>49.068884469354543</v>
      </c>
      <c r="N46" s="16">
        <f>N47+N48+N49+N50</f>
        <v>773.3</v>
      </c>
      <c r="O46" s="16">
        <f>O47+O48+O49+O50</f>
        <v>322.89999999999998</v>
      </c>
      <c r="P46" s="44">
        <f t="shared" si="13"/>
        <v>41.75611017716281</v>
      </c>
      <c r="Q46" s="16">
        <f>Q47+Q48+Q49+Q50</f>
        <v>103.3</v>
      </c>
      <c r="R46" s="16">
        <f>R47+R48+R49+R50</f>
        <v>850.2</v>
      </c>
      <c r="S46" s="44">
        <f t="shared" si="14"/>
        <v>823.03969022265255</v>
      </c>
      <c r="T46" s="16">
        <f>T47+T48+T49+T50</f>
        <v>42.4</v>
      </c>
      <c r="U46" s="16">
        <f>U47+U48+U49+U50</f>
        <v>42.4</v>
      </c>
      <c r="V46" s="44">
        <f>U46/T46*100</f>
        <v>100</v>
      </c>
      <c r="W46" s="16">
        <f>W47+W48+W49+W50</f>
        <v>226.9</v>
      </c>
      <c r="X46" s="16">
        <f>X47+X48+X49+X50</f>
        <v>417.6</v>
      </c>
      <c r="Y46" s="44">
        <f>X46/W46*100</f>
        <v>184.04583516967827</v>
      </c>
      <c r="Z46" s="16">
        <f>Z47+Z48+Z49+Z50</f>
        <v>260.70000000000005</v>
      </c>
      <c r="AA46" s="16">
        <f>AA47+AA48+AA49+AA50</f>
        <v>260.7</v>
      </c>
      <c r="AB46" s="44">
        <f t="shared" ref="AB46:AB48" si="58">AA46/Z46*100</f>
        <v>99.999999999999972</v>
      </c>
      <c r="AC46" s="16">
        <f>AC47+AC48+AC49+AC50</f>
        <v>428.9</v>
      </c>
      <c r="AD46" s="16">
        <f>AD47+AD48+AD49+AD50</f>
        <v>443.3</v>
      </c>
      <c r="AE46" s="44">
        <f t="shared" si="22"/>
        <v>103.35742597342039</v>
      </c>
      <c r="AF46" s="16">
        <f>AF47+AF48+AF49+AF50</f>
        <v>572.5</v>
      </c>
      <c r="AG46" s="16">
        <f>AG47+AG48+AG49+AG50</f>
        <v>673.2</v>
      </c>
      <c r="AH46" s="44">
        <f t="shared" si="18"/>
        <v>117.58951965065503</v>
      </c>
      <c r="AI46" s="16">
        <f>AI47+AI48+AI49+AI50</f>
        <v>536.9</v>
      </c>
      <c r="AJ46" s="16">
        <f>AJ47+AJ48+AJ49+AJ50</f>
        <v>508.4</v>
      </c>
      <c r="AK46" s="44">
        <f>AJ46/AI46*100</f>
        <v>94.691748929037061</v>
      </c>
      <c r="AL46" s="16">
        <f>AL47+AL48+AL49+AL50</f>
        <v>268.8</v>
      </c>
      <c r="AM46" s="16">
        <f>AM47+AM48+AM49+AM50</f>
        <v>234.7</v>
      </c>
      <c r="AN46" s="44">
        <f>AM46/AL46*100</f>
        <v>87.313988095238088</v>
      </c>
      <c r="AO46" s="16">
        <f>AO47+AO48+AO49+AO50</f>
        <v>1590</v>
      </c>
      <c r="AP46" s="16">
        <f>AP47+AP48+AP49+AP50</f>
        <v>1455.7</v>
      </c>
      <c r="AQ46" s="44">
        <f>AP46/AO46*100</f>
        <v>91.553459119496864</v>
      </c>
      <c r="AR46" s="170" t="s">
        <v>197</v>
      </c>
      <c r="AS46" s="170" t="s">
        <v>225</v>
      </c>
      <c r="AT46" s="10"/>
      <c r="AU46" s="10"/>
      <c r="AV46" s="10"/>
    </row>
    <row r="47" spans="1:49" s="11" customFormat="1" ht="28.5" customHeight="1">
      <c r="A47" s="162"/>
      <c r="B47" s="190"/>
      <c r="C47" s="193"/>
      <c r="D47" s="62" t="s">
        <v>22</v>
      </c>
      <c r="E47" s="7">
        <f>H47+K47+N47+Q47+T47+W47+Z47+AC47+AF47+AI47+AL47+AO47</f>
        <v>0</v>
      </c>
      <c r="F47" s="14">
        <f t="shared" ref="F47" si="59">I47+L47+O47+R47+U47+X47+AA47+AD47+AG47+AJ47+AM47+AP47</f>
        <v>0</v>
      </c>
      <c r="G47" s="7">
        <v>0</v>
      </c>
      <c r="H47" s="18">
        <v>0</v>
      </c>
      <c r="I47" s="19">
        <v>0</v>
      </c>
      <c r="J47" s="19">
        <v>0</v>
      </c>
      <c r="K47" s="19">
        <v>0</v>
      </c>
      <c r="L47" s="20">
        <v>0</v>
      </c>
      <c r="M47" s="19">
        <v>0</v>
      </c>
      <c r="N47" s="18">
        <v>0</v>
      </c>
      <c r="O47" s="19">
        <v>0</v>
      </c>
      <c r="P47" s="19">
        <v>0</v>
      </c>
      <c r="Q47" s="19">
        <v>0</v>
      </c>
      <c r="R47" s="20">
        <v>0</v>
      </c>
      <c r="S47" s="19">
        <v>0</v>
      </c>
      <c r="T47" s="18">
        <v>0</v>
      </c>
      <c r="U47" s="20">
        <v>0</v>
      </c>
      <c r="V47" s="19">
        <v>0</v>
      </c>
      <c r="W47" s="18">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71"/>
      <c r="AS47" s="171"/>
      <c r="AT47" s="10"/>
      <c r="AU47" s="10"/>
      <c r="AV47" s="10"/>
    </row>
    <row r="48" spans="1:49" s="11" customFormat="1" ht="26.25" customHeight="1">
      <c r="A48" s="162"/>
      <c r="B48" s="190"/>
      <c r="C48" s="193"/>
      <c r="D48" s="21" t="s">
        <v>23</v>
      </c>
      <c r="E48" s="7">
        <f>H48+K48+N48+Q48+T48+W48+Z48+AC48+AF48+AI48+AL48+AO48</f>
        <v>6011.6</v>
      </c>
      <c r="F48" s="14">
        <f>I48+L48+O48+R48+U48+X48+AA48+AD48+AG48+AJ48+AM48+AP48</f>
        <v>5794.5999999999995</v>
      </c>
      <c r="G48" s="7">
        <f t="shared" ref="G48" si="60">F48/E48*100</f>
        <v>96.390312063344183</v>
      </c>
      <c r="H48" s="18">
        <v>101.7</v>
      </c>
      <c r="I48" s="19">
        <v>42.7</v>
      </c>
      <c r="J48" s="19">
        <f t="shared" si="11"/>
        <v>41.986234021632249</v>
      </c>
      <c r="K48" s="19">
        <v>1106.2</v>
      </c>
      <c r="L48" s="20">
        <v>542.79999999999995</v>
      </c>
      <c r="M48" s="19">
        <f t="shared" si="12"/>
        <v>49.068884469354543</v>
      </c>
      <c r="N48" s="18">
        <f>785.4-9.2-2.9</f>
        <v>773.3</v>
      </c>
      <c r="O48" s="19">
        <v>322.89999999999998</v>
      </c>
      <c r="P48" s="19">
        <f>O48/N48*100</f>
        <v>41.75611017716281</v>
      </c>
      <c r="Q48" s="19">
        <v>103.3</v>
      </c>
      <c r="R48" s="20">
        <v>850.2</v>
      </c>
      <c r="S48" s="19">
        <f t="shared" si="14"/>
        <v>823.03969022265255</v>
      </c>
      <c r="T48" s="18">
        <v>42.4</v>
      </c>
      <c r="U48" s="20">
        <v>42.4</v>
      </c>
      <c r="V48" s="19">
        <f>U48/T48*100</f>
        <v>100</v>
      </c>
      <c r="W48" s="18">
        <f>317.6-86.3-4.4</f>
        <v>226.9</v>
      </c>
      <c r="X48" s="19">
        <v>417.6</v>
      </c>
      <c r="Y48" s="19">
        <f>X48/W48*100</f>
        <v>184.04583516967827</v>
      </c>
      <c r="Z48" s="19">
        <f>529.1-25-243.4</f>
        <v>260.70000000000005</v>
      </c>
      <c r="AA48" s="19">
        <v>260.7</v>
      </c>
      <c r="AB48" s="19">
        <f t="shared" si="58"/>
        <v>99.999999999999972</v>
      </c>
      <c r="AC48" s="19">
        <f>359.5+100-30.6</f>
        <v>428.9</v>
      </c>
      <c r="AD48" s="19">
        <v>443.3</v>
      </c>
      <c r="AE48" s="19">
        <f t="shared" si="22"/>
        <v>103.35742597342039</v>
      </c>
      <c r="AF48" s="19">
        <f>339.9+243.4-10.8</f>
        <v>572.5</v>
      </c>
      <c r="AG48" s="19">
        <v>673.2</v>
      </c>
      <c r="AH48" s="19">
        <f t="shared" si="18"/>
        <v>117.58951965065503</v>
      </c>
      <c r="AI48" s="19">
        <f>318.8+68.1+150</f>
        <v>536.9</v>
      </c>
      <c r="AJ48" s="19">
        <v>508.4</v>
      </c>
      <c r="AK48" s="19">
        <f>AJ48/AI48*100</f>
        <v>94.691748929037061</v>
      </c>
      <c r="AL48" s="19">
        <f>318.8-50</f>
        <v>268.8</v>
      </c>
      <c r="AM48" s="19">
        <v>234.7</v>
      </c>
      <c r="AN48" s="19">
        <f>AM48/AL48*100</f>
        <v>87.313988095238088</v>
      </c>
      <c r="AO48" s="19">
        <f>439.4+1174.5+126.1-150</f>
        <v>1590</v>
      </c>
      <c r="AP48" s="19">
        <v>1455.7</v>
      </c>
      <c r="AQ48" s="19">
        <f t="shared" ref="AQ48" si="61">AP48/AO48*100</f>
        <v>91.553459119496864</v>
      </c>
      <c r="AR48" s="171"/>
      <c r="AS48" s="171"/>
      <c r="AT48" s="10"/>
      <c r="AU48" s="10"/>
      <c r="AV48" s="10"/>
      <c r="AW48" s="10"/>
    </row>
    <row r="49" spans="1:48" s="11" customFormat="1" ht="27.75" customHeight="1">
      <c r="A49" s="162"/>
      <c r="B49" s="190"/>
      <c r="C49" s="193"/>
      <c r="D49" s="21" t="s">
        <v>120</v>
      </c>
      <c r="E49" s="7">
        <f>H49+K49+N49+Q49+T49+W49+Z49+AC49+AF49+AI49+AL49+AO49</f>
        <v>0</v>
      </c>
      <c r="F49" s="14">
        <f>I49+L49+O49+R49+U49+X49+AA49+AD49+AG49+AJ49+AM49+AP49</f>
        <v>0</v>
      </c>
      <c r="G49" s="7">
        <v>0</v>
      </c>
      <c r="H49" s="18">
        <v>0</v>
      </c>
      <c r="I49" s="19">
        <v>0</v>
      </c>
      <c r="J49" s="19">
        <v>0</v>
      </c>
      <c r="K49" s="19">
        <v>0</v>
      </c>
      <c r="L49" s="20">
        <v>0</v>
      </c>
      <c r="M49" s="19">
        <v>0</v>
      </c>
      <c r="N49" s="18">
        <v>0</v>
      </c>
      <c r="O49" s="19">
        <v>0</v>
      </c>
      <c r="P49" s="19">
        <v>0</v>
      </c>
      <c r="Q49" s="19">
        <v>0</v>
      </c>
      <c r="R49" s="20">
        <v>0</v>
      </c>
      <c r="S49" s="19">
        <v>0</v>
      </c>
      <c r="T49" s="18">
        <v>0</v>
      </c>
      <c r="U49" s="20">
        <v>0</v>
      </c>
      <c r="V49" s="19">
        <v>0</v>
      </c>
      <c r="W49" s="18">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71"/>
      <c r="AS49" s="171"/>
      <c r="AT49" s="10"/>
      <c r="AU49" s="10"/>
      <c r="AV49" s="10"/>
    </row>
    <row r="50" spans="1:48" s="11" customFormat="1" ht="29.25" customHeight="1">
      <c r="A50" s="163"/>
      <c r="B50" s="191"/>
      <c r="C50" s="194"/>
      <c r="D50" s="23" t="s">
        <v>121</v>
      </c>
      <c r="E50" s="7">
        <f t="shared" ref="E50" si="62">H50+K50+N50+Q50+T50+W50+Z50+AC50+AF50+AI50+AL50+AO50</f>
        <v>0</v>
      </c>
      <c r="F50" s="14">
        <f>I50+L50+O50+R50+U50+X50+AA50+AD50+AG50+AJ50+AM50+AP50</f>
        <v>0</v>
      </c>
      <c r="G50" s="7">
        <v>0</v>
      </c>
      <c r="H50" s="18">
        <v>0</v>
      </c>
      <c r="I50" s="19">
        <v>0</v>
      </c>
      <c r="J50" s="19">
        <v>0</v>
      </c>
      <c r="K50" s="19">
        <v>0</v>
      </c>
      <c r="L50" s="20">
        <v>0</v>
      </c>
      <c r="M50" s="19">
        <v>0</v>
      </c>
      <c r="N50" s="18">
        <v>0</v>
      </c>
      <c r="O50" s="19">
        <v>0</v>
      </c>
      <c r="P50" s="19">
        <v>0</v>
      </c>
      <c r="Q50" s="19">
        <v>0</v>
      </c>
      <c r="R50" s="20">
        <v>0</v>
      </c>
      <c r="S50" s="19">
        <v>0</v>
      </c>
      <c r="T50" s="18">
        <v>0</v>
      </c>
      <c r="U50" s="20">
        <v>0</v>
      </c>
      <c r="V50" s="19">
        <v>0</v>
      </c>
      <c r="W50" s="18">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72"/>
      <c r="AS50" s="172"/>
      <c r="AT50" s="10"/>
      <c r="AU50" s="10"/>
      <c r="AV50" s="10"/>
    </row>
    <row r="51" spans="1:48" s="57" customFormat="1" ht="44.25" customHeight="1">
      <c r="A51" s="161" t="s">
        <v>50</v>
      </c>
      <c r="B51" s="189" t="s">
        <v>86</v>
      </c>
      <c r="C51" s="192" t="s">
        <v>228</v>
      </c>
      <c r="D51" s="192" t="s">
        <v>26</v>
      </c>
      <c r="E51" s="115" t="s">
        <v>32</v>
      </c>
      <c r="F51" s="115" t="s">
        <v>32</v>
      </c>
      <c r="G51" s="115" t="s">
        <v>32</v>
      </c>
      <c r="H51" s="115" t="s">
        <v>32</v>
      </c>
      <c r="I51" s="115" t="s">
        <v>32</v>
      </c>
      <c r="J51" s="115" t="s">
        <v>32</v>
      </c>
      <c r="K51" s="115" t="s">
        <v>32</v>
      </c>
      <c r="L51" s="115" t="s">
        <v>32</v>
      </c>
      <c r="M51" s="115" t="s">
        <v>32</v>
      </c>
      <c r="N51" s="115" t="s">
        <v>32</v>
      </c>
      <c r="O51" s="115" t="s">
        <v>32</v>
      </c>
      <c r="P51" s="115" t="s">
        <v>32</v>
      </c>
      <c r="Q51" s="115" t="s">
        <v>32</v>
      </c>
      <c r="R51" s="115" t="s">
        <v>32</v>
      </c>
      <c r="S51" s="115" t="s">
        <v>32</v>
      </c>
      <c r="T51" s="115" t="s">
        <v>32</v>
      </c>
      <c r="U51" s="115" t="s">
        <v>32</v>
      </c>
      <c r="V51" s="115" t="s">
        <v>32</v>
      </c>
      <c r="W51" s="115" t="s">
        <v>32</v>
      </c>
      <c r="X51" s="115" t="s">
        <v>32</v>
      </c>
      <c r="Y51" s="115" t="s">
        <v>32</v>
      </c>
      <c r="Z51" s="115" t="s">
        <v>32</v>
      </c>
      <c r="AA51" s="115" t="s">
        <v>32</v>
      </c>
      <c r="AB51" s="115" t="s">
        <v>32</v>
      </c>
      <c r="AC51" s="115" t="s">
        <v>32</v>
      </c>
      <c r="AD51" s="115" t="s">
        <v>32</v>
      </c>
      <c r="AE51" s="115" t="s">
        <v>32</v>
      </c>
      <c r="AF51" s="115" t="s">
        <v>32</v>
      </c>
      <c r="AG51" s="115" t="s">
        <v>32</v>
      </c>
      <c r="AH51" s="115" t="s">
        <v>32</v>
      </c>
      <c r="AI51" s="115" t="s">
        <v>32</v>
      </c>
      <c r="AJ51" s="115" t="s">
        <v>32</v>
      </c>
      <c r="AK51" s="115" t="s">
        <v>32</v>
      </c>
      <c r="AL51" s="115" t="s">
        <v>32</v>
      </c>
      <c r="AM51" s="115" t="s">
        <v>32</v>
      </c>
      <c r="AN51" s="115" t="s">
        <v>32</v>
      </c>
      <c r="AO51" s="115" t="s">
        <v>32</v>
      </c>
      <c r="AP51" s="115" t="s">
        <v>32</v>
      </c>
      <c r="AQ51" s="115" t="s">
        <v>32</v>
      </c>
      <c r="AR51" s="170" t="s">
        <v>198</v>
      </c>
      <c r="AS51" s="225"/>
      <c r="AT51" s="10"/>
      <c r="AU51" s="10"/>
      <c r="AV51" s="10"/>
    </row>
    <row r="52" spans="1:48" s="11" customFormat="1" ht="40.5" customHeight="1">
      <c r="A52" s="162"/>
      <c r="B52" s="190"/>
      <c r="C52" s="226"/>
      <c r="D52" s="195"/>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77"/>
      <c r="AS52" s="118"/>
      <c r="AT52" s="10"/>
      <c r="AU52" s="10"/>
      <c r="AV52" s="10"/>
    </row>
    <row r="53" spans="1:48" s="11" customFormat="1" ht="78.75" customHeight="1">
      <c r="A53" s="163"/>
      <c r="B53" s="191"/>
      <c r="C53" s="227"/>
      <c r="D53" s="196"/>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78"/>
      <c r="AS53" s="119"/>
      <c r="AT53" s="10"/>
      <c r="AU53" s="10"/>
      <c r="AV53" s="10"/>
    </row>
    <row r="54" spans="1:48" s="57" customFormat="1" ht="36.75" customHeight="1">
      <c r="A54" s="161" t="s">
        <v>51</v>
      </c>
      <c r="B54" s="189" t="s">
        <v>87</v>
      </c>
      <c r="C54" s="192" t="s">
        <v>157</v>
      </c>
      <c r="D54" s="192" t="s">
        <v>26</v>
      </c>
      <c r="E54" s="115" t="s">
        <v>32</v>
      </c>
      <c r="F54" s="115" t="s">
        <v>32</v>
      </c>
      <c r="G54" s="115" t="s">
        <v>32</v>
      </c>
      <c r="H54" s="115" t="s">
        <v>32</v>
      </c>
      <c r="I54" s="115" t="s">
        <v>32</v>
      </c>
      <c r="J54" s="115" t="s">
        <v>32</v>
      </c>
      <c r="K54" s="115" t="s">
        <v>32</v>
      </c>
      <c r="L54" s="115" t="s">
        <v>32</v>
      </c>
      <c r="M54" s="115" t="s">
        <v>32</v>
      </c>
      <c r="N54" s="115" t="s">
        <v>32</v>
      </c>
      <c r="O54" s="115" t="s">
        <v>32</v>
      </c>
      <c r="P54" s="115" t="s">
        <v>32</v>
      </c>
      <c r="Q54" s="115" t="s">
        <v>32</v>
      </c>
      <c r="R54" s="115" t="s">
        <v>32</v>
      </c>
      <c r="S54" s="115" t="s">
        <v>32</v>
      </c>
      <c r="T54" s="115" t="s">
        <v>32</v>
      </c>
      <c r="U54" s="115" t="s">
        <v>32</v>
      </c>
      <c r="V54" s="115" t="s">
        <v>32</v>
      </c>
      <c r="W54" s="115" t="s">
        <v>32</v>
      </c>
      <c r="X54" s="115" t="s">
        <v>32</v>
      </c>
      <c r="Y54" s="115" t="s">
        <v>32</v>
      </c>
      <c r="Z54" s="115" t="s">
        <v>32</v>
      </c>
      <c r="AA54" s="115" t="s">
        <v>32</v>
      </c>
      <c r="AB54" s="115" t="s">
        <v>32</v>
      </c>
      <c r="AC54" s="115" t="s">
        <v>32</v>
      </c>
      <c r="AD54" s="115" t="s">
        <v>32</v>
      </c>
      <c r="AE54" s="115" t="s">
        <v>32</v>
      </c>
      <c r="AF54" s="115" t="s">
        <v>32</v>
      </c>
      <c r="AG54" s="115" t="s">
        <v>32</v>
      </c>
      <c r="AH54" s="115" t="s">
        <v>32</v>
      </c>
      <c r="AI54" s="115" t="s">
        <v>32</v>
      </c>
      <c r="AJ54" s="115" t="s">
        <v>32</v>
      </c>
      <c r="AK54" s="115" t="s">
        <v>32</v>
      </c>
      <c r="AL54" s="115" t="s">
        <v>32</v>
      </c>
      <c r="AM54" s="115" t="s">
        <v>32</v>
      </c>
      <c r="AN54" s="115" t="s">
        <v>32</v>
      </c>
      <c r="AO54" s="115" t="s">
        <v>32</v>
      </c>
      <c r="AP54" s="115" t="s">
        <v>32</v>
      </c>
      <c r="AQ54" s="115" t="s">
        <v>32</v>
      </c>
      <c r="AR54" s="170" t="s">
        <v>202</v>
      </c>
      <c r="AS54" s="225"/>
      <c r="AT54" s="10"/>
      <c r="AU54" s="10"/>
      <c r="AV54" s="10"/>
    </row>
    <row r="55" spans="1:48" s="11" customFormat="1" ht="34.5" customHeight="1">
      <c r="A55" s="202"/>
      <c r="B55" s="190"/>
      <c r="C55" s="177"/>
      <c r="D55" s="195"/>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77"/>
      <c r="AS55" s="118"/>
      <c r="AT55" s="10"/>
      <c r="AU55" s="10"/>
      <c r="AV55" s="10"/>
    </row>
    <row r="56" spans="1:48" s="11" customFormat="1" ht="33.75" customHeight="1">
      <c r="A56" s="203"/>
      <c r="B56" s="191"/>
      <c r="C56" s="178"/>
      <c r="D56" s="196"/>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78"/>
      <c r="AS56" s="119"/>
      <c r="AT56" s="10"/>
      <c r="AU56" s="10"/>
      <c r="AV56" s="10"/>
    </row>
    <row r="57" spans="1:48" s="11" customFormat="1" ht="33.75" customHeight="1">
      <c r="A57" s="161" t="s">
        <v>52</v>
      </c>
      <c r="B57" s="189" t="s">
        <v>88</v>
      </c>
      <c r="C57" s="199" t="s">
        <v>230</v>
      </c>
      <c r="D57" s="13" t="s">
        <v>123</v>
      </c>
      <c r="E57" s="7">
        <f>E58+E59+E60</f>
        <v>210</v>
      </c>
      <c r="F57" s="7">
        <f>F58+F59+F60</f>
        <v>0</v>
      </c>
      <c r="G57" s="7">
        <f>F57/E57*100</f>
        <v>0</v>
      </c>
      <c r="H57" s="16">
        <f>H58+H59+H60+H61</f>
        <v>0</v>
      </c>
      <c r="I57" s="44">
        <f t="shared" ref="I57" si="63">I58+I59+I60+I61</f>
        <v>0</v>
      </c>
      <c r="J57" s="44">
        <v>0</v>
      </c>
      <c r="K57" s="16">
        <f>K58+K59+K60+K61</f>
        <v>0</v>
      </c>
      <c r="L57" s="44">
        <f t="shared" ref="L57" si="64">L58+L59+L60+L61</f>
        <v>0</v>
      </c>
      <c r="M57" s="44">
        <v>0</v>
      </c>
      <c r="N57" s="16">
        <f>N58+N59+N60+N61</f>
        <v>0</v>
      </c>
      <c r="O57" s="44">
        <f t="shared" ref="O57" si="65">O58+O59+O60+O61</f>
        <v>0</v>
      </c>
      <c r="P57" s="16">
        <f t="shared" ref="P57" si="66">P58+P59+P60+P61</f>
        <v>0</v>
      </c>
      <c r="Q57" s="16">
        <f>Q58+Q59+Q60+Q61</f>
        <v>0</v>
      </c>
      <c r="R57" s="44">
        <f t="shared" ref="R57" si="67">R58+R59+R60+R61</f>
        <v>0</v>
      </c>
      <c r="S57" s="16">
        <f>S58+S59+S60+S61</f>
        <v>0</v>
      </c>
      <c r="T57" s="16">
        <f>T58+T59+T60+T61</f>
        <v>0</v>
      </c>
      <c r="U57" s="44">
        <f t="shared" ref="U57" si="68">U58+U59+U60+U61</f>
        <v>0</v>
      </c>
      <c r="V57" s="16">
        <f t="shared" ref="V57:AH57" si="69">V58+V59+V60+V61</f>
        <v>0</v>
      </c>
      <c r="W57" s="16">
        <f>W58+W59+W60+W61</f>
        <v>0</v>
      </c>
      <c r="X57" s="44">
        <f t="shared" ref="X57" si="70">X58+X59+X60+X61</f>
        <v>0</v>
      </c>
      <c r="Y57" s="16">
        <f t="shared" si="69"/>
        <v>0</v>
      </c>
      <c r="Z57" s="16">
        <f>Z58+Z59+Z60+Z61</f>
        <v>0</v>
      </c>
      <c r="AA57" s="44">
        <f t="shared" ref="AA57" si="71">AA58+AA59+AA60+AA61</f>
        <v>0</v>
      </c>
      <c r="AB57" s="16">
        <f t="shared" si="69"/>
        <v>0</v>
      </c>
      <c r="AC57" s="16">
        <f>AC58+AC59+AC60+AC61</f>
        <v>0</v>
      </c>
      <c r="AD57" s="44">
        <f t="shared" ref="AD57" si="72">AD58+AD59+AD60+AD61</f>
        <v>0</v>
      </c>
      <c r="AE57" s="16">
        <f t="shared" si="69"/>
        <v>0</v>
      </c>
      <c r="AF57" s="16">
        <f>AF58+AF59+AF60+AF61</f>
        <v>0</v>
      </c>
      <c r="AG57" s="44">
        <f t="shared" ref="AG57" si="73">AG58+AG59+AG60+AG61</f>
        <v>0</v>
      </c>
      <c r="AH57" s="16">
        <f t="shared" si="69"/>
        <v>0</v>
      </c>
      <c r="AI57" s="16">
        <f>AI58+AI59+AI60+AI61</f>
        <v>0</v>
      </c>
      <c r="AJ57" s="44">
        <f t="shared" ref="AJ57" si="74">AJ58+AJ59+AJ60+AJ61</f>
        <v>0</v>
      </c>
      <c r="AK57" s="16">
        <f t="shared" ref="AK57:AN57" si="75">AK58+AK59+AK60+AK61</f>
        <v>0</v>
      </c>
      <c r="AL57" s="16">
        <f>AL58+AL59+AL60+AL61</f>
        <v>0</v>
      </c>
      <c r="AM57" s="44">
        <f t="shared" ref="AM57" si="76">AM58+AM59+AM60+AM61</f>
        <v>0</v>
      </c>
      <c r="AN57" s="16">
        <f t="shared" si="75"/>
        <v>0</v>
      </c>
      <c r="AO57" s="16">
        <f>AO58+AO59+AO60+AO61</f>
        <v>210</v>
      </c>
      <c r="AP57" s="44">
        <f t="shared" ref="AP57" si="77">AP58+AP59+AP60+AP61</f>
        <v>0</v>
      </c>
      <c r="AQ57" s="44">
        <f>AP57/AO57*100</f>
        <v>0</v>
      </c>
      <c r="AR57" s="170" t="s">
        <v>199</v>
      </c>
      <c r="AS57" s="170" t="s">
        <v>222</v>
      </c>
      <c r="AT57" s="10"/>
      <c r="AU57" s="10"/>
      <c r="AV57" s="10"/>
    </row>
    <row r="58" spans="1:48" s="11" customFormat="1" ht="33.75" customHeight="1">
      <c r="A58" s="162"/>
      <c r="B58" s="190"/>
      <c r="C58" s="200"/>
      <c r="D58" s="62" t="s">
        <v>119</v>
      </c>
      <c r="E58" s="7">
        <f>H58+K58+N58+Q58+T58+W58+Z58+AC58+AF58+AI58+AL58+AO58</f>
        <v>0</v>
      </c>
      <c r="F58" s="14">
        <f t="shared" ref="F58" si="78">I58+L58+O58+R58+U58+X58+AA58+AD58+AG58+AJ58+AM58+AP58</f>
        <v>0</v>
      </c>
      <c r="G58" s="7">
        <v>0</v>
      </c>
      <c r="H58" s="18">
        <v>0</v>
      </c>
      <c r="I58" s="19">
        <v>0</v>
      </c>
      <c r="J58" s="19">
        <v>0</v>
      </c>
      <c r="K58" s="19">
        <v>0</v>
      </c>
      <c r="L58" s="20">
        <v>0</v>
      </c>
      <c r="M58" s="19">
        <v>0</v>
      </c>
      <c r="N58" s="18">
        <v>0</v>
      </c>
      <c r="O58" s="19">
        <v>0</v>
      </c>
      <c r="P58" s="19">
        <v>0</v>
      </c>
      <c r="Q58" s="19">
        <v>0</v>
      </c>
      <c r="R58" s="20">
        <v>0</v>
      </c>
      <c r="S58" s="19">
        <v>0</v>
      </c>
      <c r="T58" s="18">
        <v>0</v>
      </c>
      <c r="U58" s="20">
        <v>0</v>
      </c>
      <c r="V58" s="19">
        <v>0</v>
      </c>
      <c r="W58" s="18">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82"/>
      <c r="AS58" s="171"/>
      <c r="AT58" s="10"/>
      <c r="AU58" s="10"/>
      <c r="AV58" s="10"/>
    </row>
    <row r="59" spans="1:48" s="11" customFormat="1" ht="33.75" customHeight="1">
      <c r="A59" s="162"/>
      <c r="B59" s="190"/>
      <c r="C59" s="200"/>
      <c r="D59" s="21" t="s">
        <v>23</v>
      </c>
      <c r="E59" s="7">
        <f>H59+K59+N59+Q59+T59+W59+Z59+AC59+AF59+AI59+AL59+AO59</f>
        <v>0</v>
      </c>
      <c r="F59" s="14">
        <f>I59+L59+O59+R59+U59+X59+AA59+AD59+AG59+AJ59+AM59+AP59</f>
        <v>0</v>
      </c>
      <c r="G59" s="7">
        <v>0</v>
      </c>
      <c r="H59" s="18">
        <v>0</v>
      </c>
      <c r="I59" s="19">
        <v>0</v>
      </c>
      <c r="J59" s="19">
        <v>0</v>
      </c>
      <c r="K59" s="19">
        <v>0</v>
      </c>
      <c r="L59" s="20">
        <v>0</v>
      </c>
      <c r="M59" s="19">
        <v>0</v>
      </c>
      <c r="N59" s="18">
        <v>0</v>
      </c>
      <c r="O59" s="19">
        <v>0</v>
      </c>
      <c r="P59" s="19">
        <v>0</v>
      </c>
      <c r="Q59" s="19">
        <v>0</v>
      </c>
      <c r="R59" s="20">
        <v>0</v>
      </c>
      <c r="S59" s="19">
        <v>0</v>
      </c>
      <c r="T59" s="18">
        <v>0</v>
      </c>
      <c r="U59" s="20">
        <v>0</v>
      </c>
      <c r="V59" s="19">
        <v>0</v>
      </c>
      <c r="W59" s="18">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82"/>
      <c r="AS59" s="171"/>
      <c r="AT59" s="10"/>
      <c r="AU59" s="10"/>
      <c r="AV59" s="10"/>
    </row>
    <row r="60" spans="1:48" s="11" customFormat="1" ht="33.75" customHeight="1">
      <c r="A60" s="162"/>
      <c r="B60" s="190"/>
      <c r="C60" s="200"/>
      <c r="D60" s="21" t="s">
        <v>120</v>
      </c>
      <c r="E60" s="7">
        <f>H60+K60+N60+Q60+T60+W60+Z60+AC60+AF60+AI60+AL60+AO60</f>
        <v>210</v>
      </c>
      <c r="F60" s="14">
        <f>I60+L60+O60+R60+U60+X60+AA60+AD60+AG60+AJ60+AM60+AP60</f>
        <v>0</v>
      </c>
      <c r="G60" s="7">
        <v>0</v>
      </c>
      <c r="H60" s="18">
        <v>0</v>
      </c>
      <c r="I60" s="19">
        <v>0</v>
      </c>
      <c r="J60" s="19">
        <v>0</v>
      </c>
      <c r="K60" s="19">
        <v>0</v>
      </c>
      <c r="L60" s="20">
        <v>0</v>
      </c>
      <c r="M60" s="19">
        <v>0</v>
      </c>
      <c r="N60" s="18">
        <v>0</v>
      </c>
      <c r="O60" s="19">
        <v>0</v>
      </c>
      <c r="P60" s="19">
        <v>0</v>
      </c>
      <c r="Q60" s="19">
        <v>0</v>
      </c>
      <c r="R60" s="20">
        <v>0</v>
      </c>
      <c r="S60" s="19">
        <v>0</v>
      </c>
      <c r="T60" s="18">
        <v>0</v>
      </c>
      <c r="U60" s="20">
        <v>0</v>
      </c>
      <c r="V60" s="19">
        <v>0</v>
      </c>
      <c r="W60" s="18">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210</v>
      </c>
      <c r="AP60" s="19">
        <v>0</v>
      </c>
      <c r="AQ60" s="19">
        <v>0</v>
      </c>
      <c r="AR60" s="182"/>
      <c r="AS60" s="171"/>
      <c r="AT60" s="10"/>
      <c r="AU60" s="10"/>
      <c r="AV60" s="10"/>
    </row>
    <row r="61" spans="1:48" s="11" customFormat="1" ht="87.75" customHeight="1">
      <c r="A61" s="163"/>
      <c r="B61" s="191"/>
      <c r="C61" s="201"/>
      <c r="D61" s="21" t="s">
        <v>121</v>
      </c>
      <c r="E61" s="7">
        <f t="shared" ref="E61" si="79">H61+K61+N61+Q61+T61+W61+Z61+AC61+AF61+AI61+AL61+AO61</f>
        <v>0</v>
      </c>
      <c r="F61" s="14">
        <f>I61+L61+O61+R61+U61+X61+AA61+AD61+AG61+AJ61+AM61+AP61</f>
        <v>0</v>
      </c>
      <c r="G61" s="7">
        <v>0</v>
      </c>
      <c r="H61" s="18">
        <v>0</v>
      </c>
      <c r="I61" s="19">
        <v>0</v>
      </c>
      <c r="J61" s="19">
        <v>0</v>
      </c>
      <c r="K61" s="19">
        <v>0</v>
      </c>
      <c r="L61" s="20">
        <v>0</v>
      </c>
      <c r="M61" s="19">
        <v>0</v>
      </c>
      <c r="N61" s="18">
        <v>0</v>
      </c>
      <c r="O61" s="19">
        <v>0</v>
      </c>
      <c r="P61" s="19">
        <v>0</v>
      </c>
      <c r="Q61" s="19">
        <v>0</v>
      </c>
      <c r="R61" s="20">
        <v>0</v>
      </c>
      <c r="S61" s="19">
        <v>0</v>
      </c>
      <c r="T61" s="18">
        <v>0</v>
      </c>
      <c r="U61" s="20">
        <v>0</v>
      </c>
      <c r="V61" s="19">
        <v>0</v>
      </c>
      <c r="W61" s="18">
        <v>0</v>
      </c>
      <c r="X61" s="19">
        <v>0</v>
      </c>
      <c r="Y61" s="19">
        <v>0</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79"/>
      <c r="AS61" s="172"/>
      <c r="AT61" s="10"/>
      <c r="AU61" s="10"/>
      <c r="AV61" s="10"/>
    </row>
    <row r="62" spans="1:48" s="12" customFormat="1" ht="23.25" customHeight="1">
      <c r="A62" s="161" t="s">
        <v>189</v>
      </c>
      <c r="B62" s="189" t="s">
        <v>190</v>
      </c>
      <c r="C62" s="199" t="s">
        <v>232</v>
      </c>
      <c r="D62" s="192" t="s">
        <v>26</v>
      </c>
      <c r="E62" s="192" t="s">
        <v>26</v>
      </c>
      <c r="F62" s="115" t="s">
        <v>32</v>
      </c>
      <c r="G62" s="115" t="s">
        <v>32</v>
      </c>
      <c r="H62" s="115" t="s">
        <v>32</v>
      </c>
      <c r="I62" s="115" t="s">
        <v>32</v>
      </c>
      <c r="J62" s="115" t="s">
        <v>32</v>
      </c>
      <c r="K62" s="115" t="s">
        <v>32</v>
      </c>
      <c r="L62" s="115" t="s">
        <v>32</v>
      </c>
      <c r="M62" s="115" t="s">
        <v>32</v>
      </c>
      <c r="N62" s="115" t="s">
        <v>32</v>
      </c>
      <c r="O62" s="115" t="s">
        <v>32</v>
      </c>
      <c r="P62" s="115" t="s">
        <v>32</v>
      </c>
      <c r="Q62" s="115" t="s">
        <v>32</v>
      </c>
      <c r="R62" s="115" t="s">
        <v>32</v>
      </c>
      <c r="S62" s="115" t="s">
        <v>32</v>
      </c>
      <c r="T62" s="115" t="s">
        <v>32</v>
      </c>
      <c r="U62" s="115" t="s">
        <v>32</v>
      </c>
      <c r="V62" s="115" t="s">
        <v>32</v>
      </c>
      <c r="W62" s="115" t="s">
        <v>32</v>
      </c>
      <c r="X62" s="115" t="s">
        <v>32</v>
      </c>
      <c r="Y62" s="115" t="s">
        <v>32</v>
      </c>
      <c r="Z62" s="115" t="s">
        <v>32</v>
      </c>
      <c r="AA62" s="115" t="s">
        <v>32</v>
      </c>
      <c r="AB62" s="115" t="s">
        <v>32</v>
      </c>
      <c r="AC62" s="115" t="s">
        <v>32</v>
      </c>
      <c r="AD62" s="115" t="s">
        <v>32</v>
      </c>
      <c r="AE62" s="115" t="s">
        <v>32</v>
      </c>
      <c r="AF62" s="115" t="s">
        <v>32</v>
      </c>
      <c r="AG62" s="115" t="s">
        <v>32</v>
      </c>
      <c r="AH62" s="115" t="s">
        <v>32</v>
      </c>
      <c r="AI62" s="115" t="s">
        <v>32</v>
      </c>
      <c r="AJ62" s="115" t="s">
        <v>32</v>
      </c>
      <c r="AK62" s="115" t="s">
        <v>32</v>
      </c>
      <c r="AL62" s="115" t="s">
        <v>32</v>
      </c>
      <c r="AM62" s="115" t="s">
        <v>32</v>
      </c>
      <c r="AN62" s="115" t="s">
        <v>32</v>
      </c>
      <c r="AO62" s="115" t="s">
        <v>32</v>
      </c>
      <c r="AP62" s="115" t="s">
        <v>32</v>
      </c>
      <c r="AQ62" s="115" t="s">
        <v>32</v>
      </c>
      <c r="AR62" s="170" t="s">
        <v>231</v>
      </c>
      <c r="AS62" s="181"/>
      <c r="AT62" s="10"/>
      <c r="AU62" s="10"/>
      <c r="AV62" s="10"/>
    </row>
    <row r="63" spans="1:48" s="11" customFormat="1" ht="22.5" customHeight="1">
      <c r="A63" s="162"/>
      <c r="B63" s="190"/>
      <c r="C63" s="200"/>
      <c r="D63" s="213"/>
      <c r="E63" s="193"/>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82"/>
      <c r="AS63" s="182"/>
      <c r="AT63" s="10"/>
      <c r="AU63" s="10"/>
      <c r="AV63" s="10"/>
    </row>
    <row r="64" spans="1:48" s="11" customFormat="1" ht="24.75" customHeight="1">
      <c r="A64" s="162"/>
      <c r="B64" s="190"/>
      <c r="C64" s="200"/>
      <c r="D64" s="213"/>
      <c r="E64" s="193"/>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82"/>
      <c r="AS64" s="182"/>
      <c r="AT64" s="10"/>
      <c r="AU64" s="10"/>
      <c r="AV64" s="10"/>
    </row>
    <row r="65" spans="1:48" s="11" customFormat="1" ht="168.75" customHeight="1">
      <c r="A65" s="162"/>
      <c r="B65" s="190"/>
      <c r="C65" s="200"/>
      <c r="D65" s="213"/>
      <c r="E65" s="193"/>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82"/>
      <c r="AS65" s="182"/>
      <c r="AT65" s="10"/>
      <c r="AU65" s="10"/>
      <c r="AV65" s="10"/>
    </row>
    <row r="66" spans="1:48" s="11" customFormat="1" ht="232.5" customHeight="1">
      <c r="A66" s="163"/>
      <c r="B66" s="191"/>
      <c r="C66" s="201"/>
      <c r="D66" s="214"/>
      <c r="E66" s="194"/>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c r="AP66" s="117"/>
      <c r="AQ66" s="117"/>
      <c r="AR66" s="179"/>
      <c r="AS66" s="179"/>
      <c r="AT66" s="10"/>
      <c r="AU66" s="10"/>
      <c r="AV66" s="10"/>
    </row>
    <row r="67" spans="1:48" s="12" customFormat="1" ht="16.5" customHeight="1">
      <c r="A67" s="215" t="s">
        <v>251</v>
      </c>
      <c r="B67" s="216"/>
      <c r="C67" s="217"/>
      <c r="D67" s="50" t="s">
        <v>123</v>
      </c>
      <c r="E67" s="7">
        <f>E69+E70+E68+E71</f>
        <v>9694</v>
      </c>
      <c r="F67" s="7">
        <f>F69+F70+F68+F71</f>
        <v>9197</v>
      </c>
      <c r="G67" s="8">
        <f>F67/E67*100</f>
        <v>94.873117392201365</v>
      </c>
      <c r="H67" s="9">
        <f>H68+H69+H70+H71</f>
        <v>136.69999999999999</v>
      </c>
      <c r="I67" s="9">
        <f>I68+I69+I70+I71</f>
        <v>58.1</v>
      </c>
      <c r="J67" s="53">
        <f>I67/H67*100</f>
        <v>42.501828822238487</v>
      </c>
      <c r="K67" s="9">
        <f>K68+K69+K70+K71</f>
        <v>1421.4</v>
      </c>
      <c r="L67" s="9">
        <f>L68+L69+L70+L71</f>
        <v>852</v>
      </c>
      <c r="M67" s="53">
        <f>L67/K67*100</f>
        <v>59.940903334740391</v>
      </c>
      <c r="N67" s="9">
        <f>N68+N69+N70+N71</f>
        <v>1017.8</v>
      </c>
      <c r="O67" s="9">
        <f>O68+O69+O70+O71</f>
        <v>558.1</v>
      </c>
      <c r="P67" s="53">
        <f>O67/N67*100</f>
        <v>54.833955590489289</v>
      </c>
      <c r="Q67" s="9">
        <f>Q68+Q69+Q70+Q71</f>
        <v>394.1</v>
      </c>
      <c r="R67" s="9">
        <f>R68+R69+R70+R71</f>
        <v>1165.4000000000001</v>
      </c>
      <c r="S67" s="53">
        <f>R67/Q67*100</f>
        <v>295.71174828723679</v>
      </c>
      <c r="T67" s="9">
        <f>T68+T69+T70+T71</f>
        <v>486.69999999999993</v>
      </c>
      <c r="U67" s="9">
        <f>U68+U69+U70+U71</f>
        <v>245.79999999999998</v>
      </c>
      <c r="V67" s="53">
        <f>U67/T67*100</f>
        <v>50.503390178754884</v>
      </c>
      <c r="W67" s="9">
        <f>W68+W69+W70+W71</f>
        <v>599.70000000000005</v>
      </c>
      <c r="X67" s="9">
        <f>X68+X69+X70+X71</f>
        <v>958.80000000000007</v>
      </c>
      <c r="Y67" s="53">
        <f>X67/W67*100</f>
        <v>159.879939969985</v>
      </c>
      <c r="Z67" s="9">
        <f>Z68+Z69+Z70+Z71</f>
        <v>513.30000000000007</v>
      </c>
      <c r="AA67" s="9">
        <f>AA68+AA69+AA70+AA71</f>
        <v>509.1</v>
      </c>
      <c r="AB67" s="53">
        <f>AA67/Z67*100</f>
        <v>99.181765049678532</v>
      </c>
      <c r="AC67" s="9">
        <f>AC68+AC69+AC70+AC71</f>
        <v>838.2</v>
      </c>
      <c r="AD67" s="9">
        <f>AD68+AD69+AD70+AD71</f>
        <v>893.40000000000009</v>
      </c>
      <c r="AE67" s="53">
        <f>AD67/AC67*100</f>
        <v>106.58554044380817</v>
      </c>
      <c r="AF67" s="9">
        <f>AF68+AF69+AF70+AF71</f>
        <v>823.5</v>
      </c>
      <c r="AG67" s="9">
        <f>AG68+AG69+AG70+AG71</f>
        <v>897.10000000000014</v>
      </c>
      <c r="AH67" s="53">
        <f>AG67/AF67*100</f>
        <v>108.93746205221618</v>
      </c>
      <c r="AI67" s="9">
        <f>AI68+AI69+AI70+AI71</f>
        <v>848.5</v>
      </c>
      <c r="AJ67" s="9">
        <f>AJ68+AJ69+AJ70+AJ71</f>
        <v>741.7</v>
      </c>
      <c r="AK67" s="52">
        <f>AJ67/AI67*100</f>
        <v>87.413081909251616</v>
      </c>
      <c r="AL67" s="9">
        <f>AL68+AL69+AL70+AL71</f>
        <v>443</v>
      </c>
      <c r="AM67" s="9">
        <f>AM68+AM69+AM70+AM71</f>
        <v>411</v>
      </c>
      <c r="AN67" s="52">
        <v>0</v>
      </c>
      <c r="AO67" s="9">
        <f>AO68+AO69+AO70+AO71</f>
        <v>2171.1</v>
      </c>
      <c r="AP67" s="9">
        <f>AP68+AP69+AP70+AP71</f>
        <v>1906.5</v>
      </c>
      <c r="AQ67" s="52">
        <v>0</v>
      </c>
      <c r="AR67" s="179"/>
      <c r="AS67" s="179"/>
      <c r="AT67" s="10"/>
      <c r="AU67" s="11"/>
      <c r="AV67" s="10"/>
    </row>
    <row r="68" spans="1:48" s="12" customFormat="1" ht="27" customHeight="1">
      <c r="A68" s="218"/>
      <c r="B68" s="219"/>
      <c r="C68" s="220"/>
      <c r="D68" s="13" t="s">
        <v>119</v>
      </c>
      <c r="E68" s="7">
        <f t="shared" ref="E68:F68" si="80">H68+K68+N68+Q68+T68+W68+Z68+AC68+AF68+AI68+AL68+AO68</f>
        <v>0</v>
      </c>
      <c r="F68" s="14">
        <f t="shared" si="80"/>
        <v>0</v>
      </c>
      <c r="G68" s="7">
        <v>0</v>
      </c>
      <c r="H68" s="66">
        <f t="shared" ref="H68:I70" si="81">H12+H17+H22+H27+H32+H37+H42+H47+H58</f>
        <v>0</v>
      </c>
      <c r="I68" s="66">
        <f t="shared" si="81"/>
        <v>0</v>
      </c>
      <c r="J68" s="44">
        <v>0</v>
      </c>
      <c r="K68" s="66">
        <f t="shared" ref="K68:L70" si="82">K12+K17+K22+K27+K32+K37+K42+K47+K58</f>
        <v>0</v>
      </c>
      <c r="L68" s="66">
        <f t="shared" si="82"/>
        <v>0</v>
      </c>
      <c r="M68" s="44">
        <v>0</v>
      </c>
      <c r="N68" s="66">
        <f t="shared" ref="N68:O70" si="83">N12+N17+N22+N27+N32+N37+N42+N47+N58</f>
        <v>0</v>
      </c>
      <c r="O68" s="66">
        <f t="shared" si="83"/>
        <v>0</v>
      </c>
      <c r="P68" s="44">
        <v>0</v>
      </c>
      <c r="Q68" s="66">
        <f t="shared" ref="Q68:R70" si="84">Q12+Q17+Q22+Q27+Q32+Q37+Q42+Q47+Q58</f>
        <v>0</v>
      </c>
      <c r="R68" s="66">
        <f t="shared" si="84"/>
        <v>0</v>
      </c>
      <c r="S68" s="44">
        <v>0</v>
      </c>
      <c r="T68" s="66">
        <f t="shared" ref="T68:U70" si="85">T12+T17+T22+T27+T32+T37+T42+T47+T58</f>
        <v>0</v>
      </c>
      <c r="U68" s="66">
        <f t="shared" si="85"/>
        <v>0</v>
      </c>
      <c r="V68" s="44">
        <v>0</v>
      </c>
      <c r="W68" s="66">
        <f t="shared" ref="W68:X70" si="86">W12+W17+W22+W27+W32+W37+W42+W47+W58</f>
        <v>0</v>
      </c>
      <c r="X68" s="66">
        <f t="shared" si="86"/>
        <v>0</v>
      </c>
      <c r="Y68" s="44">
        <v>0</v>
      </c>
      <c r="Z68" s="66">
        <f t="shared" ref="Z68:AA70" si="87">Z12+Z17+Z22+Z27+Z32+Z37+Z42+Z47+Z58</f>
        <v>0</v>
      </c>
      <c r="AA68" s="66">
        <f t="shared" si="87"/>
        <v>0</v>
      </c>
      <c r="AB68" s="45">
        <v>0</v>
      </c>
      <c r="AC68" s="66">
        <f t="shared" ref="AC68:AD70" si="88">AC12+AC17+AC22+AC27+AC32+AC37+AC42+AC47+AC58</f>
        <v>0</v>
      </c>
      <c r="AD68" s="66">
        <f t="shared" si="88"/>
        <v>0</v>
      </c>
      <c r="AE68" s="44">
        <v>0</v>
      </c>
      <c r="AF68" s="66">
        <f t="shared" ref="AF68:AG70" si="89">AF12+AF17+AF22+AF27+AF32+AF37+AF42+AF47+AF58</f>
        <v>0</v>
      </c>
      <c r="AG68" s="66">
        <f t="shared" si="89"/>
        <v>0</v>
      </c>
      <c r="AH68" s="44">
        <v>0</v>
      </c>
      <c r="AI68" s="66">
        <f t="shared" ref="AI68:AJ70" si="90">AI12+AI17+AI22+AI27+AI32+AI37+AI42+AI47+AI58</f>
        <v>0</v>
      </c>
      <c r="AJ68" s="66">
        <f t="shared" si="90"/>
        <v>0</v>
      </c>
      <c r="AK68" s="45">
        <v>0</v>
      </c>
      <c r="AL68" s="66">
        <f t="shared" ref="AL68:AM70" si="91">AL12+AL17+AL22+AL27+AL32+AL37+AL42+AL47+AL58</f>
        <v>0</v>
      </c>
      <c r="AM68" s="66">
        <f t="shared" si="91"/>
        <v>0</v>
      </c>
      <c r="AN68" s="45">
        <v>0</v>
      </c>
      <c r="AO68" s="66">
        <f t="shared" ref="AO68:AP70" si="92">AO12+AO17+AO22+AO27+AO32+AO37+AO42+AO47+AO58</f>
        <v>0</v>
      </c>
      <c r="AP68" s="66">
        <f t="shared" si="92"/>
        <v>0</v>
      </c>
      <c r="AQ68" s="45">
        <v>0</v>
      </c>
      <c r="AR68" s="180"/>
      <c r="AS68" s="180"/>
      <c r="AT68" s="10"/>
      <c r="AU68" s="10"/>
      <c r="AV68" s="10"/>
    </row>
    <row r="69" spans="1:48" s="12" customFormat="1" ht="27" customHeight="1">
      <c r="A69" s="218"/>
      <c r="B69" s="219"/>
      <c r="C69" s="220"/>
      <c r="D69" s="15" t="s">
        <v>23</v>
      </c>
      <c r="E69" s="7">
        <f>H69+K69+N69+Q69+T69+W69+Z69+AC69+AF69+AI69+AL69+AO69</f>
        <v>7860.9</v>
      </c>
      <c r="F69" s="14">
        <f>I69+L69+O69+R69+U69+X69+AA69+AD69+AG69+AJ69+AM69+AP69</f>
        <v>7643.9000000000005</v>
      </c>
      <c r="G69" s="7">
        <f>F69/E69*100</f>
        <v>97.239501838211922</v>
      </c>
      <c r="H69" s="66">
        <f t="shared" si="81"/>
        <v>136.69999999999999</v>
      </c>
      <c r="I69" s="66">
        <f t="shared" si="81"/>
        <v>58.1</v>
      </c>
      <c r="J69" s="44">
        <f>I69/H69*100</f>
        <v>42.501828822238487</v>
      </c>
      <c r="K69" s="66">
        <f t="shared" si="82"/>
        <v>1317.2</v>
      </c>
      <c r="L69" s="66">
        <f t="shared" si="82"/>
        <v>747.8</v>
      </c>
      <c r="M69" s="44">
        <f>L69/K69*100</f>
        <v>56.771940479805636</v>
      </c>
      <c r="N69" s="66">
        <f t="shared" si="83"/>
        <v>885.9</v>
      </c>
      <c r="O69" s="66">
        <f t="shared" si="83"/>
        <v>427.2</v>
      </c>
      <c r="P69" s="44">
        <f>O69/N69*100</f>
        <v>48.222146969183882</v>
      </c>
      <c r="Q69" s="66">
        <f t="shared" si="84"/>
        <v>261.2</v>
      </c>
      <c r="R69" s="66">
        <f t="shared" si="84"/>
        <v>1051.5</v>
      </c>
      <c r="S69" s="44">
        <f>R69/Q69*100</f>
        <v>402.56508422664626</v>
      </c>
      <c r="T69" s="66">
        <f t="shared" si="85"/>
        <v>311.59999999999997</v>
      </c>
      <c r="U69" s="66">
        <f t="shared" si="85"/>
        <v>84.699999999999989</v>
      </c>
      <c r="V69" s="44">
        <f>U69/T69*100</f>
        <v>27.182284980744541</v>
      </c>
      <c r="W69" s="66">
        <f t="shared" si="86"/>
        <v>408.20000000000005</v>
      </c>
      <c r="X69" s="66">
        <f t="shared" si="86"/>
        <v>750.40000000000009</v>
      </c>
      <c r="Y69" s="44">
        <f>X69/W69*100</f>
        <v>183.8314551690348</v>
      </c>
      <c r="Z69" s="66">
        <f t="shared" si="87"/>
        <v>384.30000000000007</v>
      </c>
      <c r="AA69" s="66">
        <f t="shared" si="87"/>
        <v>383.6</v>
      </c>
      <c r="AB69" s="44">
        <f>AA69/Z69*100</f>
        <v>99.817850637522753</v>
      </c>
      <c r="AC69" s="66">
        <f t="shared" si="88"/>
        <v>661.2</v>
      </c>
      <c r="AD69" s="66">
        <f t="shared" si="88"/>
        <v>732.2</v>
      </c>
      <c r="AE69" s="44">
        <f>AD69/AC69*100</f>
        <v>110.73805202661826</v>
      </c>
      <c r="AF69" s="66">
        <f t="shared" si="89"/>
        <v>694.5</v>
      </c>
      <c r="AG69" s="66">
        <f t="shared" si="89"/>
        <v>788.90000000000009</v>
      </c>
      <c r="AH69" s="44">
        <f>AG69/AF69*100</f>
        <v>113.5925125989921</v>
      </c>
      <c r="AI69" s="66">
        <f t="shared" si="90"/>
        <v>661.19999999999993</v>
      </c>
      <c r="AJ69" s="66">
        <f t="shared" si="90"/>
        <v>632.6</v>
      </c>
      <c r="AK69" s="45">
        <f>AJ69/AI69*100</f>
        <v>95.674531155474909</v>
      </c>
      <c r="AL69" s="66">
        <f t="shared" si="91"/>
        <v>322.3</v>
      </c>
      <c r="AM69" s="66">
        <f t="shared" si="91"/>
        <v>297.59999999999997</v>
      </c>
      <c r="AN69" s="45">
        <v>0</v>
      </c>
      <c r="AO69" s="66">
        <f t="shared" si="92"/>
        <v>1816.6</v>
      </c>
      <c r="AP69" s="66">
        <f t="shared" si="92"/>
        <v>1689.3</v>
      </c>
      <c r="AQ69" s="45">
        <v>0</v>
      </c>
      <c r="AR69" s="180"/>
      <c r="AS69" s="180"/>
      <c r="AT69" s="10"/>
      <c r="AU69" s="10"/>
      <c r="AV69" s="10"/>
    </row>
    <row r="70" spans="1:48" s="12" customFormat="1" ht="16.5" customHeight="1">
      <c r="A70" s="218"/>
      <c r="B70" s="219"/>
      <c r="C70" s="220"/>
      <c r="D70" s="15" t="s">
        <v>120</v>
      </c>
      <c r="E70" s="7">
        <f>H70+K70+N70+Q70+T70+W70+Z70+AC70+AF70+AI70+AL70+AO70</f>
        <v>1833.1</v>
      </c>
      <c r="F70" s="14">
        <f>I70+L70+O70+R70+U70+X70+AA70+AD70+AG70+AJ70+AM70+AP70</f>
        <v>1553.1000000000001</v>
      </c>
      <c r="G70" s="7">
        <f>F70/E70*100</f>
        <v>84.725328678195424</v>
      </c>
      <c r="H70" s="66">
        <f t="shared" si="81"/>
        <v>0</v>
      </c>
      <c r="I70" s="66">
        <f t="shared" si="81"/>
        <v>0</v>
      </c>
      <c r="J70" s="44">
        <v>0</v>
      </c>
      <c r="K70" s="66">
        <f t="shared" si="82"/>
        <v>104.2</v>
      </c>
      <c r="L70" s="66">
        <f t="shared" si="82"/>
        <v>104.2</v>
      </c>
      <c r="M70" s="44">
        <f>L70/K70*100</f>
        <v>100</v>
      </c>
      <c r="N70" s="66">
        <f t="shared" si="83"/>
        <v>131.9</v>
      </c>
      <c r="O70" s="66">
        <f t="shared" si="83"/>
        <v>130.9</v>
      </c>
      <c r="P70" s="44">
        <f>O70/N70*100</f>
        <v>99.241849886277478</v>
      </c>
      <c r="Q70" s="66">
        <f t="shared" si="84"/>
        <v>132.9</v>
      </c>
      <c r="R70" s="66">
        <f t="shared" si="84"/>
        <v>113.9</v>
      </c>
      <c r="S70" s="44">
        <f>R70/Q70*100</f>
        <v>85.703536493604219</v>
      </c>
      <c r="T70" s="66">
        <f t="shared" si="85"/>
        <v>175.1</v>
      </c>
      <c r="U70" s="66">
        <f t="shared" si="85"/>
        <v>161.1</v>
      </c>
      <c r="V70" s="44">
        <f>U70/T70*100</f>
        <v>92.004568817818395</v>
      </c>
      <c r="W70" s="66">
        <f t="shared" si="86"/>
        <v>191.5</v>
      </c>
      <c r="X70" s="66">
        <f t="shared" si="86"/>
        <v>208.4</v>
      </c>
      <c r="Y70" s="44">
        <f>X70/W70*100</f>
        <v>108.82506527415143</v>
      </c>
      <c r="Z70" s="66">
        <f t="shared" si="87"/>
        <v>129</v>
      </c>
      <c r="AA70" s="66">
        <f t="shared" si="87"/>
        <v>125.5</v>
      </c>
      <c r="AB70" s="44">
        <f>AA70/Z70*100</f>
        <v>97.286821705426348</v>
      </c>
      <c r="AC70" s="66">
        <f t="shared" si="88"/>
        <v>177</v>
      </c>
      <c r="AD70" s="66">
        <f t="shared" si="88"/>
        <v>161.19999999999999</v>
      </c>
      <c r="AE70" s="44">
        <f>AD70/AC70*100</f>
        <v>91.073446327683598</v>
      </c>
      <c r="AF70" s="66">
        <f t="shared" si="89"/>
        <v>129</v>
      </c>
      <c r="AG70" s="66">
        <f t="shared" si="89"/>
        <v>108.2</v>
      </c>
      <c r="AH70" s="44">
        <f>AG70/AF70*100</f>
        <v>83.875968992248062</v>
      </c>
      <c r="AI70" s="66">
        <f t="shared" si="90"/>
        <v>187.3</v>
      </c>
      <c r="AJ70" s="66">
        <f t="shared" si="90"/>
        <v>109.10000000000001</v>
      </c>
      <c r="AK70" s="45">
        <f>AJ70/AI70*100</f>
        <v>58.248798718633211</v>
      </c>
      <c r="AL70" s="66">
        <f t="shared" si="91"/>
        <v>120.69999999999999</v>
      </c>
      <c r="AM70" s="66">
        <f t="shared" si="91"/>
        <v>113.4</v>
      </c>
      <c r="AN70" s="45">
        <v>0</v>
      </c>
      <c r="AO70" s="66">
        <f t="shared" si="92"/>
        <v>354.5</v>
      </c>
      <c r="AP70" s="66">
        <f t="shared" si="92"/>
        <v>217.20000000000002</v>
      </c>
      <c r="AQ70" s="45">
        <v>0</v>
      </c>
      <c r="AR70" s="180"/>
      <c r="AS70" s="180"/>
      <c r="AT70" s="10"/>
      <c r="AU70" s="10"/>
      <c r="AV70" s="10"/>
    </row>
    <row r="71" spans="1:48" s="12" customFormat="1" ht="28.5" customHeight="1">
      <c r="A71" s="221"/>
      <c r="B71" s="222"/>
      <c r="C71" s="223"/>
      <c r="D71" s="15" t="s">
        <v>121</v>
      </c>
      <c r="E71" s="7">
        <v>0</v>
      </c>
      <c r="F71" s="14">
        <f t="shared" ref="F71" si="93">I71+L71+O71+R71+U71+X71+AA71+AD71+AG71+AJ71+AM71+AP71</f>
        <v>0</v>
      </c>
      <c r="G71" s="7">
        <v>0</v>
      </c>
      <c r="H71" s="66">
        <f>H15+H20+H25+H30+H35+H40+H45+H50+H66</f>
        <v>0</v>
      </c>
      <c r="I71" s="66">
        <f>I15+I20+I25+I30+I35+I40+I45+I50+I66</f>
        <v>0</v>
      </c>
      <c r="J71" s="44">
        <v>0</v>
      </c>
      <c r="K71" s="66">
        <f>K15+K20+K25+K30+K35+K40+K45+K50+K66</f>
        <v>0</v>
      </c>
      <c r="L71" s="66">
        <f>L15+L20+L25+L30+L35+L40+L45+L50+L66</f>
        <v>0</v>
      </c>
      <c r="M71" s="44">
        <v>0</v>
      </c>
      <c r="N71" s="66">
        <f>N15+N20+N25+N30+N35+N40+N45+N50+N66</f>
        <v>0</v>
      </c>
      <c r="O71" s="66">
        <f>O15+O20+O25+O30+O35+O40+O45+O50+O66</f>
        <v>0</v>
      </c>
      <c r="P71" s="44">
        <v>0</v>
      </c>
      <c r="Q71" s="66">
        <f>Q15+Q20+Q25+Q30+Q35+Q40+Q45+Q50+Q66</f>
        <v>0</v>
      </c>
      <c r="R71" s="66">
        <f>R15+R20+R25+R30+R35+R40+R45+R50+R66</f>
        <v>0</v>
      </c>
      <c r="S71" s="44">
        <v>0</v>
      </c>
      <c r="T71" s="66">
        <f>T15+T20+T25+T30+T35+T40+T45+T50+T66</f>
        <v>0</v>
      </c>
      <c r="U71" s="66">
        <f>U15+U20+U25+U30+U35+U40+U45+U50+U66</f>
        <v>0</v>
      </c>
      <c r="V71" s="44">
        <v>0</v>
      </c>
      <c r="W71" s="66">
        <f>W15+W20+W25+W30+W35+W40+W45+W50+W66</f>
        <v>0</v>
      </c>
      <c r="X71" s="66">
        <f>X15+X20+X25+X30+X35+X40+X45+X50+X66</f>
        <v>0</v>
      </c>
      <c r="Y71" s="44">
        <v>0</v>
      </c>
      <c r="Z71" s="66">
        <f>Z15+Z20+Z25+Z30+Z35+Z40+Z45+Z50+Z66</f>
        <v>0</v>
      </c>
      <c r="AA71" s="66">
        <f>AA15+AA20+AA25+AA30+AA35+AA40+AA45+AA50+AA66</f>
        <v>0</v>
      </c>
      <c r="AB71" s="45">
        <v>0</v>
      </c>
      <c r="AC71" s="66">
        <f>AC15+AC20+AC25+AC30+AC35+AC40+AC45+AC50+AC66</f>
        <v>0</v>
      </c>
      <c r="AD71" s="66">
        <f>AD15+AD20+AD25+AD30+AD35+AD40+AD45+AD50+AD66</f>
        <v>0</v>
      </c>
      <c r="AE71" s="44">
        <v>0</v>
      </c>
      <c r="AF71" s="66">
        <f>AF15+AF20+AF25+AF30+AF35+AF40+AF45+AF50+AF66</f>
        <v>0</v>
      </c>
      <c r="AG71" s="66">
        <f>AG15+AG20+AG25+AG30+AG35+AG40+AG45+AG50+AG66</f>
        <v>0</v>
      </c>
      <c r="AH71" s="44">
        <v>0</v>
      </c>
      <c r="AI71" s="66">
        <f>AI15+AI20+AI25+AI30+AI35+AI40+AI45+AI50+AI66</f>
        <v>0</v>
      </c>
      <c r="AJ71" s="66">
        <f>AJ15+AJ20+AJ25+AJ30+AJ35+AJ40+AJ45+AJ50+AJ66</f>
        <v>0</v>
      </c>
      <c r="AK71" s="45">
        <v>0</v>
      </c>
      <c r="AL71" s="66">
        <f>AL15+AL20+AL25+AL30+AL35+AL40+AL45+AL50+AL66</f>
        <v>0</v>
      </c>
      <c r="AM71" s="66">
        <f>AM15+AM20+AM25+AM30+AM35+AM40+AM45+AM50+AM66</f>
        <v>0</v>
      </c>
      <c r="AN71" s="45">
        <v>0</v>
      </c>
      <c r="AO71" s="66">
        <f>AO15+AO20+AO25+AO30+AO35+AO40+AO45+AO50+AO66</f>
        <v>0</v>
      </c>
      <c r="AP71" s="66">
        <f>AP15+AP20+AP25+AP30+AP35+AP40+AP45+AP50+AP66</f>
        <v>0</v>
      </c>
      <c r="AQ71" s="45">
        <v>0</v>
      </c>
      <c r="AR71" s="180"/>
      <c r="AS71" s="180"/>
      <c r="AT71" s="10"/>
      <c r="AU71" s="10"/>
      <c r="AV71" s="10"/>
    </row>
    <row r="72" spans="1:48" s="12" customFormat="1" ht="28.5" customHeight="1">
      <c r="A72" s="125" t="s">
        <v>25</v>
      </c>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c r="AO72" s="126"/>
      <c r="AP72" s="126"/>
      <c r="AQ72" s="126"/>
      <c r="AR72" s="126"/>
      <c r="AS72" s="127"/>
      <c r="AT72" s="10"/>
      <c r="AU72" s="10"/>
      <c r="AV72" s="10"/>
    </row>
    <row r="73" spans="1:48" s="12" customFormat="1" ht="16.5" customHeight="1">
      <c r="A73" s="197" t="s">
        <v>43</v>
      </c>
      <c r="B73" s="198" t="s">
        <v>89</v>
      </c>
      <c r="C73" s="205" t="s">
        <v>158</v>
      </c>
      <c r="D73" s="2" t="s">
        <v>123</v>
      </c>
      <c r="E73" s="7">
        <f>E74+E75+E76</f>
        <v>983</v>
      </c>
      <c r="F73" s="7">
        <f>F74+F75+F76</f>
        <v>983</v>
      </c>
      <c r="G73" s="44">
        <f>F73/E73*100</f>
        <v>100</v>
      </c>
      <c r="H73" s="44">
        <f>SUM(H74:H77)</f>
        <v>0</v>
      </c>
      <c r="I73" s="44">
        <v>0</v>
      </c>
      <c r="J73" s="44">
        <v>0</v>
      </c>
      <c r="K73" s="44">
        <f>SUM(K74:K77)</f>
        <v>0</v>
      </c>
      <c r="L73" s="44">
        <f>SUM(L74:L77)</f>
        <v>0</v>
      </c>
      <c r="M73" s="44">
        <v>0</v>
      </c>
      <c r="N73" s="44">
        <f>SUM(N74:N77)</f>
        <v>0</v>
      </c>
      <c r="O73" s="44">
        <f>SUM(O74:O77)</f>
        <v>0</v>
      </c>
      <c r="P73" s="44">
        <v>0</v>
      </c>
      <c r="Q73" s="44">
        <f>SUM(Q74:Q77)</f>
        <v>0</v>
      </c>
      <c r="R73" s="44">
        <f>SUM(R74:R77)</f>
        <v>0</v>
      </c>
      <c r="S73" s="44">
        <v>0</v>
      </c>
      <c r="T73" s="44">
        <f>SUM(T74:T77)</f>
        <v>40</v>
      </c>
      <c r="U73" s="44">
        <f>SUM(U74:U77)</f>
        <v>40</v>
      </c>
      <c r="V73" s="44">
        <f>U73/T73*100</f>
        <v>100</v>
      </c>
      <c r="W73" s="44">
        <v>63</v>
      </c>
      <c r="X73" s="44">
        <f>SUM(X74:X77)</f>
        <v>63</v>
      </c>
      <c r="Y73" s="44">
        <f>W73/X73*100</f>
        <v>100</v>
      </c>
      <c r="Z73" s="44">
        <f>SUM(Z74:Z77)</f>
        <v>0</v>
      </c>
      <c r="AA73" s="44">
        <f>SUM(AA74:AA77)</f>
        <v>0</v>
      </c>
      <c r="AB73" s="44">
        <v>0</v>
      </c>
      <c r="AC73" s="44">
        <f>SUM(AC74:AC77)</f>
        <v>0</v>
      </c>
      <c r="AD73" s="44">
        <f>SUM(AD74:AD77)</f>
        <v>0</v>
      </c>
      <c r="AE73" s="44">
        <v>0</v>
      </c>
      <c r="AF73" s="44">
        <f>SUM(AF74:AF77)</f>
        <v>0</v>
      </c>
      <c r="AG73" s="44">
        <f>SUM(AG74:AG77)</f>
        <v>0</v>
      </c>
      <c r="AH73" s="44">
        <v>0</v>
      </c>
      <c r="AI73" s="44">
        <f>SUM(AI74:AI77)</f>
        <v>330</v>
      </c>
      <c r="AJ73" s="44">
        <f>SUM(AJ74:AJ77)</f>
        <v>330</v>
      </c>
      <c r="AK73" s="44">
        <f>AJ73/AI73*100</f>
        <v>100</v>
      </c>
      <c r="AL73" s="44">
        <f>SUM(AL74:AL77)</f>
        <v>550</v>
      </c>
      <c r="AM73" s="44">
        <f>SUM(AM74:AM77)</f>
        <v>550</v>
      </c>
      <c r="AN73" s="44">
        <f>AM73/AL73*100</f>
        <v>100</v>
      </c>
      <c r="AO73" s="44">
        <f>SUM(AO74:AO77)</f>
        <v>0</v>
      </c>
      <c r="AP73" s="44">
        <f>SUM(AP74:AP77)</f>
        <v>0</v>
      </c>
      <c r="AQ73" s="44">
        <v>0</v>
      </c>
      <c r="AR73" s="173" t="s">
        <v>224</v>
      </c>
      <c r="AS73" s="170"/>
      <c r="AT73" s="10"/>
      <c r="AU73" s="10"/>
      <c r="AV73" s="10"/>
    </row>
    <row r="74" spans="1:48" s="11" customFormat="1" ht="16.5" customHeight="1">
      <c r="A74" s="224"/>
      <c r="B74" s="204"/>
      <c r="C74" s="206"/>
      <c r="D74" s="62" t="s">
        <v>119</v>
      </c>
      <c r="E74" s="7">
        <f>H74+K74+N74+Q74+T74+W74+Z74+AC74+AF74+AI74+AL74+AO74</f>
        <v>0</v>
      </c>
      <c r="F74" s="14">
        <f t="shared" ref="F74" si="94">I74+L74+O74+R74+U74+X74+AA74+AD74+AG74+AJ74+AM74+AP74</f>
        <v>0</v>
      </c>
      <c r="G74" s="44">
        <v>0</v>
      </c>
      <c r="H74" s="19">
        <f>K74+N74+Q74+T74+W74+Z74+AC74+AF74+AI74+AL74+AO74+AR74</f>
        <v>0</v>
      </c>
      <c r="I74" s="19">
        <f>L74+O74+R74+U74+X74+AA74+AD74+AG74+AJ74+AM74+AP74+AS74</f>
        <v>0</v>
      </c>
      <c r="J74" s="19">
        <v>0</v>
      </c>
      <c r="K74" s="19">
        <v>0</v>
      </c>
      <c r="L74" s="19">
        <v>0</v>
      </c>
      <c r="M74" s="19">
        <v>0</v>
      </c>
      <c r="N74" s="19">
        <v>0</v>
      </c>
      <c r="O74" s="19">
        <v>0</v>
      </c>
      <c r="P74" s="19">
        <v>0</v>
      </c>
      <c r="Q74" s="19">
        <v>0</v>
      </c>
      <c r="R74" s="19">
        <v>0</v>
      </c>
      <c r="S74" s="19">
        <v>0</v>
      </c>
      <c r="T74" s="19">
        <v>0</v>
      </c>
      <c r="U74" s="19">
        <v>0</v>
      </c>
      <c r="V74" s="19">
        <v>0</v>
      </c>
      <c r="W74" s="19">
        <v>0</v>
      </c>
      <c r="X74" s="19">
        <v>0</v>
      </c>
      <c r="Y74" s="19">
        <v>0</v>
      </c>
      <c r="Z74" s="19">
        <v>0</v>
      </c>
      <c r="AA74" s="19">
        <v>0</v>
      </c>
      <c r="AB74" s="19">
        <v>0</v>
      </c>
      <c r="AC74" s="19">
        <v>0</v>
      </c>
      <c r="AD74" s="19">
        <v>0</v>
      </c>
      <c r="AE74" s="19">
        <v>0</v>
      </c>
      <c r="AF74" s="19">
        <v>0</v>
      </c>
      <c r="AG74" s="19">
        <v>0</v>
      </c>
      <c r="AH74" s="19">
        <v>0</v>
      </c>
      <c r="AI74" s="19">
        <v>0</v>
      </c>
      <c r="AJ74" s="19">
        <v>0</v>
      </c>
      <c r="AK74" s="19">
        <v>0</v>
      </c>
      <c r="AL74" s="19">
        <v>0</v>
      </c>
      <c r="AM74" s="19">
        <v>0</v>
      </c>
      <c r="AN74" s="19">
        <v>0</v>
      </c>
      <c r="AO74" s="19">
        <v>0</v>
      </c>
      <c r="AP74" s="19">
        <v>0</v>
      </c>
      <c r="AQ74" s="19">
        <v>0</v>
      </c>
      <c r="AR74" s="174"/>
      <c r="AS74" s="171"/>
      <c r="AT74" s="10"/>
      <c r="AU74" s="10"/>
      <c r="AV74" s="10"/>
    </row>
    <row r="75" spans="1:48" s="11" customFormat="1" ht="409.5" customHeight="1">
      <c r="A75" s="224"/>
      <c r="B75" s="204"/>
      <c r="C75" s="206"/>
      <c r="D75" s="21" t="s">
        <v>23</v>
      </c>
      <c r="E75" s="7">
        <v>880</v>
      </c>
      <c r="F75" s="14">
        <f>I75+L75+O75+R75+U75+X75+AA75+AD75+AG75+AJ75+AM75+AP75</f>
        <v>880</v>
      </c>
      <c r="G75" s="44">
        <f t="shared" ref="G75:G76" si="95">F75/E75*100</f>
        <v>100</v>
      </c>
      <c r="H75" s="19">
        <v>0</v>
      </c>
      <c r="I75" s="19">
        <v>0</v>
      </c>
      <c r="J75" s="19">
        <v>0</v>
      </c>
      <c r="K75" s="19">
        <v>0</v>
      </c>
      <c r="L75" s="19">
        <v>0</v>
      </c>
      <c r="M75" s="19">
        <v>0</v>
      </c>
      <c r="N75" s="19">
        <v>0</v>
      </c>
      <c r="O75" s="19">
        <v>0</v>
      </c>
      <c r="P75" s="19">
        <v>0</v>
      </c>
      <c r="Q75" s="19">
        <v>0</v>
      </c>
      <c r="R75" s="19">
        <v>0</v>
      </c>
      <c r="S75" s="19">
        <v>0</v>
      </c>
      <c r="T75" s="19">
        <v>0</v>
      </c>
      <c r="U75" s="19">
        <v>0</v>
      </c>
      <c r="V75" s="19">
        <v>0</v>
      </c>
      <c r="W75" s="19">
        <v>0</v>
      </c>
      <c r="X75" s="19">
        <v>0</v>
      </c>
      <c r="Y75" s="19">
        <v>0</v>
      </c>
      <c r="Z75" s="19">
        <v>0</v>
      </c>
      <c r="AA75" s="19">
        <v>0</v>
      </c>
      <c r="AB75" s="19">
        <v>0</v>
      </c>
      <c r="AC75" s="19">
        <v>0</v>
      </c>
      <c r="AD75" s="19">
        <v>0</v>
      </c>
      <c r="AE75" s="19">
        <v>0</v>
      </c>
      <c r="AF75" s="19">
        <v>0</v>
      </c>
      <c r="AG75" s="19">
        <v>0</v>
      </c>
      <c r="AH75" s="19">
        <v>0</v>
      </c>
      <c r="AI75" s="19">
        <v>330</v>
      </c>
      <c r="AJ75" s="19">
        <v>330</v>
      </c>
      <c r="AK75" s="19">
        <f>AJ75/AI75*100</f>
        <v>100</v>
      </c>
      <c r="AL75" s="19">
        <v>550</v>
      </c>
      <c r="AM75" s="19">
        <v>550</v>
      </c>
      <c r="AN75" s="19">
        <f>AM75/AL75*100</f>
        <v>100</v>
      </c>
      <c r="AO75" s="19">
        <v>0</v>
      </c>
      <c r="AP75" s="19">
        <v>0</v>
      </c>
      <c r="AQ75" s="19">
        <v>0</v>
      </c>
      <c r="AR75" s="174"/>
      <c r="AS75" s="171"/>
      <c r="AT75" s="10"/>
      <c r="AU75" s="10"/>
      <c r="AV75" s="10"/>
    </row>
    <row r="76" spans="1:48" s="11" customFormat="1" ht="409.6" customHeight="1">
      <c r="A76" s="224"/>
      <c r="B76" s="204"/>
      <c r="C76" s="206"/>
      <c r="D76" s="21" t="s">
        <v>120</v>
      </c>
      <c r="E76" s="7">
        <f>H76+K76+N76+Q76+T76+W76+Z76+AC76+AF76+AI76+AL76+AO76</f>
        <v>103</v>
      </c>
      <c r="F76" s="14">
        <f>I76+L76+O76+R76+U76+X76+AA76+AD76+AG76+AJ76+AM76+AP76</f>
        <v>103</v>
      </c>
      <c r="G76" s="44">
        <f t="shared" si="95"/>
        <v>100</v>
      </c>
      <c r="H76" s="19">
        <v>0</v>
      </c>
      <c r="I76" s="19">
        <v>0</v>
      </c>
      <c r="J76" s="19">
        <v>0</v>
      </c>
      <c r="K76" s="19">
        <v>0</v>
      </c>
      <c r="L76" s="19">
        <v>0</v>
      </c>
      <c r="M76" s="19">
        <v>0</v>
      </c>
      <c r="N76" s="19">
        <v>0</v>
      </c>
      <c r="O76" s="19">
        <v>0</v>
      </c>
      <c r="P76" s="19">
        <v>0</v>
      </c>
      <c r="Q76" s="19">
        <v>0</v>
      </c>
      <c r="R76" s="19">
        <v>0</v>
      </c>
      <c r="S76" s="19">
        <v>0</v>
      </c>
      <c r="T76" s="19">
        <v>40</v>
      </c>
      <c r="U76" s="19">
        <v>40</v>
      </c>
      <c r="V76" s="19">
        <f>U76/T76*100</f>
        <v>100</v>
      </c>
      <c r="W76" s="19">
        <v>63</v>
      </c>
      <c r="X76" s="19">
        <v>63</v>
      </c>
      <c r="Y76" s="19">
        <f>X76/W76*100</f>
        <v>100</v>
      </c>
      <c r="Z76" s="19">
        <v>0</v>
      </c>
      <c r="AA76" s="19">
        <v>0</v>
      </c>
      <c r="AB76" s="19">
        <v>0</v>
      </c>
      <c r="AC76" s="19">
        <v>0</v>
      </c>
      <c r="AD76" s="19">
        <v>0</v>
      </c>
      <c r="AE76" s="19">
        <v>0</v>
      </c>
      <c r="AF76" s="19">
        <v>0</v>
      </c>
      <c r="AG76" s="19">
        <v>0</v>
      </c>
      <c r="AH76" s="19">
        <v>0</v>
      </c>
      <c r="AI76" s="19">
        <v>0</v>
      </c>
      <c r="AJ76" s="19">
        <v>0</v>
      </c>
      <c r="AK76" s="19">
        <v>0</v>
      </c>
      <c r="AL76" s="19">
        <v>0</v>
      </c>
      <c r="AM76" s="19">
        <v>0</v>
      </c>
      <c r="AN76" s="19">
        <v>0</v>
      </c>
      <c r="AO76" s="19">
        <v>0</v>
      </c>
      <c r="AP76" s="19">
        <v>0</v>
      </c>
      <c r="AQ76" s="19">
        <v>0</v>
      </c>
      <c r="AR76" s="174"/>
      <c r="AS76" s="171"/>
      <c r="AT76" s="10"/>
      <c r="AU76" s="10"/>
      <c r="AV76" s="10"/>
    </row>
    <row r="77" spans="1:48" s="11" customFormat="1" ht="409.5" customHeight="1">
      <c r="A77" s="224"/>
      <c r="B77" s="204"/>
      <c r="C77" s="206"/>
      <c r="D77" s="21" t="s">
        <v>121</v>
      </c>
      <c r="E77" s="7">
        <f t="shared" ref="E77" si="96">H77+K77+N77+Q77+T77+W77+Z77+AC77+AF77+AI77+AL77+AO77</f>
        <v>0</v>
      </c>
      <c r="F77" s="14">
        <f>I77+L77+O77+R77+U77+X77+AA77+AD77+AG77+AJ77+AM77+AP77</f>
        <v>0</v>
      </c>
      <c r="G77" s="44">
        <v>0</v>
      </c>
      <c r="H77" s="19">
        <f t="shared" ref="H77" si="97">K77+N77+Q77+T77+W77+Z77+AC77+AF77+AI77+AL77+AO77+AR77</f>
        <v>0</v>
      </c>
      <c r="I77" s="19">
        <f t="shared" ref="I77" si="98">L77+O77+R77+U77+X77+AA77+AD77+AG77+AJ77+AM77+AP77+AS77</f>
        <v>0</v>
      </c>
      <c r="J77" s="19">
        <v>0</v>
      </c>
      <c r="K77" s="19">
        <v>0</v>
      </c>
      <c r="L77" s="19">
        <v>0</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75"/>
      <c r="AS77" s="172"/>
      <c r="AT77" s="10"/>
      <c r="AU77" s="10"/>
      <c r="AV77" s="10"/>
    </row>
    <row r="78" spans="1:48" s="12" customFormat="1" ht="16.5" customHeight="1">
      <c r="A78" s="197" t="s">
        <v>53</v>
      </c>
      <c r="B78" s="198" t="s">
        <v>145</v>
      </c>
      <c r="C78" s="205" t="s">
        <v>146</v>
      </c>
      <c r="D78" s="2" t="s">
        <v>123</v>
      </c>
      <c r="E78" s="44">
        <f>E81+E80+E79</f>
        <v>150</v>
      </c>
      <c r="F78" s="44">
        <f>SUM(F79:F82)</f>
        <v>150</v>
      </c>
      <c r="G78" s="44">
        <f>F78/E78*100</f>
        <v>100</v>
      </c>
      <c r="H78" s="44">
        <f>H79+H80+H81+H82</f>
        <v>0</v>
      </c>
      <c r="I78" s="44">
        <f t="shared" ref="I78:O78" si="99">I79+I80+I81+I82</f>
        <v>0</v>
      </c>
      <c r="J78" s="44">
        <v>0</v>
      </c>
      <c r="K78" s="44">
        <f t="shared" si="99"/>
        <v>0</v>
      </c>
      <c r="L78" s="44">
        <f t="shared" si="99"/>
        <v>0</v>
      </c>
      <c r="M78" s="44">
        <v>0</v>
      </c>
      <c r="N78" s="44">
        <f t="shared" si="99"/>
        <v>0</v>
      </c>
      <c r="O78" s="44">
        <f t="shared" si="99"/>
        <v>0</v>
      </c>
      <c r="P78" s="44">
        <v>0</v>
      </c>
      <c r="Q78" s="44">
        <v>0</v>
      </c>
      <c r="R78" s="44">
        <v>0</v>
      </c>
      <c r="S78" s="44">
        <v>0</v>
      </c>
      <c r="T78" s="44">
        <v>0</v>
      </c>
      <c r="U78" s="44">
        <v>0</v>
      </c>
      <c r="V78" s="44">
        <v>0</v>
      </c>
      <c r="W78" s="44">
        <v>0</v>
      </c>
      <c r="X78" s="44">
        <v>0</v>
      </c>
      <c r="Y78" s="44">
        <v>0</v>
      </c>
      <c r="Z78" s="44">
        <v>0</v>
      </c>
      <c r="AA78" s="44">
        <v>0</v>
      </c>
      <c r="AB78" s="44">
        <v>0</v>
      </c>
      <c r="AC78" s="44">
        <f t="shared" ref="AC78:AD78" si="100">AC79+AC80+AC81+AC82</f>
        <v>0</v>
      </c>
      <c r="AD78" s="44">
        <f t="shared" si="100"/>
        <v>0</v>
      </c>
      <c r="AE78" s="44">
        <v>0</v>
      </c>
      <c r="AF78" s="44">
        <f t="shared" ref="AF78:AG78" si="101">AF79+AF80+AF81+AF82</f>
        <v>0</v>
      </c>
      <c r="AG78" s="44">
        <f t="shared" si="101"/>
        <v>0</v>
      </c>
      <c r="AH78" s="44">
        <v>0</v>
      </c>
      <c r="AI78" s="44">
        <v>0</v>
      </c>
      <c r="AJ78" s="44">
        <f t="shared" ref="AJ78:AL78" si="102">AJ79+AJ80+AJ81+AJ82</f>
        <v>0</v>
      </c>
      <c r="AK78" s="44">
        <f t="shared" si="102"/>
        <v>0</v>
      </c>
      <c r="AL78" s="44">
        <f t="shared" si="102"/>
        <v>150</v>
      </c>
      <c r="AM78" s="44">
        <f>AM81+AM80+AM79</f>
        <v>150</v>
      </c>
      <c r="AN78" s="44">
        <f>AM78/AL78*100</f>
        <v>100</v>
      </c>
      <c r="AO78" s="44">
        <v>0</v>
      </c>
      <c r="AP78" s="44">
        <v>0</v>
      </c>
      <c r="AQ78" s="44">
        <v>0</v>
      </c>
      <c r="AR78" s="176" t="s">
        <v>233</v>
      </c>
      <c r="AS78" s="170"/>
      <c r="AT78" s="10"/>
      <c r="AU78" s="10"/>
      <c r="AV78" s="10"/>
    </row>
    <row r="79" spans="1:48" s="11" customFormat="1" ht="16.5" customHeight="1">
      <c r="A79" s="197"/>
      <c r="B79" s="198"/>
      <c r="C79" s="206"/>
      <c r="D79" s="62" t="s">
        <v>119</v>
      </c>
      <c r="E79" s="19">
        <f>H79+K79+N79+Q79+T79+W79+Z79+AC79+AF79+AI79+AL79+AO79</f>
        <v>0</v>
      </c>
      <c r="F79" s="19">
        <f>I79+L79+O79+R79+U79+X79+AA79+AD79+AG79+AJ79+AM79+AP79</f>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76"/>
      <c r="AS79" s="171"/>
      <c r="AT79" s="10"/>
      <c r="AU79" s="10"/>
      <c r="AV79" s="10"/>
    </row>
    <row r="80" spans="1:48" s="11" customFormat="1" ht="27" customHeight="1">
      <c r="A80" s="197"/>
      <c r="B80" s="198"/>
      <c r="C80" s="206"/>
      <c r="D80" s="21" t="s">
        <v>23</v>
      </c>
      <c r="E80" s="19">
        <v>0</v>
      </c>
      <c r="F80" s="19">
        <f t="shared" ref="E80:F82" si="103">I80+L80+O80+R80+U80+X80+AA80+AD80+AG80+AJ80+AM80+AP80</f>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76"/>
      <c r="AS80" s="171"/>
      <c r="AT80" s="10"/>
      <c r="AU80" s="10"/>
      <c r="AV80" s="10"/>
    </row>
    <row r="81" spans="1:48" s="11" customFormat="1" ht="92.25" customHeight="1">
      <c r="A81" s="197"/>
      <c r="B81" s="198"/>
      <c r="C81" s="206"/>
      <c r="D81" s="21" t="s">
        <v>120</v>
      </c>
      <c r="E81" s="19">
        <v>150</v>
      </c>
      <c r="F81" s="19">
        <f t="shared" si="103"/>
        <v>150</v>
      </c>
      <c r="G81" s="19">
        <f>F81/E81*100</f>
        <v>100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150</v>
      </c>
      <c r="AM81" s="19">
        <v>150</v>
      </c>
      <c r="AN81" s="19">
        <f>AM81/AL81*100</f>
        <v>100</v>
      </c>
      <c r="AO81" s="19">
        <v>0</v>
      </c>
      <c r="AP81" s="19">
        <v>0</v>
      </c>
      <c r="AQ81" s="19">
        <v>0</v>
      </c>
      <c r="AR81" s="176"/>
      <c r="AS81" s="171"/>
      <c r="AT81" s="10"/>
      <c r="AU81" s="10"/>
      <c r="AV81" s="10"/>
    </row>
    <row r="82" spans="1:48" s="11" customFormat="1" ht="409.5" customHeight="1">
      <c r="A82" s="197"/>
      <c r="B82" s="198"/>
      <c r="C82" s="206"/>
      <c r="D82" s="21" t="s">
        <v>121</v>
      </c>
      <c r="E82" s="19">
        <f t="shared" si="103"/>
        <v>0</v>
      </c>
      <c r="F82" s="19">
        <f t="shared" si="103"/>
        <v>0</v>
      </c>
      <c r="G82" s="19">
        <v>0</v>
      </c>
      <c r="H82" s="19">
        <v>0</v>
      </c>
      <c r="I82" s="19">
        <v>0</v>
      </c>
      <c r="J82" s="19">
        <v>0</v>
      </c>
      <c r="K82" s="19">
        <v>0</v>
      </c>
      <c r="L82" s="19">
        <v>0</v>
      </c>
      <c r="M82" s="19">
        <v>0</v>
      </c>
      <c r="N82" s="19">
        <v>0</v>
      </c>
      <c r="O82" s="19">
        <v>0</v>
      </c>
      <c r="P82" s="19">
        <v>0</v>
      </c>
      <c r="Q82" s="19">
        <v>0</v>
      </c>
      <c r="R82" s="19">
        <v>0</v>
      </c>
      <c r="S82" s="19">
        <v>0</v>
      </c>
      <c r="T82" s="19">
        <v>0</v>
      </c>
      <c r="U82" s="19">
        <v>0</v>
      </c>
      <c r="V82" s="19">
        <v>0</v>
      </c>
      <c r="W82" s="19">
        <v>0</v>
      </c>
      <c r="X82" s="19">
        <v>0</v>
      </c>
      <c r="Y82" s="19">
        <v>0</v>
      </c>
      <c r="Z82" s="19">
        <v>0</v>
      </c>
      <c r="AA82" s="19">
        <v>0</v>
      </c>
      <c r="AB82" s="19">
        <v>0</v>
      </c>
      <c r="AC82" s="19">
        <v>0</v>
      </c>
      <c r="AD82" s="19">
        <v>0</v>
      </c>
      <c r="AE82" s="19">
        <v>0</v>
      </c>
      <c r="AF82" s="19">
        <v>0</v>
      </c>
      <c r="AG82" s="19">
        <v>0</v>
      </c>
      <c r="AH82" s="19">
        <v>0</v>
      </c>
      <c r="AI82" s="19">
        <v>0</v>
      </c>
      <c r="AJ82" s="19">
        <v>0</v>
      </c>
      <c r="AK82" s="19">
        <v>0</v>
      </c>
      <c r="AL82" s="19">
        <v>0</v>
      </c>
      <c r="AM82" s="19">
        <v>0</v>
      </c>
      <c r="AN82" s="19">
        <v>0</v>
      </c>
      <c r="AO82" s="19">
        <v>0</v>
      </c>
      <c r="AP82" s="19">
        <v>0</v>
      </c>
      <c r="AQ82" s="19">
        <v>0</v>
      </c>
      <c r="AR82" s="176"/>
      <c r="AS82" s="172"/>
      <c r="AT82" s="10"/>
      <c r="AU82" s="10"/>
      <c r="AV82" s="10"/>
    </row>
    <row r="83" spans="1:48" s="57" customFormat="1" ht="400.5" customHeight="1">
      <c r="A83" s="60" t="s">
        <v>54</v>
      </c>
      <c r="B83" s="61" t="s">
        <v>147</v>
      </c>
      <c r="C83" s="62" t="s">
        <v>148</v>
      </c>
      <c r="D83" s="62" t="s">
        <v>26</v>
      </c>
      <c r="E83" s="19" t="s">
        <v>32</v>
      </c>
      <c r="F83" s="19" t="s">
        <v>32</v>
      </c>
      <c r="G83" s="19" t="s">
        <v>32</v>
      </c>
      <c r="H83" s="19" t="s">
        <v>32</v>
      </c>
      <c r="I83" s="19" t="s">
        <v>32</v>
      </c>
      <c r="J83" s="19" t="s">
        <v>32</v>
      </c>
      <c r="K83" s="19" t="s">
        <v>32</v>
      </c>
      <c r="L83" s="19" t="s">
        <v>32</v>
      </c>
      <c r="M83" s="19" t="s">
        <v>32</v>
      </c>
      <c r="N83" s="19" t="s">
        <v>32</v>
      </c>
      <c r="O83" s="19" t="s">
        <v>32</v>
      </c>
      <c r="P83" s="19" t="s">
        <v>32</v>
      </c>
      <c r="Q83" s="19" t="s">
        <v>32</v>
      </c>
      <c r="R83" s="19" t="s">
        <v>32</v>
      </c>
      <c r="S83" s="19" t="s">
        <v>32</v>
      </c>
      <c r="T83" s="19" t="s">
        <v>32</v>
      </c>
      <c r="U83" s="19" t="s">
        <v>32</v>
      </c>
      <c r="V83" s="19" t="s">
        <v>32</v>
      </c>
      <c r="W83" s="19" t="s">
        <v>32</v>
      </c>
      <c r="X83" s="19" t="s">
        <v>32</v>
      </c>
      <c r="Y83" s="19" t="s">
        <v>32</v>
      </c>
      <c r="Z83" s="19" t="s">
        <v>32</v>
      </c>
      <c r="AA83" s="19" t="s">
        <v>32</v>
      </c>
      <c r="AB83" s="19" t="s">
        <v>32</v>
      </c>
      <c r="AC83" s="19" t="s">
        <v>32</v>
      </c>
      <c r="AD83" s="19" t="s">
        <v>32</v>
      </c>
      <c r="AE83" s="19" t="s">
        <v>32</v>
      </c>
      <c r="AF83" s="19" t="s">
        <v>32</v>
      </c>
      <c r="AG83" s="19" t="s">
        <v>32</v>
      </c>
      <c r="AH83" s="19" t="s">
        <v>32</v>
      </c>
      <c r="AI83" s="19" t="s">
        <v>32</v>
      </c>
      <c r="AJ83" s="19" t="s">
        <v>32</v>
      </c>
      <c r="AK83" s="19" t="s">
        <v>32</v>
      </c>
      <c r="AL83" s="19" t="s">
        <v>32</v>
      </c>
      <c r="AM83" s="19" t="s">
        <v>32</v>
      </c>
      <c r="AN83" s="19" t="s">
        <v>32</v>
      </c>
      <c r="AO83" s="19" t="s">
        <v>32</v>
      </c>
      <c r="AP83" s="19" t="s">
        <v>32</v>
      </c>
      <c r="AQ83" s="19" t="s">
        <v>32</v>
      </c>
      <c r="AR83" s="63" t="s">
        <v>193</v>
      </c>
      <c r="AS83" s="19"/>
      <c r="AT83" s="10"/>
      <c r="AU83" s="10"/>
      <c r="AV83" s="10"/>
    </row>
    <row r="84" spans="1:48" s="57" customFormat="1" ht="112.5" customHeight="1">
      <c r="A84" s="60" t="s">
        <v>55</v>
      </c>
      <c r="B84" s="61" t="s">
        <v>149</v>
      </c>
      <c r="C84" s="62" t="s">
        <v>157</v>
      </c>
      <c r="D84" s="62" t="s">
        <v>26</v>
      </c>
      <c r="E84" s="19" t="s">
        <v>32</v>
      </c>
      <c r="F84" s="19" t="s">
        <v>32</v>
      </c>
      <c r="G84" s="19" t="s">
        <v>32</v>
      </c>
      <c r="H84" s="19" t="s">
        <v>32</v>
      </c>
      <c r="I84" s="19" t="s">
        <v>32</v>
      </c>
      <c r="J84" s="19" t="s">
        <v>32</v>
      </c>
      <c r="K84" s="19" t="s">
        <v>32</v>
      </c>
      <c r="L84" s="19" t="s">
        <v>32</v>
      </c>
      <c r="M84" s="19" t="s">
        <v>32</v>
      </c>
      <c r="N84" s="19" t="s">
        <v>32</v>
      </c>
      <c r="O84" s="19" t="s">
        <v>32</v>
      </c>
      <c r="P84" s="19" t="s">
        <v>32</v>
      </c>
      <c r="Q84" s="19" t="s">
        <v>32</v>
      </c>
      <c r="R84" s="19" t="s">
        <v>32</v>
      </c>
      <c r="S84" s="19" t="s">
        <v>32</v>
      </c>
      <c r="T84" s="19" t="s">
        <v>32</v>
      </c>
      <c r="U84" s="19" t="s">
        <v>32</v>
      </c>
      <c r="V84" s="19" t="s">
        <v>32</v>
      </c>
      <c r="W84" s="19" t="s">
        <v>32</v>
      </c>
      <c r="X84" s="19" t="s">
        <v>32</v>
      </c>
      <c r="Y84" s="19" t="s">
        <v>32</v>
      </c>
      <c r="Z84" s="19" t="s">
        <v>32</v>
      </c>
      <c r="AA84" s="19" t="s">
        <v>32</v>
      </c>
      <c r="AB84" s="19" t="s">
        <v>32</v>
      </c>
      <c r="AC84" s="19" t="s">
        <v>32</v>
      </c>
      <c r="AD84" s="19" t="s">
        <v>32</v>
      </c>
      <c r="AE84" s="19" t="s">
        <v>32</v>
      </c>
      <c r="AF84" s="19" t="s">
        <v>32</v>
      </c>
      <c r="AG84" s="19" t="s">
        <v>32</v>
      </c>
      <c r="AH84" s="19" t="s">
        <v>32</v>
      </c>
      <c r="AI84" s="19" t="s">
        <v>32</v>
      </c>
      <c r="AJ84" s="19" t="s">
        <v>32</v>
      </c>
      <c r="AK84" s="19" t="s">
        <v>32</v>
      </c>
      <c r="AL84" s="19" t="s">
        <v>32</v>
      </c>
      <c r="AM84" s="19" t="s">
        <v>32</v>
      </c>
      <c r="AN84" s="19" t="s">
        <v>32</v>
      </c>
      <c r="AO84" s="19" t="s">
        <v>32</v>
      </c>
      <c r="AP84" s="19" t="s">
        <v>32</v>
      </c>
      <c r="AQ84" s="19" t="s">
        <v>32</v>
      </c>
      <c r="AR84" s="63" t="s">
        <v>203</v>
      </c>
      <c r="AS84" s="24"/>
      <c r="AT84" s="10"/>
      <c r="AU84" s="10"/>
      <c r="AV84" s="10"/>
    </row>
    <row r="85" spans="1:48" s="25" customFormat="1" ht="16.5" customHeight="1">
      <c r="A85" s="197" t="s">
        <v>90</v>
      </c>
      <c r="B85" s="198" t="s">
        <v>91</v>
      </c>
      <c r="C85" s="205" t="s">
        <v>162</v>
      </c>
      <c r="D85" s="42" t="s">
        <v>123</v>
      </c>
      <c r="E85" s="7">
        <f>E88+E87+E86</f>
        <v>80</v>
      </c>
      <c r="F85" s="7">
        <f>F86+F87+F88</f>
        <v>0</v>
      </c>
      <c r="G85" s="44">
        <v>0</v>
      </c>
      <c r="H85" s="16">
        <f>H86+H87+H88+H89</f>
        <v>0</v>
      </c>
      <c r="I85" s="44">
        <f t="shared" ref="I85" si="104">I86+I87+I88+I89</f>
        <v>0</v>
      </c>
      <c r="J85" s="43">
        <v>0</v>
      </c>
      <c r="K85" s="16">
        <f>K86+K87+K88+K89</f>
        <v>0</v>
      </c>
      <c r="L85" s="44">
        <f t="shared" ref="L85" si="105">L86+L87+L88+L89</f>
        <v>0</v>
      </c>
      <c r="M85" s="43">
        <v>0</v>
      </c>
      <c r="N85" s="16">
        <f>N86+N87+N88+N89</f>
        <v>0</v>
      </c>
      <c r="O85" s="44">
        <f t="shared" ref="O85" si="106">O86+O87+O88+O89</f>
        <v>0</v>
      </c>
      <c r="P85" s="43">
        <v>0</v>
      </c>
      <c r="Q85" s="16">
        <f>Q86+Q87+Q88+Q89</f>
        <v>0</v>
      </c>
      <c r="R85" s="44">
        <f t="shared" ref="R85" si="107">R86+R87+R88+R89</f>
        <v>0</v>
      </c>
      <c r="S85" s="43">
        <v>0</v>
      </c>
      <c r="T85" s="16">
        <f>T86+T87+T88+T89</f>
        <v>0</v>
      </c>
      <c r="U85" s="44">
        <f t="shared" ref="U85" si="108">U86+U87+U88+U89</f>
        <v>0</v>
      </c>
      <c r="V85" s="43">
        <v>0</v>
      </c>
      <c r="W85" s="16">
        <f>W86+W87+W88+W89</f>
        <v>0</v>
      </c>
      <c r="X85" s="44">
        <f t="shared" ref="X85" si="109">X86+X87+X88+X89</f>
        <v>0</v>
      </c>
      <c r="Y85" s="43">
        <v>0</v>
      </c>
      <c r="Z85" s="16">
        <f>Z86+Z87+Z88+Z89</f>
        <v>0</v>
      </c>
      <c r="AA85" s="44">
        <f t="shared" ref="AA85" si="110">AA86+AA87+AA88+AA89</f>
        <v>0</v>
      </c>
      <c r="AB85" s="43">
        <v>0</v>
      </c>
      <c r="AC85" s="16">
        <f>AC86+AC87+AC88+AC89</f>
        <v>0</v>
      </c>
      <c r="AD85" s="44">
        <f t="shared" ref="AD85" si="111">AD86+AD87+AD88+AD89</f>
        <v>0</v>
      </c>
      <c r="AE85" s="43">
        <v>0</v>
      </c>
      <c r="AF85" s="16">
        <f>AF86+AF87+AF88+AF89</f>
        <v>0</v>
      </c>
      <c r="AG85" s="44">
        <f t="shared" ref="AG85" si="112">AG86+AG87+AG88+AG89</f>
        <v>0</v>
      </c>
      <c r="AH85" s="43">
        <v>0</v>
      </c>
      <c r="AI85" s="16">
        <v>0</v>
      </c>
      <c r="AJ85" s="44">
        <f t="shared" ref="AJ85" si="113">AJ86+AJ87+AJ88+AJ89</f>
        <v>0</v>
      </c>
      <c r="AK85" s="43">
        <v>0</v>
      </c>
      <c r="AL85" s="16">
        <v>0</v>
      </c>
      <c r="AM85" s="44">
        <f t="shared" ref="AM85" si="114">AM86+AM87+AM88+AM89</f>
        <v>0</v>
      </c>
      <c r="AN85" s="43">
        <v>0</v>
      </c>
      <c r="AO85" s="16">
        <f>AO86+AO87+AO88+AO89</f>
        <v>80</v>
      </c>
      <c r="AP85" s="44">
        <v>0</v>
      </c>
      <c r="AQ85" s="44">
        <f>AP85/AO85*100</f>
        <v>0</v>
      </c>
      <c r="AR85" s="170" t="s">
        <v>200</v>
      </c>
      <c r="AS85" s="170" t="s">
        <v>223</v>
      </c>
      <c r="AT85" s="10"/>
      <c r="AU85" s="10"/>
      <c r="AV85" s="10"/>
    </row>
    <row r="86" spans="1:48" s="57" customFormat="1" ht="16.5" customHeight="1">
      <c r="A86" s="197"/>
      <c r="B86" s="198"/>
      <c r="C86" s="205"/>
      <c r="D86" s="62" t="s">
        <v>119</v>
      </c>
      <c r="E86" s="7">
        <f>H86+K86+N86+Q86+T86+W86+Z86+AC86+AF86+AI86+AL86+AO86</f>
        <v>0</v>
      </c>
      <c r="F86" s="14">
        <f t="shared" ref="F86" si="115">I86+L86+O86+R86+U86+X86+AA86+AD86+AG86+AJ86+AM86+AP86</f>
        <v>0</v>
      </c>
      <c r="G86" s="44">
        <v>0</v>
      </c>
      <c r="H86" s="19">
        <v>0</v>
      </c>
      <c r="I86" s="19">
        <v>0</v>
      </c>
      <c r="J86" s="19">
        <v>0</v>
      </c>
      <c r="K86" s="19">
        <v>0</v>
      </c>
      <c r="L86" s="19">
        <v>0</v>
      </c>
      <c r="M86" s="19">
        <v>0</v>
      </c>
      <c r="N86" s="19">
        <v>0</v>
      </c>
      <c r="O86" s="19">
        <v>0</v>
      </c>
      <c r="P86" s="19">
        <v>0</v>
      </c>
      <c r="Q86" s="19">
        <v>0</v>
      </c>
      <c r="R86" s="19">
        <v>0</v>
      </c>
      <c r="S86" s="19">
        <v>0</v>
      </c>
      <c r="T86" s="19">
        <v>0</v>
      </c>
      <c r="U86" s="19">
        <v>0</v>
      </c>
      <c r="V86" s="19">
        <v>0</v>
      </c>
      <c r="W86" s="19">
        <v>0</v>
      </c>
      <c r="X86" s="19">
        <v>0</v>
      </c>
      <c r="Y86" s="19">
        <v>0</v>
      </c>
      <c r="Z86" s="19">
        <v>0</v>
      </c>
      <c r="AA86" s="19">
        <v>0</v>
      </c>
      <c r="AB86" s="19">
        <v>0</v>
      </c>
      <c r="AC86" s="19">
        <v>0</v>
      </c>
      <c r="AD86" s="19">
        <v>0</v>
      </c>
      <c r="AE86" s="19">
        <v>0</v>
      </c>
      <c r="AF86" s="19">
        <v>0</v>
      </c>
      <c r="AG86" s="19">
        <v>0</v>
      </c>
      <c r="AH86" s="19">
        <v>0</v>
      </c>
      <c r="AI86" s="19">
        <v>0</v>
      </c>
      <c r="AJ86" s="19">
        <v>0</v>
      </c>
      <c r="AK86" s="19">
        <v>0</v>
      </c>
      <c r="AL86" s="19">
        <v>0</v>
      </c>
      <c r="AM86" s="19">
        <v>0</v>
      </c>
      <c r="AN86" s="19">
        <v>0</v>
      </c>
      <c r="AO86" s="19">
        <v>0</v>
      </c>
      <c r="AP86" s="19">
        <v>0</v>
      </c>
      <c r="AQ86" s="19">
        <v>0</v>
      </c>
      <c r="AR86" s="171"/>
      <c r="AS86" s="171"/>
      <c r="AT86" s="10"/>
      <c r="AU86" s="10"/>
      <c r="AV86" s="10"/>
    </row>
    <row r="87" spans="1:48" s="57" customFormat="1" ht="16.5" customHeight="1">
      <c r="A87" s="197"/>
      <c r="B87" s="198"/>
      <c r="C87" s="205"/>
      <c r="D87" s="21" t="s">
        <v>23</v>
      </c>
      <c r="E87" s="7">
        <v>80</v>
      </c>
      <c r="F87" s="14">
        <f>I87+L87+O87+R87+U87+X87+AA87+AD87+AG87+AJ87+AM87+AP87</f>
        <v>0</v>
      </c>
      <c r="G87" s="44">
        <v>0</v>
      </c>
      <c r="H87" s="19">
        <v>0</v>
      </c>
      <c r="I87" s="19">
        <v>0</v>
      </c>
      <c r="J87" s="19">
        <v>0</v>
      </c>
      <c r="K87" s="19">
        <v>0</v>
      </c>
      <c r="L87" s="19">
        <v>0</v>
      </c>
      <c r="M87" s="19">
        <v>0</v>
      </c>
      <c r="N87" s="19">
        <v>0</v>
      </c>
      <c r="O87" s="19">
        <v>0</v>
      </c>
      <c r="P87" s="19">
        <v>0</v>
      </c>
      <c r="Q87" s="19">
        <v>0</v>
      </c>
      <c r="R87" s="19">
        <v>0</v>
      </c>
      <c r="S87" s="19">
        <v>0</v>
      </c>
      <c r="T87" s="19">
        <v>0</v>
      </c>
      <c r="U87" s="19">
        <v>0</v>
      </c>
      <c r="V87" s="19">
        <v>0</v>
      </c>
      <c r="W87" s="19">
        <v>0</v>
      </c>
      <c r="X87" s="19">
        <v>0</v>
      </c>
      <c r="Y87" s="19">
        <v>0</v>
      </c>
      <c r="Z87" s="19">
        <v>0</v>
      </c>
      <c r="AA87" s="19">
        <v>0</v>
      </c>
      <c r="AB87" s="19">
        <v>0</v>
      </c>
      <c r="AC87" s="19">
        <v>0</v>
      </c>
      <c r="AD87" s="19">
        <v>0</v>
      </c>
      <c r="AE87" s="19">
        <v>0</v>
      </c>
      <c r="AF87" s="19">
        <v>0</v>
      </c>
      <c r="AG87" s="19">
        <v>0</v>
      </c>
      <c r="AH87" s="19">
        <v>0</v>
      </c>
      <c r="AI87" s="19">
        <v>0</v>
      </c>
      <c r="AJ87" s="19">
        <v>0</v>
      </c>
      <c r="AK87" s="19">
        <v>0</v>
      </c>
      <c r="AL87" s="19">
        <v>0</v>
      </c>
      <c r="AM87" s="19">
        <v>0</v>
      </c>
      <c r="AN87" s="19">
        <v>0</v>
      </c>
      <c r="AO87" s="19">
        <v>80</v>
      </c>
      <c r="AP87" s="19">
        <v>0</v>
      </c>
      <c r="AQ87" s="19">
        <v>0</v>
      </c>
      <c r="AR87" s="171"/>
      <c r="AS87" s="171"/>
      <c r="AT87" s="10"/>
      <c r="AU87" s="10"/>
      <c r="AV87" s="10"/>
    </row>
    <row r="88" spans="1:48" s="57" customFormat="1" ht="16.5" customHeight="1">
      <c r="A88" s="197"/>
      <c r="B88" s="198"/>
      <c r="C88" s="205"/>
      <c r="D88" s="21" t="s">
        <v>120</v>
      </c>
      <c r="E88" s="7">
        <v>0</v>
      </c>
      <c r="F88" s="14">
        <f>I88+L88+O88+R88+U88+X88+AA88+AD88+AG88+AJ88+AM88+AP88</f>
        <v>0</v>
      </c>
      <c r="G88" s="44">
        <v>0</v>
      </c>
      <c r="H88" s="19">
        <v>0</v>
      </c>
      <c r="I88" s="19">
        <v>0</v>
      </c>
      <c r="J88" s="19">
        <v>0</v>
      </c>
      <c r="K88" s="19">
        <v>0</v>
      </c>
      <c r="L88" s="19">
        <v>0</v>
      </c>
      <c r="M88" s="19">
        <v>0</v>
      </c>
      <c r="N88" s="19">
        <v>0</v>
      </c>
      <c r="O88" s="19">
        <v>0</v>
      </c>
      <c r="P88" s="19">
        <v>0</v>
      </c>
      <c r="Q88" s="19">
        <v>0</v>
      </c>
      <c r="R88" s="19">
        <v>0</v>
      </c>
      <c r="S88" s="19">
        <v>0</v>
      </c>
      <c r="T88" s="19">
        <v>0</v>
      </c>
      <c r="U88" s="19">
        <v>0</v>
      </c>
      <c r="V88" s="19">
        <v>0</v>
      </c>
      <c r="W88" s="19">
        <v>0</v>
      </c>
      <c r="X88" s="19">
        <v>0</v>
      </c>
      <c r="Y88" s="19">
        <v>0</v>
      </c>
      <c r="Z88" s="19">
        <v>0</v>
      </c>
      <c r="AA88" s="19">
        <v>0</v>
      </c>
      <c r="AB88" s="19">
        <v>0</v>
      </c>
      <c r="AC88" s="19">
        <v>0</v>
      </c>
      <c r="AD88" s="19">
        <v>0</v>
      </c>
      <c r="AE88" s="19">
        <v>0</v>
      </c>
      <c r="AF88" s="19">
        <v>0</v>
      </c>
      <c r="AG88" s="19">
        <v>0</v>
      </c>
      <c r="AH88" s="19">
        <v>0</v>
      </c>
      <c r="AI88" s="19">
        <v>0</v>
      </c>
      <c r="AJ88" s="19">
        <v>0</v>
      </c>
      <c r="AK88" s="19">
        <v>0</v>
      </c>
      <c r="AL88" s="19">
        <v>0</v>
      </c>
      <c r="AM88" s="19">
        <v>0</v>
      </c>
      <c r="AN88" s="19">
        <v>0</v>
      </c>
      <c r="AO88" s="19">
        <v>0</v>
      </c>
      <c r="AP88" s="19">
        <v>0</v>
      </c>
      <c r="AQ88" s="19">
        <v>0</v>
      </c>
      <c r="AR88" s="171"/>
      <c r="AS88" s="171"/>
      <c r="AT88" s="10"/>
      <c r="AU88" s="10"/>
      <c r="AV88" s="10"/>
    </row>
    <row r="89" spans="1:48" s="57" customFormat="1" ht="314.25" customHeight="1">
      <c r="A89" s="197"/>
      <c r="B89" s="198"/>
      <c r="C89" s="205"/>
      <c r="D89" s="21" t="s">
        <v>121</v>
      </c>
      <c r="E89" s="7">
        <f t="shared" ref="E89" si="116">H89+K89+N89+Q89+T89+W89+Z89+AC89+AF89+AI89+AL89+AO89</f>
        <v>0</v>
      </c>
      <c r="F89" s="14">
        <f>I89+L89+O89+R89+U89+X89+AA89+AD89+AG89+AJ89+AM89+AP89</f>
        <v>0</v>
      </c>
      <c r="G89" s="44">
        <v>0</v>
      </c>
      <c r="H89" s="19">
        <v>0</v>
      </c>
      <c r="I89" s="19">
        <v>0</v>
      </c>
      <c r="J89" s="19">
        <v>0</v>
      </c>
      <c r="K89" s="19">
        <v>0</v>
      </c>
      <c r="L89" s="19">
        <v>0</v>
      </c>
      <c r="M89" s="19">
        <v>0</v>
      </c>
      <c r="N89" s="19">
        <v>0</v>
      </c>
      <c r="O89" s="19">
        <v>0</v>
      </c>
      <c r="P89" s="19">
        <v>0</v>
      </c>
      <c r="Q89" s="19">
        <v>0</v>
      </c>
      <c r="R89" s="19">
        <v>0</v>
      </c>
      <c r="S89" s="19">
        <v>0</v>
      </c>
      <c r="T89" s="19">
        <v>0</v>
      </c>
      <c r="U89" s="19">
        <v>0</v>
      </c>
      <c r="V89" s="19">
        <v>0</v>
      </c>
      <c r="W89" s="19">
        <v>0</v>
      </c>
      <c r="X89" s="19">
        <v>0</v>
      </c>
      <c r="Y89" s="19">
        <v>0</v>
      </c>
      <c r="Z89" s="19">
        <v>0</v>
      </c>
      <c r="AA89" s="19">
        <v>0</v>
      </c>
      <c r="AB89" s="19">
        <v>0</v>
      </c>
      <c r="AC89" s="19">
        <v>0</v>
      </c>
      <c r="AD89" s="19">
        <v>0</v>
      </c>
      <c r="AE89" s="19">
        <v>0</v>
      </c>
      <c r="AF89" s="19">
        <v>0</v>
      </c>
      <c r="AG89" s="19">
        <v>0</v>
      </c>
      <c r="AH89" s="19">
        <v>0</v>
      </c>
      <c r="AI89" s="19">
        <v>0</v>
      </c>
      <c r="AJ89" s="19">
        <v>0</v>
      </c>
      <c r="AK89" s="19">
        <v>0</v>
      </c>
      <c r="AL89" s="19">
        <v>0</v>
      </c>
      <c r="AM89" s="19">
        <v>0</v>
      </c>
      <c r="AN89" s="19">
        <v>0</v>
      </c>
      <c r="AO89" s="19">
        <v>0</v>
      </c>
      <c r="AP89" s="19">
        <v>0</v>
      </c>
      <c r="AQ89" s="19">
        <v>0</v>
      </c>
      <c r="AR89" s="172"/>
      <c r="AS89" s="172"/>
      <c r="AT89" s="10"/>
      <c r="AU89" s="10"/>
      <c r="AV89" s="10"/>
    </row>
    <row r="90" spans="1:48" s="57" customFormat="1" ht="211.5" customHeight="1">
      <c r="A90" s="60" t="s">
        <v>92</v>
      </c>
      <c r="B90" s="61" t="s">
        <v>93</v>
      </c>
      <c r="C90" s="62" t="s">
        <v>157</v>
      </c>
      <c r="D90" s="62" t="s">
        <v>26</v>
      </c>
      <c r="E90" s="19" t="s">
        <v>150</v>
      </c>
      <c r="F90" s="19" t="s">
        <v>150</v>
      </c>
      <c r="G90" s="19" t="s">
        <v>150</v>
      </c>
      <c r="H90" s="19" t="s">
        <v>150</v>
      </c>
      <c r="I90" s="19" t="s">
        <v>150</v>
      </c>
      <c r="J90" s="19" t="s">
        <v>150</v>
      </c>
      <c r="K90" s="19" t="s">
        <v>150</v>
      </c>
      <c r="L90" s="19" t="s">
        <v>150</v>
      </c>
      <c r="M90" s="19" t="s">
        <v>150</v>
      </c>
      <c r="N90" s="19" t="s">
        <v>150</v>
      </c>
      <c r="O90" s="19" t="s">
        <v>150</v>
      </c>
      <c r="P90" s="19" t="s">
        <v>150</v>
      </c>
      <c r="Q90" s="19" t="s">
        <v>150</v>
      </c>
      <c r="R90" s="19" t="s">
        <v>150</v>
      </c>
      <c r="S90" s="19" t="s">
        <v>150</v>
      </c>
      <c r="T90" s="19" t="s">
        <v>150</v>
      </c>
      <c r="U90" s="19" t="s">
        <v>150</v>
      </c>
      <c r="V90" s="19" t="s">
        <v>150</v>
      </c>
      <c r="W90" s="19" t="s">
        <v>150</v>
      </c>
      <c r="X90" s="19" t="s">
        <v>150</v>
      </c>
      <c r="Y90" s="19" t="s">
        <v>150</v>
      </c>
      <c r="Z90" s="19" t="s">
        <v>150</v>
      </c>
      <c r="AA90" s="19" t="s">
        <v>150</v>
      </c>
      <c r="AB90" s="19" t="s">
        <v>150</v>
      </c>
      <c r="AC90" s="19" t="s">
        <v>150</v>
      </c>
      <c r="AD90" s="19" t="s">
        <v>150</v>
      </c>
      <c r="AE90" s="19" t="s">
        <v>150</v>
      </c>
      <c r="AF90" s="19" t="s">
        <v>150</v>
      </c>
      <c r="AG90" s="19" t="s">
        <v>150</v>
      </c>
      <c r="AH90" s="19" t="s">
        <v>150</v>
      </c>
      <c r="AI90" s="19" t="s">
        <v>150</v>
      </c>
      <c r="AJ90" s="19" t="s">
        <v>150</v>
      </c>
      <c r="AK90" s="19" t="s">
        <v>150</v>
      </c>
      <c r="AL90" s="19" t="s">
        <v>150</v>
      </c>
      <c r="AM90" s="19" t="s">
        <v>150</v>
      </c>
      <c r="AN90" s="19" t="s">
        <v>150</v>
      </c>
      <c r="AO90" s="19" t="s">
        <v>150</v>
      </c>
      <c r="AP90" s="19"/>
      <c r="AQ90" s="19"/>
      <c r="AR90" s="47" t="s">
        <v>204</v>
      </c>
      <c r="AS90" s="47"/>
      <c r="AT90" s="10"/>
      <c r="AU90" s="10"/>
      <c r="AV90" s="10"/>
    </row>
    <row r="91" spans="1:48" s="57" customFormat="1" ht="222" customHeight="1">
      <c r="A91" s="60" t="s">
        <v>173</v>
      </c>
      <c r="B91" s="61" t="s">
        <v>182</v>
      </c>
      <c r="C91" s="62" t="s">
        <v>183</v>
      </c>
      <c r="D91" s="62" t="s">
        <v>26</v>
      </c>
      <c r="E91" s="19" t="s">
        <v>150</v>
      </c>
      <c r="F91" s="19" t="s">
        <v>150</v>
      </c>
      <c r="G91" s="19" t="s">
        <v>150</v>
      </c>
      <c r="H91" s="19" t="s">
        <v>150</v>
      </c>
      <c r="I91" s="19" t="s">
        <v>150</v>
      </c>
      <c r="J91" s="19" t="s">
        <v>150</v>
      </c>
      <c r="K91" s="19" t="s">
        <v>150</v>
      </c>
      <c r="L91" s="19" t="s">
        <v>150</v>
      </c>
      <c r="M91" s="19" t="s">
        <v>150</v>
      </c>
      <c r="N91" s="19" t="s">
        <v>150</v>
      </c>
      <c r="O91" s="19" t="s">
        <v>150</v>
      </c>
      <c r="P91" s="19" t="s">
        <v>150</v>
      </c>
      <c r="Q91" s="19" t="s">
        <v>150</v>
      </c>
      <c r="R91" s="19" t="s">
        <v>150</v>
      </c>
      <c r="S91" s="19" t="s">
        <v>150</v>
      </c>
      <c r="T91" s="19" t="s">
        <v>150</v>
      </c>
      <c r="U91" s="19" t="s">
        <v>150</v>
      </c>
      <c r="V91" s="19" t="s">
        <v>150</v>
      </c>
      <c r="W91" s="19" t="s">
        <v>150</v>
      </c>
      <c r="X91" s="19" t="s">
        <v>150</v>
      </c>
      <c r="Y91" s="19" t="s">
        <v>150</v>
      </c>
      <c r="Z91" s="19" t="s">
        <v>150</v>
      </c>
      <c r="AA91" s="19" t="s">
        <v>150</v>
      </c>
      <c r="AB91" s="19" t="s">
        <v>150</v>
      </c>
      <c r="AC91" s="19" t="s">
        <v>150</v>
      </c>
      <c r="AD91" s="19" t="s">
        <v>150</v>
      </c>
      <c r="AE91" s="19" t="s">
        <v>150</v>
      </c>
      <c r="AF91" s="19" t="s">
        <v>150</v>
      </c>
      <c r="AG91" s="19" t="s">
        <v>150</v>
      </c>
      <c r="AH91" s="19" t="s">
        <v>150</v>
      </c>
      <c r="AI91" s="19" t="s">
        <v>150</v>
      </c>
      <c r="AJ91" s="19" t="s">
        <v>150</v>
      </c>
      <c r="AK91" s="19" t="s">
        <v>150</v>
      </c>
      <c r="AL91" s="19" t="s">
        <v>150</v>
      </c>
      <c r="AM91" s="19" t="s">
        <v>150</v>
      </c>
      <c r="AN91" s="19" t="s">
        <v>150</v>
      </c>
      <c r="AO91" s="19" t="s">
        <v>150</v>
      </c>
      <c r="AP91" s="19" t="s">
        <v>150</v>
      </c>
      <c r="AQ91" s="19" t="s">
        <v>150</v>
      </c>
      <c r="AR91" s="63" t="s">
        <v>184</v>
      </c>
      <c r="AS91" s="24"/>
      <c r="AT91" s="10"/>
      <c r="AU91" s="10"/>
      <c r="AV91" s="10"/>
    </row>
    <row r="92" spans="1:48" s="12" customFormat="1" ht="16.5" customHeight="1">
      <c r="A92" s="128" t="s">
        <v>253</v>
      </c>
      <c r="B92" s="129"/>
      <c r="C92" s="130"/>
      <c r="D92" s="2" t="s">
        <v>123</v>
      </c>
      <c r="E92" s="7">
        <f>E93+E94+E95</f>
        <v>1213</v>
      </c>
      <c r="F92" s="7">
        <f>F93+F94+F95</f>
        <v>1133</v>
      </c>
      <c r="G92" s="44">
        <f>F92/E92*100</f>
        <v>93.404781533388288</v>
      </c>
      <c r="H92" s="44">
        <f>H93+H94+H95+H96</f>
        <v>0</v>
      </c>
      <c r="I92" s="44">
        <f>I93+I94+I95+I96</f>
        <v>0</v>
      </c>
      <c r="J92" s="44">
        <v>0</v>
      </c>
      <c r="K92" s="44">
        <f>K93+K94+K95+K96</f>
        <v>0</v>
      </c>
      <c r="L92" s="44">
        <f>L93+L94+L95+L96</f>
        <v>0</v>
      </c>
      <c r="M92" s="44">
        <v>0</v>
      </c>
      <c r="N92" s="44">
        <f>N93+N94+N95+N96</f>
        <v>0</v>
      </c>
      <c r="O92" s="44">
        <f>O93+O94+O95+O96</f>
        <v>0</v>
      </c>
      <c r="P92" s="44">
        <v>0</v>
      </c>
      <c r="Q92" s="44">
        <f>Q93+Q94+Q95+Q96</f>
        <v>0</v>
      </c>
      <c r="R92" s="44">
        <f>R93+R94+R95+R96</f>
        <v>0</v>
      </c>
      <c r="S92" s="44">
        <v>0</v>
      </c>
      <c r="T92" s="44">
        <f>T93+T94+T95+T96</f>
        <v>40</v>
      </c>
      <c r="U92" s="44">
        <f>U93+U94+U95+U96</f>
        <v>40</v>
      </c>
      <c r="V92" s="44">
        <f>U92/T92*100</f>
        <v>100</v>
      </c>
      <c r="W92" s="44">
        <f>W93+W94+W95+W96</f>
        <v>63</v>
      </c>
      <c r="X92" s="44">
        <f>X93+X94+X95+X96</f>
        <v>63</v>
      </c>
      <c r="Y92" s="44">
        <f>X92/W92*100</f>
        <v>100</v>
      </c>
      <c r="Z92" s="44">
        <f>Z93+Z94+Z95+Z96</f>
        <v>0</v>
      </c>
      <c r="AA92" s="44">
        <f>AA93+AA94+AA95+AA96</f>
        <v>0</v>
      </c>
      <c r="AB92" s="44">
        <v>0</v>
      </c>
      <c r="AC92" s="44">
        <f>AC93+AC94+AC95+AC96</f>
        <v>0</v>
      </c>
      <c r="AD92" s="44">
        <f>AD93+AD94+AD95+AD96</f>
        <v>0</v>
      </c>
      <c r="AE92" s="44">
        <v>0</v>
      </c>
      <c r="AF92" s="44">
        <f>AF93+AF94+AF95+AF96</f>
        <v>0</v>
      </c>
      <c r="AG92" s="44">
        <f>AG93+AG94+AG95+AG96</f>
        <v>0</v>
      </c>
      <c r="AH92" s="44">
        <v>0</v>
      </c>
      <c r="AI92" s="44">
        <f>AI93+AI94+AI95+AI96</f>
        <v>330</v>
      </c>
      <c r="AJ92" s="44">
        <f>AJ93+AJ94+AJ95+AJ96</f>
        <v>330</v>
      </c>
      <c r="AK92" s="44">
        <f>AJ92/AI92*100</f>
        <v>100</v>
      </c>
      <c r="AL92" s="44">
        <f>AL93+AL94+AL95+AL96</f>
        <v>700</v>
      </c>
      <c r="AM92" s="44">
        <f>AM93+AM94+AM95+AM96</f>
        <v>700</v>
      </c>
      <c r="AN92" s="44">
        <f>AM92/AL92*100</f>
        <v>100</v>
      </c>
      <c r="AO92" s="44">
        <f>AO93+AO94+AO95+AO96</f>
        <v>80</v>
      </c>
      <c r="AP92" s="44">
        <f>AP93+AP94+AP95+AP96</f>
        <v>0</v>
      </c>
      <c r="AQ92" s="74">
        <v>0</v>
      </c>
      <c r="AR92" s="181"/>
      <c r="AS92" s="181"/>
      <c r="AT92" s="10"/>
      <c r="AU92" s="10"/>
      <c r="AV92" s="10"/>
    </row>
    <row r="93" spans="1:48" s="12" customFormat="1" ht="25.5" customHeight="1">
      <c r="A93" s="131"/>
      <c r="B93" s="132"/>
      <c r="C93" s="133"/>
      <c r="D93" s="13" t="s">
        <v>119</v>
      </c>
      <c r="E93" s="7">
        <f>H93+K93+N93+Q93+T93+W93+Z93+AC93+AF93+AI93+AL93+AO93</f>
        <v>0</v>
      </c>
      <c r="F93" s="14">
        <f t="shared" ref="F93" si="117">I93+L93+O93+R93+U93+X93+AA93+AD93+AG93+AJ93+AM93+AP93</f>
        <v>0</v>
      </c>
      <c r="G93" s="44">
        <v>0</v>
      </c>
      <c r="H93" s="44">
        <f t="shared" ref="H93:I96" si="118">H74+H79+H86</f>
        <v>0</v>
      </c>
      <c r="I93" s="44">
        <f t="shared" si="118"/>
        <v>0</v>
      </c>
      <c r="J93" s="44">
        <v>0</v>
      </c>
      <c r="K93" s="44">
        <f t="shared" ref="K93:L96" si="119">K74+K79+K86</f>
        <v>0</v>
      </c>
      <c r="L93" s="44">
        <f t="shared" si="119"/>
        <v>0</v>
      </c>
      <c r="M93" s="44">
        <v>0</v>
      </c>
      <c r="N93" s="44">
        <f t="shared" ref="N93:O96" si="120">N74+N79+N86</f>
        <v>0</v>
      </c>
      <c r="O93" s="44">
        <f t="shared" si="120"/>
        <v>0</v>
      </c>
      <c r="P93" s="44">
        <v>0</v>
      </c>
      <c r="Q93" s="44">
        <f t="shared" ref="Q93:R96" si="121">Q74+Q79+Q86</f>
        <v>0</v>
      </c>
      <c r="R93" s="44">
        <f t="shared" si="121"/>
        <v>0</v>
      </c>
      <c r="S93" s="44">
        <v>0</v>
      </c>
      <c r="T93" s="44">
        <f t="shared" ref="T93:U96" si="122">T74+T79+T86</f>
        <v>0</v>
      </c>
      <c r="U93" s="44">
        <f t="shared" si="122"/>
        <v>0</v>
      </c>
      <c r="V93" s="44">
        <v>0</v>
      </c>
      <c r="W93" s="44">
        <f t="shared" ref="W93:X96" si="123">W74+W79+W86</f>
        <v>0</v>
      </c>
      <c r="X93" s="44">
        <f t="shared" si="123"/>
        <v>0</v>
      </c>
      <c r="Y93" s="44">
        <v>0</v>
      </c>
      <c r="Z93" s="44">
        <f t="shared" ref="Z93:AA96" si="124">Z74+Z79+Z86</f>
        <v>0</v>
      </c>
      <c r="AA93" s="44">
        <f t="shared" si="124"/>
        <v>0</v>
      </c>
      <c r="AB93" s="44">
        <v>0</v>
      </c>
      <c r="AC93" s="44">
        <f t="shared" ref="AC93:AD96" si="125">AC74+AC79+AC86</f>
        <v>0</v>
      </c>
      <c r="AD93" s="44">
        <f t="shared" si="125"/>
        <v>0</v>
      </c>
      <c r="AE93" s="44">
        <v>0</v>
      </c>
      <c r="AF93" s="44">
        <f t="shared" ref="AF93:AG96" si="126">AF74+AF79+AF86</f>
        <v>0</v>
      </c>
      <c r="AG93" s="44">
        <f t="shared" si="126"/>
        <v>0</v>
      </c>
      <c r="AH93" s="44">
        <v>0</v>
      </c>
      <c r="AI93" s="44">
        <f t="shared" ref="AI93:AJ96" si="127">AI74+AI79+AI86</f>
        <v>0</v>
      </c>
      <c r="AJ93" s="44">
        <f t="shared" si="127"/>
        <v>0</v>
      </c>
      <c r="AK93" s="44">
        <v>0</v>
      </c>
      <c r="AL93" s="44">
        <f t="shared" ref="AL93:AM96" si="128">AL74+AL79+AL86</f>
        <v>0</v>
      </c>
      <c r="AM93" s="44">
        <f t="shared" si="128"/>
        <v>0</v>
      </c>
      <c r="AN93" s="44">
        <v>0</v>
      </c>
      <c r="AO93" s="44">
        <f t="shared" ref="AO93:AP96" si="129">AO74+AO79+AO86</f>
        <v>0</v>
      </c>
      <c r="AP93" s="44">
        <f t="shared" si="129"/>
        <v>0</v>
      </c>
      <c r="AQ93" s="74">
        <v>0</v>
      </c>
      <c r="AR93" s="182"/>
      <c r="AS93" s="182"/>
      <c r="AT93" s="10"/>
      <c r="AU93" s="10"/>
      <c r="AV93" s="10"/>
    </row>
    <row r="94" spans="1:48" s="12" customFormat="1" ht="24" customHeight="1">
      <c r="A94" s="131"/>
      <c r="B94" s="132"/>
      <c r="C94" s="133"/>
      <c r="D94" s="15" t="s">
        <v>23</v>
      </c>
      <c r="E94" s="7">
        <f>H94+K94+N94+Q94+T94+W94+Z94+AC94+AF94+AI94+AL94+AO94</f>
        <v>960</v>
      </c>
      <c r="F94" s="14">
        <f>I94+L94+O94+R94+U94+X94+AA94+AD94+AG94+AJ94+AM94+AP94</f>
        <v>880</v>
      </c>
      <c r="G94" s="44">
        <f t="shared" ref="G94:G95" si="130">F94/E94*100</f>
        <v>91.666666666666657</v>
      </c>
      <c r="H94" s="44">
        <f t="shared" si="118"/>
        <v>0</v>
      </c>
      <c r="I94" s="44">
        <f t="shared" si="118"/>
        <v>0</v>
      </c>
      <c r="J94" s="44">
        <v>0</v>
      </c>
      <c r="K94" s="44">
        <f t="shared" si="119"/>
        <v>0</v>
      </c>
      <c r="L94" s="44">
        <f t="shared" si="119"/>
        <v>0</v>
      </c>
      <c r="M94" s="44">
        <v>0</v>
      </c>
      <c r="N94" s="44">
        <f t="shared" si="120"/>
        <v>0</v>
      </c>
      <c r="O94" s="44">
        <f t="shared" si="120"/>
        <v>0</v>
      </c>
      <c r="P94" s="44">
        <v>0</v>
      </c>
      <c r="Q94" s="44">
        <f t="shared" si="121"/>
        <v>0</v>
      </c>
      <c r="R94" s="44">
        <f t="shared" si="121"/>
        <v>0</v>
      </c>
      <c r="S94" s="44">
        <v>0</v>
      </c>
      <c r="T94" s="44">
        <f t="shared" si="122"/>
        <v>0</v>
      </c>
      <c r="U94" s="44">
        <f t="shared" si="122"/>
        <v>0</v>
      </c>
      <c r="V94" s="44">
        <v>0</v>
      </c>
      <c r="W94" s="44">
        <f t="shared" si="123"/>
        <v>0</v>
      </c>
      <c r="X94" s="44">
        <f t="shared" si="123"/>
        <v>0</v>
      </c>
      <c r="Y94" s="44">
        <v>0</v>
      </c>
      <c r="Z94" s="44">
        <f t="shared" si="124"/>
        <v>0</v>
      </c>
      <c r="AA94" s="44">
        <f t="shared" si="124"/>
        <v>0</v>
      </c>
      <c r="AB94" s="44">
        <v>0</v>
      </c>
      <c r="AC94" s="44">
        <f t="shared" si="125"/>
        <v>0</v>
      </c>
      <c r="AD94" s="44">
        <f t="shared" si="125"/>
        <v>0</v>
      </c>
      <c r="AE94" s="44">
        <v>0</v>
      </c>
      <c r="AF94" s="44">
        <f t="shared" si="126"/>
        <v>0</v>
      </c>
      <c r="AG94" s="44">
        <f t="shared" si="126"/>
        <v>0</v>
      </c>
      <c r="AH94" s="44">
        <v>0</v>
      </c>
      <c r="AI94" s="44">
        <f t="shared" si="127"/>
        <v>330</v>
      </c>
      <c r="AJ94" s="44">
        <f t="shared" si="127"/>
        <v>330</v>
      </c>
      <c r="AK94" s="44">
        <f>AJ94/AI94*100</f>
        <v>100</v>
      </c>
      <c r="AL94" s="44">
        <f t="shared" si="128"/>
        <v>550</v>
      </c>
      <c r="AM94" s="44">
        <f t="shared" si="128"/>
        <v>550</v>
      </c>
      <c r="AN94" s="44">
        <f>AM94/AL94*100</f>
        <v>100</v>
      </c>
      <c r="AO94" s="44">
        <f t="shared" si="129"/>
        <v>80</v>
      </c>
      <c r="AP94" s="44">
        <f t="shared" si="129"/>
        <v>0</v>
      </c>
      <c r="AQ94" s="74">
        <v>0</v>
      </c>
      <c r="AR94" s="182"/>
      <c r="AS94" s="182"/>
      <c r="AT94" s="10"/>
      <c r="AU94" s="10"/>
      <c r="AV94" s="10"/>
    </row>
    <row r="95" spans="1:48" s="12" customFormat="1" ht="23.25" customHeight="1">
      <c r="A95" s="131"/>
      <c r="B95" s="132"/>
      <c r="C95" s="133"/>
      <c r="D95" s="15" t="s">
        <v>120</v>
      </c>
      <c r="E95" s="7">
        <f>H95+K95+N95+Q95+T95+W95+Z95+AC95+AF95+AI95+AL95+AO95</f>
        <v>253</v>
      </c>
      <c r="F95" s="14">
        <f>I95+L95+O95+R95+U95+X95+AA95+AD95+AG95+AJ95+AM95+AP95</f>
        <v>253</v>
      </c>
      <c r="G95" s="44">
        <f t="shared" si="130"/>
        <v>100</v>
      </c>
      <c r="H95" s="44">
        <f t="shared" si="118"/>
        <v>0</v>
      </c>
      <c r="I95" s="44">
        <f t="shared" si="118"/>
        <v>0</v>
      </c>
      <c r="J95" s="44">
        <v>0</v>
      </c>
      <c r="K95" s="44">
        <f t="shared" si="119"/>
        <v>0</v>
      </c>
      <c r="L95" s="44">
        <f t="shared" si="119"/>
        <v>0</v>
      </c>
      <c r="M95" s="44">
        <v>0</v>
      </c>
      <c r="N95" s="44">
        <f t="shared" si="120"/>
        <v>0</v>
      </c>
      <c r="O95" s="44">
        <f t="shared" si="120"/>
        <v>0</v>
      </c>
      <c r="P95" s="44">
        <v>0</v>
      </c>
      <c r="Q95" s="44">
        <f t="shared" si="121"/>
        <v>0</v>
      </c>
      <c r="R95" s="44">
        <f t="shared" si="121"/>
        <v>0</v>
      </c>
      <c r="S95" s="44">
        <v>0</v>
      </c>
      <c r="T95" s="44">
        <f t="shared" si="122"/>
        <v>40</v>
      </c>
      <c r="U95" s="44">
        <f t="shared" si="122"/>
        <v>40</v>
      </c>
      <c r="V95" s="44">
        <f>U95/T95*100</f>
        <v>100</v>
      </c>
      <c r="W95" s="44">
        <f t="shared" si="123"/>
        <v>63</v>
      </c>
      <c r="X95" s="44">
        <f t="shared" si="123"/>
        <v>63</v>
      </c>
      <c r="Y95" s="44">
        <f>W95/X95*100</f>
        <v>100</v>
      </c>
      <c r="Z95" s="44">
        <f t="shared" si="124"/>
        <v>0</v>
      </c>
      <c r="AA95" s="44">
        <f t="shared" si="124"/>
        <v>0</v>
      </c>
      <c r="AB95" s="44">
        <v>0</v>
      </c>
      <c r="AC95" s="44">
        <f t="shared" si="125"/>
        <v>0</v>
      </c>
      <c r="AD95" s="44">
        <f t="shared" si="125"/>
        <v>0</v>
      </c>
      <c r="AE95" s="44">
        <v>0</v>
      </c>
      <c r="AF95" s="44">
        <f t="shared" si="126"/>
        <v>0</v>
      </c>
      <c r="AG95" s="44">
        <f t="shared" si="126"/>
        <v>0</v>
      </c>
      <c r="AH95" s="44">
        <v>0</v>
      </c>
      <c r="AI95" s="44">
        <f t="shared" si="127"/>
        <v>0</v>
      </c>
      <c r="AJ95" s="44">
        <f t="shared" si="127"/>
        <v>0</v>
      </c>
      <c r="AK95" s="44">
        <v>0</v>
      </c>
      <c r="AL95" s="44">
        <f t="shared" si="128"/>
        <v>150</v>
      </c>
      <c r="AM95" s="44">
        <f t="shared" si="128"/>
        <v>150</v>
      </c>
      <c r="AN95" s="44">
        <f>AM95/AL95*100</f>
        <v>100</v>
      </c>
      <c r="AO95" s="44">
        <f t="shared" si="129"/>
        <v>0</v>
      </c>
      <c r="AP95" s="44">
        <f t="shared" si="129"/>
        <v>0</v>
      </c>
      <c r="AQ95" s="74">
        <v>0</v>
      </c>
      <c r="AR95" s="182"/>
      <c r="AS95" s="182"/>
      <c r="AT95" s="10"/>
      <c r="AU95" s="10"/>
      <c r="AV95" s="10"/>
    </row>
    <row r="96" spans="1:48" s="12" customFormat="1" ht="23.25" customHeight="1">
      <c r="A96" s="134"/>
      <c r="B96" s="135"/>
      <c r="C96" s="136"/>
      <c r="D96" s="15" t="s">
        <v>121</v>
      </c>
      <c r="E96" s="7">
        <f t="shared" ref="E96" si="131">H96+K96+N96+Q96+T96+W96+Z96+AC96+AF96+AI96+AL96+AO96</f>
        <v>0</v>
      </c>
      <c r="F96" s="14">
        <f>I96+L96+O96+R96+U96+X96+AA96+AD96+AG96+AJ96+AM96+AP96</f>
        <v>0</v>
      </c>
      <c r="G96" s="44">
        <v>0</v>
      </c>
      <c r="H96" s="44">
        <f t="shared" si="118"/>
        <v>0</v>
      </c>
      <c r="I96" s="44">
        <f t="shared" si="118"/>
        <v>0</v>
      </c>
      <c r="J96" s="44">
        <v>0</v>
      </c>
      <c r="K96" s="44">
        <f t="shared" si="119"/>
        <v>0</v>
      </c>
      <c r="L96" s="44">
        <f t="shared" si="119"/>
        <v>0</v>
      </c>
      <c r="M96" s="44">
        <v>0</v>
      </c>
      <c r="N96" s="44">
        <f t="shared" si="120"/>
        <v>0</v>
      </c>
      <c r="O96" s="44">
        <f t="shared" si="120"/>
        <v>0</v>
      </c>
      <c r="P96" s="44">
        <v>0</v>
      </c>
      <c r="Q96" s="44">
        <f t="shared" si="121"/>
        <v>0</v>
      </c>
      <c r="R96" s="44">
        <f t="shared" si="121"/>
        <v>0</v>
      </c>
      <c r="S96" s="44">
        <v>0</v>
      </c>
      <c r="T96" s="44">
        <f t="shared" si="122"/>
        <v>0</v>
      </c>
      <c r="U96" s="44">
        <f t="shared" si="122"/>
        <v>0</v>
      </c>
      <c r="V96" s="44">
        <v>0</v>
      </c>
      <c r="W96" s="44">
        <f t="shared" si="123"/>
        <v>0</v>
      </c>
      <c r="X96" s="44">
        <f t="shared" si="123"/>
        <v>0</v>
      </c>
      <c r="Y96" s="44">
        <v>0</v>
      </c>
      <c r="Z96" s="44">
        <f t="shared" si="124"/>
        <v>0</v>
      </c>
      <c r="AA96" s="44">
        <f t="shared" si="124"/>
        <v>0</v>
      </c>
      <c r="AB96" s="44">
        <v>0</v>
      </c>
      <c r="AC96" s="44">
        <f t="shared" si="125"/>
        <v>0</v>
      </c>
      <c r="AD96" s="44">
        <f t="shared" si="125"/>
        <v>0</v>
      </c>
      <c r="AE96" s="44">
        <v>0</v>
      </c>
      <c r="AF96" s="44">
        <f t="shared" si="126"/>
        <v>0</v>
      </c>
      <c r="AG96" s="44">
        <f t="shared" si="126"/>
        <v>0</v>
      </c>
      <c r="AH96" s="44">
        <v>0</v>
      </c>
      <c r="AI96" s="44">
        <f t="shared" si="127"/>
        <v>0</v>
      </c>
      <c r="AJ96" s="44">
        <f t="shared" si="127"/>
        <v>0</v>
      </c>
      <c r="AK96" s="44">
        <v>0</v>
      </c>
      <c r="AL96" s="44">
        <f t="shared" si="128"/>
        <v>0</v>
      </c>
      <c r="AM96" s="44">
        <f t="shared" si="128"/>
        <v>0</v>
      </c>
      <c r="AN96" s="44">
        <v>0</v>
      </c>
      <c r="AO96" s="44">
        <f t="shared" si="129"/>
        <v>0</v>
      </c>
      <c r="AP96" s="44">
        <f t="shared" si="129"/>
        <v>0</v>
      </c>
      <c r="AQ96" s="74">
        <v>0</v>
      </c>
      <c r="AR96" s="179"/>
      <c r="AS96" s="179"/>
      <c r="AT96" s="10"/>
      <c r="AU96" s="10"/>
      <c r="AV96" s="10"/>
    </row>
    <row r="97" spans="1:48" s="12" customFormat="1" ht="23.25" customHeight="1">
      <c r="A97" s="137" t="s">
        <v>27</v>
      </c>
      <c r="B97" s="138"/>
      <c r="C97" s="138"/>
      <c r="D97" s="138"/>
      <c r="E97" s="138"/>
      <c r="F97" s="138"/>
      <c r="G97" s="138"/>
      <c r="H97" s="138"/>
      <c r="I97" s="138"/>
      <c r="J97" s="138"/>
      <c r="K97" s="138"/>
      <c r="L97" s="138"/>
      <c r="M97" s="138"/>
      <c r="N97" s="138"/>
      <c r="O97" s="138"/>
      <c r="P97" s="138"/>
      <c r="Q97" s="138"/>
      <c r="R97" s="138"/>
      <c r="S97" s="138"/>
      <c r="T97" s="138"/>
      <c r="U97" s="138"/>
      <c r="V97" s="138"/>
      <c r="W97" s="138"/>
      <c r="X97" s="138"/>
      <c r="Y97" s="138"/>
      <c r="Z97" s="138"/>
      <c r="AA97" s="138"/>
      <c r="AB97" s="138"/>
      <c r="AC97" s="138"/>
      <c r="AD97" s="138"/>
      <c r="AE97" s="138"/>
      <c r="AF97" s="138"/>
      <c r="AG97" s="138"/>
      <c r="AH97" s="138"/>
      <c r="AI97" s="138"/>
      <c r="AJ97" s="138"/>
      <c r="AK97" s="138"/>
      <c r="AL97" s="138"/>
      <c r="AM97" s="138"/>
      <c r="AN97" s="138"/>
      <c r="AO97" s="138"/>
      <c r="AP97" s="138"/>
      <c r="AQ97" s="138"/>
      <c r="AR97" s="138"/>
      <c r="AS97" s="139"/>
      <c r="AT97" s="10"/>
      <c r="AU97" s="10"/>
      <c r="AV97" s="10"/>
    </row>
    <row r="98" spans="1:48" s="11" customFormat="1" ht="16.5" customHeight="1">
      <c r="A98" s="161" t="s">
        <v>56</v>
      </c>
      <c r="B98" s="189" t="s">
        <v>94</v>
      </c>
      <c r="C98" s="192" t="s">
        <v>128</v>
      </c>
      <c r="D98" s="13" t="s">
        <v>21</v>
      </c>
      <c r="E98" s="7">
        <f>E99+E100+E101</f>
        <v>115</v>
      </c>
      <c r="F98" s="7">
        <f>F99+F100+F101</f>
        <v>115</v>
      </c>
      <c r="G98" s="44">
        <f>F98/E98*100</f>
        <v>100</v>
      </c>
      <c r="H98" s="16">
        <f>H100+H101</f>
        <v>0</v>
      </c>
      <c r="I98" s="44">
        <f>I100+I101</f>
        <v>0</v>
      </c>
      <c r="J98" s="44">
        <v>0</v>
      </c>
      <c r="K98" s="44">
        <f t="shared" ref="K98:AG98" si="132">K100+K101</f>
        <v>0</v>
      </c>
      <c r="L98" s="22">
        <f t="shared" si="132"/>
        <v>0</v>
      </c>
      <c r="M98" s="44">
        <v>0</v>
      </c>
      <c r="N98" s="16">
        <f t="shared" si="132"/>
        <v>0</v>
      </c>
      <c r="O98" s="44">
        <f t="shared" si="132"/>
        <v>0</v>
      </c>
      <c r="P98" s="44">
        <f t="shared" si="132"/>
        <v>0</v>
      </c>
      <c r="Q98" s="16">
        <f t="shared" si="132"/>
        <v>0</v>
      </c>
      <c r="R98" s="16">
        <f t="shared" si="132"/>
        <v>0</v>
      </c>
      <c r="S98" s="44">
        <v>0</v>
      </c>
      <c r="T98" s="16">
        <f t="shared" si="132"/>
        <v>0</v>
      </c>
      <c r="U98" s="16">
        <f t="shared" si="132"/>
        <v>0</v>
      </c>
      <c r="V98" s="44">
        <v>0</v>
      </c>
      <c r="W98" s="16">
        <f t="shared" si="132"/>
        <v>0</v>
      </c>
      <c r="X98" s="16">
        <f t="shared" si="132"/>
        <v>0</v>
      </c>
      <c r="Y98" s="44">
        <v>0</v>
      </c>
      <c r="Z98" s="16">
        <f t="shared" si="132"/>
        <v>0</v>
      </c>
      <c r="AA98" s="16">
        <f t="shared" si="132"/>
        <v>0</v>
      </c>
      <c r="AB98" s="44">
        <v>0</v>
      </c>
      <c r="AC98" s="16">
        <v>0</v>
      </c>
      <c r="AD98" s="16">
        <f t="shared" si="132"/>
        <v>0</v>
      </c>
      <c r="AE98" s="44">
        <v>0</v>
      </c>
      <c r="AF98" s="16">
        <f t="shared" si="132"/>
        <v>115</v>
      </c>
      <c r="AG98" s="16">
        <f t="shared" si="132"/>
        <v>115</v>
      </c>
      <c r="AH98" s="44">
        <f>AG98/AF98*100</f>
        <v>100</v>
      </c>
      <c r="AI98" s="44">
        <f t="shared" ref="AI98:AO98" si="133">AI99+AI100+AI101+AI102</f>
        <v>0</v>
      </c>
      <c r="AJ98" s="44">
        <v>0</v>
      </c>
      <c r="AK98" s="44">
        <f t="shared" si="133"/>
        <v>0</v>
      </c>
      <c r="AL98" s="16">
        <f t="shared" ref="AL98" si="134">AL100+AL101</f>
        <v>0</v>
      </c>
      <c r="AM98" s="44">
        <f t="shared" si="133"/>
        <v>0</v>
      </c>
      <c r="AN98" s="44">
        <f t="shared" si="133"/>
        <v>0</v>
      </c>
      <c r="AO98" s="44">
        <f t="shared" si="133"/>
        <v>0</v>
      </c>
      <c r="AP98" s="44">
        <v>0</v>
      </c>
      <c r="AQ98" s="44">
        <v>0</v>
      </c>
      <c r="AR98" s="170" t="s">
        <v>201</v>
      </c>
      <c r="AS98" s="170"/>
      <c r="AT98" s="10"/>
      <c r="AU98" s="10"/>
      <c r="AV98" s="10"/>
    </row>
    <row r="99" spans="1:48" s="11" customFormat="1" ht="24" customHeight="1">
      <c r="A99" s="202"/>
      <c r="B99" s="177"/>
      <c r="C99" s="195"/>
      <c r="D99" s="13" t="s">
        <v>119</v>
      </c>
      <c r="E99" s="7">
        <f>H99+K99+N99+Q99+T99+W99+Z99+AC99+AF99+AI99+AL99+AO99</f>
        <v>0</v>
      </c>
      <c r="F99" s="14">
        <f t="shared" ref="F99" si="135">I99+L99+O99+R99+U99+X99+AA99+AD99+AG99+AJ99+AM99+AP99</f>
        <v>0</v>
      </c>
      <c r="G99" s="44">
        <v>0</v>
      </c>
      <c r="H99" s="18">
        <v>0</v>
      </c>
      <c r="I99" s="19">
        <v>0</v>
      </c>
      <c r="J99" s="19">
        <v>0</v>
      </c>
      <c r="K99" s="19">
        <v>0</v>
      </c>
      <c r="L99" s="20">
        <v>0</v>
      </c>
      <c r="M99" s="19">
        <v>0</v>
      </c>
      <c r="N99" s="18">
        <v>0</v>
      </c>
      <c r="O99" s="19">
        <v>0</v>
      </c>
      <c r="P99" s="19">
        <v>0</v>
      </c>
      <c r="Q99" s="19">
        <v>0</v>
      </c>
      <c r="R99" s="20">
        <v>0</v>
      </c>
      <c r="S99" s="19">
        <v>0</v>
      </c>
      <c r="T99" s="18">
        <v>0</v>
      </c>
      <c r="U99" s="20">
        <v>0</v>
      </c>
      <c r="V99" s="19">
        <v>0</v>
      </c>
      <c r="W99" s="18">
        <v>0</v>
      </c>
      <c r="X99" s="19">
        <v>0</v>
      </c>
      <c r="Y99" s="19">
        <v>0</v>
      </c>
      <c r="Z99" s="19">
        <v>0</v>
      </c>
      <c r="AA99" s="19">
        <v>0</v>
      </c>
      <c r="AB99" s="19">
        <v>0</v>
      </c>
      <c r="AC99" s="19">
        <v>0</v>
      </c>
      <c r="AD99" s="19">
        <v>0</v>
      </c>
      <c r="AE99" s="19">
        <v>0</v>
      </c>
      <c r="AF99" s="19">
        <v>0</v>
      </c>
      <c r="AG99" s="19">
        <v>0</v>
      </c>
      <c r="AH99" s="19">
        <v>0</v>
      </c>
      <c r="AI99" s="19">
        <v>0</v>
      </c>
      <c r="AJ99" s="19">
        <v>0</v>
      </c>
      <c r="AK99" s="19">
        <v>0</v>
      </c>
      <c r="AL99" s="19">
        <v>0</v>
      </c>
      <c r="AM99" s="19">
        <v>0</v>
      </c>
      <c r="AN99" s="19">
        <v>0</v>
      </c>
      <c r="AO99" s="19">
        <v>0</v>
      </c>
      <c r="AP99" s="19">
        <v>0</v>
      </c>
      <c r="AQ99" s="19">
        <v>0</v>
      </c>
      <c r="AR99" s="171"/>
      <c r="AS99" s="171"/>
      <c r="AT99" s="10"/>
      <c r="AU99" s="10"/>
      <c r="AV99" s="10"/>
    </row>
    <row r="100" spans="1:48" s="11" customFormat="1" ht="27.75" customHeight="1">
      <c r="A100" s="202"/>
      <c r="B100" s="177"/>
      <c r="C100" s="195"/>
      <c r="D100" s="15" t="s">
        <v>23</v>
      </c>
      <c r="E100" s="7">
        <f>H100+K100+N100+Q100+T100+W100+Z100+AC100+AF100+AI100+AL100+AO100</f>
        <v>0</v>
      </c>
      <c r="F100" s="14">
        <f>I100+L100+O100+R100+U100+X100+AA100+AD100+AG100+AJ100+AM100+AP100</f>
        <v>0</v>
      </c>
      <c r="G100" s="44">
        <v>0</v>
      </c>
      <c r="H100" s="18">
        <v>0</v>
      </c>
      <c r="I100" s="19">
        <v>0</v>
      </c>
      <c r="J100" s="19">
        <v>0</v>
      </c>
      <c r="K100" s="19">
        <v>0</v>
      </c>
      <c r="L100" s="20">
        <v>0</v>
      </c>
      <c r="M100" s="19">
        <v>0</v>
      </c>
      <c r="N100" s="18">
        <v>0</v>
      </c>
      <c r="O100" s="19">
        <v>0</v>
      </c>
      <c r="P100" s="19">
        <v>0</v>
      </c>
      <c r="Q100" s="19">
        <v>0</v>
      </c>
      <c r="R100" s="20">
        <v>0</v>
      </c>
      <c r="S100" s="19">
        <v>0</v>
      </c>
      <c r="T100" s="18">
        <v>0</v>
      </c>
      <c r="U100" s="20">
        <v>0</v>
      </c>
      <c r="V100" s="19">
        <v>0</v>
      </c>
      <c r="W100" s="18">
        <v>0</v>
      </c>
      <c r="X100" s="19">
        <v>0</v>
      </c>
      <c r="Y100" s="19">
        <v>0</v>
      </c>
      <c r="Z100" s="19">
        <v>0</v>
      </c>
      <c r="AA100" s="19">
        <v>0</v>
      </c>
      <c r="AB100" s="19">
        <v>0</v>
      </c>
      <c r="AC100" s="19">
        <v>0</v>
      </c>
      <c r="AD100" s="19">
        <v>0</v>
      </c>
      <c r="AE100" s="19">
        <v>0</v>
      </c>
      <c r="AF100" s="19">
        <v>0</v>
      </c>
      <c r="AG100" s="19">
        <v>0</v>
      </c>
      <c r="AH100" s="19">
        <v>0</v>
      </c>
      <c r="AI100" s="19">
        <v>0</v>
      </c>
      <c r="AJ100" s="19">
        <v>0</v>
      </c>
      <c r="AK100" s="19">
        <v>0</v>
      </c>
      <c r="AL100" s="19">
        <v>0</v>
      </c>
      <c r="AM100" s="19">
        <v>0</v>
      </c>
      <c r="AN100" s="19">
        <v>0</v>
      </c>
      <c r="AO100" s="19">
        <v>0</v>
      </c>
      <c r="AP100" s="19">
        <v>0</v>
      </c>
      <c r="AQ100" s="19">
        <v>0</v>
      </c>
      <c r="AR100" s="171"/>
      <c r="AS100" s="171"/>
      <c r="AT100" s="10"/>
      <c r="AU100" s="10"/>
      <c r="AV100" s="10"/>
    </row>
    <row r="101" spans="1:48" s="11" customFormat="1" ht="26.25" customHeight="1">
      <c r="A101" s="202"/>
      <c r="B101" s="177"/>
      <c r="C101" s="195"/>
      <c r="D101" s="15" t="s">
        <v>120</v>
      </c>
      <c r="E101" s="7">
        <f>H101+K101+N101+Q101+T101+W101+Z101+AC101+AF101+AI101+AL101+AO101</f>
        <v>115</v>
      </c>
      <c r="F101" s="14">
        <f>I101+L101+O101+R101+U101+X101+AA101+AD101+AG101+AJ101+AM101+AP101</f>
        <v>115</v>
      </c>
      <c r="G101" s="44">
        <f t="shared" ref="G101" si="136">F101/E101*100</f>
        <v>100</v>
      </c>
      <c r="H101" s="18">
        <v>0</v>
      </c>
      <c r="I101" s="19">
        <v>0</v>
      </c>
      <c r="J101" s="19">
        <v>0</v>
      </c>
      <c r="K101" s="19">
        <v>0</v>
      </c>
      <c r="L101" s="20">
        <v>0</v>
      </c>
      <c r="M101" s="19">
        <v>0</v>
      </c>
      <c r="N101" s="18">
        <v>0</v>
      </c>
      <c r="O101" s="19">
        <v>0</v>
      </c>
      <c r="P101" s="19">
        <v>0</v>
      </c>
      <c r="Q101" s="19">
        <v>0</v>
      </c>
      <c r="R101" s="20">
        <v>0</v>
      </c>
      <c r="S101" s="19">
        <v>0</v>
      </c>
      <c r="T101" s="18">
        <v>0</v>
      </c>
      <c r="U101" s="20">
        <v>0</v>
      </c>
      <c r="V101" s="19">
        <v>0</v>
      </c>
      <c r="W101" s="18">
        <v>0</v>
      </c>
      <c r="X101" s="19">
        <v>0</v>
      </c>
      <c r="Y101" s="19">
        <v>0</v>
      </c>
      <c r="Z101" s="19">
        <v>0</v>
      </c>
      <c r="AA101" s="19">
        <v>0</v>
      </c>
      <c r="AB101" s="19">
        <v>0</v>
      </c>
      <c r="AC101" s="19">
        <v>0</v>
      </c>
      <c r="AD101" s="19">
        <v>0</v>
      </c>
      <c r="AE101" s="19">
        <v>0</v>
      </c>
      <c r="AF101" s="19">
        <v>115</v>
      </c>
      <c r="AG101" s="19">
        <v>115</v>
      </c>
      <c r="AH101" s="19">
        <f>AG101/AF101*100</f>
        <v>100</v>
      </c>
      <c r="AI101" s="19">
        <v>0</v>
      </c>
      <c r="AJ101" s="19">
        <v>0</v>
      </c>
      <c r="AK101" s="19">
        <v>0</v>
      </c>
      <c r="AL101" s="19">
        <v>0</v>
      </c>
      <c r="AM101" s="19">
        <v>0</v>
      </c>
      <c r="AN101" s="19">
        <v>0</v>
      </c>
      <c r="AO101" s="19">
        <v>0</v>
      </c>
      <c r="AP101" s="19">
        <v>0</v>
      </c>
      <c r="AQ101" s="19">
        <v>0</v>
      </c>
      <c r="AR101" s="171"/>
      <c r="AS101" s="171"/>
      <c r="AT101" s="10"/>
      <c r="AU101" s="10"/>
      <c r="AV101" s="10"/>
    </row>
    <row r="102" spans="1:48" s="11" customFormat="1" ht="104.25" customHeight="1">
      <c r="A102" s="203"/>
      <c r="B102" s="178"/>
      <c r="C102" s="196"/>
      <c r="D102" s="26" t="s">
        <v>121</v>
      </c>
      <c r="E102" s="7">
        <f t="shared" ref="E102" si="137">H102+K102+N102+Q102+T102+W102+Z102+AC102+AF102+AI102+AL102+AO102</f>
        <v>0</v>
      </c>
      <c r="F102" s="14">
        <f>I102+L102+O102+R102+U102+X102+AA102+AD102+AG102+AJ102+AM102+AP102</f>
        <v>0</v>
      </c>
      <c r="G102" s="44">
        <v>0</v>
      </c>
      <c r="H102" s="18">
        <v>0</v>
      </c>
      <c r="I102" s="19">
        <v>0</v>
      </c>
      <c r="J102" s="19">
        <v>0</v>
      </c>
      <c r="K102" s="19">
        <v>0</v>
      </c>
      <c r="L102" s="20">
        <v>0</v>
      </c>
      <c r="M102" s="19">
        <v>0</v>
      </c>
      <c r="N102" s="18">
        <v>0</v>
      </c>
      <c r="O102" s="19">
        <v>0</v>
      </c>
      <c r="P102" s="19">
        <v>0</v>
      </c>
      <c r="Q102" s="19">
        <v>0</v>
      </c>
      <c r="R102" s="20">
        <v>0</v>
      </c>
      <c r="S102" s="19">
        <v>0</v>
      </c>
      <c r="T102" s="18">
        <v>0</v>
      </c>
      <c r="U102" s="20">
        <v>0</v>
      </c>
      <c r="V102" s="19">
        <v>0</v>
      </c>
      <c r="W102" s="18">
        <v>0</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72"/>
      <c r="AS102" s="172"/>
      <c r="AT102" s="10"/>
      <c r="AU102" s="10"/>
      <c r="AV102" s="10"/>
    </row>
    <row r="103" spans="1:48" s="57" customFormat="1" ht="21" customHeight="1">
      <c r="A103" s="161" t="s">
        <v>57</v>
      </c>
      <c r="B103" s="189" t="s">
        <v>95</v>
      </c>
      <c r="C103" s="192" t="s">
        <v>127</v>
      </c>
      <c r="D103" s="192" t="s">
        <v>26</v>
      </c>
      <c r="E103" s="115" t="s">
        <v>32</v>
      </c>
      <c r="F103" s="115" t="s">
        <v>32</v>
      </c>
      <c r="G103" s="115" t="s">
        <v>32</v>
      </c>
      <c r="H103" s="115" t="s">
        <v>32</v>
      </c>
      <c r="I103" s="115" t="s">
        <v>32</v>
      </c>
      <c r="J103" s="115" t="s">
        <v>32</v>
      </c>
      <c r="K103" s="115" t="s">
        <v>32</v>
      </c>
      <c r="L103" s="115" t="s">
        <v>32</v>
      </c>
      <c r="M103" s="115" t="s">
        <v>32</v>
      </c>
      <c r="N103" s="115" t="s">
        <v>32</v>
      </c>
      <c r="O103" s="115" t="s">
        <v>32</v>
      </c>
      <c r="P103" s="115" t="s">
        <v>32</v>
      </c>
      <c r="Q103" s="115" t="s">
        <v>32</v>
      </c>
      <c r="R103" s="115" t="s">
        <v>32</v>
      </c>
      <c r="S103" s="115" t="s">
        <v>32</v>
      </c>
      <c r="T103" s="115" t="s">
        <v>32</v>
      </c>
      <c r="U103" s="115" t="s">
        <v>32</v>
      </c>
      <c r="V103" s="115" t="s">
        <v>32</v>
      </c>
      <c r="W103" s="115" t="s">
        <v>32</v>
      </c>
      <c r="X103" s="115" t="s">
        <v>32</v>
      </c>
      <c r="Y103" s="115" t="s">
        <v>32</v>
      </c>
      <c r="Z103" s="115" t="s">
        <v>32</v>
      </c>
      <c r="AA103" s="115" t="s">
        <v>32</v>
      </c>
      <c r="AB103" s="115" t="s">
        <v>32</v>
      </c>
      <c r="AC103" s="115" t="s">
        <v>32</v>
      </c>
      <c r="AD103" s="115" t="s">
        <v>32</v>
      </c>
      <c r="AE103" s="115" t="s">
        <v>32</v>
      </c>
      <c r="AF103" s="115" t="s">
        <v>32</v>
      </c>
      <c r="AG103" s="115" t="s">
        <v>32</v>
      </c>
      <c r="AH103" s="115" t="s">
        <v>32</v>
      </c>
      <c r="AI103" s="115" t="s">
        <v>32</v>
      </c>
      <c r="AJ103" s="115" t="s">
        <v>32</v>
      </c>
      <c r="AK103" s="115" t="s">
        <v>32</v>
      </c>
      <c r="AL103" s="115" t="s">
        <v>32</v>
      </c>
      <c r="AM103" s="115" t="s">
        <v>32</v>
      </c>
      <c r="AN103" s="115" t="s">
        <v>32</v>
      </c>
      <c r="AO103" s="115" t="s">
        <v>32</v>
      </c>
      <c r="AP103" s="115" t="s">
        <v>32</v>
      </c>
      <c r="AQ103" s="115" t="s">
        <v>32</v>
      </c>
      <c r="AR103" s="173" t="s">
        <v>234</v>
      </c>
      <c r="AS103" s="170"/>
      <c r="AT103" s="10"/>
      <c r="AU103" s="10"/>
      <c r="AV103" s="10"/>
    </row>
    <row r="104" spans="1:48" s="11" customFormat="1" ht="375" customHeight="1">
      <c r="A104" s="162"/>
      <c r="B104" s="177"/>
      <c r="C104" s="195"/>
      <c r="D104" s="195"/>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c r="AN104" s="118"/>
      <c r="AO104" s="118"/>
      <c r="AP104" s="118"/>
      <c r="AQ104" s="118"/>
      <c r="AR104" s="174"/>
      <c r="AS104" s="171"/>
      <c r="AT104" s="10"/>
      <c r="AU104" s="10"/>
      <c r="AV104" s="10"/>
    </row>
    <row r="105" spans="1:48" s="11" customFormat="1" ht="409.5" customHeight="1">
      <c r="A105" s="163"/>
      <c r="B105" s="178"/>
      <c r="C105" s="196"/>
      <c r="D105" s="196"/>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75"/>
      <c r="AS105" s="172"/>
      <c r="AT105" s="10"/>
      <c r="AU105" s="10"/>
      <c r="AV105" s="10"/>
    </row>
    <row r="106" spans="1:48" s="57" customFormat="1" ht="117.75" customHeight="1">
      <c r="A106" s="161" t="s">
        <v>58</v>
      </c>
      <c r="B106" s="189" t="s">
        <v>96</v>
      </c>
      <c r="C106" s="192" t="s">
        <v>129</v>
      </c>
      <c r="D106" s="192" t="s">
        <v>26</v>
      </c>
      <c r="E106" s="115" t="s">
        <v>32</v>
      </c>
      <c r="F106" s="115" t="s">
        <v>32</v>
      </c>
      <c r="G106" s="115" t="s">
        <v>32</v>
      </c>
      <c r="H106" s="115" t="s">
        <v>32</v>
      </c>
      <c r="I106" s="115" t="s">
        <v>32</v>
      </c>
      <c r="J106" s="115" t="s">
        <v>32</v>
      </c>
      <c r="K106" s="115" t="s">
        <v>32</v>
      </c>
      <c r="L106" s="115" t="s">
        <v>32</v>
      </c>
      <c r="M106" s="115" t="s">
        <v>32</v>
      </c>
      <c r="N106" s="115" t="s">
        <v>32</v>
      </c>
      <c r="O106" s="115" t="s">
        <v>32</v>
      </c>
      <c r="P106" s="115" t="s">
        <v>32</v>
      </c>
      <c r="Q106" s="115" t="s">
        <v>32</v>
      </c>
      <c r="R106" s="115" t="s">
        <v>32</v>
      </c>
      <c r="S106" s="115" t="s">
        <v>32</v>
      </c>
      <c r="T106" s="115" t="s">
        <v>32</v>
      </c>
      <c r="U106" s="115" t="s">
        <v>32</v>
      </c>
      <c r="V106" s="115" t="s">
        <v>32</v>
      </c>
      <c r="W106" s="115" t="s">
        <v>32</v>
      </c>
      <c r="X106" s="115" t="s">
        <v>32</v>
      </c>
      <c r="Y106" s="115" t="s">
        <v>32</v>
      </c>
      <c r="Z106" s="115" t="s">
        <v>32</v>
      </c>
      <c r="AA106" s="115" t="s">
        <v>32</v>
      </c>
      <c r="AB106" s="115" t="s">
        <v>32</v>
      </c>
      <c r="AC106" s="115" t="s">
        <v>32</v>
      </c>
      <c r="AD106" s="115" t="s">
        <v>32</v>
      </c>
      <c r="AE106" s="115" t="s">
        <v>32</v>
      </c>
      <c r="AF106" s="115" t="s">
        <v>32</v>
      </c>
      <c r="AG106" s="115" t="s">
        <v>32</v>
      </c>
      <c r="AH106" s="115" t="s">
        <v>32</v>
      </c>
      <c r="AI106" s="115" t="s">
        <v>32</v>
      </c>
      <c r="AJ106" s="115" t="s">
        <v>32</v>
      </c>
      <c r="AK106" s="115" t="s">
        <v>32</v>
      </c>
      <c r="AL106" s="115" t="s">
        <v>32</v>
      </c>
      <c r="AM106" s="115" t="s">
        <v>32</v>
      </c>
      <c r="AN106" s="115" t="s">
        <v>32</v>
      </c>
      <c r="AO106" s="115" t="s">
        <v>32</v>
      </c>
      <c r="AP106" s="115" t="s">
        <v>32</v>
      </c>
      <c r="AQ106" s="115" t="s">
        <v>32</v>
      </c>
      <c r="AR106" s="173" t="s">
        <v>188</v>
      </c>
      <c r="AS106" s="170"/>
      <c r="AT106" s="10"/>
      <c r="AU106" s="10"/>
      <c r="AV106" s="10"/>
    </row>
    <row r="107" spans="1:48" s="11" customFormat="1" ht="409.5" customHeight="1">
      <c r="A107" s="162"/>
      <c r="B107" s="177"/>
      <c r="C107" s="195"/>
      <c r="D107" s="195"/>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74"/>
      <c r="AS107" s="171"/>
      <c r="AT107" s="10"/>
      <c r="AU107" s="10"/>
      <c r="AV107" s="10"/>
    </row>
    <row r="108" spans="1:48" s="11" customFormat="1" ht="409.5" customHeight="1">
      <c r="A108" s="163"/>
      <c r="B108" s="178"/>
      <c r="C108" s="196"/>
      <c r="D108" s="196"/>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75"/>
      <c r="AS108" s="172"/>
      <c r="AT108" s="10"/>
      <c r="AU108" s="10"/>
      <c r="AV108" s="10"/>
    </row>
    <row r="109" spans="1:48" s="12" customFormat="1" ht="16.5" customHeight="1">
      <c r="A109" s="161" t="s">
        <v>59</v>
      </c>
      <c r="B109" s="189" t="s">
        <v>97</v>
      </c>
      <c r="C109" s="192" t="s">
        <v>159</v>
      </c>
      <c r="D109" s="2" t="s">
        <v>123</v>
      </c>
      <c r="E109" s="44">
        <f>SUM(E111:E116)</f>
        <v>0</v>
      </c>
      <c r="F109" s="22">
        <v>0</v>
      </c>
      <c r="G109" s="44">
        <v>0</v>
      </c>
      <c r="H109" s="16">
        <f>H111+H113</f>
        <v>0</v>
      </c>
      <c r="I109" s="44">
        <f t="shared" ref="I109:P109" si="138">I111+I113</f>
        <v>0</v>
      </c>
      <c r="J109" s="44">
        <v>0</v>
      </c>
      <c r="K109" s="44">
        <f t="shared" si="138"/>
        <v>0</v>
      </c>
      <c r="L109" s="22">
        <f t="shared" si="138"/>
        <v>0</v>
      </c>
      <c r="M109" s="44">
        <v>0</v>
      </c>
      <c r="N109" s="16">
        <f t="shared" si="138"/>
        <v>0</v>
      </c>
      <c r="O109" s="44">
        <f t="shared" si="138"/>
        <v>0</v>
      </c>
      <c r="P109" s="44">
        <f t="shared" si="138"/>
        <v>0</v>
      </c>
      <c r="Q109" s="44">
        <v>0</v>
      </c>
      <c r="R109" s="22">
        <v>0</v>
      </c>
      <c r="S109" s="44">
        <v>0</v>
      </c>
      <c r="T109" s="16">
        <v>0</v>
      </c>
      <c r="U109" s="22">
        <v>0</v>
      </c>
      <c r="V109" s="44">
        <v>0</v>
      </c>
      <c r="W109" s="16">
        <v>0</v>
      </c>
      <c r="X109" s="44">
        <v>0</v>
      </c>
      <c r="Y109" s="44">
        <v>0</v>
      </c>
      <c r="Z109" s="44">
        <f>Z110+Z111+Z112</f>
        <v>0</v>
      </c>
      <c r="AA109" s="44">
        <v>0</v>
      </c>
      <c r="AB109" s="44">
        <v>0</v>
      </c>
      <c r="AC109" s="44">
        <v>0</v>
      </c>
      <c r="AD109" s="44">
        <v>0</v>
      </c>
      <c r="AE109" s="44">
        <v>0</v>
      </c>
      <c r="AF109" s="44">
        <v>0</v>
      </c>
      <c r="AG109" s="44">
        <v>0</v>
      </c>
      <c r="AH109" s="44">
        <v>0</v>
      </c>
      <c r="AI109" s="44">
        <v>0</v>
      </c>
      <c r="AJ109" s="44">
        <v>0</v>
      </c>
      <c r="AK109" s="44">
        <v>0</v>
      </c>
      <c r="AL109" s="44">
        <v>0</v>
      </c>
      <c r="AM109" s="44">
        <v>0</v>
      </c>
      <c r="AN109" s="44">
        <v>0</v>
      </c>
      <c r="AO109" s="44">
        <v>0</v>
      </c>
      <c r="AP109" s="44">
        <v>0</v>
      </c>
      <c r="AQ109" s="44">
        <v>0</v>
      </c>
      <c r="AR109" s="170" t="s">
        <v>205</v>
      </c>
      <c r="AS109" s="181"/>
      <c r="AT109" s="10"/>
      <c r="AU109" s="10"/>
      <c r="AV109" s="10"/>
    </row>
    <row r="110" spans="1:48" s="11" customFormat="1" ht="27.75" customHeight="1">
      <c r="A110" s="162"/>
      <c r="B110" s="190"/>
      <c r="C110" s="193"/>
      <c r="D110" s="13" t="s">
        <v>119</v>
      </c>
      <c r="E110" s="44">
        <v>0</v>
      </c>
      <c r="F110" s="22">
        <v>0</v>
      </c>
      <c r="G110" s="44">
        <v>0</v>
      </c>
      <c r="H110" s="18">
        <v>0</v>
      </c>
      <c r="I110" s="19">
        <v>0</v>
      </c>
      <c r="J110" s="19">
        <v>0</v>
      </c>
      <c r="K110" s="19">
        <v>0</v>
      </c>
      <c r="L110" s="20">
        <v>0</v>
      </c>
      <c r="M110" s="19">
        <v>0</v>
      </c>
      <c r="N110" s="18">
        <v>0</v>
      </c>
      <c r="O110" s="19">
        <v>0</v>
      </c>
      <c r="P110" s="19">
        <v>0</v>
      </c>
      <c r="Q110" s="19">
        <v>0</v>
      </c>
      <c r="R110" s="20">
        <v>0</v>
      </c>
      <c r="S110" s="19">
        <v>0</v>
      </c>
      <c r="T110" s="18">
        <v>0</v>
      </c>
      <c r="U110" s="20">
        <v>0</v>
      </c>
      <c r="V110" s="19">
        <v>0</v>
      </c>
      <c r="W110" s="18">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71"/>
      <c r="AS110" s="182"/>
      <c r="AT110" s="10"/>
      <c r="AU110" s="10"/>
      <c r="AV110" s="10"/>
    </row>
    <row r="111" spans="1:48" s="11" customFormat="1" ht="27" customHeight="1">
      <c r="A111" s="162"/>
      <c r="B111" s="190"/>
      <c r="C111" s="193"/>
      <c r="D111" s="15" t="s">
        <v>23</v>
      </c>
      <c r="E111" s="44">
        <f t="shared" ref="E111:F113" si="139">H111+K111+N111+Q111+T111+W111+Z111+AC111+AF111+AI111+AL111+AO111</f>
        <v>0</v>
      </c>
      <c r="F111" s="22">
        <f t="shared" si="139"/>
        <v>0</v>
      </c>
      <c r="G111" s="44">
        <v>0</v>
      </c>
      <c r="H111" s="18">
        <v>0</v>
      </c>
      <c r="I111" s="19">
        <v>0</v>
      </c>
      <c r="J111" s="19">
        <v>0</v>
      </c>
      <c r="K111" s="19">
        <v>0</v>
      </c>
      <c r="L111" s="20">
        <v>0</v>
      </c>
      <c r="M111" s="19">
        <v>0</v>
      </c>
      <c r="N111" s="18">
        <v>0</v>
      </c>
      <c r="O111" s="19">
        <v>0</v>
      </c>
      <c r="P111" s="19">
        <v>0</v>
      </c>
      <c r="Q111" s="19">
        <v>0</v>
      </c>
      <c r="R111" s="20">
        <v>0</v>
      </c>
      <c r="S111" s="19">
        <v>0</v>
      </c>
      <c r="T111" s="18">
        <v>0</v>
      </c>
      <c r="U111" s="20">
        <v>0</v>
      </c>
      <c r="V111" s="19">
        <v>0</v>
      </c>
      <c r="W111" s="18">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71"/>
      <c r="AS111" s="182"/>
      <c r="AT111" s="10"/>
      <c r="AU111" s="10"/>
      <c r="AV111" s="10"/>
    </row>
    <row r="112" spans="1:48" s="11" customFormat="1" ht="16.5" customHeight="1">
      <c r="A112" s="162"/>
      <c r="B112" s="190"/>
      <c r="C112" s="193"/>
      <c r="D112" s="15" t="s">
        <v>120</v>
      </c>
      <c r="E112" s="44">
        <f t="shared" si="139"/>
        <v>0</v>
      </c>
      <c r="F112" s="22">
        <v>0</v>
      </c>
      <c r="G112" s="44">
        <v>0</v>
      </c>
      <c r="H112" s="18">
        <v>0</v>
      </c>
      <c r="I112" s="19">
        <v>0</v>
      </c>
      <c r="J112" s="19">
        <v>0</v>
      </c>
      <c r="K112" s="19">
        <v>0</v>
      </c>
      <c r="L112" s="20">
        <v>0</v>
      </c>
      <c r="M112" s="19">
        <v>0</v>
      </c>
      <c r="N112" s="18">
        <v>0</v>
      </c>
      <c r="O112" s="19">
        <v>0</v>
      </c>
      <c r="P112" s="19">
        <v>0</v>
      </c>
      <c r="Q112" s="19">
        <v>0</v>
      </c>
      <c r="R112" s="20">
        <v>0</v>
      </c>
      <c r="S112" s="19">
        <v>0</v>
      </c>
      <c r="T112" s="18">
        <v>0</v>
      </c>
      <c r="U112" s="20">
        <v>0</v>
      </c>
      <c r="V112" s="19">
        <v>0</v>
      </c>
      <c r="W112" s="18">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71"/>
      <c r="AS112" s="182"/>
      <c r="AT112" s="10"/>
      <c r="AU112" s="10"/>
      <c r="AV112" s="10"/>
    </row>
    <row r="113" spans="1:48" s="11" customFormat="1" ht="27" customHeight="1">
      <c r="A113" s="162"/>
      <c r="B113" s="190"/>
      <c r="C113" s="193"/>
      <c r="D113" s="26" t="s">
        <v>121</v>
      </c>
      <c r="E113" s="44">
        <f t="shared" si="139"/>
        <v>0</v>
      </c>
      <c r="F113" s="22">
        <f t="shared" si="139"/>
        <v>0</v>
      </c>
      <c r="G113" s="44">
        <v>0</v>
      </c>
      <c r="H113" s="18">
        <v>0</v>
      </c>
      <c r="I113" s="19">
        <v>0</v>
      </c>
      <c r="J113" s="19">
        <v>0</v>
      </c>
      <c r="K113" s="19">
        <v>0</v>
      </c>
      <c r="L113" s="20">
        <v>0</v>
      </c>
      <c r="M113" s="19">
        <v>0</v>
      </c>
      <c r="N113" s="18">
        <v>0</v>
      </c>
      <c r="O113" s="19">
        <v>0</v>
      </c>
      <c r="P113" s="19">
        <v>0</v>
      </c>
      <c r="Q113" s="19">
        <v>0</v>
      </c>
      <c r="R113" s="20">
        <v>0</v>
      </c>
      <c r="S113" s="19">
        <v>0</v>
      </c>
      <c r="T113" s="18">
        <v>0</v>
      </c>
      <c r="U113" s="20">
        <v>0</v>
      </c>
      <c r="V113" s="19">
        <v>0</v>
      </c>
      <c r="W113" s="18">
        <v>0</v>
      </c>
      <c r="X113" s="19">
        <v>0</v>
      </c>
      <c r="Y113" s="19">
        <v>0</v>
      </c>
      <c r="Z113" s="19">
        <v>0</v>
      </c>
      <c r="AA113" s="19">
        <v>0</v>
      </c>
      <c r="AB113" s="19">
        <v>0</v>
      </c>
      <c r="AC113" s="19">
        <v>0</v>
      </c>
      <c r="AD113" s="19">
        <v>0</v>
      </c>
      <c r="AE113" s="19">
        <v>0</v>
      </c>
      <c r="AF113" s="19">
        <v>0</v>
      </c>
      <c r="AG113" s="19">
        <v>0</v>
      </c>
      <c r="AH113" s="19">
        <v>0</v>
      </c>
      <c r="AI113" s="19">
        <v>0</v>
      </c>
      <c r="AJ113" s="19">
        <v>0</v>
      </c>
      <c r="AK113" s="19">
        <v>0</v>
      </c>
      <c r="AL113" s="19">
        <v>0</v>
      </c>
      <c r="AM113" s="19">
        <v>0</v>
      </c>
      <c r="AN113" s="19">
        <v>0</v>
      </c>
      <c r="AO113" s="19">
        <v>0</v>
      </c>
      <c r="AP113" s="19">
        <v>0</v>
      </c>
      <c r="AQ113" s="19">
        <v>0</v>
      </c>
      <c r="AR113" s="171"/>
      <c r="AS113" s="182"/>
      <c r="AT113" s="10"/>
      <c r="AU113" s="10"/>
      <c r="AV113" s="10"/>
    </row>
    <row r="114" spans="1:48" s="11" customFormat="1" ht="110.25" customHeight="1">
      <c r="A114" s="163"/>
      <c r="B114" s="191"/>
      <c r="C114" s="194"/>
      <c r="D114" s="26" t="s">
        <v>152</v>
      </c>
      <c r="E114" s="44">
        <f t="shared" ref="E114" si="140">H114+K114+N114+Q114+T114+W114+Z114+AC114+AF114+AI114+AL114+AO114</f>
        <v>0</v>
      </c>
      <c r="F114" s="22">
        <v>0</v>
      </c>
      <c r="G114" s="44">
        <v>0</v>
      </c>
      <c r="H114" s="27">
        <v>0</v>
      </c>
      <c r="I114" s="28">
        <v>0</v>
      </c>
      <c r="J114" s="28">
        <v>0</v>
      </c>
      <c r="K114" s="28">
        <v>0</v>
      </c>
      <c r="L114" s="28">
        <v>0</v>
      </c>
      <c r="M114" s="19">
        <v>0</v>
      </c>
      <c r="N114" s="19">
        <v>0</v>
      </c>
      <c r="O114" s="28">
        <v>86</v>
      </c>
      <c r="P114" s="28">
        <v>0</v>
      </c>
      <c r="Q114" s="28">
        <v>0</v>
      </c>
      <c r="R114" s="28">
        <v>0</v>
      </c>
      <c r="S114" s="19">
        <v>0</v>
      </c>
      <c r="T114" s="27">
        <v>0</v>
      </c>
      <c r="U114" s="28">
        <v>0</v>
      </c>
      <c r="V114" s="19">
        <v>0</v>
      </c>
      <c r="W114" s="27">
        <v>0</v>
      </c>
      <c r="X114" s="28">
        <v>0</v>
      </c>
      <c r="Y114" s="28">
        <v>0</v>
      </c>
      <c r="Z114" s="28">
        <v>0</v>
      </c>
      <c r="AA114" s="28">
        <v>0</v>
      </c>
      <c r="AB114" s="28">
        <v>0</v>
      </c>
      <c r="AC114" s="28">
        <v>0</v>
      </c>
      <c r="AD114" s="28">
        <v>0</v>
      </c>
      <c r="AE114" s="28">
        <v>0</v>
      </c>
      <c r="AF114" s="28">
        <v>0</v>
      </c>
      <c r="AG114" s="28">
        <v>0</v>
      </c>
      <c r="AH114" s="28">
        <v>0</v>
      </c>
      <c r="AI114" s="28">
        <v>0</v>
      </c>
      <c r="AJ114" s="28">
        <v>0</v>
      </c>
      <c r="AK114" s="28">
        <v>0</v>
      </c>
      <c r="AL114" s="28">
        <v>0</v>
      </c>
      <c r="AM114" s="28">
        <v>0</v>
      </c>
      <c r="AN114" s="28">
        <v>0</v>
      </c>
      <c r="AO114" s="19">
        <v>0</v>
      </c>
      <c r="AP114" s="39">
        <v>0</v>
      </c>
      <c r="AQ114" s="39">
        <v>0</v>
      </c>
      <c r="AR114" s="172"/>
      <c r="AS114" s="179"/>
      <c r="AT114" s="10"/>
      <c r="AU114" s="10"/>
      <c r="AV114" s="10"/>
    </row>
    <row r="115" spans="1:48" s="57" customFormat="1" ht="38.25" customHeight="1">
      <c r="A115" s="161" t="s">
        <v>161</v>
      </c>
      <c r="B115" s="189" t="s">
        <v>98</v>
      </c>
      <c r="C115" s="192" t="s">
        <v>130</v>
      </c>
      <c r="D115" s="232" t="s">
        <v>26</v>
      </c>
      <c r="E115" s="115" t="s">
        <v>32</v>
      </c>
      <c r="F115" s="120" t="s">
        <v>32</v>
      </c>
      <c r="G115" s="120" t="s">
        <v>32</v>
      </c>
      <c r="H115" s="120" t="s">
        <v>32</v>
      </c>
      <c r="I115" s="120" t="s">
        <v>32</v>
      </c>
      <c r="J115" s="120" t="s">
        <v>32</v>
      </c>
      <c r="K115" s="120" t="s">
        <v>32</v>
      </c>
      <c r="L115" s="120" t="s">
        <v>32</v>
      </c>
      <c r="M115" s="120" t="s">
        <v>32</v>
      </c>
      <c r="N115" s="120" t="s">
        <v>32</v>
      </c>
      <c r="O115" s="120" t="s">
        <v>32</v>
      </c>
      <c r="P115" s="120" t="s">
        <v>32</v>
      </c>
      <c r="Q115" s="120" t="s">
        <v>32</v>
      </c>
      <c r="R115" s="120" t="s">
        <v>32</v>
      </c>
      <c r="S115" s="120" t="s">
        <v>32</v>
      </c>
      <c r="T115" s="120" t="s">
        <v>32</v>
      </c>
      <c r="U115" s="120" t="s">
        <v>32</v>
      </c>
      <c r="V115" s="120" t="s">
        <v>32</v>
      </c>
      <c r="W115" s="120" t="s">
        <v>32</v>
      </c>
      <c r="X115" s="120" t="s">
        <v>32</v>
      </c>
      <c r="Y115" s="120" t="s">
        <v>32</v>
      </c>
      <c r="Z115" s="120" t="s">
        <v>32</v>
      </c>
      <c r="AA115" s="120" t="s">
        <v>32</v>
      </c>
      <c r="AB115" s="120" t="s">
        <v>32</v>
      </c>
      <c r="AC115" s="120" t="s">
        <v>32</v>
      </c>
      <c r="AD115" s="120" t="s">
        <v>32</v>
      </c>
      <c r="AE115" s="120" t="s">
        <v>32</v>
      </c>
      <c r="AF115" s="120" t="s">
        <v>32</v>
      </c>
      <c r="AG115" s="120" t="s">
        <v>32</v>
      </c>
      <c r="AH115" s="120" t="s">
        <v>32</v>
      </c>
      <c r="AI115" s="120" t="s">
        <v>32</v>
      </c>
      <c r="AJ115" s="120" t="s">
        <v>32</v>
      </c>
      <c r="AK115" s="120" t="s">
        <v>32</v>
      </c>
      <c r="AL115" s="120" t="s">
        <v>32</v>
      </c>
      <c r="AM115" s="120" t="s">
        <v>32</v>
      </c>
      <c r="AN115" s="120" t="s">
        <v>32</v>
      </c>
      <c r="AO115" s="262" t="s">
        <v>32</v>
      </c>
      <c r="AP115" s="262" t="s">
        <v>32</v>
      </c>
      <c r="AQ115" s="262" t="s">
        <v>32</v>
      </c>
      <c r="AR115" s="170" t="s">
        <v>185</v>
      </c>
      <c r="AS115" s="170"/>
      <c r="AT115" s="10"/>
      <c r="AU115" s="10"/>
      <c r="AV115" s="10"/>
    </row>
    <row r="116" spans="1:48" s="11" customFormat="1" ht="35.25" customHeight="1">
      <c r="A116" s="162"/>
      <c r="B116" s="190"/>
      <c r="C116" s="195"/>
      <c r="D116" s="233"/>
      <c r="E116" s="118"/>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c r="AN116" s="123"/>
      <c r="AO116" s="263"/>
      <c r="AP116" s="263"/>
      <c r="AQ116" s="263"/>
      <c r="AR116" s="171"/>
      <c r="AS116" s="171"/>
      <c r="AT116" s="10"/>
      <c r="AU116" s="10"/>
      <c r="AV116" s="10"/>
    </row>
    <row r="117" spans="1:48" s="11" customFormat="1" ht="120.75" customHeight="1">
      <c r="A117" s="163"/>
      <c r="B117" s="191"/>
      <c r="C117" s="196"/>
      <c r="D117" s="234"/>
      <c r="E117" s="119"/>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c r="AN117" s="124"/>
      <c r="AO117" s="263"/>
      <c r="AP117" s="263"/>
      <c r="AQ117" s="263"/>
      <c r="AR117" s="171"/>
      <c r="AS117" s="172"/>
      <c r="AT117" s="10"/>
      <c r="AU117" s="10"/>
      <c r="AV117" s="10"/>
    </row>
    <row r="118" spans="1:48" s="12" customFormat="1" ht="16.5" customHeight="1">
      <c r="A118" s="128" t="s">
        <v>255</v>
      </c>
      <c r="B118" s="140"/>
      <c r="C118" s="141"/>
      <c r="D118" s="2" t="s">
        <v>123</v>
      </c>
      <c r="E118" s="7">
        <f>E119+E120+E121+E122</f>
        <v>115</v>
      </c>
      <c r="F118" s="7">
        <f>F119+F120+F121+F122</f>
        <v>115</v>
      </c>
      <c r="G118" s="44">
        <f t="shared" ref="G118" si="141">F118/E118*100</f>
        <v>100</v>
      </c>
      <c r="H118" s="45">
        <f>H119+H120+H121+H122</f>
        <v>0</v>
      </c>
      <c r="I118" s="45">
        <f>I119+I120+I121+I122</f>
        <v>0</v>
      </c>
      <c r="J118" s="44">
        <v>0</v>
      </c>
      <c r="K118" s="45">
        <f>K119+K120+K121+K122</f>
        <v>0</v>
      </c>
      <c r="L118" s="45">
        <f>L119+L120+L121+L122</f>
        <v>0</v>
      </c>
      <c r="M118" s="44">
        <v>0</v>
      </c>
      <c r="N118" s="45">
        <f>N119+N120+N121+N122</f>
        <v>0</v>
      </c>
      <c r="O118" s="45">
        <f>O119+O120+O121+O122</f>
        <v>0</v>
      </c>
      <c r="P118" s="44">
        <v>0</v>
      </c>
      <c r="Q118" s="45">
        <f>Q119+Q120+Q121+Q122</f>
        <v>0</v>
      </c>
      <c r="R118" s="45">
        <f>R119+R120+R121+R122</f>
        <v>0</v>
      </c>
      <c r="S118" s="44">
        <v>0</v>
      </c>
      <c r="T118" s="45">
        <f>T119+T120+T121+T122</f>
        <v>0</v>
      </c>
      <c r="U118" s="45">
        <f>U119+U120+U121+U122</f>
        <v>0</v>
      </c>
      <c r="V118" s="44">
        <v>0</v>
      </c>
      <c r="W118" s="45">
        <f>W119+W120+W121+W122</f>
        <v>0</v>
      </c>
      <c r="X118" s="45">
        <f>X119+X120+X121+X122</f>
        <v>0</v>
      </c>
      <c r="Y118" s="45">
        <v>0</v>
      </c>
      <c r="Z118" s="45">
        <f>Z119+Z120+Z121+Z122</f>
        <v>0</v>
      </c>
      <c r="AA118" s="45">
        <f>AA119+AA120+AA121+AA122</f>
        <v>0</v>
      </c>
      <c r="AB118" s="45">
        <f t="shared" ref="AB118" si="142">AB121</f>
        <v>0</v>
      </c>
      <c r="AC118" s="45">
        <f>AC119+AC120+AC121+AC122</f>
        <v>0</v>
      </c>
      <c r="AD118" s="45">
        <f>AD119+AD120+AD121+AD122</f>
        <v>0</v>
      </c>
      <c r="AE118" s="45">
        <v>0</v>
      </c>
      <c r="AF118" s="45">
        <f>AF119+AF120+AF121+AF122</f>
        <v>115</v>
      </c>
      <c r="AG118" s="45">
        <f>AG119+AG120+AG121+AG122</f>
        <v>115</v>
      </c>
      <c r="AH118" s="66">
        <f>AH98+AH109</f>
        <v>100</v>
      </c>
      <c r="AI118" s="45">
        <f>AI119+AI120+AI121+AI122</f>
        <v>0</v>
      </c>
      <c r="AJ118" s="45">
        <f>AJ119+AJ120+AJ121+AJ122</f>
        <v>0</v>
      </c>
      <c r="AK118" s="45">
        <v>0</v>
      </c>
      <c r="AL118" s="45">
        <f>AL119+AL120+AL121+AL122</f>
        <v>0</v>
      </c>
      <c r="AM118" s="45">
        <f>AM119+AM120+AM121+AM122</f>
        <v>0</v>
      </c>
      <c r="AN118" s="45">
        <v>0</v>
      </c>
      <c r="AO118" s="45">
        <f>AO119+AO120+AO121+AO122</f>
        <v>0</v>
      </c>
      <c r="AP118" s="45">
        <f>AP119+AP120+AP121+AP122</f>
        <v>0</v>
      </c>
      <c r="AQ118" s="45">
        <v>0</v>
      </c>
      <c r="AR118" s="181"/>
      <c r="AS118" s="181"/>
      <c r="AT118" s="10"/>
      <c r="AU118" s="10"/>
      <c r="AV118" s="10"/>
    </row>
    <row r="119" spans="1:48" s="12" customFormat="1" ht="28.5" customHeight="1">
      <c r="A119" s="131"/>
      <c r="B119" s="142"/>
      <c r="C119" s="143"/>
      <c r="D119" s="13" t="s">
        <v>119</v>
      </c>
      <c r="E119" s="7">
        <f t="shared" ref="E119" si="143">H119+K119+N119+Q119+T119+W119+Z119+AC119+AF119+AI119+AL119+AO119</f>
        <v>0</v>
      </c>
      <c r="F119" s="14">
        <f>I119+L119+O119+R119+U119+X119+AA119+AD119+AG119+AJ119+AM119+AP119</f>
        <v>0</v>
      </c>
      <c r="G119" s="44">
        <v>0</v>
      </c>
      <c r="H119" s="66">
        <f t="shared" ref="H119:I122" si="144">H99+H110</f>
        <v>0</v>
      </c>
      <c r="I119" s="66">
        <f t="shared" si="144"/>
        <v>0</v>
      </c>
      <c r="J119" s="44">
        <v>0</v>
      </c>
      <c r="K119" s="66">
        <f t="shared" ref="K119:L122" si="145">K99+K110</f>
        <v>0</v>
      </c>
      <c r="L119" s="66">
        <f t="shared" si="145"/>
        <v>0</v>
      </c>
      <c r="M119" s="44">
        <v>0</v>
      </c>
      <c r="N119" s="66">
        <f t="shared" ref="N119:O122" si="146">N99+N110</f>
        <v>0</v>
      </c>
      <c r="O119" s="66">
        <f t="shared" si="146"/>
        <v>0</v>
      </c>
      <c r="P119" s="44">
        <v>0</v>
      </c>
      <c r="Q119" s="66">
        <f t="shared" ref="Q119:R122" si="147">Q99+Q110</f>
        <v>0</v>
      </c>
      <c r="R119" s="66">
        <f t="shared" si="147"/>
        <v>0</v>
      </c>
      <c r="S119" s="44">
        <v>0</v>
      </c>
      <c r="T119" s="66">
        <f t="shared" ref="T119:U122" si="148">T99+T110</f>
        <v>0</v>
      </c>
      <c r="U119" s="66">
        <f t="shared" si="148"/>
        <v>0</v>
      </c>
      <c r="V119" s="44">
        <v>0</v>
      </c>
      <c r="W119" s="66">
        <f t="shared" ref="W119:X122" si="149">W99+W110</f>
        <v>0</v>
      </c>
      <c r="X119" s="66">
        <f t="shared" si="149"/>
        <v>0</v>
      </c>
      <c r="Y119" s="45">
        <v>0</v>
      </c>
      <c r="Z119" s="66">
        <f t="shared" ref="Z119:AA122" si="150">Z99+Z110</f>
        <v>0</v>
      </c>
      <c r="AA119" s="66">
        <f t="shared" si="150"/>
        <v>0</v>
      </c>
      <c r="AB119" s="45">
        <v>0</v>
      </c>
      <c r="AC119" s="66">
        <f t="shared" ref="AC119:AD122" si="151">AC99+AC110</f>
        <v>0</v>
      </c>
      <c r="AD119" s="66">
        <f t="shared" si="151"/>
        <v>0</v>
      </c>
      <c r="AE119" s="45">
        <v>0</v>
      </c>
      <c r="AF119" s="66">
        <f t="shared" ref="AF119:AG122" si="152">AF99+AF110</f>
        <v>0</v>
      </c>
      <c r="AG119" s="66">
        <f t="shared" si="152"/>
        <v>0</v>
      </c>
      <c r="AH119" s="45">
        <v>0</v>
      </c>
      <c r="AI119" s="66">
        <f>AI99+AI110</f>
        <v>0</v>
      </c>
      <c r="AJ119" s="66">
        <f>AJ99+AJ110</f>
        <v>0</v>
      </c>
      <c r="AK119" s="45">
        <v>0</v>
      </c>
      <c r="AL119" s="66">
        <f t="shared" ref="AL119:AM122" si="153">AL99+AL110</f>
        <v>0</v>
      </c>
      <c r="AM119" s="66">
        <f t="shared" si="153"/>
        <v>0</v>
      </c>
      <c r="AN119" s="45">
        <v>0</v>
      </c>
      <c r="AO119" s="66">
        <f t="shared" ref="AO119:AP122" si="154">AO99+AO110</f>
        <v>0</v>
      </c>
      <c r="AP119" s="66">
        <f t="shared" si="154"/>
        <v>0</v>
      </c>
      <c r="AQ119" s="45">
        <v>0</v>
      </c>
      <c r="AR119" s="182"/>
      <c r="AS119" s="182"/>
      <c r="AT119" s="10"/>
      <c r="AU119" s="10"/>
      <c r="AV119" s="10"/>
    </row>
    <row r="120" spans="1:48" s="12" customFormat="1" ht="27" customHeight="1">
      <c r="A120" s="131"/>
      <c r="B120" s="142"/>
      <c r="C120" s="143"/>
      <c r="D120" s="15" t="s">
        <v>23</v>
      </c>
      <c r="E120" s="7">
        <f>H120+K120+N120+Q120+T120+W120+Z120+AC120+AF120+AI120+AL120+AO120</f>
        <v>0</v>
      </c>
      <c r="F120" s="14">
        <f>I120+L120+O120+R120+U120+X120+AA120+AD120+AG120+AJ120+AM120+AP120</f>
        <v>0</v>
      </c>
      <c r="G120" s="44">
        <v>0</v>
      </c>
      <c r="H120" s="66">
        <f t="shared" si="144"/>
        <v>0</v>
      </c>
      <c r="I120" s="66">
        <f t="shared" si="144"/>
        <v>0</v>
      </c>
      <c r="J120" s="44">
        <v>0</v>
      </c>
      <c r="K120" s="66">
        <f t="shared" si="145"/>
        <v>0</v>
      </c>
      <c r="L120" s="66">
        <f t="shared" si="145"/>
        <v>0</v>
      </c>
      <c r="M120" s="44">
        <v>0</v>
      </c>
      <c r="N120" s="66">
        <f t="shared" si="146"/>
        <v>0</v>
      </c>
      <c r="O120" s="66">
        <f t="shared" si="146"/>
        <v>0</v>
      </c>
      <c r="P120" s="44">
        <v>0</v>
      </c>
      <c r="Q120" s="66">
        <f t="shared" si="147"/>
        <v>0</v>
      </c>
      <c r="R120" s="66">
        <f t="shared" si="147"/>
        <v>0</v>
      </c>
      <c r="S120" s="44">
        <v>0</v>
      </c>
      <c r="T120" s="66">
        <f t="shared" si="148"/>
        <v>0</v>
      </c>
      <c r="U120" s="66">
        <f t="shared" si="148"/>
        <v>0</v>
      </c>
      <c r="V120" s="44">
        <v>0</v>
      </c>
      <c r="W120" s="66">
        <f t="shared" si="149"/>
        <v>0</v>
      </c>
      <c r="X120" s="66">
        <f t="shared" si="149"/>
        <v>0</v>
      </c>
      <c r="Y120" s="45">
        <v>0</v>
      </c>
      <c r="Z120" s="66">
        <f t="shared" si="150"/>
        <v>0</v>
      </c>
      <c r="AA120" s="66">
        <f t="shared" si="150"/>
        <v>0</v>
      </c>
      <c r="AB120" s="45">
        <v>0</v>
      </c>
      <c r="AC120" s="66">
        <f t="shared" si="151"/>
        <v>0</v>
      </c>
      <c r="AD120" s="66">
        <f t="shared" si="151"/>
        <v>0</v>
      </c>
      <c r="AE120" s="45">
        <v>0</v>
      </c>
      <c r="AF120" s="66">
        <f t="shared" si="152"/>
        <v>0</v>
      </c>
      <c r="AG120" s="66">
        <f t="shared" si="152"/>
        <v>0</v>
      </c>
      <c r="AH120" s="45">
        <v>0</v>
      </c>
      <c r="AI120" s="66">
        <f>AI100+AI111</f>
        <v>0</v>
      </c>
      <c r="AJ120" s="66">
        <f>AJ100+AJ111</f>
        <v>0</v>
      </c>
      <c r="AK120" s="45">
        <v>0</v>
      </c>
      <c r="AL120" s="66">
        <f t="shared" si="153"/>
        <v>0</v>
      </c>
      <c r="AM120" s="66">
        <f t="shared" si="153"/>
        <v>0</v>
      </c>
      <c r="AN120" s="45">
        <v>0</v>
      </c>
      <c r="AO120" s="66">
        <f t="shared" si="154"/>
        <v>0</v>
      </c>
      <c r="AP120" s="66">
        <f t="shared" si="154"/>
        <v>0</v>
      </c>
      <c r="AQ120" s="45">
        <v>0</v>
      </c>
      <c r="AR120" s="182"/>
      <c r="AS120" s="182"/>
      <c r="AT120" s="10"/>
      <c r="AU120" s="10"/>
      <c r="AV120" s="10"/>
    </row>
    <row r="121" spans="1:48" s="12" customFormat="1" ht="16.5" customHeight="1">
      <c r="A121" s="131"/>
      <c r="B121" s="142"/>
      <c r="C121" s="143"/>
      <c r="D121" s="15" t="s">
        <v>120</v>
      </c>
      <c r="E121" s="7">
        <v>115</v>
      </c>
      <c r="F121" s="14">
        <f t="shared" ref="F121:F122" si="155">I121+L121+O121+R121+U121+X121+AA121+AD121+AG121+AJ121+AM121+AP121</f>
        <v>115</v>
      </c>
      <c r="G121" s="44">
        <f t="shared" ref="G121" si="156">F121/E121*100</f>
        <v>100</v>
      </c>
      <c r="H121" s="66">
        <f t="shared" si="144"/>
        <v>0</v>
      </c>
      <c r="I121" s="66">
        <f t="shared" si="144"/>
        <v>0</v>
      </c>
      <c r="J121" s="44">
        <v>0</v>
      </c>
      <c r="K121" s="66">
        <f t="shared" si="145"/>
        <v>0</v>
      </c>
      <c r="L121" s="66">
        <f t="shared" si="145"/>
        <v>0</v>
      </c>
      <c r="M121" s="44">
        <v>0</v>
      </c>
      <c r="N121" s="66">
        <f t="shared" si="146"/>
        <v>0</v>
      </c>
      <c r="O121" s="66">
        <f t="shared" si="146"/>
        <v>0</v>
      </c>
      <c r="P121" s="44">
        <v>0</v>
      </c>
      <c r="Q121" s="66">
        <f t="shared" si="147"/>
        <v>0</v>
      </c>
      <c r="R121" s="66">
        <f t="shared" si="147"/>
        <v>0</v>
      </c>
      <c r="S121" s="44">
        <v>0</v>
      </c>
      <c r="T121" s="66">
        <f t="shared" si="148"/>
        <v>0</v>
      </c>
      <c r="U121" s="66">
        <f t="shared" si="148"/>
        <v>0</v>
      </c>
      <c r="V121" s="44">
        <v>0</v>
      </c>
      <c r="W121" s="66">
        <f t="shared" si="149"/>
        <v>0</v>
      </c>
      <c r="X121" s="66">
        <f t="shared" si="149"/>
        <v>0</v>
      </c>
      <c r="Y121" s="45">
        <v>0</v>
      </c>
      <c r="Z121" s="66">
        <f t="shared" si="150"/>
        <v>0</v>
      </c>
      <c r="AA121" s="66">
        <f t="shared" si="150"/>
        <v>0</v>
      </c>
      <c r="AB121" s="45">
        <v>0</v>
      </c>
      <c r="AC121" s="66">
        <f t="shared" si="151"/>
        <v>0</v>
      </c>
      <c r="AD121" s="66">
        <f t="shared" si="151"/>
        <v>0</v>
      </c>
      <c r="AE121" s="66">
        <f>AE101+AE112</f>
        <v>0</v>
      </c>
      <c r="AF121" s="66">
        <f t="shared" si="152"/>
        <v>115</v>
      </c>
      <c r="AG121" s="66">
        <f t="shared" si="152"/>
        <v>115</v>
      </c>
      <c r="AH121" s="44">
        <f>AG121/AF121*100</f>
        <v>100</v>
      </c>
      <c r="AI121" s="66">
        <f>AI101+AI112</f>
        <v>0</v>
      </c>
      <c r="AJ121" s="66">
        <v>0</v>
      </c>
      <c r="AK121" s="66">
        <v>0</v>
      </c>
      <c r="AL121" s="66">
        <f t="shared" si="153"/>
        <v>0</v>
      </c>
      <c r="AM121" s="66">
        <f t="shared" si="153"/>
        <v>0</v>
      </c>
      <c r="AN121" s="66">
        <f>AN101+AN112</f>
        <v>0</v>
      </c>
      <c r="AO121" s="66">
        <f t="shared" si="154"/>
        <v>0</v>
      </c>
      <c r="AP121" s="66">
        <f t="shared" si="154"/>
        <v>0</v>
      </c>
      <c r="AQ121" s="45">
        <v>0</v>
      </c>
      <c r="AR121" s="182"/>
      <c r="AS121" s="182"/>
      <c r="AT121" s="10"/>
      <c r="AU121" s="10"/>
      <c r="AV121" s="10"/>
    </row>
    <row r="122" spans="1:48" s="12" customFormat="1" ht="25.5" customHeight="1">
      <c r="A122" s="134"/>
      <c r="B122" s="144"/>
      <c r="C122" s="145"/>
      <c r="D122" s="26" t="s">
        <v>121</v>
      </c>
      <c r="E122" s="7">
        <f t="shared" ref="E122" si="157">H122+K122+N122+Q122+T122+W122+Z122+AC122+AF122+AI122+AL122+AO122</f>
        <v>0</v>
      </c>
      <c r="F122" s="14">
        <f t="shared" si="155"/>
        <v>0</v>
      </c>
      <c r="G122" s="44">
        <v>0</v>
      </c>
      <c r="H122" s="66">
        <f t="shared" si="144"/>
        <v>0</v>
      </c>
      <c r="I122" s="66">
        <f t="shared" si="144"/>
        <v>0</v>
      </c>
      <c r="J122" s="44">
        <v>0</v>
      </c>
      <c r="K122" s="66">
        <f t="shared" si="145"/>
        <v>0</v>
      </c>
      <c r="L122" s="66">
        <f t="shared" si="145"/>
        <v>0</v>
      </c>
      <c r="M122" s="44">
        <v>0</v>
      </c>
      <c r="N122" s="66">
        <f t="shared" si="146"/>
        <v>0</v>
      </c>
      <c r="O122" s="66">
        <f t="shared" si="146"/>
        <v>0</v>
      </c>
      <c r="P122" s="44">
        <v>0</v>
      </c>
      <c r="Q122" s="66">
        <f t="shared" si="147"/>
        <v>0</v>
      </c>
      <c r="R122" s="66">
        <f t="shared" si="147"/>
        <v>0</v>
      </c>
      <c r="S122" s="44">
        <v>0</v>
      </c>
      <c r="T122" s="66">
        <f t="shared" si="148"/>
        <v>0</v>
      </c>
      <c r="U122" s="66">
        <f t="shared" si="148"/>
        <v>0</v>
      </c>
      <c r="V122" s="44">
        <v>0</v>
      </c>
      <c r="W122" s="66">
        <f t="shared" si="149"/>
        <v>0</v>
      </c>
      <c r="X122" s="66">
        <f t="shared" si="149"/>
        <v>0</v>
      </c>
      <c r="Y122" s="45">
        <v>0</v>
      </c>
      <c r="Z122" s="66">
        <f t="shared" si="150"/>
        <v>0</v>
      </c>
      <c r="AA122" s="66">
        <f t="shared" si="150"/>
        <v>0</v>
      </c>
      <c r="AB122" s="45">
        <v>0</v>
      </c>
      <c r="AC122" s="66">
        <f t="shared" si="151"/>
        <v>0</v>
      </c>
      <c r="AD122" s="66">
        <f t="shared" si="151"/>
        <v>0</v>
      </c>
      <c r="AE122" s="45">
        <v>0</v>
      </c>
      <c r="AF122" s="66">
        <f t="shared" si="152"/>
        <v>0</v>
      </c>
      <c r="AG122" s="66">
        <f t="shared" si="152"/>
        <v>0</v>
      </c>
      <c r="AH122" s="45">
        <v>0</v>
      </c>
      <c r="AI122" s="66">
        <f>AI102+AI113</f>
        <v>0</v>
      </c>
      <c r="AJ122" s="66">
        <f>AJ102+AJ113</f>
        <v>0</v>
      </c>
      <c r="AK122" s="45">
        <v>0</v>
      </c>
      <c r="AL122" s="66">
        <f t="shared" si="153"/>
        <v>0</v>
      </c>
      <c r="AM122" s="66">
        <f t="shared" si="153"/>
        <v>0</v>
      </c>
      <c r="AN122" s="45">
        <v>0</v>
      </c>
      <c r="AO122" s="66">
        <f t="shared" si="154"/>
        <v>0</v>
      </c>
      <c r="AP122" s="66">
        <f t="shared" si="154"/>
        <v>0</v>
      </c>
      <c r="AQ122" s="45">
        <v>0</v>
      </c>
      <c r="AR122" s="182"/>
      <c r="AS122" s="182"/>
      <c r="AT122" s="10"/>
      <c r="AU122" s="10"/>
      <c r="AV122" s="10"/>
    </row>
    <row r="123" spans="1:48" s="12" customFormat="1" ht="25.5" customHeight="1">
      <c r="A123" s="146" t="s">
        <v>29</v>
      </c>
      <c r="B123" s="147"/>
      <c r="C123" s="147"/>
      <c r="D123" s="147"/>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c r="AF123" s="147"/>
      <c r="AG123" s="147"/>
      <c r="AH123" s="147"/>
      <c r="AI123" s="147"/>
      <c r="AJ123" s="147"/>
      <c r="AK123" s="147"/>
      <c r="AL123" s="147"/>
      <c r="AM123" s="147"/>
      <c r="AN123" s="147"/>
      <c r="AO123" s="147"/>
      <c r="AP123" s="147"/>
      <c r="AQ123" s="147"/>
      <c r="AR123" s="147"/>
      <c r="AS123" s="148"/>
      <c r="AT123" s="10"/>
      <c r="AU123" s="10"/>
      <c r="AV123" s="10"/>
    </row>
    <row r="124" spans="1:48" s="57" customFormat="1" ht="16.5" customHeight="1">
      <c r="A124" s="161" t="s">
        <v>28</v>
      </c>
      <c r="B124" s="229" t="s">
        <v>99</v>
      </c>
      <c r="C124" s="167" t="s">
        <v>160</v>
      </c>
      <c r="D124" s="13" t="s">
        <v>123</v>
      </c>
      <c r="E124" s="7">
        <f>E125+E126+E127</f>
        <v>1214.2</v>
      </c>
      <c r="F124" s="7">
        <f>F125+F126+F127</f>
        <v>1214.2</v>
      </c>
      <c r="G124" s="44">
        <f>F124/E124*100</f>
        <v>100</v>
      </c>
      <c r="H124" s="16">
        <f>H126+H127</f>
        <v>0</v>
      </c>
      <c r="I124" s="44">
        <f>I126+I127</f>
        <v>0</v>
      </c>
      <c r="J124" s="44">
        <v>0</v>
      </c>
      <c r="K124" s="44">
        <f t="shared" ref="K124:L124" si="158">K126+K127</f>
        <v>0</v>
      </c>
      <c r="L124" s="22">
        <f t="shared" si="158"/>
        <v>0</v>
      </c>
      <c r="M124" s="44">
        <v>0</v>
      </c>
      <c r="N124" s="16">
        <f t="shared" ref="N124:R124" si="159">N126+N127</f>
        <v>0</v>
      </c>
      <c r="O124" s="44">
        <f t="shared" si="159"/>
        <v>0</v>
      </c>
      <c r="P124" s="44">
        <f t="shared" si="159"/>
        <v>0</v>
      </c>
      <c r="Q124" s="16">
        <v>1214.2</v>
      </c>
      <c r="R124" s="16">
        <f t="shared" si="159"/>
        <v>1214.2</v>
      </c>
      <c r="S124" s="44">
        <f>R124/Q124*100</f>
        <v>100</v>
      </c>
      <c r="T124" s="16">
        <f t="shared" ref="T124:U124" si="160">T126+T127</f>
        <v>0</v>
      </c>
      <c r="U124" s="16">
        <f t="shared" si="160"/>
        <v>0</v>
      </c>
      <c r="V124" s="44">
        <v>0</v>
      </c>
      <c r="W124" s="16">
        <f t="shared" ref="W124:X124" si="161">W126+W127</f>
        <v>0</v>
      </c>
      <c r="X124" s="16">
        <f t="shared" si="161"/>
        <v>0</v>
      </c>
      <c r="Y124" s="44">
        <v>0</v>
      </c>
      <c r="Z124" s="16">
        <f t="shared" ref="Z124:AA124" si="162">Z126+Z127</f>
        <v>0</v>
      </c>
      <c r="AA124" s="16">
        <f t="shared" si="162"/>
        <v>0</v>
      </c>
      <c r="AB124" s="44">
        <v>0</v>
      </c>
      <c r="AC124" s="16">
        <f t="shared" ref="AC124:AD124" si="163">AC126+AC127</f>
        <v>0</v>
      </c>
      <c r="AD124" s="16">
        <f t="shared" si="163"/>
        <v>0</v>
      </c>
      <c r="AE124" s="44">
        <v>0</v>
      </c>
      <c r="AF124" s="16">
        <f t="shared" ref="AF124:AG124" si="164">AF126+AF127</f>
        <v>0</v>
      </c>
      <c r="AG124" s="16">
        <f t="shared" si="164"/>
        <v>0</v>
      </c>
      <c r="AH124" s="44">
        <v>0</v>
      </c>
      <c r="AI124" s="44">
        <f t="shared" ref="AI124:AK124" si="165">AI125+AI126+AI127+AI128</f>
        <v>0</v>
      </c>
      <c r="AJ124" s="44">
        <f t="shared" si="165"/>
        <v>0</v>
      </c>
      <c r="AK124" s="44">
        <f t="shared" si="165"/>
        <v>0</v>
      </c>
      <c r="AL124" s="44">
        <v>0</v>
      </c>
      <c r="AM124" s="44">
        <f t="shared" ref="AM124:AO124" si="166">AM125+AM126+AM127+AM128</f>
        <v>0</v>
      </c>
      <c r="AN124" s="44">
        <f t="shared" si="166"/>
        <v>0</v>
      </c>
      <c r="AO124" s="44">
        <f t="shared" si="166"/>
        <v>0</v>
      </c>
      <c r="AP124" s="44">
        <v>0</v>
      </c>
      <c r="AQ124" s="44">
        <v>0</v>
      </c>
      <c r="AR124" s="170" t="s">
        <v>192</v>
      </c>
      <c r="AS124" s="170"/>
      <c r="AT124" s="10"/>
      <c r="AU124" s="10"/>
      <c r="AV124" s="10"/>
    </row>
    <row r="125" spans="1:48" s="11" customFormat="1" ht="27" customHeight="1">
      <c r="A125" s="162"/>
      <c r="B125" s="230"/>
      <c r="C125" s="168"/>
      <c r="D125" s="13" t="s">
        <v>119</v>
      </c>
      <c r="E125" s="7">
        <f>H125+K125+N125+Q125+T125+W125+Z125+AC125+AF125+AI125+AL125+AO125</f>
        <v>0</v>
      </c>
      <c r="F125" s="14">
        <f t="shared" ref="F125" si="167">I125+L125+O125+R125+U125+X125+AA125+AD125+AG125+AJ125+AM125+AP125</f>
        <v>0</v>
      </c>
      <c r="G125" s="44">
        <v>0</v>
      </c>
      <c r="H125" s="18">
        <v>0</v>
      </c>
      <c r="I125" s="19">
        <v>0</v>
      </c>
      <c r="J125" s="19">
        <v>0</v>
      </c>
      <c r="K125" s="19">
        <v>0</v>
      </c>
      <c r="L125" s="20">
        <v>0</v>
      </c>
      <c r="M125" s="19">
        <v>0</v>
      </c>
      <c r="N125" s="18">
        <v>0</v>
      </c>
      <c r="O125" s="19">
        <v>0</v>
      </c>
      <c r="P125" s="19">
        <v>0</v>
      </c>
      <c r="Q125" s="19">
        <v>0</v>
      </c>
      <c r="R125" s="20">
        <v>0</v>
      </c>
      <c r="S125" s="19">
        <v>0</v>
      </c>
      <c r="T125" s="18">
        <v>0</v>
      </c>
      <c r="U125" s="20">
        <v>0</v>
      </c>
      <c r="V125" s="19">
        <v>0</v>
      </c>
      <c r="W125" s="18">
        <v>0</v>
      </c>
      <c r="X125" s="19">
        <v>0</v>
      </c>
      <c r="Y125" s="19">
        <v>0</v>
      </c>
      <c r="Z125" s="19">
        <v>0</v>
      </c>
      <c r="AA125" s="19">
        <v>0</v>
      </c>
      <c r="AB125" s="19">
        <v>0</v>
      </c>
      <c r="AC125" s="19">
        <v>0</v>
      </c>
      <c r="AD125" s="19">
        <v>0</v>
      </c>
      <c r="AE125" s="19">
        <v>0</v>
      </c>
      <c r="AF125" s="19">
        <v>0</v>
      </c>
      <c r="AG125" s="19">
        <v>0</v>
      </c>
      <c r="AH125" s="19">
        <v>0</v>
      </c>
      <c r="AI125" s="19">
        <v>0</v>
      </c>
      <c r="AJ125" s="19">
        <v>0</v>
      </c>
      <c r="AK125" s="19">
        <v>0</v>
      </c>
      <c r="AL125" s="19">
        <v>0</v>
      </c>
      <c r="AM125" s="19">
        <v>0</v>
      </c>
      <c r="AN125" s="19">
        <v>0</v>
      </c>
      <c r="AO125" s="19">
        <v>0</v>
      </c>
      <c r="AP125" s="19">
        <v>0</v>
      </c>
      <c r="AQ125" s="19">
        <v>0</v>
      </c>
      <c r="AR125" s="171"/>
      <c r="AS125" s="171"/>
      <c r="AT125" s="10"/>
      <c r="AU125" s="10"/>
      <c r="AV125" s="10"/>
    </row>
    <row r="126" spans="1:48" s="11" customFormat="1" ht="37.5" customHeight="1">
      <c r="A126" s="162"/>
      <c r="B126" s="230"/>
      <c r="C126" s="168"/>
      <c r="D126" s="15" t="s">
        <v>23</v>
      </c>
      <c r="E126" s="7">
        <f>H126+K126+N126+Q126+T126+W126+Z126+AC126+AF126+AI126+AL126+AO126</f>
        <v>0</v>
      </c>
      <c r="F126" s="14">
        <f>I126+L126+O126+R126+U126+X126+AA126+AD126+AG126+AJ126+AM126+AP126</f>
        <v>0</v>
      </c>
      <c r="G126" s="44">
        <v>0</v>
      </c>
      <c r="H126" s="18">
        <v>0</v>
      </c>
      <c r="I126" s="19">
        <v>0</v>
      </c>
      <c r="J126" s="19">
        <v>0</v>
      </c>
      <c r="K126" s="19">
        <v>0</v>
      </c>
      <c r="L126" s="20">
        <v>0</v>
      </c>
      <c r="M126" s="19">
        <v>0</v>
      </c>
      <c r="N126" s="18">
        <v>0</v>
      </c>
      <c r="O126" s="19">
        <v>0</v>
      </c>
      <c r="P126" s="19">
        <v>0</v>
      </c>
      <c r="Q126" s="19">
        <v>0</v>
      </c>
      <c r="R126" s="20">
        <v>0</v>
      </c>
      <c r="S126" s="19">
        <v>0</v>
      </c>
      <c r="T126" s="18">
        <v>0</v>
      </c>
      <c r="U126" s="20">
        <v>0</v>
      </c>
      <c r="V126" s="19">
        <v>0</v>
      </c>
      <c r="W126" s="18">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71"/>
      <c r="AS126" s="172"/>
      <c r="AT126" s="10"/>
      <c r="AU126" s="10"/>
      <c r="AV126" s="10"/>
    </row>
    <row r="127" spans="1:48" s="11" customFormat="1" ht="37.5" customHeight="1">
      <c r="A127" s="162"/>
      <c r="B127" s="230"/>
      <c r="C127" s="168"/>
      <c r="D127" s="15" t="s">
        <v>120</v>
      </c>
      <c r="E127" s="7">
        <f>H127+K127+N127+Q127+T127+W127+Z127+AC127+AF127+AI127+AL127+AO127</f>
        <v>1214.2</v>
      </c>
      <c r="F127" s="14">
        <f>I127+L127+O127+R127+U127+X127+AA127+AD127+AG127+AJ127+AM127+AP127</f>
        <v>1214.2</v>
      </c>
      <c r="G127" s="44">
        <f t="shared" ref="G127" si="168">F127/E127*100</f>
        <v>100</v>
      </c>
      <c r="H127" s="18">
        <v>0</v>
      </c>
      <c r="I127" s="19">
        <v>0</v>
      </c>
      <c r="J127" s="19">
        <v>0</v>
      </c>
      <c r="K127" s="19">
        <v>0</v>
      </c>
      <c r="L127" s="20">
        <v>0</v>
      </c>
      <c r="M127" s="19">
        <v>0</v>
      </c>
      <c r="N127" s="18">
        <v>0</v>
      </c>
      <c r="O127" s="19">
        <v>0</v>
      </c>
      <c r="P127" s="19">
        <v>0</v>
      </c>
      <c r="Q127" s="19">
        <v>1214.2</v>
      </c>
      <c r="R127" s="20">
        <v>1214.2</v>
      </c>
      <c r="S127" s="19">
        <f>R127/Q127*100</f>
        <v>100</v>
      </c>
      <c r="T127" s="18">
        <v>0</v>
      </c>
      <c r="U127" s="20">
        <v>0</v>
      </c>
      <c r="V127" s="19">
        <v>0</v>
      </c>
      <c r="W127" s="18">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71"/>
      <c r="AS127" s="46"/>
      <c r="AT127" s="10"/>
      <c r="AU127" s="10"/>
      <c r="AV127" s="10"/>
    </row>
    <row r="128" spans="1:48" s="11" customFormat="1" ht="105" customHeight="1">
      <c r="A128" s="163"/>
      <c r="B128" s="231"/>
      <c r="C128" s="169"/>
      <c r="D128" s="26" t="s">
        <v>121</v>
      </c>
      <c r="E128" s="7">
        <f t="shared" ref="E128" si="169">H128+K128+N128+Q128+T128+W128+Z128+AC128+AF128+AI128+AL128+AO128</f>
        <v>0</v>
      </c>
      <c r="F128" s="14">
        <f>I128+L128+O128+R128+U128+X128+AA128+AD128+AG128+AJ128+AM128+AP128</f>
        <v>0</v>
      </c>
      <c r="G128" s="44">
        <v>0</v>
      </c>
      <c r="H128" s="18">
        <v>0</v>
      </c>
      <c r="I128" s="19">
        <v>0</v>
      </c>
      <c r="J128" s="19">
        <v>0</v>
      </c>
      <c r="K128" s="19">
        <v>0</v>
      </c>
      <c r="L128" s="20">
        <v>0</v>
      </c>
      <c r="M128" s="19">
        <v>0</v>
      </c>
      <c r="N128" s="18">
        <v>0</v>
      </c>
      <c r="O128" s="19">
        <v>0</v>
      </c>
      <c r="P128" s="19">
        <v>0</v>
      </c>
      <c r="Q128" s="19">
        <v>0</v>
      </c>
      <c r="R128" s="20">
        <v>0</v>
      </c>
      <c r="S128" s="19">
        <v>0</v>
      </c>
      <c r="T128" s="18">
        <v>0</v>
      </c>
      <c r="U128" s="20">
        <v>0</v>
      </c>
      <c r="V128" s="19">
        <v>0</v>
      </c>
      <c r="W128" s="18">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72"/>
      <c r="AS128" s="46"/>
      <c r="AT128" s="10"/>
      <c r="AU128" s="10"/>
      <c r="AV128" s="10"/>
    </row>
    <row r="129" spans="1:48" s="57" customFormat="1" ht="35.25" customHeight="1">
      <c r="A129" s="161" t="s">
        <v>60</v>
      </c>
      <c r="B129" s="229" t="s">
        <v>100</v>
      </c>
      <c r="C129" s="228" t="s">
        <v>131</v>
      </c>
      <c r="D129" s="228" t="s">
        <v>26</v>
      </c>
      <c r="E129" s="115" t="s">
        <v>32</v>
      </c>
      <c r="F129" s="115" t="s">
        <v>32</v>
      </c>
      <c r="G129" s="115" t="s">
        <v>32</v>
      </c>
      <c r="H129" s="115" t="s">
        <v>32</v>
      </c>
      <c r="I129" s="115" t="s">
        <v>32</v>
      </c>
      <c r="J129" s="115" t="s">
        <v>32</v>
      </c>
      <c r="K129" s="115" t="s">
        <v>32</v>
      </c>
      <c r="L129" s="115" t="s">
        <v>32</v>
      </c>
      <c r="M129" s="115" t="s">
        <v>32</v>
      </c>
      <c r="N129" s="115" t="s">
        <v>32</v>
      </c>
      <c r="O129" s="115" t="s">
        <v>32</v>
      </c>
      <c r="P129" s="115" t="s">
        <v>32</v>
      </c>
      <c r="Q129" s="115" t="s">
        <v>32</v>
      </c>
      <c r="R129" s="115" t="s">
        <v>32</v>
      </c>
      <c r="S129" s="115" t="s">
        <v>32</v>
      </c>
      <c r="T129" s="115" t="s">
        <v>32</v>
      </c>
      <c r="U129" s="115" t="s">
        <v>32</v>
      </c>
      <c r="V129" s="115" t="s">
        <v>32</v>
      </c>
      <c r="W129" s="115" t="s">
        <v>32</v>
      </c>
      <c r="X129" s="115" t="s">
        <v>32</v>
      </c>
      <c r="Y129" s="115" t="s">
        <v>32</v>
      </c>
      <c r="Z129" s="115" t="s">
        <v>32</v>
      </c>
      <c r="AA129" s="115" t="s">
        <v>32</v>
      </c>
      <c r="AB129" s="115" t="s">
        <v>32</v>
      </c>
      <c r="AC129" s="115" t="s">
        <v>32</v>
      </c>
      <c r="AD129" s="115" t="s">
        <v>32</v>
      </c>
      <c r="AE129" s="115" t="s">
        <v>32</v>
      </c>
      <c r="AF129" s="115" t="s">
        <v>32</v>
      </c>
      <c r="AG129" s="115" t="s">
        <v>32</v>
      </c>
      <c r="AH129" s="115" t="s">
        <v>32</v>
      </c>
      <c r="AI129" s="115" t="s">
        <v>32</v>
      </c>
      <c r="AJ129" s="115" t="s">
        <v>32</v>
      </c>
      <c r="AK129" s="115" t="s">
        <v>32</v>
      </c>
      <c r="AL129" s="115" t="s">
        <v>32</v>
      </c>
      <c r="AM129" s="115" t="s">
        <v>32</v>
      </c>
      <c r="AN129" s="115" t="s">
        <v>32</v>
      </c>
      <c r="AO129" s="115" t="s">
        <v>32</v>
      </c>
      <c r="AP129" s="115" t="s">
        <v>32</v>
      </c>
      <c r="AQ129" s="115" t="s">
        <v>32</v>
      </c>
      <c r="AR129" s="170" t="s">
        <v>210</v>
      </c>
      <c r="AS129" s="170"/>
      <c r="AT129" s="10"/>
      <c r="AU129" s="10"/>
      <c r="AV129" s="10"/>
    </row>
    <row r="130" spans="1:48" s="11" customFormat="1" ht="36" customHeight="1">
      <c r="A130" s="162"/>
      <c r="B130" s="177"/>
      <c r="C130" s="195"/>
      <c r="D130" s="195"/>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8"/>
      <c r="AL130" s="118"/>
      <c r="AM130" s="118"/>
      <c r="AN130" s="118"/>
      <c r="AO130" s="118"/>
      <c r="AP130" s="118"/>
      <c r="AQ130" s="118"/>
      <c r="AR130" s="171"/>
      <c r="AS130" s="171"/>
      <c r="AT130" s="10"/>
      <c r="AU130" s="10"/>
      <c r="AV130" s="10"/>
    </row>
    <row r="131" spans="1:48" s="11" customFormat="1" ht="126" customHeight="1">
      <c r="A131" s="163"/>
      <c r="B131" s="178"/>
      <c r="C131" s="196"/>
      <c r="D131" s="196"/>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72"/>
      <c r="AS131" s="172"/>
      <c r="AT131" s="10"/>
      <c r="AU131" s="10"/>
      <c r="AV131" s="10"/>
    </row>
    <row r="132" spans="1:48" s="57" customFormat="1" ht="16.5" customHeight="1">
      <c r="A132" s="161" t="s">
        <v>61</v>
      </c>
      <c r="B132" s="229" t="s">
        <v>101</v>
      </c>
      <c r="C132" s="228" t="s">
        <v>157</v>
      </c>
      <c r="D132" s="228" t="s">
        <v>26</v>
      </c>
      <c r="E132" s="115" t="s">
        <v>32</v>
      </c>
      <c r="F132" s="120" t="s">
        <v>32</v>
      </c>
      <c r="G132" s="115" t="s">
        <v>32</v>
      </c>
      <c r="H132" s="186" t="s">
        <v>32</v>
      </c>
      <c r="I132" s="120" t="s">
        <v>32</v>
      </c>
      <c r="J132" s="120" t="s">
        <v>32</v>
      </c>
      <c r="K132" s="120" t="s">
        <v>32</v>
      </c>
      <c r="L132" s="120" t="s">
        <v>32</v>
      </c>
      <c r="M132" s="120" t="s">
        <v>32</v>
      </c>
      <c r="N132" s="120" t="s">
        <v>32</v>
      </c>
      <c r="O132" s="120" t="s">
        <v>32</v>
      </c>
      <c r="P132" s="120" t="s">
        <v>32</v>
      </c>
      <c r="Q132" s="120" t="s">
        <v>32</v>
      </c>
      <c r="R132" s="120" t="s">
        <v>32</v>
      </c>
      <c r="S132" s="120" t="s">
        <v>32</v>
      </c>
      <c r="T132" s="120" t="s">
        <v>32</v>
      </c>
      <c r="U132" s="120" t="s">
        <v>32</v>
      </c>
      <c r="V132" s="120" t="s">
        <v>32</v>
      </c>
      <c r="W132" s="120" t="s">
        <v>32</v>
      </c>
      <c r="X132" s="120" t="s">
        <v>32</v>
      </c>
      <c r="Y132" s="120" t="s">
        <v>32</v>
      </c>
      <c r="Z132" s="120" t="s">
        <v>32</v>
      </c>
      <c r="AA132" s="120" t="s">
        <v>32</v>
      </c>
      <c r="AB132" s="120" t="s">
        <v>32</v>
      </c>
      <c r="AC132" s="120" t="s">
        <v>32</v>
      </c>
      <c r="AD132" s="120" t="s">
        <v>32</v>
      </c>
      <c r="AE132" s="120" t="s">
        <v>32</v>
      </c>
      <c r="AF132" s="120" t="s">
        <v>32</v>
      </c>
      <c r="AG132" s="120" t="s">
        <v>32</v>
      </c>
      <c r="AH132" s="120" t="s">
        <v>32</v>
      </c>
      <c r="AI132" s="120" t="s">
        <v>32</v>
      </c>
      <c r="AJ132" s="120" t="s">
        <v>32</v>
      </c>
      <c r="AK132" s="120" t="s">
        <v>32</v>
      </c>
      <c r="AL132" s="120" t="s">
        <v>32</v>
      </c>
      <c r="AM132" s="120" t="s">
        <v>32</v>
      </c>
      <c r="AN132" s="120" t="s">
        <v>32</v>
      </c>
      <c r="AO132" s="120" t="s">
        <v>32</v>
      </c>
      <c r="AP132" s="120" t="s">
        <v>32</v>
      </c>
      <c r="AQ132" s="120" t="s">
        <v>32</v>
      </c>
      <c r="AR132" s="170" t="s">
        <v>206</v>
      </c>
      <c r="AS132" s="170"/>
      <c r="AT132" s="10"/>
      <c r="AU132" s="10"/>
      <c r="AV132" s="10"/>
    </row>
    <row r="133" spans="1:48" s="11" customFormat="1" ht="16.5" customHeight="1">
      <c r="A133" s="162"/>
      <c r="B133" s="177"/>
      <c r="C133" s="195"/>
      <c r="D133" s="195"/>
      <c r="E133" s="118"/>
      <c r="F133" s="123"/>
      <c r="G133" s="118"/>
      <c r="H133" s="187"/>
      <c r="I133" s="123"/>
      <c r="J133" s="123"/>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c r="AN133" s="123"/>
      <c r="AO133" s="123"/>
      <c r="AP133" s="123"/>
      <c r="AQ133" s="123"/>
      <c r="AR133" s="171"/>
      <c r="AS133" s="171"/>
      <c r="AT133" s="10"/>
      <c r="AU133" s="10"/>
      <c r="AV133" s="10"/>
    </row>
    <row r="134" spans="1:48" s="11" customFormat="1" ht="148.5" customHeight="1">
      <c r="A134" s="163"/>
      <c r="B134" s="178"/>
      <c r="C134" s="196"/>
      <c r="D134" s="196"/>
      <c r="E134" s="119"/>
      <c r="F134" s="124"/>
      <c r="G134" s="119"/>
      <c r="H134" s="188"/>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c r="AQ134" s="124"/>
      <c r="AR134" s="172"/>
      <c r="AS134" s="172"/>
      <c r="AT134" s="10"/>
      <c r="AU134" s="10"/>
      <c r="AV134" s="10"/>
    </row>
    <row r="135" spans="1:48" s="12" customFormat="1" ht="409.5" customHeight="1">
      <c r="A135" s="161" t="s">
        <v>62</v>
      </c>
      <c r="B135" s="164" t="s">
        <v>102</v>
      </c>
      <c r="C135" s="228" t="s">
        <v>132</v>
      </c>
      <c r="D135" s="13" t="s">
        <v>123</v>
      </c>
      <c r="E135" s="7">
        <f>E137+E138</f>
        <v>0</v>
      </c>
      <c r="F135" s="14">
        <f>F137+F138</f>
        <v>0</v>
      </c>
      <c r="G135" s="7">
        <v>0</v>
      </c>
      <c r="H135" s="16">
        <f>H137+H138</f>
        <v>0</v>
      </c>
      <c r="I135" s="44">
        <f t="shared" ref="I135:O135" si="170">I137+I138</f>
        <v>0</v>
      </c>
      <c r="J135" s="44">
        <v>0</v>
      </c>
      <c r="K135" s="44">
        <f t="shared" si="170"/>
        <v>0</v>
      </c>
      <c r="L135" s="22">
        <f t="shared" si="170"/>
        <v>0</v>
      </c>
      <c r="M135" s="44">
        <v>0</v>
      </c>
      <c r="N135" s="16">
        <f t="shared" si="170"/>
        <v>0</v>
      </c>
      <c r="O135" s="44">
        <f t="shared" si="170"/>
        <v>0</v>
      </c>
      <c r="P135" s="44">
        <v>0</v>
      </c>
      <c r="Q135" s="44">
        <v>0</v>
      </c>
      <c r="R135" s="22">
        <v>0</v>
      </c>
      <c r="S135" s="44">
        <v>0</v>
      </c>
      <c r="T135" s="16">
        <v>0</v>
      </c>
      <c r="U135" s="22">
        <v>0</v>
      </c>
      <c r="V135" s="44">
        <v>0</v>
      </c>
      <c r="W135" s="16">
        <v>0</v>
      </c>
      <c r="X135" s="44">
        <v>0</v>
      </c>
      <c r="Y135" s="44">
        <v>0</v>
      </c>
      <c r="Z135" s="44">
        <v>0</v>
      </c>
      <c r="AA135" s="44">
        <v>0</v>
      </c>
      <c r="AB135" s="44">
        <v>0</v>
      </c>
      <c r="AC135" s="44">
        <v>0</v>
      </c>
      <c r="AD135" s="44">
        <v>0</v>
      </c>
      <c r="AE135" s="44">
        <v>0</v>
      </c>
      <c r="AF135" s="44">
        <f>AF136+AF137+AF138</f>
        <v>0</v>
      </c>
      <c r="AG135" s="44">
        <f t="shared" ref="AG135:AO135" si="171">AG136+AG137+AG138</f>
        <v>0</v>
      </c>
      <c r="AH135" s="44">
        <f t="shared" si="171"/>
        <v>0</v>
      </c>
      <c r="AI135" s="44">
        <f t="shared" si="171"/>
        <v>0</v>
      </c>
      <c r="AJ135" s="44">
        <f t="shared" si="171"/>
        <v>0</v>
      </c>
      <c r="AK135" s="44">
        <f t="shared" si="171"/>
        <v>0</v>
      </c>
      <c r="AL135" s="44">
        <f t="shared" si="171"/>
        <v>0</v>
      </c>
      <c r="AM135" s="44">
        <f t="shared" si="171"/>
        <v>0</v>
      </c>
      <c r="AN135" s="44">
        <f t="shared" si="171"/>
        <v>0</v>
      </c>
      <c r="AO135" s="44">
        <f t="shared" si="171"/>
        <v>0</v>
      </c>
      <c r="AP135" s="44">
        <v>0</v>
      </c>
      <c r="AQ135" s="44">
        <v>0</v>
      </c>
      <c r="AR135" s="173" t="s">
        <v>235</v>
      </c>
      <c r="AS135" s="170"/>
      <c r="AT135" s="10"/>
      <c r="AU135" s="10"/>
      <c r="AV135" s="10"/>
    </row>
    <row r="136" spans="1:48" s="12" customFormat="1" ht="408.75" customHeight="1">
      <c r="A136" s="202"/>
      <c r="B136" s="177"/>
      <c r="C136" s="195"/>
      <c r="D136" s="13" t="s">
        <v>119</v>
      </c>
      <c r="E136" s="7">
        <v>0</v>
      </c>
      <c r="F136" s="14">
        <v>0</v>
      </c>
      <c r="G136" s="7">
        <v>0</v>
      </c>
      <c r="H136" s="18">
        <v>0</v>
      </c>
      <c r="I136" s="19">
        <v>0</v>
      </c>
      <c r="J136" s="19">
        <v>0</v>
      </c>
      <c r="K136" s="19">
        <v>0</v>
      </c>
      <c r="L136" s="20">
        <v>0</v>
      </c>
      <c r="M136" s="19">
        <v>0</v>
      </c>
      <c r="N136" s="18">
        <v>0</v>
      </c>
      <c r="O136" s="19">
        <v>0</v>
      </c>
      <c r="P136" s="19">
        <v>0</v>
      </c>
      <c r="Q136" s="19">
        <v>0</v>
      </c>
      <c r="R136" s="20">
        <v>0</v>
      </c>
      <c r="S136" s="19">
        <v>0</v>
      </c>
      <c r="T136" s="18">
        <v>0</v>
      </c>
      <c r="U136" s="20">
        <v>0</v>
      </c>
      <c r="V136" s="19">
        <v>0</v>
      </c>
      <c r="W136" s="18">
        <v>0</v>
      </c>
      <c r="X136" s="19">
        <v>0</v>
      </c>
      <c r="Y136" s="19">
        <v>0</v>
      </c>
      <c r="Z136" s="19">
        <v>0</v>
      </c>
      <c r="AA136" s="19">
        <v>0</v>
      </c>
      <c r="AB136" s="19">
        <v>0</v>
      </c>
      <c r="AC136" s="19">
        <v>0</v>
      </c>
      <c r="AD136" s="19">
        <v>0</v>
      </c>
      <c r="AE136" s="19">
        <v>0</v>
      </c>
      <c r="AF136" s="19">
        <v>0</v>
      </c>
      <c r="AG136" s="19">
        <v>0</v>
      </c>
      <c r="AH136" s="19">
        <v>0</v>
      </c>
      <c r="AI136" s="19">
        <v>0</v>
      </c>
      <c r="AJ136" s="19">
        <v>0</v>
      </c>
      <c r="AK136" s="19">
        <v>0</v>
      </c>
      <c r="AL136" s="19">
        <v>0</v>
      </c>
      <c r="AM136" s="19">
        <v>0</v>
      </c>
      <c r="AN136" s="19">
        <v>0</v>
      </c>
      <c r="AO136" s="19">
        <v>0</v>
      </c>
      <c r="AP136" s="19">
        <v>0</v>
      </c>
      <c r="AQ136" s="19">
        <v>0</v>
      </c>
      <c r="AR136" s="174"/>
      <c r="AS136" s="171"/>
      <c r="AT136" s="10"/>
      <c r="AU136" s="10"/>
      <c r="AV136" s="10"/>
    </row>
    <row r="137" spans="1:48" s="11" customFormat="1" ht="409.5" customHeight="1">
      <c r="A137" s="202"/>
      <c r="B137" s="177"/>
      <c r="C137" s="195"/>
      <c r="D137" s="15" t="s">
        <v>23</v>
      </c>
      <c r="E137" s="7">
        <f>H137+K137+N137+Q137+T137+W137+Z137+AC137+AF137+AI137+AL137+AO137</f>
        <v>0</v>
      </c>
      <c r="F137" s="14">
        <f t="shared" ref="F137:F138" si="172">I137+L137+O137+R137+U137+X137+AA137+AD137+AG137+AJ137+AM137+AP137</f>
        <v>0</v>
      </c>
      <c r="G137" s="7">
        <v>0</v>
      </c>
      <c r="H137" s="18">
        <v>0</v>
      </c>
      <c r="I137" s="19">
        <v>0</v>
      </c>
      <c r="J137" s="19">
        <v>0</v>
      </c>
      <c r="K137" s="19">
        <v>0</v>
      </c>
      <c r="L137" s="20">
        <v>0</v>
      </c>
      <c r="M137" s="19">
        <v>0</v>
      </c>
      <c r="N137" s="18">
        <v>0</v>
      </c>
      <c r="O137" s="19">
        <v>0</v>
      </c>
      <c r="P137" s="19">
        <v>0</v>
      </c>
      <c r="Q137" s="19">
        <v>0</v>
      </c>
      <c r="R137" s="20">
        <v>0</v>
      </c>
      <c r="S137" s="19">
        <v>0</v>
      </c>
      <c r="T137" s="18">
        <v>0</v>
      </c>
      <c r="U137" s="20">
        <v>0</v>
      </c>
      <c r="V137" s="19">
        <v>0</v>
      </c>
      <c r="W137" s="18">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74"/>
      <c r="AS137" s="171"/>
      <c r="AT137" s="10"/>
      <c r="AU137" s="10"/>
      <c r="AV137" s="10"/>
    </row>
    <row r="138" spans="1:48" s="11" customFormat="1" ht="409.5" customHeight="1">
      <c r="A138" s="202"/>
      <c r="B138" s="177"/>
      <c r="C138" s="195"/>
      <c r="D138" s="15" t="s">
        <v>120</v>
      </c>
      <c r="E138" s="7">
        <f t="shared" ref="E138" si="173">H138+K138+N138+Q138+T138+W138+Z138+AC138+AF138+AI138+AL138+AO138</f>
        <v>0</v>
      </c>
      <c r="F138" s="14">
        <f t="shared" si="172"/>
        <v>0</v>
      </c>
      <c r="G138" s="7">
        <v>0</v>
      </c>
      <c r="H138" s="18">
        <v>0</v>
      </c>
      <c r="I138" s="19">
        <v>0</v>
      </c>
      <c r="J138" s="29">
        <v>0</v>
      </c>
      <c r="K138" s="19">
        <v>0</v>
      </c>
      <c r="L138" s="20">
        <v>0</v>
      </c>
      <c r="M138" s="19">
        <v>0</v>
      </c>
      <c r="N138" s="18">
        <v>0</v>
      </c>
      <c r="O138" s="19">
        <v>0</v>
      </c>
      <c r="P138" s="19">
        <v>0</v>
      </c>
      <c r="Q138" s="19">
        <v>0</v>
      </c>
      <c r="R138" s="20">
        <v>0</v>
      </c>
      <c r="S138" s="19">
        <v>0</v>
      </c>
      <c r="T138" s="18">
        <v>0</v>
      </c>
      <c r="U138" s="20">
        <v>0</v>
      </c>
      <c r="V138" s="19">
        <v>0</v>
      </c>
      <c r="W138" s="18">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74"/>
      <c r="AS138" s="171"/>
      <c r="AT138" s="10"/>
      <c r="AU138" s="10"/>
      <c r="AV138" s="10"/>
    </row>
    <row r="139" spans="1:48" s="11" customFormat="1" ht="408.75" customHeight="1">
      <c r="A139" s="203"/>
      <c r="B139" s="178"/>
      <c r="C139" s="196"/>
      <c r="D139" s="26" t="s">
        <v>121</v>
      </c>
      <c r="E139" s="7">
        <v>0</v>
      </c>
      <c r="F139" s="14">
        <v>0</v>
      </c>
      <c r="G139" s="7">
        <v>0</v>
      </c>
      <c r="H139" s="18">
        <v>0</v>
      </c>
      <c r="I139" s="19">
        <v>0</v>
      </c>
      <c r="J139" s="19">
        <v>0</v>
      </c>
      <c r="K139" s="19">
        <v>0</v>
      </c>
      <c r="L139" s="20">
        <v>0</v>
      </c>
      <c r="M139" s="19">
        <v>0</v>
      </c>
      <c r="N139" s="18">
        <v>0</v>
      </c>
      <c r="O139" s="19">
        <v>0</v>
      </c>
      <c r="P139" s="19">
        <v>0</v>
      </c>
      <c r="Q139" s="19">
        <v>0</v>
      </c>
      <c r="R139" s="20">
        <v>0</v>
      </c>
      <c r="S139" s="19">
        <v>0</v>
      </c>
      <c r="T139" s="18">
        <v>0</v>
      </c>
      <c r="U139" s="20">
        <v>0</v>
      </c>
      <c r="V139" s="19">
        <v>0</v>
      </c>
      <c r="W139" s="18">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75"/>
      <c r="AS139" s="172"/>
      <c r="AT139" s="10"/>
      <c r="AU139" s="10"/>
      <c r="AV139" s="10"/>
    </row>
    <row r="140" spans="1:48" s="57" customFormat="1" ht="16.5" customHeight="1">
      <c r="A140" s="161" t="s">
        <v>63</v>
      </c>
      <c r="B140" s="229" t="s">
        <v>103</v>
      </c>
      <c r="C140" s="228" t="s">
        <v>133</v>
      </c>
      <c r="D140" s="228" t="s">
        <v>26</v>
      </c>
      <c r="E140" s="115" t="s">
        <v>32</v>
      </c>
      <c r="F140" s="115" t="s">
        <v>32</v>
      </c>
      <c r="G140" s="115" t="s">
        <v>32</v>
      </c>
      <c r="H140" s="115" t="s">
        <v>32</v>
      </c>
      <c r="I140" s="115" t="s">
        <v>32</v>
      </c>
      <c r="J140" s="115" t="s">
        <v>32</v>
      </c>
      <c r="K140" s="115" t="s">
        <v>32</v>
      </c>
      <c r="L140" s="115" t="s">
        <v>32</v>
      </c>
      <c r="M140" s="115" t="s">
        <v>32</v>
      </c>
      <c r="N140" s="115" t="s">
        <v>32</v>
      </c>
      <c r="O140" s="115" t="s">
        <v>32</v>
      </c>
      <c r="P140" s="115" t="s">
        <v>32</v>
      </c>
      <c r="Q140" s="115" t="s">
        <v>32</v>
      </c>
      <c r="R140" s="115" t="s">
        <v>32</v>
      </c>
      <c r="S140" s="115" t="s">
        <v>32</v>
      </c>
      <c r="T140" s="115" t="s">
        <v>32</v>
      </c>
      <c r="U140" s="115" t="s">
        <v>32</v>
      </c>
      <c r="V140" s="115" t="s">
        <v>32</v>
      </c>
      <c r="W140" s="115" t="s">
        <v>32</v>
      </c>
      <c r="X140" s="115" t="s">
        <v>32</v>
      </c>
      <c r="Y140" s="115" t="s">
        <v>32</v>
      </c>
      <c r="Z140" s="115" t="s">
        <v>32</v>
      </c>
      <c r="AA140" s="115" t="s">
        <v>32</v>
      </c>
      <c r="AB140" s="115" t="s">
        <v>32</v>
      </c>
      <c r="AC140" s="115" t="s">
        <v>32</v>
      </c>
      <c r="AD140" s="115" t="s">
        <v>32</v>
      </c>
      <c r="AE140" s="115" t="s">
        <v>32</v>
      </c>
      <c r="AF140" s="115" t="s">
        <v>32</v>
      </c>
      <c r="AG140" s="115" t="s">
        <v>32</v>
      </c>
      <c r="AH140" s="115" t="s">
        <v>32</v>
      </c>
      <c r="AI140" s="115" t="s">
        <v>32</v>
      </c>
      <c r="AJ140" s="115" t="s">
        <v>32</v>
      </c>
      <c r="AK140" s="115" t="s">
        <v>32</v>
      </c>
      <c r="AL140" s="115" t="s">
        <v>32</v>
      </c>
      <c r="AM140" s="115" t="s">
        <v>32</v>
      </c>
      <c r="AN140" s="115" t="s">
        <v>32</v>
      </c>
      <c r="AO140" s="115" t="s">
        <v>32</v>
      </c>
      <c r="AP140" s="115" t="s">
        <v>32</v>
      </c>
      <c r="AQ140" s="115" t="s">
        <v>32</v>
      </c>
      <c r="AR140" s="173" t="s">
        <v>236</v>
      </c>
      <c r="AS140" s="170" t="s">
        <v>39</v>
      </c>
      <c r="AT140" s="10"/>
      <c r="AU140" s="10"/>
      <c r="AV140" s="10"/>
    </row>
    <row r="141" spans="1:48" s="11" customFormat="1" ht="258.75" customHeight="1">
      <c r="A141" s="162"/>
      <c r="B141" s="230"/>
      <c r="C141" s="195"/>
      <c r="D141" s="195"/>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8"/>
      <c r="AL141" s="118"/>
      <c r="AM141" s="118"/>
      <c r="AN141" s="118"/>
      <c r="AO141" s="118"/>
      <c r="AP141" s="118"/>
      <c r="AQ141" s="118"/>
      <c r="AR141" s="174"/>
      <c r="AS141" s="171"/>
      <c r="AT141" s="10"/>
      <c r="AU141" s="10"/>
      <c r="AV141" s="10"/>
    </row>
    <row r="142" spans="1:48" s="11" customFormat="1" ht="409.6" customHeight="1">
      <c r="A142" s="163"/>
      <c r="B142" s="231"/>
      <c r="C142" s="196"/>
      <c r="D142" s="196"/>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75"/>
      <c r="AS142" s="172"/>
      <c r="AT142" s="10"/>
      <c r="AU142" s="10"/>
      <c r="AV142" s="10"/>
    </row>
    <row r="143" spans="1:48" s="12" customFormat="1" ht="16.5" customHeight="1">
      <c r="A143" s="161" t="s">
        <v>64</v>
      </c>
      <c r="B143" s="164" t="s">
        <v>104</v>
      </c>
      <c r="C143" s="167" t="s">
        <v>163</v>
      </c>
      <c r="D143" s="30" t="s">
        <v>123</v>
      </c>
      <c r="E143" s="7">
        <f>E145+E146</f>
        <v>0</v>
      </c>
      <c r="F143" s="14">
        <f t="shared" ref="F143" si="174">I143+L143+O143+R143+U143+X143+AA143+AD143+AG143+AJ143+AM143+AP143</f>
        <v>0</v>
      </c>
      <c r="G143" s="7">
        <v>0</v>
      </c>
      <c r="H143" s="16">
        <f>H145+H146</f>
        <v>0</v>
      </c>
      <c r="I143" s="44">
        <f t="shared" ref="I143:O143" si="175">I145+I146</f>
        <v>0</v>
      </c>
      <c r="J143" s="44">
        <v>0</v>
      </c>
      <c r="K143" s="44">
        <f t="shared" si="175"/>
        <v>0</v>
      </c>
      <c r="L143" s="22">
        <f t="shared" si="175"/>
        <v>0</v>
      </c>
      <c r="M143" s="44">
        <v>0</v>
      </c>
      <c r="N143" s="16">
        <f t="shared" si="175"/>
        <v>0</v>
      </c>
      <c r="O143" s="44">
        <f t="shared" si="175"/>
        <v>0</v>
      </c>
      <c r="P143" s="44">
        <v>0</v>
      </c>
      <c r="Q143" s="16">
        <v>0</v>
      </c>
      <c r="R143" s="22">
        <v>0</v>
      </c>
      <c r="S143" s="44">
        <v>0</v>
      </c>
      <c r="T143" s="16">
        <v>0</v>
      </c>
      <c r="U143" s="22">
        <v>0</v>
      </c>
      <c r="V143" s="44">
        <v>0</v>
      </c>
      <c r="W143" s="16">
        <v>0</v>
      </c>
      <c r="X143" s="44">
        <v>0</v>
      </c>
      <c r="Y143" s="44">
        <v>0</v>
      </c>
      <c r="Z143" s="44">
        <v>0</v>
      </c>
      <c r="AA143" s="44">
        <v>0</v>
      </c>
      <c r="AB143" s="44">
        <v>0</v>
      </c>
      <c r="AC143" s="44">
        <v>0</v>
      </c>
      <c r="AD143" s="44">
        <v>0</v>
      </c>
      <c r="AE143" s="44">
        <v>0</v>
      </c>
      <c r="AF143" s="44">
        <v>0</v>
      </c>
      <c r="AG143" s="44">
        <v>0</v>
      </c>
      <c r="AH143" s="44">
        <v>0</v>
      </c>
      <c r="AI143" s="44">
        <v>0</v>
      </c>
      <c r="AJ143" s="44">
        <v>0</v>
      </c>
      <c r="AK143" s="44">
        <v>0</v>
      </c>
      <c r="AL143" s="44">
        <v>0</v>
      </c>
      <c r="AM143" s="44">
        <v>0</v>
      </c>
      <c r="AN143" s="44">
        <v>0</v>
      </c>
      <c r="AO143" s="44">
        <v>0</v>
      </c>
      <c r="AP143" s="44">
        <v>0</v>
      </c>
      <c r="AQ143" s="44">
        <v>0</v>
      </c>
      <c r="AR143" s="173" t="s">
        <v>237</v>
      </c>
      <c r="AS143" s="170"/>
      <c r="AT143" s="10"/>
      <c r="AU143" s="10"/>
      <c r="AV143" s="10"/>
    </row>
    <row r="144" spans="1:48" s="12" customFormat="1" ht="23.25" customHeight="1">
      <c r="A144" s="202"/>
      <c r="B144" s="237"/>
      <c r="C144" s="195"/>
      <c r="D144" s="13" t="s">
        <v>119</v>
      </c>
      <c r="E144" s="7">
        <v>0</v>
      </c>
      <c r="F144" s="14">
        <v>0</v>
      </c>
      <c r="G144" s="7">
        <v>0</v>
      </c>
      <c r="H144" s="18">
        <v>0</v>
      </c>
      <c r="I144" s="19">
        <v>0</v>
      </c>
      <c r="J144" s="19">
        <v>0</v>
      </c>
      <c r="K144" s="19">
        <v>0</v>
      </c>
      <c r="L144" s="20">
        <v>0</v>
      </c>
      <c r="M144" s="19">
        <v>0</v>
      </c>
      <c r="N144" s="18">
        <v>0</v>
      </c>
      <c r="O144" s="19">
        <v>0</v>
      </c>
      <c r="P144" s="19">
        <v>0</v>
      </c>
      <c r="Q144" s="19">
        <v>0</v>
      </c>
      <c r="R144" s="20">
        <v>0</v>
      </c>
      <c r="S144" s="19">
        <v>0</v>
      </c>
      <c r="T144" s="18">
        <v>0</v>
      </c>
      <c r="U144" s="20">
        <v>0</v>
      </c>
      <c r="V144" s="19">
        <v>0</v>
      </c>
      <c r="W144" s="18">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74"/>
      <c r="AS144" s="171"/>
      <c r="AT144" s="10"/>
      <c r="AU144" s="10"/>
      <c r="AV144" s="10"/>
    </row>
    <row r="145" spans="1:48" s="11" customFormat="1" ht="30" customHeight="1">
      <c r="A145" s="202"/>
      <c r="B145" s="237"/>
      <c r="C145" s="195"/>
      <c r="D145" s="15" t="s">
        <v>23</v>
      </c>
      <c r="E145" s="7">
        <f>H145+K145+N145+Q145+T145+W145+Z145+AC145+AF145+AI145+AL145+AO145</f>
        <v>0</v>
      </c>
      <c r="F145" s="14">
        <f t="shared" ref="F145" si="176">I145+L145+O145+R145+U145+X145+AA145+AD145+AG145+AJ145+AM145+AP145</f>
        <v>0</v>
      </c>
      <c r="G145" s="7">
        <v>0</v>
      </c>
      <c r="H145" s="18">
        <v>0</v>
      </c>
      <c r="I145" s="19">
        <v>0</v>
      </c>
      <c r="J145" s="19">
        <v>0</v>
      </c>
      <c r="K145" s="19">
        <v>0</v>
      </c>
      <c r="L145" s="20">
        <v>0</v>
      </c>
      <c r="M145" s="19">
        <v>0</v>
      </c>
      <c r="N145" s="18">
        <v>0</v>
      </c>
      <c r="O145" s="19">
        <v>0</v>
      </c>
      <c r="P145" s="19">
        <v>0</v>
      </c>
      <c r="Q145" s="19">
        <v>0</v>
      </c>
      <c r="R145" s="20">
        <v>0</v>
      </c>
      <c r="S145" s="19">
        <v>0</v>
      </c>
      <c r="T145" s="18">
        <v>0</v>
      </c>
      <c r="U145" s="20">
        <v>0</v>
      </c>
      <c r="V145" s="19">
        <v>0</v>
      </c>
      <c r="W145" s="18">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74"/>
      <c r="AS145" s="171"/>
      <c r="AT145" s="10"/>
      <c r="AU145" s="10"/>
      <c r="AV145" s="10"/>
    </row>
    <row r="146" spans="1:48" s="11" customFormat="1" ht="16.5" customHeight="1">
      <c r="A146" s="202"/>
      <c r="B146" s="237"/>
      <c r="C146" s="195"/>
      <c r="D146" s="15" t="s">
        <v>120</v>
      </c>
      <c r="E146" s="7">
        <f>H146+K146+N146+Q146+T146+W146+Z146+AC146+AF146+AI146+AL146+AO146</f>
        <v>0</v>
      </c>
      <c r="F146" s="14">
        <f t="shared" ref="F146" si="177">I146+L146+O146+R146+U146+X146+AA146+AD146+AG146+AJ146+AM146+AP146</f>
        <v>0</v>
      </c>
      <c r="G146" s="7">
        <v>0</v>
      </c>
      <c r="H146" s="18">
        <v>0</v>
      </c>
      <c r="I146" s="19">
        <v>0</v>
      </c>
      <c r="J146" s="19">
        <v>0</v>
      </c>
      <c r="K146" s="19">
        <v>0</v>
      </c>
      <c r="L146" s="20">
        <v>0</v>
      </c>
      <c r="M146" s="19">
        <v>0</v>
      </c>
      <c r="N146" s="18">
        <v>0</v>
      </c>
      <c r="O146" s="19">
        <v>0</v>
      </c>
      <c r="P146" s="19">
        <v>0</v>
      </c>
      <c r="Q146" s="18">
        <v>0</v>
      </c>
      <c r="R146" s="20">
        <v>0</v>
      </c>
      <c r="S146" s="19">
        <v>0</v>
      </c>
      <c r="T146" s="18">
        <v>0</v>
      </c>
      <c r="U146" s="20">
        <v>0</v>
      </c>
      <c r="V146" s="19">
        <v>0</v>
      </c>
      <c r="W146" s="18">
        <v>0</v>
      </c>
      <c r="X146" s="19">
        <v>0</v>
      </c>
      <c r="Y146" s="19">
        <v>0</v>
      </c>
      <c r="Z146" s="19">
        <v>0</v>
      </c>
      <c r="AA146" s="19">
        <v>0</v>
      </c>
      <c r="AB146" s="19">
        <v>0</v>
      </c>
      <c r="AC146" s="19">
        <v>0</v>
      </c>
      <c r="AD146" s="19">
        <v>0</v>
      </c>
      <c r="AE146" s="19">
        <v>0</v>
      </c>
      <c r="AF146" s="19">
        <v>0</v>
      </c>
      <c r="AG146" s="19">
        <v>0</v>
      </c>
      <c r="AH146" s="19">
        <v>0</v>
      </c>
      <c r="AI146" s="19">
        <v>0</v>
      </c>
      <c r="AJ146" s="19">
        <v>0</v>
      </c>
      <c r="AK146" s="19">
        <v>0</v>
      </c>
      <c r="AL146" s="19">
        <v>0</v>
      </c>
      <c r="AM146" s="19">
        <v>0</v>
      </c>
      <c r="AN146" s="19">
        <v>0</v>
      </c>
      <c r="AO146" s="19">
        <v>0</v>
      </c>
      <c r="AP146" s="19">
        <v>0</v>
      </c>
      <c r="AQ146" s="19">
        <v>0</v>
      </c>
      <c r="AR146" s="174"/>
      <c r="AS146" s="171"/>
      <c r="AT146" s="10"/>
      <c r="AU146" s="10"/>
      <c r="AV146" s="10"/>
    </row>
    <row r="147" spans="1:48" s="11" customFormat="1" ht="105.75" customHeight="1">
      <c r="A147" s="203"/>
      <c r="B147" s="238"/>
      <c r="C147" s="196"/>
      <c r="D147" s="26" t="s">
        <v>121</v>
      </c>
      <c r="E147" s="7">
        <v>0</v>
      </c>
      <c r="F147" s="14">
        <v>0</v>
      </c>
      <c r="G147" s="7">
        <v>0</v>
      </c>
      <c r="H147" s="18">
        <v>0</v>
      </c>
      <c r="I147" s="19">
        <v>0</v>
      </c>
      <c r="J147" s="19">
        <v>0</v>
      </c>
      <c r="K147" s="19">
        <v>0</v>
      </c>
      <c r="L147" s="20">
        <v>0</v>
      </c>
      <c r="M147" s="19">
        <v>0</v>
      </c>
      <c r="N147" s="18">
        <v>0</v>
      </c>
      <c r="O147" s="19">
        <v>0</v>
      </c>
      <c r="P147" s="19">
        <v>0</v>
      </c>
      <c r="Q147" s="19">
        <v>0</v>
      </c>
      <c r="R147" s="20">
        <v>0</v>
      </c>
      <c r="S147" s="19">
        <v>0</v>
      </c>
      <c r="T147" s="18">
        <v>0</v>
      </c>
      <c r="U147" s="20">
        <v>0</v>
      </c>
      <c r="V147" s="19">
        <v>0</v>
      </c>
      <c r="W147" s="18">
        <v>0</v>
      </c>
      <c r="X147" s="19">
        <v>0</v>
      </c>
      <c r="Y147" s="19">
        <v>0</v>
      </c>
      <c r="Z147" s="19">
        <v>0</v>
      </c>
      <c r="AA147" s="19">
        <v>0</v>
      </c>
      <c r="AB147" s="19">
        <v>0</v>
      </c>
      <c r="AC147" s="19">
        <v>0</v>
      </c>
      <c r="AD147" s="19">
        <v>0</v>
      </c>
      <c r="AE147" s="19">
        <v>0</v>
      </c>
      <c r="AF147" s="19">
        <v>0</v>
      </c>
      <c r="AG147" s="19">
        <v>0</v>
      </c>
      <c r="AH147" s="19">
        <v>0</v>
      </c>
      <c r="AI147" s="19">
        <v>0</v>
      </c>
      <c r="AJ147" s="19">
        <v>0</v>
      </c>
      <c r="AK147" s="19">
        <v>0</v>
      </c>
      <c r="AL147" s="19">
        <v>0</v>
      </c>
      <c r="AM147" s="19">
        <v>0</v>
      </c>
      <c r="AN147" s="19">
        <v>0</v>
      </c>
      <c r="AO147" s="19">
        <v>0</v>
      </c>
      <c r="AP147" s="19">
        <v>0</v>
      </c>
      <c r="AQ147" s="19">
        <v>0</v>
      </c>
      <c r="AR147" s="175"/>
      <c r="AS147" s="172"/>
      <c r="AT147" s="10"/>
      <c r="AU147" s="10"/>
      <c r="AV147" s="10"/>
    </row>
    <row r="148" spans="1:48" s="12" customFormat="1" ht="16.5" customHeight="1">
      <c r="A148" s="161" t="s">
        <v>65</v>
      </c>
      <c r="B148" s="229" t="s">
        <v>105</v>
      </c>
      <c r="C148" s="167" t="s">
        <v>134</v>
      </c>
      <c r="D148" s="13" t="s">
        <v>123</v>
      </c>
      <c r="E148" s="7">
        <f>E149+E150+E151</f>
        <v>206</v>
      </c>
      <c r="F148" s="7">
        <f>F149+F150+F151</f>
        <v>206</v>
      </c>
      <c r="G148" s="7">
        <f>F148/E148*100</f>
        <v>100</v>
      </c>
      <c r="H148" s="16">
        <f>H150+H151</f>
        <v>0</v>
      </c>
      <c r="I148" s="16">
        <f>I150+I151</f>
        <v>0</v>
      </c>
      <c r="J148" s="44">
        <v>0</v>
      </c>
      <c r="K148" s="16">
        <f>K150+K151</f>
        <v>0</v>
      </c>
      <c r="L148" s="16">
        <f>L150+L151</f>
        <v>0</v>
      </c>
      <c r="M148" s="44">
        <v>0</v>
      </c>
      <c r="N148" s="16">
        <f>N150+N151</f>
        <v>0</v>
      </c>
      <c r="O148" s="16">
        <f>O150+O151</f>
        <v>0</v>
      </c>
      <c r="P148" s="44">
        <v>0</v>
      </c>
      <c r="Q148" s="16">
        <f>Q150+Q151</f>
        <v>0</v>
      </c>
      <c r="R148" s="16">
        <f>R150+R151</f>
        <v>0</v>
      </c>
      <c r="S148" s="44">
        <v>0</v>
      </c>
      <c r="T148" s="16">
        <f>T150+T151</f>
        <v>0</v>
      </c>
      <c r="U148" s="16">
        <f>U150+U151</f>
        <v>0</v>
      </c>
      <c r="V148" s="44">
        <v>0</v>
      </c>
      <c r="W148" s="16">
        <f>W150+W151</f>
        <v>0</v>
      </c>
      <c r="X148" s="16">
        <f>X150+X151</f>
        <v>0</v>
      </c>
      <c r="Y148" s="44">
        <v>0</v>
      </c>
      <c r="Z148" s="16">
        <v>0</v>
      </c>
      <c r="AA148" s="16">
        <f>AA150+AA151</f>
        <v>0</v>
      </c>
      <c r="AB148" s="44">
        <v>0</v>
      </c>
      <c r="AC148" s="16">
        <f>AC150+AC151</f>
        <v>0</v>
      </c>
      <c r="AD148" s="16">
        <f>AD150+AD151</f>
        <v>0</v>
      </c>
      <c r="AE148" s="44">
        <v>0</v>
      </c>
      <c r="AF148" s="16">
        <v>20</v>
      </c>
      <c r="AG148" s="16">
        <f>AG150+AG151</f>
        <v>20</v>
      </c>
      <c r="AH148" s="44">
        <f>AG148/AF148*100</f>
        <v>100</v>
      </c>
      <c r="AI148" s="16">
        <f>AI150+AI151</f>
        <v>186</v>
      </c>
      <c r="AJ148" s="16">
        <f>AJ150+AJ151</f>
        <v>186</v>
      </c>
      <c r="AK148" s="44">
        <f>AJ148/AI148*100</f>
        <v>100</v>
      </c>
      <c r="AL148" s="16">
        <v>0</v>
      </c>
      <c r="AM148" s="16">
        <v>0</v>
      </c>
      <c r="AN148" s="44">
        <v>0</v>
      </c>
      <c r="AO148" s="16">
        <f>AO150+AO151</f>
        <v>0</v>
      </c>
      <c r="AP148" s="16">
        <f>AP150+AP151</f>
        <v>0</v>
      </c>
      <c r="AQ148" s="44">
        <v>0</v>
      </c>
      <c r="AR148" s="170" t="s">
        <v>212</v>
      </c>
      <c r="AS148" s="170"/>
      <c r="AT148" s="10"/>
      <c r="AU148" s="10"/>
      <c r="AV148" s="10"/>
    </row>
    <row r="149" spans="1:48" s="12" customFormat="1" ht="26.25" customHeight="1">
      <c r="A149" s="202"/>
      <c r="B149" s="177"/>
      <c r="C149" s="195"/>
      <c r="D149" s="13" t="s">
        <v>119</v>
      </c>
      <c r="E149" s="7">
        <f>H149+K149+N149+Q149+T149+W149+Z149+AC149+AF149+AI149+AL149+AO149</f>
        <v>0</v>
      </c>
      <c r="F149" s="14">
        <f t="shared" ref="F149" si="178">I149+L149+O149+R149+U149+X149+AA149+AD149+AG149+AJ149+AM149+AP149</f>
        <v>0</v>
      </c>
      <c r="G149" s="7">
        <v>0</v>
      </c>
      <c r="H149" s="18">
        <v>0</v>
      </c>
      <c r="I149" s="19">
        <v>0</v>
      </c>
      <c r="J149" s="19">
        <v>0</v>
      </c>
      <c r="K149" s="19">
        <v>0</v>
      </c>
      <c r="L149" s="20">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71"/>
      <c r="AS149" s="171"/>
      <c r="AT149" s="10"/>
      <c r="AU149" s="10"/>
      <c r="AV149" s="10"/>
    </row>
    <row r="150" spans="1:48" s="11" customFormat="1" ht="25.5" customHeight="1">
      <c r="A150" s="202"/>
      <c r="B150" s="177"/>
      <c r="C150" s="195"/>
      <c r="D150" s="15" t="s">
        <v>23</v>
      </c>
      <c r="E150" s="7">
        <f>H150+K150+N150+Q150+T150+W150+Z150+AC150+AF150+AI150+AL150+AO150</f>
        <v>0</v>
      </c>
      <c r="F150" s="14">
        <f>I150+L150+O150+R150+U150+X150+AA150+AD150+AG150+AJ150+AM150+AP150</f>
        <v>0</v>
      </c>
      <c r="G150" s="7">
        <v>0</v>
      </c>
      <c r="H150" s="18">
        <v>0</v>
      </c>
      <c r="I150" s="19">
        <v>0</v>
      </c>
      <c r="J150" s="19">
        <v>0</v>
      </c>
      <c r="K150" s="19">
        <v>0</v>
      </c>
      <c r="L150" s="20">
        <v>0</v>
      </c>
      <c r="M150" s="19">
        <v>0</v>
      </c>
      <c r="N150" s="18">
        <v>0</v>
      </c>
      <c r="O150" s="19">
        <v>0</v>
      </c>
      <c r="P150" s="19">
        <v>0</v>
      </c>
      <c r="Q150" s="19">
        <v>0</v>
      </c>
      <c r="R150" s="20">
        <v>0</v>
      </c>
      <c r="S150" s="19">
        <v>0</v>
      </c>
      <c r="T150" s="18">
        <v>0</v>
      </c>
      <c r="U150" s="20">
        <v>0</v>
      </c>
      <c r="V150" s="19">
        <v>0</v>
      </c>
      <c r="W150" s="18">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71"/>
      <c r="AS150" s="171"/>
      <c r="AT150" s="10"/>
      <c r="AU150" s="10"/>
      <c r="AV150" s="10"/>
    </row>
    <row r="151" spans="1:48" s="11" customFormat="1" ht="67.5" customHeight="1">
      <c r="A151" s="202"/>
      <c r="B151" s="177"/>
      <c r="C151" s="195"/>
      <c r="D151" s="15" t="s">
        <v>120</v>
      </c>
      <c r="E151" s="14">
        <f>H151+K151+N151+Q151+T151+W151+Z151+AC151+AF151+AI151+AL151+AO151</f>
        <v>206</v>
      </c>
      <c r="F151" s="14">
        <f>I151+L151+O151+R151+U151+X151+AA151+AD151+AG151+AJ151+AM151+AP151</f>
        <v>206</v>
      </c>
      <c r="G151" s="7">
        <f>F151/E151*100</f>
        <v>100</v>
      </c>
      <c r="H151" s="18">
        <v>0</v>
      </c>
      <c r="I151" s="19">
        <v>0</v>
      </c>
      <c r="J151" s="19">
        <v>0</v>
      </c>
      <c r="K151" s="19">
        <v>0</v>
      </c>
      <c r="L151" s="20">
        <v>0</v>
      </c>
      <c r="M151" s="19">
        <v>0</v>
      </c>
      <c r="N151" s="18">
        <v>0</v>
      </c>
      <c r="O151" s="19">
        <v>0</v>
      </c>
      <c r="P151" s="19">
        <v>0</v>
      </c>
      <c r="Q151" s="19">
        <v>0</v>
      </c>
      <c r="R151" s="20">
        <v>0</v>
      </c>
      <c r="S151" s="19">
        <v>0</v>
      </c>
      <c r="T151" s="18">
        <v>0</v>
      </c>
      <c r="U151" s="20">
        <v>0</v>
      </c>
      <c r="V151" s="19">
        <v>0</v>
      </c>
      <c r="W151" s="18">
        <v>0</v>
      </c>
      <c r="X151" s="19">
        <v>0</v>
      </c>
      <c r="Y151" s="19">
        <v>0</v>
      </c>
      <c r="Z151" s="19">
        <v>0</v>
      </c>
      <c r="AA151" s="19">
        <v>0</v>
      </c>
      <c r="AB151" s="19">
        <v>0</v>
      </c>
      <c r="AC151" s="19">
        <v>0</v>
      </c>
      <c r="AD151" s="19">
        <v>0</v>
      </c>
      <c r="AE151" s="19">
        <v>0</v>
      </c>
      <c r="AF151" s="19">
        <v>20</v>
      </c>
      <c r="AG151" s="19">
        <v>20</v>
      </c>
      <c r="AH151" s="19">
        <f>AG151/AF151*100</f>
        <v>100</v>
      </c>
      <c r="AI151" s="19">
        <v>186</v>
      </c>
      <c r="AJ151" s="19">
        <v>186</v>
      </c>
      <c r="AK151" s="19">
        <f>AJ151/AI151*100</f>
        <v>100</v>
      </c>
      <c r="AL151" s="19">
        <v>0</v>
      </c>
      <c r="AM151" s="19">
        <v>0</v>
      </c>
      <c r="AN151" s="19">
        <v>0</v>
      </c>
      <c r="AO151" s="19">
        <v>0</v>
      </c>
      <c r="AP151" s="19">
        <v>0</v>
      </c>
      <c r="AQ151" s="19">
        <v>0</v>
      </c>
      <c r="AR151" s="171"/>
      <c r="AS151" s="171"/>
      <c r="AT151" s="10"/>
      <c r="AU151" s="10"/>
      <c r="AV151" s="10"/>
    </row>
    <row r="152" spans="1:48" s="11" customFormat="1" ht="409.6" customHeight="1">
      <c r="A152" s="203"/>
      <c r="B152" s="178"/>
      <c r="C152" s="196"/>
      <c r="D152" s="26" t="s">
        <v>121</v>
      </c>
      <c r="E152" s="7">
        <f t="shared" ref="E152" si="179">H152+K152+N152+Q152+T152+W152+Z152+AC152+AF152+AI152+AL152+AO152</f>
        <v>0</v>
      </c>
      <c r="F152" s="14">
        <f>I152+L152+O152+R152+U152+X152+AA152+AD152+AG152+AJ152+AM152+AP152</f>
        <v>0</v>
      </c>
      <c r="G152" s="7">
        <v>0</v>
      </c>
      <c r="H152" s="18">
        <v>0</v>
      </c>
      <c r="I152" s="19">
        <v>0</v>
      </c>
      <c r="J152" s="19">
        <v>0</v>
      </c>
      <c r="K152" s="19">
        <v>0</v>
      </c>
      <c r="L152" s="20">
        <v>0</v>
      </c>
      <c r="M152" s="19">
        <v>0</v>
      </c>
      <c r="N152" s="18">
        <v>0</v>
      </c>
      <c r="O152" s="19">
        <v>0</v>
      </c>
      <c r="P152" s="19">
        <v>0</v>
      </c>
      <c r="Q152" s="19">
        <v>0</v>
      </c>
      <c r="R152" s="20">
        <v>0</v>
      </c>
      <c r="S152" s="19">
        <v>0</v>
      </c>
      <c r="T152" s="18">
        <v>0</v>
      </c>
      <c r="U152" s="20">
        <v>0</v>
      </c>
      <c r="V152" s="19">
        <v>0</v>
      </c>
      <c r="W152" s="18">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72"/>
      <c r="AS152" s="172"/>
      <c r="AT152" s="10"/>
      <c r="AU152" s="10"/>
      <c r="AV152" s="10"/>
    </row>
    <row r="153" spans="1:48" s="57" customFormat="1" ht="188.25" customHeight="1">
      <c r="A153" s="161" t="s">
        <v>66</v>
      </c>
      <c r="B153" s="229" t="s">
        <v>106</v>
      </c>
      <c r="C153" s="235" t="s">
        <v>135</v>
      </c>
      <c r="D153" s="228" t="s">
        <v>26</v>
      </c>
      <c r="E153" s="115" t="s">
        <v>32</v>
      </c>
      <c r="F153" s="115" t="s">
        <v>32</v>
      </c>
      <c r="G153" s="115" t="s">
        <v>32</v>
      </c>
      <c r="H153" s="115" t="s">
        <v>32</v>
      </c>
      <c r="I153" s="115" t="s">
        <v>32</v>
      </c>
      <c r="J153" s="115" t="s">
        <v>32</v>
      </c>
      <c r="K153" s="115" t="s">
        <v>32</v>
      </c>
      <c r="L153" s="115" t="s">
        <v>32</v>
      </c>
      <c r="M153" s="115" t="s">
        <v>32</v>
      </c>
      <c r="N153" s="115" t="s">
        <v>32</v>
      </c>
      <c r="O153" s="115" t="s">
        <v>32</v>
      </c>
      <c r="P153" s="115" t="s">
        <v>32</v>
      </c>
      <c r="Q153" s="115" t="s">
        <v>32</v>
      </c>
      <c r="R153" s="115" t="s">
        <v>32</v>
      </c>
      <c r="S153" s="115" t="s">
        <v>32</v>
      </c>
      <c r="T153" s="115" t="s">
        <v>32</v>
      </c>
      <c r="U153" s="115" t="s">
        <v>32</v>
      </c>
      <c r="V153" s="115" t="s">
        <v>32</v>
      </c>
      <c r="W153" s="115" t="s">
        <v>32</v>
      </c>
      <c r="X153" s="115" t="s">
        <v>32</v>
      </c>
      <c r="Y153" s="115" t="s">
        <v>32</v>
      </c>
      <c r="Z153" s="115" t="s">
        <v>32</v>
      </c>
      <c r="AA153" s="115" t="s">
        <v>32</v>
      </c>
      <c r="AB153" s="115" t="s">
        <v>32</v>
      </c>
      <c r="AC153" s="115" t="s">
        <v>32</v>
      </c>
      <c r="AD153" s="115" t="s">
        <v>32</v>
      </c>
      <c r="AE153" s="115" t="s">
        <v>32</v>
      </c>
      <c r="AF153" s="115" t="s">
        <v>32</v>
      </c>
      <c r="AG153" s="115" t="s">
        <v>32</v>
      </c>
      <c r="AH153" s="115" t="s">
        <v>32</v>
      </c>
      <c r="AI153" s="115" t="s">
        <v>32</v>
      </c>
      <c r="AJ153" s="115" t="s">
        <v>32</v>
      </c>
      <c r="AK153" s="115" t="s">
        <v>32</v>
      </c>
      <c r="AL153" s="115" t="s">
        <v>32</v>
      </c>
      <c r="AM153" s="115" t="s">
        <v>32</v>
      </c>
      <c r="AN153" s="115" t="s">
        <v>32</v>
      </c>
      <c r="AO153" s="115" t="s">
        <v>32</v>
      </c>
      <c r="AP153" s="115" t="s">
        <v>32</v>
      </c>
      <c r="AQ153" s="115" t="s">
        <v>32</v>
      </c>
      <c r="AR153" s="170" t="s">
        <v>238</v>
      </c>
      <c r="AS153" s="170"/>
      <c r="AT153" s="10"/>
      <c r="AU153" s="10"/>
      <c r="AV153" s="10"/>
    </row>
    <row r="154" spans="1:48" s="11" customFormat="1" ht="409.6" customHeight="1">
      <c r="A154" s="162"/>
      <c r="B154" s="230"/>
      <c r="C154" s="195"/>
      <c r="D154" s="195"/>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8"/>
      <c r="AL154" s="118"/>
      <c r="AM154" s="118"/>
      <c r="AN154" s="118"/>
      <c r="AO154" s="118"/>
      <c r="AP154" s="118"/>
      <c r="AQ154" s="118"/>
      <c r="AR154" s="171"/>
      <c r="AS154" s="171"/>
      <c r="AT154" s="10"/>
      <c r="AU154" s="10"/>
      <c r="AV154" s="10"/>
    </row>
    <row r="155" spans="1:48" s="11" customFormat="1" ht="409.6" customHeight="1">
      <c r="A155" s="163"/>
      <c r="B155" s="231"/>
      <c r="C155" s="196"/>
      <c r="D155" s="196"/>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72"/>
      <c r="AS155" s="172"/>
      <c r="AT155" s="10"/>
      <c r="AU155" s="10"/>
      <c r="AV155" s="10"/>
    </row>
    <row r="156" spans="1:48" s="57" customFormat="1" ht="16.5" customHeight="1">
      <c r="A156" s="161" t="s">
        <v>67</v>
      </c>
      <c r="B156" s="229" t="s">
        <v>107</v>
      </c>
      <c r="C156" s="228" t="s">
        <v>136</v>
      </c>
      <c r="D156" s="228" t="s">
        <v>26</v>
      </c>
      <c r="E156" s="115" t="s">
        <v>32</v>
      </c>
      <c r="F156" s="120" t="s">
        <v>32</v>
      </c>
      <c r="G156" s="115" t="s">
        <v>32</v>
      </c>
      <c r="H156" s="186" t="s">
        <v>32</v>
      </c>
      <c r="I156" s="115" t="s">
        <v>32</v>
      </c>
      <c r="J156" s="115" t="s">
        <v>32</v>
      </c>
      <c r="K156" s="115" t="s">
        <v>32</v>
      </c>
      <c r="L156" s="120" t="s">
        <v>32</v>
      </c>
      <c r="M156" s="120" t="s">
        <v>32</v>
      </c>
      <c r="N156" s="120" t="s">
        <v>32</v>
      </c>
      <c r="O156" s="120" t="s">
        <v>32</v>
      </c>
      <c r="P156" s="120" t="s">
        <v>32</v>
      </c>
      <c r="Q156" s="120" t="s">
        <v>32</v>
      </c>
      <c r="R156" s="120" t="s">
        <v>32</v>
      </c>
      <c r="S156" s="120" t="s">
        <v>32</v>
      </c>
      <c r="T156" s="120" t="s">
        <v>32</v>
      </c>
      <c r="U156" s="120" t="s">
        <v>32</v>
      </c>
      <c r="V156" s="120" t="s">
        <v>32</v>
      </c>
      <c r="W156" s="120" t="s">
        <v>32</v>
      </c>
      <c r="X156" s="120" t="s">
        <v>32</v>
      </c>
      <c r="Y156" s="120" t="s">
        <v>32</v>
      </c>
      <c r="Z156" s="120" t="s">
        <v>32</v>
      </c>
      <c r="AA156" s="120" t="s">
        <v>32</v>
      </c>
      <c r="AB156" s="120" t="s">
        <v>32</v>
      </c>
      <c r="AC156" s="120" t="s">
        <v>32</v>
      </c>
      <c r="AD156" s="120" t="s">
        <v>32</v>
      </c>
      <c r="AE156" s="120" t="s">
        <v>32</v>
      </c>
      <c r="AF156" s="120" t="s">
        <v>32</v>
      </c>
      <c r="AG156" s="120" t="s">
        <v>32</v>
      </c>
      <c r="AH156" s="120" t="s">
        <v>32</v>
      </c>
      <c r="AI156" s="120" t="s">
        <v>32</v>
      </c>
      <c r="AJ156" s="120" t="s">
        <v>32</v>
      </c>
      <c r="AK156" s="120" t="s">
        <v>32</v>
      </c>
      <c r="AL156" s="120" t="s">
        <v>32</v>
      </c>
      <c r="AM156" s="120" t="s">
        <v>32</v>
      </c>
      <c r="AN156" s="120" t="s">
        <v>32</v>
      </c>
      <c r="AO156" s="120" t="s">
        <v>32</v>
      </c>
      <c r="AP156" s="120" t="s">
        <v>32</v>
      </c>
      <c r="AQ156" s="120" t="s">
        <v>32</v>
      </c>
      <c r="AR156" s="170" t="s">
        <v>186</v>
      </c>
      <c r="AS156" s="170"/>
      <c r="AT156" s="10"/>
      <c r="AU156" s="10"/>
      <c r="AV156" s="10"/>
    </row>
    <row r="157" spans="1:48" s="11" customFormat="1" ht="16.5" customHeight="1">
      <c r="A157" s="162"/>
      <c r="B157" s="230"/>
      <c r="C157" s="195"/>
      <c r="D157" s="195"/>
      <c r="E157" s="118"/>
      <c r="F157" s="123"/>
      <c r="G157" s="118"/>
      <c r="H157" s="187"/>
      <c r="I157" s="177"/>
      <c r="J157" s="177"/>
      <c r="K157" s="177"/>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c r="AN157" s="121"/>
      <c r="AO157" s="121"/>
      <c r="AP157" s="121"/>
      <c r="AQ157" s="121"/>
      <c r="AR157" s="171"/>
      <c r="AS157" s="171"/>
      <c r="AT157" s="10"/>
      <c r="AU157" s="10"/>
      <c r="AV157" s="10"/>
    </row>
    <row r="158" spans="1:48" s="11" customFormat="1" ht="132" customHeight="1">
      <c r="A158" s="163"/>
      <c r="B158" s="231"/>
      <c r="C158" s="196"/>
      <c r="D158" s="196"/>
      <c r="E158" s="119"/>
      <c r="F158" s="124"/>
      <c r="G158" s="119"/>
      <c r="H158" s="188"/>
      <c r="I158" s="178"/>
      <c r="J158" s="178"/>
      <c r="K158" s="178"/>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c r="AN158" s="122"/>
      <c r="AO158" s="122"/>
      <c r="AP158" s="122"/>
      <c r="AQ158" s="122"/>
      <c r="AR158" s="172"/>
      <c r="AS158" s="172"/>
      <c r="AT158" s="10"/>
      <c r="AU158" s="10"/>
      <c r="AV158" s="10"/>
    </row>
    <row r="159" spans="1:48" s="12" customFormat="1" ht="16.5" customHeight="1">
      <c r="A159" s="128" t="s">
        <v>254</v>
      </c>
      <c r="B159" s="129"/>
      <c r="C159" s="130"/>
      <c r="D159" s="13" t="s">
        <v>123</v>
      </c>
      <c r="E159" s="7">
        <f>E160+E161+E162</f>
        <v>1420.2</v>
      </c>
      <c r="F159" s="7">
        <f>F160+F161+F162</f>
        <v>1420.2</v>
      </c>
      <c r="G159" s="44">
        <f>F159/E159*100</f>
        <v>100</v>
      </c>
      <c r="H159" s="66">
        <f>H161+H162+H160+H163</f>
        <v>0</v>
      </c>
      <c r="I159" s="45">
        <f t="shared" ref="I159" si="180">I161+I162</f>
        <v>0</v>
      </c>
      <c r="J159" s="44">
        <v>0</v>
      </c>
      <c r="K159" s="66">
        <f>K161+K162+K160+K163</f>
        <v>0</v>
      </c>
      <c r="L159" s="45">
        <f t="shared" ref="L159" si="181">L161+L162</f>
        <v>0</v>
      </c>
      <c r="M159" s="44">
        <v>0</v>
      </c>
      <c r="N159" s="66">
        <f>N161+N162+N160+N163</f>
        <v>0</v>
      </c>
      <c r="O159" s="45">
        <f t="shared" ref="O159" si="182">O161+O162</f>
        <v>0</v>
      </c>
      <c r="P159" s="44">
        <v>0</v>
      </c>
      <c r="Q159" s="66">
        <f>Q161+Q162+Q160+Q163</f>
        <v>1214.2</v>
      </c>
      <c r="R159" s="45">
        <f t="shared" ref="R159" si="183">R161+R162</f>
        <v>1214.2</v>
      </c>
      <c r="S159" s="44">
        <f>R159/Q159*100</f>
        <v>100</v>
      </c>
      <c r="T159" s="66">
        <f>T161+T162+T160+T163</f>
        <v>0</v>
      </c>
      <c r="U159" s="45">
        <f t="shared" ref="U159" si="184">U161+U162</f>
        <v>0</v>
      </c>
      <c r="V159" s="44">
        <v>0</v>
      </c>
      <c r="W159" s="66">
        <f>W161+W162+W160+W163</f>
        <v>0</v>
      </c>
      <c r="X159" s="45">
        <f t="shared" ref="X159" si="185">X161+X162</f>
        <v>0</v>
      </c>
      <c r="Y159" s="45">
        <v>0</v>
      </c>
      <c r="Z159" s="66">
        <f>Z161+Z162+Z160+Z163</f>
        <v>0</v>
      </c>
      <c r="AA159" s="45">
        <f t="shared" ref="AA159" si="186">AA161+AA162</f>
        <v>0</v>
      </c>
      <c r="AB159" s="45">
        <f t="shared" ref="AB159:AN159" si="187">AB160+AB161+AB162+AB163</f>
        <v>0</v>
      </c>
      <c r="AC159" s="66">
        <f>AC161+AC162+AC160+AC163</f>
        <v>0</v>
      </c>
      <c r="AD159" s="45">
        <f t="shared" ref="AD159" si="188">AD161+AD162</f>
        <v>0</v>
      </c>
      <c r="AE159" s="45">
        <v>0</v>
      </c>
      <c r="AF159" s="66">
        <f>AF161+AF162+AF160+AF163</f>
        <v>20</v>
      </c>
      <c r="AG159" s="45">
        <f t="shared" ref="AG159" si="189">AG161+AG162</f>
        <v>20</v>
      </c>
      <c r="AH159" s="45">
        <f>AG159/AF159*100</f>
        <v>100</v>
      </c>
      <c r="AI159" s="66">
        <f>AI161+AI162+AI160+AI163</f>
        <v>186</v>
      </c>
      <c r="AJ159" s="45">
        <f t="shared" ref="AJ159" si="190">AJ161+AJ162</f>
        <v>186</v>
      </c>
      <c r="AK159" s="45">
        <f t="shared" si="187"/>
        <v>100</v>
      </c>
      <c r="AL159" s="66">
        <f>AL161+AL162+AL160+AL163</f>
        <v>0</v>
      </c>
      <c r="AM159" s="45">
        <f t="shared" ref="AM159" si="191">AM161+AM162</f>
        <v>0</v>
      </c>
      <c r="AN159" s="45">
        <f t="shared" si="187"/>
        <v>0</v>
      </c>
      <c r="AO159" s="66">
        <f>AO161+AO162+AO160+AO163</f>
        <v>0</v>
      </c>
      <c r="AP159" s="45">
        <f t="shared" ref="AP159" si="192">AP161+AP162</f>
        <v>0</v>
      </c>
      <c r="AQ159" s="48">
        <v>0</v>
      </c>
      <c r="AR159" s="181"/>
      <c r="AS159" s="170"/>
      <c r="AT159" s="10"/>
      <c r="AU159" s="10"/>
      <c r="AV159" s="10"/>
    </row>
    <row r="160" spans="1:48" s="12" customFormat="1" ht="29.25" customHeight="1">
      <c r="A160" s="131"/>
      <c r="B160" s="132"/>
      <c r="C160" s="133"/>
      <c r="D160" s="13" t="s">
        <v>119</v>
      </c>
      <c r="E160" s="7">
        <f>H160+K160+N160+Q160+T160+W160+Z160+AC160+AF160+AI160+AL160+AO160</f>
        <v>0</v>
      </c>
      <c r="F160" s="14">
        <f t="shared" ref="F160" si="193">I160+L160+O160+R160+U160+X160+AA160+AD160+AG160+AJ160+AM160+AP160</f>
        <v>0</v>
      </c>
      <c r="G160" s="44">
        <v>0</v>
      </c>
      <c r="H160" s="66">
        <f t="shared" ref="H160:I162" si="194">H125+H136+H144+H149</f>
        <v>0</v>
      </c>
      <c r="I160" s="66">
        <f t="shared" si="194"/>
        <v>0</v>
      </c>
      <c r="J160" s="44">
        <v>0</v>
      </c>
      <c r="K160" s="66">
        <f t="shared" ref="K160:L162" si="195">K125+K136+K144+K149</f>
        <v>0</v>
      </c>
      <c r="L160" s="66">
        <f t="shared" si="195"/>
        <v>0</v>
      </c>
      <c r="M160" s="44">
        <v>0</v>
      </c>
      <c r="N160" s="66">
        <f t="shared" ref="N160:O162" si="196">N125+N136+N144+N149</f>
        <v>0</v>
      </c>
      <c r="O160" s="66">
        <f t="shared" si="196"/>
        <v>0</v>
      </c>
      <c r="P160" s="44">
        <v>0</v>
      </c>
      <c r="Q160" s="66">
        <f t="shared" ref="Q160:R162" si="197">Q125+Q136+Q144+Q149</f>
        <v>0</v>
      </c>
      <c r="R160" s="66">
        <f t="shared" si="197"/>
        <v>0</v>
      </c>
      <c r="S160" s="44">
        <v>0</v>
      </c>
      <c r="T160" s="66">
        <f t="shared" ref="T160:U162" si="198">T125+T136+T144+T149</f>
        <v>0</v>
      </c>
      <c r="U160" s="66">
        <f t="shared" si="198"/>
        <v>0</v>
      </c>
      <c r="V160" s="44">
        <v>0</v>
      </c>
      <c r="W160" s="66">
        <f t="shared" ref="W160:X162" si="199">W125+W136+W144+W149</f>
        <v>0</v>
      </c>
      <c r="X160" s="66">
        <f t="shared" si="199"/>
        <v>0</v>
      </c>
      <c r="Y160" s="45">
        <v>0</v>
      </c>
      <c r="Z160" s="66">
        <f t="shared" ref="Z160:AA162" si="200">Z125+Z136+Z144+Z149</f>
        <v>0</v>
      </c>
      <c r="AA160" s="66">
        <f t="shared" si="200"/>
        <v>0</v>
      </c>
      <c r="AB160" s="45">
        <f>AB136+AB144+AB149</f>
        <v>0</v>
      </c>
      <c r="AC160" s="66">
        <f t="shared" ref="AC160:AD162" si="201">AC125+AC136+AC144+AC149</f>
        <v>0</v>
      </c>
      <c r="AD160" s="66">
        <f t="shared" si="201"/>
        <v>0</v>
      </c>
      <c r="AE160" s="45">
        <f>AE136+AE144+AE149</f>
        <v>0</v>
      </c>
      <c r="AF160" s="66">
        <f t="shared" ref="AF160:AG162" si="202">AF125+AF136+AF144+AF149</f>
        <v>0</v>
      </c>
      <c r="AG160" s="66">
        <f t="shared" si="202"/>
        <v>0</v>
      </c>
      <c r="AH160" s="45">
        <f>AH136+AH144+AH149</f>
        <v>0</v>
      </c>
      <c r="AI160" s="66">
        <f t="shared" ref="AI160:AJ162" si="203">AI125+AI136+AI144+AI149</f>
        <v>0</v>
      </c>
      <c r="AJ160" s="66">
        <f t="shared" si="203"/>
        <v>0</v>
      </c>
      <c r="AK160" s="45">
        <f>AK136+AK144+AK149</f>
        <v>0</v>
      </c>
      <c r="AL160" s="66">
        <f t="shared" ref="AL160:AM162" si="204">AL125+AL136+AL144+AL149</f>
        <v>0</v>
      </c>
      <c r="AM160" s="66">
        <f t="shared" si="204"/>
        <v>0</v>
      </c>
      <c r="AN160" s="45">
        <f>AN136+AN144+AN149</f>
        <v>0</v>
      </c>
      <c r="AO160" s="66">
        <f t="shared" ref="AO160:AP162" si="205">AO125+AO136+AO144+AO149</f>
        <v>0</v>
      </c>
      <c r="AP160" s="66">
        <f t="shared" si="205"/>
        <v>0</v>
      </c>
      <c r="AQ160" s="48">
        <v>0</v>
      </c>
      <c r="AR160" s="182"/>
      <c r="AS160" s="171"/>
      <c r="AT160" s="10"/>
      <c r="AU160" s="10"/>
      <c r="AV160" s="10"/>
    </row>
    <row r="161" spans="1:48" s="12" customFormat="1" ht="31.5" customHeight="1">
      <c r="A161" s="131"/>
      <c r="B161" s="132"/>
      <c r="C161" s="133"/>
      <c r="D161" s="15" t="s">
        <v>23</v>
      </c>
      <c r="E161" s="7">
        <f>H161+K161+N161+Q161+T161+W161+Z161+AC161+AF161+AI161+AL161+AO161</f>
        <v>0</v>
      </c>
      <c r="F161" s="14">
        <f>I161+L161+O161+R161+U161+X161+AA161+AD161+AG161+AJ161+AM161+AP161</f>
        <v>0</v>
      </c>
      <c r="G161" s="44">
        <v>0</v>
      </c>
      <c r="H161" s="66">
        <f t="shared" si="194"/>
        <v>0</v>
      </c>
      <c r="I161" s="66">
        <f t="shared" si="194"/>
        <v>0</v>
      </c>
      <c r="J161" s="44">
        <v>0</v>
      </c>
      <c r="K161" s="66">
        <f t="shared" si="195"/>
        <v>0</v>
      </c>
      <c r="L161" s="66">
        <f t="shared" si="195"/>
        <v>0</v>
      </c>
      <c r="M161" s="44">
        <v>0</v>
      </c>
      <c r="N161" s="66">
        <f t="shared" si="196"/>
        <v>0</v>
      </c>
      <c r="O161" s="66">
        <f t="shared" si="196"/>
        <v>0</v>
      </c>
      <c r="P161" s="44">
        <v>0</v>
      </c>
      <c r="Q161" s="66">
        <f t="shared" si="197"/>
        <v>0</v>
      </c>
      <c r="R161" s="66">
        <f t="shared" si="197"/>
        <v>0</v>
      </c>
      <c r="S161" s="44">
        <v>0</v>
      </c>
      <c r="T161" s="66">
        <f t="shared" si="198"/>
        <v>0</v>
      </c>
      <c r="U161" s="66">
        <f t="shared" si="198"/>
        <v>0</v>
      </c>
      <c r="V161" s="44">
        <v>0</v>
      </c>
      <c r="W161" s="66">
        <f t="shared" si="199"/>
        <v>0</v>
      </c>
      <c r="X161" s="66">
        <f t="shared" si="199"/>
        <v>0</v>
      </c>
      <c r="Y161" s="45">
        <v>0</v>
      </c>
      <c r="Z161" s="66">
        <f t="shared" si="200"/>
        <v>0</v>
      </c>
      <c r="AA161" s="66">
        <f t="shared" si="200"/>
        <v>0</v>
      </c>
      <c r="AB161" s="45">
        <f>AB137+AB145+AB150</f>
        <v>0</v>
      </c>
      <c r="AC161" s="66">
        <f t="shared" si="201"/>
        <v>0</v>
      </c>
      <c r="AD161" s="66">
        <f t="shared" si="201"/>
        <v>0</v>
      </c>
      <c r="AE161" s="45">
        <f>AE137+AE145+AE150</f>
        <v>0</v>
      </c>
      <c r="AF161" s="66">
        <f t="shared" si="202"/>
        <v>0</v>
      </c>
      <c r="AG161" s="66">
        <f t="shared" si="202"/>
        <v>0</v>
      </c>
      <c r="AH161" s="45">
        <f>AH137+AH145+AH150</f>
        <v>0</v>
      </c>
      <c r="AI161" s="66">
        <f t="shared" si="203"/>
        <v>0</v>
      </c>
      <c r="AJ161" s="66">
        <f t="shared" si="203"/>
        <v>0</v>
      </c>
      <c r="AK161" s="45">
        <f>AK137+AK145+AK150</f>
        <v>0</v>
      </c>
      <c r="AL161" s="66">
        <f t="shared" si="204"/>
        <v>0</v>
      </c>
      <c r="AM161" s="66">
        <f t="shared" si="204"/>
        <v>0</v>
      </c>
      <c r="AN161" s="45">
        <f>AN137+AN145+AN150</f>
        <v>0</v>
      </c>
      <c r="AO161" s="66">
        <f t="shared" si="205"/>
        <v>0</v>
      </c>
      <c r="AP161" s="66">
        <f t="shared" si="205"/>
        <v>0</v>
      </c>
      <c r="AQ161" s="48">
        <v>0</v>
      </c>
      <c r="AR161" s="182"/>
      <c r="AS161" s="171"/>
      <c r="AT161" s="10"/>
      <c r="AU161" s="10"/>
      <c r="AV161" s="10"/>
    </row>
    <row r="162" spans="1:48" s="12" customFormat="1" ht="20.25" customHeight="1">
      <c r="A162" s="131"/>
      <c r="B162" s="132"/>
      <c r="C162" s="133"/>
      <c r="D162" s="15" t="s">
        <v>120</v>
      </c>
      <c r="E162" s="7">
        <f>H162+K162+N162+Q162+T162+W162+Z162+AC162+AF162+AI162+AL162+AO162</f>
        <v>1420.2</v>
      </c>
      <c r="F162" s="14">
        <f>I162+L162+O162+R162+U162+X162+AA162+AD162+AG162+AJ162+AM162+AP162</f>
        <v>1420.2</v>
      </c>
      <c r="G162" s="44">
        <f t="shared" ref="G162" si="206">F162/E162*100</f>
        <v>100</v>
      </c>
      <c r="H162" s="66">
        <f t="shared" si="194"/>
        <v>0</v>
      </c>
      <c r="I162" s="66">
        <f t="shared" si="194"/>
        <v>0</v>
      </c>
      <c r="J162" s="44">
        <v>0</v>
      </c>
      <c r="K162" s="66">
        <f t="shared" si="195"/>
        <v>0</v>
      </c>
      <c r="L162" s="66">
        <f t="shared" si="195"/>
        <v>0</v>
      </c>
      <c r="M162" s="44">
        <v>0</v>
      </c>
      <c r="N162" s="66">
        <f t="shared" si="196"/>
        <v>0</v>
      </c>
      <c r="O162" s="66">
        <f t="shared" si="196"/>
        <v>0</v>
      </c>
      <c r="P162" s="44">
        <v>0</v>
      </c>
      <c r="Q162" s="66">
        <f t="shared" si="197"/>
        <v>1214.2</v>
      </c>
      <c r="R162" s="66">
        <f t="shared" si="197"/>
        <v>1214.2</v>
      </c>
      <c r="S162" s="44">
        <f>R162/Q162*100</f>
        <v>100</v>
      </c>
      <c r="T162" s="66">
        <f t="shared" si="198"/>
        <v>0</v>
      </c>
      <c r="U162" s="66">
        <f t="shared" si="198"/>
        <v>0</v>
      </c>
      <c r="V162" s="44">
        <v>0</v>
      </c>
      <c r="W162" s="66">
        <f t="shared" si="199"/>
        <v>0</v>
      </c>
      <c r="X162" s="66">
        <f t="shared" si="199"/>
        <v>0</v>
      </c>
      <c r="Y162" s="45">
        <v>0</v>
      </c>
      <c r="Z162" s="66">
        <f t="shared" si="200"/>
        <v>0</v>
      </c>
      <c r="AA162" s="66">
        <f t="shared" si="200"/>
        <v>0</v>
      </c>
      <c r="AB162" s="45">
        <f>AB138+AB146+AB151</f>
        <v>0</v>
      </c>
      <c r="AC162" s="66">
        <f t="shared" si="201"/>
        <v>0</v>
      </c>
      <c r="AD162" s="66">
        <f t="shared" si="201"/>
        <v>0</v>
      </c>
      <c r="AE162" s="45">
        <v>0</v>
      </c>
      <c r="AF162" s="66">
        <f t="shared" si="202"/>
        <v>20</v>
      </c>
      <c r="AG162" s="66">
        <f t="shared" si="202"/>
        <v>20</v>
      </c>
      <c r="AH162" s="45">
        <f>AG162/AF162*100</f>
        <v>100</v>
      </c>
      <c r="AI162" s="66">
        <f t="shared" si="203"/>
        <v>186</v>
      </c>
      <c r="AJ162" s="66">
        <f t="shared" si="203"/>
        <v>186</v>
      </c>
      <c r="AK162" s="45">
        <f>AK138+AK146+AK151</f>
        <v>100</v>
      </c>
      <c r="AL162" s="66">
        <f t="shared" si="204"/>
        <v>0</v>
      </c>
      <c r="AM162" s="66">
        <f t="shared" si="204"/>
        <v>0</v>
      </c>
      <c r="AN162" s="45">
        <f>AN138+AN146+AN151</f>
        <v>0</v>
      </c>
      <c r="AO162" s="66">
        <f t="shared" si="205"/>
        <v>0</v>
      </c>
      <c r="AP162" s="66">
        <f t="shared" si="205"/>
        <v>0</v>
      </c>
      <c r="AQ162" s="48">
        <v>0</v>
      </c>
      <c r="AR162" s="182"/>
      <c r="AS162" s="171"/>
      <c r="AT162" s="10"/>
      <c r="AU162" s="10"/>
      <c r="AV162" s="10"/>
    </row>
    <row r="163" spans="1:48" s="12" customFormat="1" ht="25.5" customHeight="1">
      <c r="A163" s="134"/>
      <c r="B163" s="135"/>
      <c r="C163" s="136"/>
      <c r="D163" s="26" t="s">
        <v>121</v>
      </c>
      <c r="E163" s="7">
        <f t="shared" ref="E163" si="207">H163+K163+N163+Q163+T163+W163+Z163+AC163+AF163+AI163+AL163+AO163</f>
        <v>0</v>
      </c>
      <c r="F163" s="14">
        <f>I163+L163+O163+R163+U163+X163+AA163+AD163+AG163+AJ163+AM163+AP163</f>
        <v>0</v>
      </c>
      <c r="G163" s="44">
        <v>0</v>
      </c>
      <c r="H163" s="66">
        <f>H139+H147+H152</f>
        <v>0</v>
      </c>
      <c r="I163" s="66">
        <f>I139+I147+I152</f>
        <v>0</v>
      </c>
      <c r="J163" s="44">
        <v>0</v>
      </c>
      <c r="K163" s="66">
        <f>K139+K147+K152</f>
        <v>0</v>
      </c>
      <c r="L163" s="66">
        <f>L139+L147+L152</f>
        <v>0</v>
      </c>
      <c r="M163" s="44">
        <v>0</v>
      </c>
      <c r="N163" s="66">
        <f>N139+N147+N152</f>
        <v>0</v>
      </c>
      <c r="O163" s="66">
        <f>O139+O147+O152</f>
        <v>0</v>
      </c>
      <c r="P163" s="44">
        <v>0</v>
      </c>
      <c r="Q163" s="66">
        <f>Q139+Q147+Q152</f>
        <v>0</v>
      </c>
      <c r="R163" s="66">
        <f>R139+R147+R152</f>
        <v>0</v>
      </c>
      <c r="S163" s="44">
        <v>0</v>
      </c>
      <c r="T163" s="66">
        <f>T139+T147+T152</f>
        <v>0</v>
      </c>
      <c r="U163" s="66">
        <f>U139+U147+U152</f>
        <v>0</v>
      </c>
      <c r="V163" s="44">
        <v>0</v>
      </c>
      <c r="W163" s="66">
        <f>W139+W147+W152</f>
        <v>0</v>
      </c>
      <c r="X163" s="66">
        <f>X139+X147+X152</f>
        <v>0</v>
      </c>
      <c r="Y163" s="45">
        <v>0</v>
      </c>
      <c r="Z163" s="66">
        <f>Z139+Z147+Z152</f>
        <v>0</v>
      </c>
      <c r="AA163" s="66">
        <f>AA139+AA147+AA152</f>
        <v>0</v>
      </c>
      <c r="AB163" s="45">
        <f>AB139+AB147+AB152</f>
        <v>0</v>
      </c>
      <c r="AC163" s="66">
        <f t="shared" ref="AC163:AJ163" si="208">AC139+AC147+AC152</f>
        <v>0</v>
      </c>
      <c r="AD163" s="66">
        <f t="shared" si="208"/>
        <v>0</v>
      </c>
      <c r="AE163" s="45">
        <f t="shared" si="208"/>
        <v>0</v>
      </c>
      <c r="AF163" s="66">
        <f t="shared" si="208"/>
        <v>0</v>
      </c>
      <c r="AG163" s="66">
        <f t="shared" si="208"/>
        <v>0</v>
      </c>
      <c r="AH163" s="45">
        <f t="shared" si="208"/>
        <v>0</v>
      </c>
      <c r="AI163" s="66">
        <f t="shared" si="208"/>
        <v>0</v>
      </c>
      <c r="AJ163" s="66">
        <f t="shared" si="208"/>
        <v>0</v>
      </c>
      <c r="AK163" s="45">
        <f>AK139+AK147+AK152</f>
        <v>0</v>
      </c>
      <c r="AL163" s="66">
        <f>AL139+AL147+AL152</f>
        <v>0</v>
      </c>
      <c r="AM163" s="66">
        <f>AM139+AM147+AM152</f>
        <v>0</v>
      </c>
      <c r="AN163" s="45">
        <f>AN139+AN147+AN152</f>
        <v>0</v>
      </c>
      <c r="AO163" s="66">
        <f>AO139+AO147+AO152</f>
        <v>0</v>
      </c>
      <c r="AP163" s="66">
        <f>AP139+AP147+AP152</f>
        <v>0</v>
      </c>
      <c r="AQ163" s="48">
        <v>0</v>
      </c>
      <c r="AR163" s="179"/>
      <c r="AS163" s="172"/>
      <c r="AT163" s="10"/>
      <c r="AU163" s="10"/>
      <c r="AV163" s="10"/>
    </row>
    <row r="164" spans="1:48" s="12" customFormat="1" ht="25.5" customHeight="1">
      <c r="A164" s="149" t="s">
        <v>31</v>
      </c>
      <c r="B164" s="150"/>
      <c r="C164" s="150"/>
      <c r="D164" s="150"/>
      <c r="E164" s="150"/>
      <c r="F164" s="150"/>
      <c r="G164" s="150"/>
      <c r="H164" s="150"/>
      <c r="I164" s="150"/>
      <c r="J164" s="150"/>
      <c r="K164" s="150"/>
      <c r="L164" s="150"/>
      <c r="M164" s="150"/>
      <c r="N164" s="150"/>
      <c r="O164" s="150"/>
      <c r="P164" s="150"/>
      <c r="Q164" s="150"/>
      <c r="R164" s="150"/>
      <c r="S164" s="150"/>
      <c r="T164" s="150"/>
      <c r="U164" s="150"/>
      <c r="V164" s="150"/>
      <c r="W164" s="150"/>
      <c r="X164" s="150"/>
      <c r="Y164" s="150"/>
      <c r="Z164" s="150"/>
      <c r="AA164" s="150"/>
      <c r="AB164" s="150"/>
      <c r="AC164" s="150"/>
      <c r="AD164" s="150"/>
      <c r="AE164" s="150"/>
      <c r="AF164" s="150"/>
      <c r="AG164" s="150"/>
      <c r="AH164" s="150"/>
      <c r="AI164" s="150"/>
      <c r="AJ164" s="150"/>
      <c r="AK164" s="150"/>
      <c r="AL164" s="150"/>
      <c r="AM164" s="150"/>
      <c r="AN164" s="150"/>
      <c r="AO164" s="150"/>
      <c r="AP164" s="150"/>
      <c r="AQ164" s="150"/>
      <c r="AR164" s="150"/>
      <c r="AS164" s="151"/>
      <c r="AT164" s="10"/>
      <c r="AU164" s="10"/>
      <c r="AV164" s="10"/>
    </row>
    <row r="165" spans="1:48" s="12" customFormat="1" ht="16.5" customHeight="1">
      <c r="A165" s="161" t="s">
        <v>30</v>
      </c>
      <c r="B165" s="229" t="s">
        <v>108</v>
      </c>
      <c r="C165" s="228" t="s">
        <v>127</v>
      </c>
      <c r="D165" s="13" t="s">
        <v>123</v>
      </c>
      <c r="E165" s="7">
        <f>H165+K165+N165+Q165+T165+W165+Z165+AC165+AF165+AI165+AL165+AO165</f>
        <v>0</v>
      </c>
      <c r="F165" s="14">
        <f t="shared" ref="F165" si="209">I165+L165+O165+R165+U165+X165+AA165+AD165+AG165+AJ165+AM165+AP165</f>
        <v>0</v>
      </c>
      <c r="G165" s="7">
        <v>0</v>
      </c>
      <c r="H165" s="16">
        <f>H168+H169</f>
        <v>0</v>
      </c>
      <c r="I165" s="44">
        <f>I168+I169</f>
        <v>0</v>
      </c>
      <c r="J165" s="44">
        <v>0</v>
      </c>
      <c r="K165" s="44">
        <f>K168+K169</f>
        <v>0</v>
      </c>
      <c r="L165" s="22">
        <f>L168+L169</f>
        <v>0</v>
      </c>
      <c r="M165" s="44">
        <v>0</v>
      </c>
      <c r="N165" s="16">
        <f>N168+N169</f>
        <v>0</v>
      </c>
      <c r="O165" s="44">
        <f>O168+O169</f>
        <v>0</v>
      </c>
      <c r="P165" s="44">
        <v>0</v>
      </c>
      <c r="Q165" s="44">
        <v>0</v>
      </c>
      <c r="R165" s="22">
        <v>0</v>
      </c>
      <c r="S165" s="44">
        <v>0</v>
      </c>
      <c r="T165" s="16">
        <v>0</v>
      </c>
      <c r="U165" s="22">
        <v>0</v>
      </c>
      <c r="V165" s="44">
        <v>0</v>
      </c>
      <c r="W165" s="16">
        <v>0</v>
      </c>
      <c r="X165" s="44">
        <v>0</v>
      </c>
      <c r="Y165" s="44">
        <v>0</v>
      </c>
      <c r="Z165" s="44">
        <v>0</v>
      </c>
      <c r="AA165" s="44">
        <v>0</v>
      </c>
      <c r="AB165" s="44">
        <v>0</v>
      </c>
      <c r="AC165" s="44">
        <v>0</v>
      </c>
      <c r="AD165" s="44">
        <v>0</v>
      </c>
      <c r="AE165" s="44">
        <v>0</v>
      </c>
      <c r="AF165" s="44">
        <v>0</v>
      </c>
      <c r="AG165" s="44">
        <v>0</v>
      </c>
      <c r="AH165" s="44">
        <v>0</v>
      </c>
      <c r="AI165" s="44">
        <v>0</v>
      </c>
      <c r="AJ165" s="44">
        <v>0</v>
      </c>
      <c r="AK165" s="44">
        <v>0</v>
      </c>
      <c r="AL165" s="44">
        <v>0</v>
      </c>
      <c r="AM165" s="44">
        <v>0</v>
      </c>
      <c r="AN165" s="44">
        <v>0</v>
      </c>
      <c r="AO165" s="44">
        <v>0</v>
      </c>
      <c r="AP165" s="44">
        <v>0</v>
      </c>
      <c r="AQ165" s="44">
        <v>0</v>
      </c>
      <c r="AR165" s="170" t="s">
        <v>239</v>
      </c>
      <c r="AS165" s="170"/>
      <c r="AT165" s="10"/>
      <c r="AU165" s="10"/>
      <c r="AV165" s="10"/>
    </row>
    <row r="166" spans="1:48" s="11" customFormat="1" ht="24.75" customHeight="1">
      <c r="A166" s="162"/>
      <c r="B166" s="230"/>
      <c r="C166" s="195"/>
      <c r="D166" s="13" t="s">
        <v>119</v>
      </c>
      <c r="E166" s="7">
        <f>H166+K166+N166+Q166+T166+W166+Z166+AC166+AF166+AI166+AL166+AO166</f>
        <v>0</v>
      </c>
      <c r="F166" s="31">
        <v>0</v>
      </c>
      <c r="G166" s="7">
        <v>0</v>
      </c>
      <c r="H166" s="18">
        <v>0</v>
      </c>
      <c r="I166" s="19">
        <v>0</v>
      </c>
      <c r="J166" s="19">
        <v>0</v>
      </c>
      <c r="K166" s="19">
        <v>0</v>
      </c>
      <c r="L166" s="20">
        <v>0</v>
      </c>
      <c r="M166" s="19">
        <v>0</v>
      </c>
      <c r="N166" s="18">
        <v>0</v>
      </c>
      <c r="O166" s="19">
        <v>0</v>
      </c>
      <c r="P166" s="19">
        <v>0</v>
      </c>
      <c r="Q166" s="19">
        <v>0</v>
      </c>
      <c r="R166" s="20">
        <v>0</v>
      </c>
      <c r="S166" s="19">
        <v>0</v>
      </c>
      <c r="T166" s="18">
        <v>0</v>
      </c>
      <c r="U166" s="20">
        <v>0</v>
      </c>
      <c r="V166" s="19">
        <v>0</v>
      </c>
      <c r="W166" s="18">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71"/>
      <c r="AS166" s="171"/>
      <c r="AT166" s="10"/>
      <c r="AU166" s="10"/>
      <c r="AV166" s="10"/>
    </row>
    <row r="167" spans="1:48" s="11" customFormat="1" ht="29.25" customHeight="1">
      <c r="A167" s="162"/>
      <c r="B167" s="230"/>
      <c r="C167" s="195"/>
      <c r="D167" s="15" t="s">
        <v>23</v>
      </c>
      <c r="E167" s="7">
        <f>H167+K167+N167+Q167+T167+W167+Z167+AC167+AF167+AI167+AL167+AO167</f>
        <v>0</v>
      </c>
      <c r="F167" s="14">
        <f t="shared" ref="F167:F168" si="210">I167+L167+O167+R167+U167+X167+AA167+AD167+AG167+AJ167+AM167+AP167</f>
        <v>0</v>
      </c>
      <c r="G167" s="7">
        <v>0</v>
      </c>
      <c r="H167" s="18">
        <v>0</v>
      </c>
      <c r="I167" s="19">
        <v>0</v>
      </c>
      <c r="J167" s="19">
        <v>0</v>
      </c>
      <c r="K167" s="19">
        <v>0</v>
      </c>
      <c r="L167" s="20">
        <v>0</v>
      </c>
      <c r="M167" s="19">
        <v>0</v>
      </c>
      <c r="N167" s="18">
        <v>0</v>
      </c>
      <c r="O167" s="19">
        <v>0</v>
      </c>
      <c r="P167" s="19">
        <v>0</v>
      </c>
      <c r="Q167" s="19">
        <v>0</v>
      </c>
      <c r="R167" s="20">
        <v>0</v>
      </c>
      <c r="S167" s="19">
        <v>0</v>
      </c>
      <c r="T167" s="18">
        <v>0</v>
      </c>
      <c r="U167" s="20">
        <v>0</v>
      </c>
      <c r="V167" s="19">
        <v>0</v>
      </c>
      <c r="W167" s="18">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71"/>
      <c r="AS167" s="171"/>
      <c r="AT167" s="10"/>
      <c r="AU167" s="10"/>
      <c r="AV167" s="10"/>
    </row>
    <row r="168" spans="1:48" s="11" customFormat="1" ht="16.5" customHeight="1">
      <c r="A168" s="162"/>
      <c r="B168" s="230"/>
      <c r="C168" s="195"/>
      <c r="D168" s="15" t="s">
        <v>120</v>
      </c>
      <c r="E168" s="7">
        <f>H168+K168+N168+Q168+T168+W168+Z168+AC168+AF168+AI168+AL168+AO168</f>
        <v>0</v>
      </c>
      <c r="F168" s="14">
        <f t="shared" si="210"/>
        <v>0</v>
      </c>
      <c r="G168" s="7">
        <v>0</v>
      </c>
      <c r="H168" s="18">
        <v>0</v>
      </c>
      <c r="I168" s="19">
        <v>0</v>
      </c>
      <c r="J168" s="19">
        <v>0</v>
      </c>
      <c r="K168" s="19">
        <v>0</v>
      </c>
      <c r="L168" s="20">
        <v>0</v>
      </c>
      <c r="M168" s="19">
        <v>0</v>
      </c>
      <c r="N168" s="18">
        <v>0</v>
      </c>
      <c r="O168" s="19">
        <v>0</v>
      </c>
      <c r="P168" s="19">
        <v>0</v>
      </c>
      <c r="Q168" s="19">
        <v>0</v>
      </c>
      <c r="R168" s="20">
        <v>0</v>
      </c>
      <c r="S168" s="19">
        <v>0</v>
      </c>
      <c r="T168" s="18">
        <v>0</v>
      </c>
      <c r="U168" s="20">
        <v>0</v>
      </c>
      <c r="V168" s="19">
        <v>0</v>
      </c>
      <c r="W168" s="18">
        <v>0</v>
      </c>
      <c r="X168" s="19">
        <v>0</v>
      </c>
      <c r="Y168" s="19">
        <v>0</v>
      </c>
      <c r="Z168" s="19">
        <v>0</v>
      </c>
      <c r="AA168" s="19">
        <v>0</v>
      </c>
      <c r="AB168" s="19">
        <v>0</v>
      </c>
      <c r="AC168" s="19">
        <v>0</v>
      </c>
      <c r="AD168" s="19">
        <v>0</v>
      </c>
      <c r="AE168" s="19">
        <v>0</v>
      </c>
      <c r="AF168" s="19">
        <v>0</v>
      </c>
      <c r="AG168" s="19">
        <v>0</v>
      </c>
      <c r="AH168" s="19">
        <v>0</v>
      </c>
      <c r="AI168" s="19">
        <v>0</v>
      </c>
      <c r="AJ168" s="19">
        <v>0</v>
      </c>
      <c r="AK168" s="19">
        <v>0</v>
      </c>
      <c r="AL168" s="19">
        <v>0</v>
      </c>
      <c r="AM168" s="19">
        <v>0</v>
      </c>
      <c r="AN168" s="19">
        <v>0</v>
      </c>
      <c r="AO168" s="19">
        <v>0</v>
      </c>
      <c r="AP168" s="19">
        <v>0</v>
      </c>
      <c r="AQ168" s="19">
        <v>0</v>
      </c>
      <c r="AR168" s="171"/>
      <c r="AS168" s="171"/>
      <c r="AT168" s="10"/>
      <c r="AU168" s="10"/>
      <c r="AV168" s="10"/>
    </row>
    <row r="169" spans="1:48" s="11" customFormat="1" ht="409.6" customHeight="1">
      <c r="A169" s="163"/>
      <c r="B169" s="231"/>
      <c r="C169" s="196"/>
      <c r="D169" s="26" t="s">
        <v>121</v>
      </c>
      <c r="E169" s="7">
        <v>0</v>
      </c>
      <c r="F169" s="14">
        <v>0</v>
      </c>
      <c r="G169" s="7">
        <v>0</v>
      </c>
      <c r="H169" s="18">
        <v>0</v>
      </c>
      <c r="I169" s="19">
        <v>0</v>
      </c>
      <c r="J169" s="19">
        <v>0</v>
      </c>
      <c r="K169" s="19">
        <v>0</v>
      </c>
      <c r="L169" s="20">
        <v>0</v>
      </c>
      <c r="M169" s="19">
        <v>0</v>
      </c>
      <c r="N169" s="18">
        <v>0</v>
      </c>
      <c r="O169" s="19">
        <v>0</v>
      </c>
      <c r="P169" s="19">
        <v>0</v>
      </c>
      <c r="Q169" s="19">
        <v>0</v>
      </c>
      <c r="R169" s="20">
        <v>0</v>
      </c>
      <c r="S169" s="19">
        <v>0</v>
      </c>
      <c r="T169" s="18">
        <v>0</v>
      </c>
      <c r="U169" s="20">
        <v>0</v>
      </c>
      <c r="V169" s="19">
        <v>0</v>
      </c>
      <c r="W169" s="18">
        <v>0</v>
      </c>
      <c r="X169" s="19">
        <v>0</v>
      </c>
      <c r="Y169" s="19">
        <v>0</v>
      </c>
      <c r="Z169" s="19">
        <v>0</v>
      </c>
      <c r="AA169" s="19">
        <v>0</v>
      </c>
      <c r="AB169" s="19">
        <v>0</v>
      </c>
      <c r="AC169" s="19">
        <v>0</v>
      </c>
      <c r="AD169" s="19">
        <v>0</v>
      </c>
      <c r="AE169" s="19">
        <v>0</v>
      </c>
      <c r="AF169" s="19">
        <v>0</v>
      </c>
      <c r="AG169" s="19">
        <v>0</v>
      </c>
      <c r="AH169" s="19">
        <v>0</v>
      </c>
      <c r="AI169" s="19">
        <v>0</v>
      </c>
      <c r="AJ169" s="19">
        <v>0</v>
      </c>
      <c r="AK169" s="19">
        <v>0</v>
      </c>
      <c r="AL169" s="19">
        <v>0</v>
      </c>
      <c r="AM169" s="19">
        <v>0</v>
      </c>
      <c r="AN169" s="19">
        <v>0</v>
      </c>
      <c r="AO169" s="19">
        <v>0</v>
      </c>
      <c r="AP169" s="19">
        <v>0</v>
      </c>
      <c r="AQ169" s="19">
        <v>0</v>
      </c>
      <c r="AR169" s="172"/>
      <c r="AS169" s="172"/>
      <c r="AT169" s="10"/>
      <c r="AU169" s="10"/>
      <c r="AV169" s="10"/>
    </row>
    <row r="170" spans="1:48" s="57" customFormat="1" ht="409.6" customHeight="1">
      <c r="A170" s="161" t="s">
        <v>68</v>
      </c>
      <c r="B170" s="229" t="s">
        <v>109</v>
      </c>
      <c r="C170" s="228" t="s">
        <v>137</v>
      </c>
      <c r="D170" s="228" t="s">
        <v>26</v>
      </c>
      <c r="E170" s="115" t="s">
        <v>32</v>
      </c>
      <c r="F170" s="115" t="s">
        <v>32</v>
      </c>
      <c r="G170" s="115" t="s">
        <v>32</v>
      </c>
      <c r="H170" s="115" t="s">
        <v>32</v>
      </c>
      <c r="I170" s="115" t="s">
        <v>32</v>
      </c>
      <c r="J170" s="115" t="s">
        <v>32</v>
      </c>
      <c r="K170" s="115" t="s">
        <v>32</v>
      </c>
      <c r="L170" s="115" t="s">
        <v>32</v>
      </c>
      <c r="M170" s="115" t="s">
        <v>32</v>
      </c>
      <c r="N170" s="115" t="s">
        <v>32</v>
      </c>
      <c r="O170" s="115" t="s">
        <v>32</v>
      </c>
      <c r="P170" s="115" t="s">
        <v>32</v>
      </c>
      <c r="Q170" s="115" t="s">
        <v>32</v>
      </c>
      <c r="R170" s="115" t="s">
        <v>32</v>
      </c>
      <c r="S170" s="115" t="s">
        <v>32</v>
      </c>
      <c r="T170" s="115" t="s">
        <v>32</v>
      </c>
      <c r="U170" s="115" t="s">
        <v>32</v>
      </c>
      <c r="V170" s="115" t="s">
        <v>32</v>
      </c>
      <c r="W170" s="115" t="s">
        <v>32</v>
      </c>
      <c r="X170" s="115" t="s">
        <v>32</v>
      </c>
      <c r="Y170" s="115" t="s">
        <v>32</v>
      </c>
      <c r="Z170" s="115" t="s">
        <v>32</v>
      </c>
      <c r="AA170" s="115" t="s">
        <v>32</v>
      </c>
      <c r="AB170" s="115" t="s">
        <v>32</v>
      </c>
      <c r="AC170" s="115" t="s">
        <v>32</v>
      </c>
      <c r="AD170" s="115" t="s">
        <v>32</v>
      </c>
      <c r="AE170" s="115" t="s">
        <v>32</v>
      </c>
      <c r="AF170" s="115" t="s">
        <v>32</v>
      </c>
      <c r="AG170" s="115" t="s">
        <v>32</v>
      </c>
      <c r="AH170" s="115" t="s">
        <v>32</v>
      </c>
      <c r="AI170" s="115" t="s">
        <v>32</v>
      </c>
      <c r="AJ170" s="115" t="s">
        <v>32</v>
      </c>
      <c r="AK170" s="115" t="s">
        <v>32</v>
      </c>
      <c r="AL170" s="115" t="s">
        <v>32</v>
      </c>
      <c r="AM170" s="115" t="s">
        <v>32</v>
      </c>
      <c r="AN170" s="115" t="s">
        <v>32</v>
      </c>
      <c r="AO170" s="115" t="s">
        <v>32</v>
      </c>
      <c r="AP170" s="115" t="s">
        <v>32</v>
      </c>
      <c r="AQ170" s="115" t="s">
        <v>32</v>
      </c>
      <c r="AR170" s="173" t="s">
        <v>209</v>
      </c>
      <c r="AS170" s="170"/>
      <c r="AT170" s="10"/>
      <c r="AU170" s="10"/>
      <c r="AV170" s="10"/>
    </row>
    <row r="171" spans="1:48" s="11" customFormat="1" ht="409.6" customHeight="1">
      <c r="A171" s="162"/>
      <c r="B171" s="230"/>
      <c r="C171" s="195"/>
      <c r="D171" s="195"/>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8"/>
      <c r="AL171" s="118"/>
      <c r="AM171" s="118"/>
      <c r="AN171" s="118"/>
      <c r="AO171" s="118"/>
      <c r="AP171" s="118"/>
      <c r="AQ171" s="118"/>
      <c r="AR171" s="174"/>
      <c r="AS171" s="171"/>
      <c r="AT171" s="10"/>
      <c r="AU171" s="10"/>
      <c r="AV171" s="10"/>
    </row>
    <row r="172" spans="1:48" s="11" customFormat="1" ht="409.6" customHeight="1">
      <c r="A172" s="163"/>
      <c r="B172" s="231"/>
      <c r="C172" s="196"/>
      <c r="D172" s="196"/>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75"/>
      <c r="AS172" s="172"/>
      <c r="AT172" s="10"/>
      <c r="AU172" s="10"/>
      <c r="AV172" s="10"/>
    </row>
    <row r="173" spans="1:48" s="57" customFormat="1" ht="37.5" customHeight="1">
      <c r="A173" s="161" t="s">
        <v>69</v>
      </c>
      <c r="B173" s="229" t="s">
        <v>110</v>
      </c>
      <c r="C173" s="228" t="s">
        <v>138</v>
      </c>
      <c r="D173" s="228" t="s">
        <v>26</v>
      </c>
      <c r="E173" s="115" t="s">
        <v>32</v>
      </c>
      <c r="F173" s="115" t="s">
        <v>32</v>
      </c>
      <c r="G173" s="115" t="s">
        <v>32</v>
      </c>
      <c r="H173" s="115" t="s">
        <v>32</v>
      </c>
      <c r="I173" s="115" t="s">
        <v>32</v>
      </c>
      <c r="J173" s="115" t="s">
        <v>32</v>
      </c>
      <c r="K173" s="115" t="s">
        <v>32</v>
      </c>
      <c r="L173" s="115" t="s">
        <v>32</v>
      </c>
      <c r="M173" s="115" t="s">
        <v>32</v>
      </c>
      <c r="N173" s="115" t="s">
        <v>32</v>
      </c>
      <c r="O173" s="115" t="s">
        <v>32</v>
      </c>
      <c r="P173" s="115" t="s">
        <v>32</v>
      </c>
      <c r="Q173" s="115" t="s">
        <v>32</v>
      </c>
      <c r="R173" s="115" t="s">
        <v>32</v>
      </c>
      <c r="S173" s="115" t="s">
        <v>32</v>
      </c>
      <c r="T173" s="115" t="s">
        <v>32</v>
      </c>
      <c r="U173" s="115" t="s">
        <v>32</v>
      </c>
      <c r="V173" s="115" t="s">
        <v>32</v>
      </c>
      <c r="W173" s="115" t="s">
        <v>32</v>
      </c>
      <c r="X173" s="115" t="s">
        <v>32</v>
      </c>
      <c r="Y173" s="115" t="s">
        <v>32</v>
      </c>
      <c r="Z173" s="115" t="s">
        <v>32</v>
      </c>
      <c r="AA173" s="115" t="s">
        <v>32</v>
      </c>
      <c r="AB173" s="115" t="s">
        <v>32</v>
      </c>
      <c r="AC173" s="115" t="s">
        <v>32</v>
      </c>
      <c r="AD173" s="115" t="s">
        <v>32</v>
      </c>
      <c r="AE173" s="115" t="s">
        <v>32</v>
      </c>
      <c r="AF173" s="115" t="s">
        <v>32</v>
      </c>
      <c r="AG173" s="115" t="s">
        <v>32</v>
      </c>
      <c r="AH173" s="115" t="s">
        <v>32</v>
      </c>
      <c r="AI173" s="115" t="s">
        <v>32</v>
      </c>
      <c r="AJ173" s="115" t="s">
        <v>32</v>
      </c>
      <c r="AK173" s="115" t="s">
        <v>32</v>
      </c>
      <c r="AL173" s="115" t="s">
        <v>32</v>
      </c>
      <c r="AM173" s="115" t="s">
        <v>32</v>
      </c>
      <c r="AN173" s="115" t="s">
        <v>32</v>
      </c>
      <c r="AO173" s="115" t="s">
        <v>32</v>
      </c>
      <c r="AP173" s="115" t="s">
        <v>32</v>
      </c>
      <c r="AQ173" s="115" t="s">
        <v>32</v>
      </c>
      <c r="AR173" s="170" t="s">
        <v>240</v>
      </c>
      <c r="AS173" s="170"/>
      <c r="AT173" s="10"/>
      <c r="AU173" s="10"/>
      <c r="AV173" s="10"/>
    </row>
    <row r="174" spans="1:48" s="11" customFormat="1" ht="409.6" customHeight="1">
      <c r="A174" s="162"/>
      <c r="B174" s="230"/>
      <c r="C174" s="195"/>
      <c r="D174" s="195"/>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8"/>
      <c r="AL174" s="118"/>
      <c r="AM174" s="118"/>
      <c r="AN174" s="118"/>
      <c r="AO174" s="118"/>
      <c r="AP174" s="118"/>
      <c r="AQ174" s="118"/>
      <c r="AR174" s="171"/>
      <c r="AS174" s="171"/>
      <c r="AT174" s="10"/>
      <c r="AU174" s="10"/>
      <c r="AV174" s="10"/>
    </row>
    <row r="175" spans="1:48" s="11" customFormat="1" ht="409.6" customHeight="1">
      <c r="A175" s="163"/>
      <c r="B175" s="231"/>
      <c r="C175" s="196"/>
      <c r="D175" s="196"/>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72"/>
      <c r="AS175" s="172"/>
      <c r="AT175" s="10"/>
      <c r="AU175" s="10"/>
      <c r="AV175" s="10"/>
    </row>
    <row r="176" spans="1:48" s="12" customFormat="1" ht="23.25" customHeight="1">
      <c r="A176" s="161" t="s">
        <v>70</v>
      </c>
      <c r="B176" s="229" t="s">
        <v>111</v>
      </c>
      <c r="C176" s="167" t="s">
        <v>164</v>
      </c>
      <c r="D176" s="13" t="s">
        <v>123</v>
      </c>
      <c r="E176" s="7">
        <f>H176+K176+N176+Q176+T176+W176+Z176+AC176+AF176+AI176+AL176+AO176</f>
        <v>0</v>
      </c>
      <c r="F176" s="14">
        <f t="shared" ref="F176" si="211">I176+L176+O176+R176+U176+X176+AA176+AD176+AG176+AJ176+AM176+AP176</f>
        <v>0</v>
      </c>
      <c r="G176" s="7">
        <v>0</v>
      </c>
      <c r="H176" s="16">
        <f>H178+H179</f>
        <v>0</v>
      </c>
      <c r="I176" s="44">
        <f t="shared" ref="I176:O176" si="212">I178+I179</f>
        <v>0</v>
      </c>
      <c r="J176" s="44">
        <v>0</v>
      </c>
      <c r="K176" s="44">
        <f t="shared" si="212"/>
        <v>0</v>
      </c>
      <c r="L176" s="22">
        <f t="shared" si="212"/>
        <v>0</v>
      </c>
      <c r="M176" s="44">
        <v>0</v>
      </c>
      <c r="N176" s="16">
        <f t="shared" si="212"/>
        <v>0</v>
      </c>
      <c r="O176" s="44">
        <f t="shared" si="212"/>
        <v>0</v>
      </c>
      <c r="P176" s="44">
        <v>0</v>
      </c>
      <c r="Q176" s="44">
        <v>0</v>
      </c>
      <c r="R176" s="22">
        <v>0</v>
      </c>
      <c r="S176" s="44">
        <v>0</v>
      </c>
      <c r="T176" s="16">
        <v>0</v>
      </c>
      <c r="U176" s="22">
        <v>0</v>
      </c>
      <c r="V176" s="44">
        <v>0</v>
      </c>
      <c r="W176" s="16">
        <v>0</v>
      </c>
      <c r="X176" s="44">
        <v>0</v>
      </c>
      <c r="Y176" s="44">
        <v>0</v>
      </c>
      <c r="Z176" s="44">
        <v>0</v>
      </c>
      <c r="AA176" s="44">
        <v>0</v>
      </c>
      <c r="AB176" s="44">
        <v>0</v>
      </c>
      <c r="AC176" s="44">
        <v>0</v>
      </c>
      <c r="AD176" s="44">
        <v>0</v>
      </c>
      <c r="AE176" s="44">
        <v>0</v>
      </c>
      <c r="AF176" s="44">
        <v>0</v>
      </c>
      <c r="AG176" s="44">
        <v>0</v>
      </c>
      <c r="AH176" s="44">
        <v>0</v>
      </c>
      <c r="AI176" s="44">
        <v>0</v>
      </c>
      <c r="AJ176" s="44">
        <v>0</v>
      </c>
      <c r="AK176" s="44">
        <v>0</v>
      </c>
      <c r="AL176" s="44">
        <v>0</v>
      </c>
      <c r="AM176" s="44">
        <v>0</v>
      </c>
      <c r="AN176" s="44">
        <v>0</v>
      </c>
      <c r="AO176" s="44">
        <v>0</v>
      </c>
      <c r="AP176" s="44">
        <v>0</v>
      </c>
      <c r="AQ176" s="44">
        <v>0</v>
      </c>
      <c r="AR176" s="170" t="s">
        <v>241</v>
      </c>
      <c r="AS176" s="170"/>
      <c r="AT176" s="10"/>
      <c r="AU176" s="10"/>
      <c r="AV176" s="10"/>
    </row>
    <row r="177" spans="1:48" s="12" customFormat="1" ht="23.25" customHeight="1">
      <c r="A177" s="202"/>
      <c r="B177" s="177"/>
      <c r="C177" s="195"/>
      <c r="D177" s="13" t="s">
        <v>119</v>
      </c>
      <c r="E177" s="7">
        <f>H177+K177+N177+Q177+T177+W177+Z177+AC177+AF177+AI177+AL177+AO177</f>
        <v>0</v>
      </c>
      <c r="F177" s="31">
        <v>0</v>
      </c>
      <c r="G177" s="7">
        <v>0</v>
      </c>
      <c r="H177" s="18">
        <v>0</v>
      </c>
      <c r="I177" s="19">
        <v>0</v>
      </c>
      <c r="J177" s="19">
        <v>0</v>
      </c>
      <c r="K177" s="19">
        <v>0</v>
      </c>
      <c r="L177" s="20">
        <v>0</v>
      </c>
      <c r="M177" s="19">
        <v>0</v>
      </c>
      <c r="N177" s="18">
        <v>0</v>
      </c>
      <c r="O177" s="19">
        <v>0</v>
      </c>
      <c r="P177" s="19">
        <v>0</v>
      </c>
      <c r="Q177" s="19">
        <v>0</v>
      </c>
      <c r="R177" s="20">
        <v>0</v>
      </c>
      <c r="S177" s="19">
        <v>0</v>
      </c>
      <c r="T177" s="18">
        <v>0</v>
      </c>
      <c r="U177" s="20">
        <v>0</v>
      </c>
      <c r="V177" s="19">
        <v>0</v>
      </c>
      <c r="W177" s="18">
        <v>0</v>
      </c>
      <c r="X177" s="19">
        <v>0</v>
      </c>
      <c r="Y177" s="19">
        <v>0</v>
      </c>
      <c r="Z177" s="19">
        <v>0</v>
      </c>
      <c r="AA177" s="19">
        <v>0</v>
      </c>
      <c r="AB177" s="19">
        <v>0</v>
      </c>
      <c r="AC177" s="19">
        <v>0</v>
      </c>
      <c r="AD177" s="19">
        <v>0</v>
      </c>
      <c r="AE177" s="19">
        <v>0</v>
      </c>
      <c r="AF177" s="19">
        <v>0</v>
      </c>
      <c r="AG177" s="19">
        <v>0</v>
      </c>
      <c r="AH177" s="19">
        <v>0</v>
      </c>
      <c r="AI177" s="19">
        <v>0</v>
      </c>
      <c r="AJ177" s="19">
        <v>0</v>
      </c>
      <c r="AK177" s="19">
        <v>0</v>
      </c>
      <c r="AL177" s="19">
        <v>0</v>
      </c>
      <c r="AM177" s="19">
        <v>0</v>
      </c>
      <c r="AN177" s="19">
        <v>0</v>
      </c>
      <c r="AO177" s="19">
        <v>0</v>
      </c>
      <c r="AP177" s="19">
        <v>0</v>
      </c>
      <c r="AQ177" s="19">
        <v>0</v>
      </c>
      <c r="AR177" s="171"/>
      <c r="AS177" s="171"/>
      <c r="AT177" s="10"/>
      <c r="AU177" s="10"/>
      <c r="AV177" s="10"/>
    </row>
    <row r="178" spans="1:48" s="11" customFormat="1" ht="25.5" customHeight="1">
      <c r="A178" s="202"/>
      <c r="B178" s="177"/>
      <c r="C178" s="195"/>
      <c r="D178" s="15" t="s">
        <v>23</v>
      </c>
      <c r="E178" s="7">
        <f>H178+K178+N178+Q178+T178+W178+Z178+AC178+AF178+AI178+AL178+AO178</f>
        <v>0</v>
      </c>
      <c r="F178" s="14">
        <f t="shared" ref="F178:F179" si="213">I178+L178+O178+R178+U178+X178+AA178+AD178+AG178+AJ178+AM178+AP178</f>
        <v>0</v>
      </c>
      <c r="G178" s="7">
        <v>0</v>
      </c>
      <c r="H178" s="18">
        <v>0</v>
      </c>
      <c r="I178" s="19">
        <v>0</v>
      </c>
      <c r="J178" s="19">
        <v>0</v>
      </c>
      <c r="K178" s="19">
        <v>0</v>
      </c>
      <c r="L178" s="20">
        <v>0</v>
      </c>
      <c r="M178" s="19">
        <v>0</v>
      </c>
      <c r="N178" s="18">
        <v>0</v>
      </c>
      <c r="O178" s="19">
        <v>0</v>
      </c>
      <c r="P178" s="19">
        <v>0</v>
      </c>
      <c r="Q178" s="19">
        <v>0</v>
      </c>
      <c r="R178" s="20">
        <v>0</v>
      </c>
      <c r="S178" s="19">
        <v>0</v>
      </c>
      <c r="T178" s="18">
        <v>0</v>
      </c>
      <c r="U178" s="20">
        <v>0</v>
      </c>
      <c r="V178" s="19">
        <v>0</v>
      </c>
      <c r="W178" s="18">
        <v>0</v>
      </c>
      <c r="X178" s="19">
        <v>0</v>
      </c>
      <c r="Y178" s="19">
        <v>0</v>
      </c>
      <c r="Z178" s="19">
        <v>0</v>
      </c>
      <c r="AA178" s="19">
        <v>0</v>
      </c>
      <c r="AB178" s="19">
        <v>0</v>
      </c>
      <c r="AC178" s="19">
        <v>0</v>
      </c>
      <c r="AD178" s="19">
        <v>0</v>
      </c>
      <c r="AE178" s="19">
        <v>0</v>
      </c>
      <c r="AF178" s="19">
        <v>0</v>
      </c>
      <c r="AG178" s="19">
        <v>0</v>
      </c>
      <c r="AH178" s="19">
        <v>0</v>
      </c>
      <c r="AI178" s="19">
        <v>0</v>
      </c>
      <c r="AJ178" s="19">
        <v>0</v>
      </c>
      <c r="AK178" s="19">
        <v>0</v>
      </c>
      <c r="AL178" s="19">
        <v>0</v>
      </c>
      <c r="AM178" s="19">
        <v>0</v>
      </c>
      <c r="AN178" s="19">
        <v>0</v>
      </c>
      <c r="AO178" s="19">
        <v>0</v>
      </c>
      <c r="AP178" s="19">
        <v>0</v>
      </c>
      <c r="AQ178" s="19">
        <v>0</v>
      </c>
      <c r="AR178" s="171"/>
      <c r="AS178" s="171"/>
      <c r="AT178" s="10"/>
      <c r="AU178" s="10"/>
      <c r="AV178" s="10"/>
    </row>
    <row r="179" spans="1:48" s="11" customFormat="1" ht="27" customHeight="1">
      <c r="A179" s="202"/>
      <c r="B179" s="177"/>
      <c r="C179" s="195"/>
      <c r="D179" s="15" t="s">
        <v>120</v>
      </c>
      <c r="E179" s="7">
        <f>H179+K179+N179+Q179+T179+W179+Z179+AC179+AF179+AI179+AL179+AO179</f>
        <v>0</v>
      </c>
      <c r="F179" s="14">
        <f t="shared" si="213"/>
        <v>0</v>
      </c>
      <c r="G179" s="7">
        <v>0</v>
      </c>
      <c r="H179" s="18">
        <v>0</v>
      </c>
      <c r="I179" s="19">
        <v>0</v>
      </c>
      <c r="J179" s="19">
        <v>0</v>
      </c>
      <c r="K179" s="19">
        <v>0</v>
      </c>
      <c r="L179" s="20">
        <v>0</v>
      </c>
      <c r="M179" s="19">
        <v>0</v>
      </c>
      <c r="N179" s="18">
        <v>0</v>
      </c>
      <c r="O179" s="19">
        <v>0</v>
      </c>
      <c r="P179" s="19">
        <v>0</v>
      </c>
      <c r="Q179" s="19">
        <v>0</v>
      </c>
      <c r="R179" s="20">
        <v>0</v>
      </c>
      <c r="S179" s="19">
        <v>0</v>
      </c>
      <c r="T179" s="18">
        <v>0</v>
      </c>
      <c r="U179" s="20">
        <v>0</v>
      </c>
      <c r="V179" s="19">
        <v>0</v>
      </c>
      <c r="W179" s="18">
        <v>0</v>
      </c>
      <c r="X179" s="19">
        <v>0</v>
      </c>
      <c r="Y179" s="19">
        <v>0</v>
      </c>
      <c r="Z179" s="19">
        <v>0</v>
      </c>
      <c r="AA179" s="19">
        <v>0</v>
      </c>
      <c r="AB179" s="19">
        <v>0</v>
      </c>
      <c r="AC179" s="19">
        <v>0</v>
      </c>
      <c r="AD179" s="19">
        <v>0</v>
      </c>
      <c r="AE179" s="19">
        <v>0</v>
      </c>
      <c r="AF179" s="19">
        <v>0</v>
      </c>
      <c r="AG179" s="19">
        <v>0</v>
      </c>
      <c r="AH179" s="19">
        <v>0</v>
      </c>
      <c r="AI179" s="19">
        <v>0</v>
      </c>
      <c r="AJ179" s="19">
        <v>0</v>
      </c>
      <c r="AK179" s="19">
        <v>0</v>
      </c>
      <c r="AL179" s="19">
        <v>0</v>
      </c>
      <c r="AM179" s="19">
        <v>0</v>
      </c>
      <c r="AN179" s="19">
        <v>0</v>
      </c>
      <c r="AO179" s="19">
        <v>0</v>
      </c>
      <c r="AP179" s="19">
        <v>0</v>
      </c>
      <c r="AQ179" s="19">
        <v>0</v>
      </c>
      <c r="AR179" s="171"/>
      <c r="AS179" s="171"/>
      <c r="AT179" s="10"/>
      <c r="AU179" s="10"/>
      <c r="AV179" s="10"/>
    </row>
    <row r="180" spans="1:48" s="11" customFormat="1" ht="81.75" customHeight="1">
      <c r="A180" s="203"/>
      <c r="B180" s="178"/>
      <c r="C180" s="196"/>
      <c r="D180" s="26" t="s">
        <v>124</v>
      </c>
      <c r="E180" s="7">
        <v>0</v>
      </c>
      <c r="F180" s="14">
        <v>0</v>
      </c>
      <c r="G180" s="7">
        <v>0</v>
      </c>
      <c r="H180" s="18">
        <v>0</v>
      </c>
      <c r="I180" s="19">
        <v>0</v>
      </c>
      <c r="J180" s="19">
        <v>0</v>
      </c>
      <c r="K180" s="19">
        <v>0</v>
      </c>
      <c r="L180" s="20">
        <v>0</v>
      </c>
      <c r="M180" s="19">
        <v>0</v>
      </c>
      <c r="N180" s="18">
        <v>0</v>
      </c>
      <c r="O180" s="19">
        <v>0</v>
      </c>
      <c r="P180" s="19">
        <v>0</v>
      </c>
      <c r="Q180" s="19">
        <v>0</v>
      </c>
      <c r="R180" s="20">
        <v>0</v>
      </c>
      <c r="S180" s="19">
        <v>0</v>
      </c>
      <c r="T180" s="18">
        <v>0</v>
      </c>
      <c r="U180" s="20">
        <v>0</v>
      </c>
      <c r="V180" s="19">
        <v>0</v>
      </c>
      <c r="W180" s="18">
        <v>0</v>
      </c>
      <c r="X180" s="19">
        <v>0</v>
      </c>
      <c r="Y180" s="19">
        <v>0</v>
      </c>
      <c r="Z180" s="19">
        <v>0</v>
      </c>
      <c r="AA180" s="19">
        <v>0</v>
      </c>
      <c r="AB180" s="19">
        <v>0</v>
      </c>
      <c r="AC180" s="19">
        <v>0</v>
      </c>
      <c r="AD180" s="19">
        <v>0</v>
      </c>
      <c r="AE180" s="19">
        <v>0</v>
      </c>
      <c r="AF180" s="19">
        <v>0</v>
      </c>
      <c r="AG180" s="19">
        <v>0</v>
      </c>
      <c r="AH180" s="19">
        <v>0</v>
      </c>
      <c r="AI180" s="19">
        <v>0</v>
      </c>
      <c r="AJ180" s="19">
        <v>0</v>
      </c>
      <c r="AK180" s="19">
        <v>0</v>
      </c>
      <c r="AL180" s="19">
        <v>0</v>
      </c>
      <c r="AM180" s="19">
        <v>0</v>
      </c>
      <c r="AN180" s="19">
        <v>0</v>
      </c>
      <c r="AO180" s="19">
        <v>0</v>
      </c>
      <c r="AP180" s="19">
        <v>0</v>
      </c>
      <c r="AQ180" s="19">
        <v>0</v>
      </c>
      <c r="AR180" s="172"/>
      <c r="AS180" s="171"/>
      <c r="AT180" s="10"/>
      <c r="AU180" s="10"/>
      <c r="AV180" s="10"/>
    </row>
    <row r="181" spans="1:48" s="57" customFormat="1" ht="38.25" customHeight="1">
      <c r="A181" s="161" t="s">
        <v>71</v>
      </c>
      <c r="B181" s="229" t="s">
        <v>112</v>
      </c>
      <c r="C181" s="253" t="s">
        <v>138</v>
      </c>
      <c r="D181" s="228" t="s">
        <v>26</v>
      </c>
      <c r="E181" s="115" t="s">
        <v>32</v>
      </c>
      <c r="F181" s="115" t="s">
        <v>32</v>
      </c>
      <c r="G181" s="115" t="s">
        <v>32</v>
      </c>
      <c r="H181" s="115" t="s">
        <v>32</v>
      </c>
      <c r="I181" s="115" t="s">
        <v>32</v>
      </c>
      <c r="J181" s="115" t="s">
        <v>32</v>
      </c>
      <c r="K181" s="115" t="s">
        <v>32</v>
      </c>
      <c r="L181" s="115" t="s">
        <v>32</v>
      </c>
      <c r="M181" s="115" t="s">
        <v>32</v>
      </c>
      <c r="N181" s="115" t="s">
        <v>32</v>
      </c>
      <c r="O181" s="115" t="s">
        <v>32</v>
      </c>
      <c r="P181" s="115" t="s">
        <v>32</v>
      </c>
      <c r="Q181" s="115" t="s">
        <v>32</v>
      </c>
      <c r="R181" s="115" t="s">
        <v>32</v>
      </c>
      <c r="S181" s="115" t="s">
        <v>32</v>
      </c>
      <c r="T181" s="115" t="s">
        <v>32</v>
      </c>
      <c r="U181" s="115" t="s">
        <v>32</v>
      </c>
      <c r="V181" s="115" t="s">
        <v>32</v>
      </c>
      <c r="W181" s="115" t="s">
        <v>32</v>
      </c>
      <c r="X181" s="115" t="s">
        <v>32</v>
      </c>
      <c r="Y181" s="115" t="s">
        <v>32</v>
      </c>
      <c r="Z181" s="115" t="s">
        <v>32</v>
      </c>
      <c r="AA181" s="115" t="s">
        <v>32</v>
      </c>
      <c r="AB181" s="115" t="s">
        <v>32</v>
      </c>
      <c r="AC181" s="115" t="s">
        <v>32</v>
      </c>
      <c r="AD181" s="115" t="s">
        <v>32</v>
      </c>
      <c r="AE181" s="115" t="s">
        <v>32</v>
      </c>
      <c r="AF181" s="115" t="s">
        <v>32</v>
      </c>
      <c r="AG181" s="115" t="s">
        <v>32</v>
      </c>
      <c r="AH181" s="115" t="s">
        <v>32</v>
      </c>
      <c r="AI181" s="115" t="s">
        <v>32</v>
      </c>
      <c r="AJ181" s="115" t="s">
        <v>32</v>
      </c>
      <c r="AK181" s="115" t="s">
        <v>32</v>
      </c>
      <c r="AL181" s="115" t="s">
        <v>32</v>
      </c>
      <c r="AM181" s="115" t="s">
        <v>32</v>
      </c>
      <c r="AN181" s="115" t="s">
        <v>32</v>
      </c>
      <c r="AO181" s="115" t="s">
        <v>32</v>
      </c>
      <c r="AP181" s="115" t="s">
        <v>32</v>
      </c>
      <c r="AQ181" s="115" t="s">
        <v>32</v>
      </c>
      <c r="AR181" s="170" t="s">
        <v>242</v>
      </c>
      <c r="AS181" s="171"/>
      <c r="AT181" s="10"/>
      <c r="AU181" s="10"/>
      <c r="AV181" s="10"/>
    </row>
    <row r="182" spans="1:48" s="11" customFormat="1" ht="49.5" customHeight="1">
      <c r="A182" s="162"/>
      <c r="B182" s="177"/>
      <c r="C182" s="195"/>
      <c r="D182" s="195"/>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c r="AH182" s="118"/>
      <c r="AI182" s="118"/>
      <c r="AJ182" s="118"/>
      <c r="AK182" s="118"/>
      <c r="AL182" s="118"/>
      <c r="AM182" s="118"/>
      <c r="AN182" s="118"/>
      <c r="AO182" s="118"/>
      <c r="AP182" s="118"/>
      <c r="AQ182" s="118"/>
      <c r="AR182" s="171"/>
      <c r="AS182" s="171"/>
      <c r="AT182" s="10"/>
      <c r="AU182" s="10"/>
      <c r="AV182" s="10"/>
    </row>
    <row r="183" spans="1:48" s="11" customFormat="1" ht="317.25" customHeight="1">
      <c r="A183" s="163"/>
      <c r="B183" s="178"/>
      <c r="C183" s="196"/>
      <c r="D183" s="196"/>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72"/>
      <c r="AS183" s="172"/>
      <c r="AT183" s="10"/>
      <c r="AU183" s="10"/>
      <c r="AV183" s="10"/>
    </row>
    <row r="184" spans="1:48" s="57" customFormat="1" ht="28.5" customHeight="1">
      <c r="A184" s="161" t="s">
        <v>72</v>
      </c>
      <c r="B184" s="229" t="s">
        <v>113</v>
      </c>
      <c r="C184" s="253" t="s">
        <v>139</v>
      </c>
      <c r="D184" s="228" t="s">
        <v>26</v>
      </c>
      <c r="E184" s="115" t="s">
        <v>32</v>
      </c>
      <c r="F184" s="115" t="s">
        <v>32</v>
      </c>
      <c r="G184" s="115" t="s">
        <v>32</v>
      </c>
      <c r="H184" s="115" t="s">
        <v>32</v>
      </c>
      <c r="I184" s="115" t="s">
        <v>32</v>
      </c>
      <c r="J184" s="115" t="s">
        <v>32</v>
      </c>
      <c r="K184" s="115" t="s">
        <v>32</v>
      </c>
      <c r="L184" s="115" t="s">
        <v>32</v>
      </c>
      <c r="M184" s="115" t="s">
        <v>32</v>
      </c>
      <c r="N184" s="115" t="s">
        <v>32</v>
      </c>
      <c r="O184" s="115" t="s">
        <v>32</v>
      </c>
      <c r="P184" s="115" t="s">
        <v>32</v>
      </c>
      <c r="Q184" s="115" t="s">
        <v>32</v>
      </c>
      <c r="R184" s="115" t="s">
        <v>32</v>
      </c>
      <c r="S184" s="115" t="s">
        <v>32</v>
      </c>
      <c r="T184" s="115" t="s">
        <v>32</v>
      </c>
      <c r="U184" s="115" t="s">
        <v>32</v>
      </c>
      <c r="V184" s="115" t="s">
        <v>32</v>
      </c>
      <c r="W184" s="115" t="s">
        <v>32</v>
      </c>
      <c r="X184" s="115" t="s">
        <v>32</v>
      </c>
      <c r="Y184" s="115" t="s">
        <v>32</v>
      </c>
      <c r="Z184" s="115" t="s">
        <v>32</v>
      </c>
      <c r="AA184" s="115" t="s">
        <v>32</v>
      </c>
      <c r="AB184" s="115" t="s">
        <v>32</v>
      </c>
      <c r="AC184" s="115" t="s">
        <v>32</v>
      </c>
      <c r="AD184" s="115" t="s">
        <v>32</v>
      </c>
      <c r="AE184" s="115" t="s">
        <v>32</v>
      </c>
      <c r="AF184" s="115" t="s">
        <v>32</v>
      </c>
      <c r="AG184" s="115" t="s">
        <v>32</v>
      </c>
      <c r="AH184" s="115" t="s">
        <v>32</v>
      </c>
      <c r="AI184" s="115" t="s">
        <v>32</v>
      </c>
      <c r="AJ184" s="115" t="s">
        <v>32</v>
      </c>
      <c r="AK184" s="115" t="s">
        <v>32</v>
      </c>
      <c r="AL184" s="115" t="s">
        <v>32</v>
      </c>
      <c r="AM184" s="115" t="s">
        <v>32</v>
      </c>
      <c r="AN184" s="115" t="s">
        <v>32</v>
      </c>
      <c r="AO184" s="115" t="s">
        <v>32</v>
      </c>
      <c r="AP184" s="115" t="s">
        <v>32</v>
      </c>
      <c r="AQ184" s="115" t="s">
        <v>32</v>
      </c>
      <c r="AR184" s="170" t="s">
        <v>243</v>
      </c>
      <c r="AS184" s="170"/>
      <c r="AT184" s="10"/>
      <c r="AU184" s="10"/>
      <c r="AV184" s="10"/>
    </row>
    <row r="185" spans="1:48" s="11" customFormat="1" ht="30.75" customHeight="1">
      <c r="A185" s="162"/>
      <c r="B185" s="230"/>
      <c r="C185" s="195"/>
      <c r="D185" s="195"/>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c r="AG185" s="118"/>
      <c r="AH185" s="118"/>
      <c r="AI185" s="118"/>
      <c r="AJ185" s="118"/>
      <c r="AK185" s="118"/>
      <c r="AL185" s="118"/>
      <c r="AM185" s="118"/>
      <c r="AN185" s="118"/>
      <c r="AO185" s="118"/>
      <c r="AP185" s="118"/>
      <c r="AQ185" s="118"/>
      <c r="AR185" s="171"/>
      <c r="AS185" s="171"/>
      <c r="AT185" s="10"/>
      <c r="AU185" s="10"/>
      <c r="AV185" s="10"/>
    </row>
    <row r="186" spans="1:48" s="11" customFormat="1" ht="176.25" customHeight="1">
      <c r="A186" s="163"/>
      <c r="B186" s="231"/>
      <c r="C186" s="196"/>
      <c r="D186" s="196"/>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72"/>
      <c r="AS186" s="172"/>
      <c r="AT186" s="10"/>
      <c r="AU186" s="10"/>
      <c r="AV186" s="10"/>
    </row>
    <row r="187" spans="1:48" s="12" customFormat="1" ht="16.5" customHeight="1">
      <c r="A187" s="161" t="s">
        <v>73</v>
      </c>
      <c r="B187" s="229" t="s">
        <v>114</v>
      </c>
      <c r="C187" s="235" t="s">
        <v>140</v>
      </c>
      <c r="D187" s="13" t="s">
        <v>123</v>
      </c>
      <c r="E187" s="7">
        <f>E188+E189+E190</f>
        <v>10</v>
      </c>
      <c r="F187" s="7">
        <f>F188+F189+F190</f>
        <v>10</v>
      </c>
      <c r="G187" s="7">
        <f>F187/E187*100</f>
        <v>100</v>
      </c>
      <c r="H187" s="7">
        <f t="shared" ref="H187:I187" si="214">H188+H189+H190+H191</f>
        <v>0</v>
      </c>
      <c r="I187" s="7">
        <f t="shared" si="214"/>
        <v>0</v>
      </c>
      <c r="J187" s="44">
        <v>0</v>
      </c>
      <c r="K187" s="7">
        <f t="shared" ref="K187:L187" si="215">K188+K189+K190+K191</f>
        <v>0</v>
      </c>
      <c r="L187" s="7">
        <f t="shared" si="215"/>
        <v>0</v>
      </c>
      <c r="M187" s="44">
        <v>0</v>
      </c>
      <c r="N187" s="7">
        <f t="shared" ref="N187:O187" si="216">N188+N189+N190+N191</f>
        <v>0</v>
      </c>
      <c r="O187" s="7">
        <f t="shared" si="216"/>
        <v>0</v>
      </c>
      <c r="P187" s="44">
        <v>0</v>
      </c>
      <c r="Q187" s="7">
        <f t="shared" ref="Q187:R187" si="217">Q188+Q189+Q190+Q191</f>
        <v>0</v>
      </c>
      <c r="R187" s="7">
        <f t="shared" si="217"/>
        <v>0</v>
      </c>
      <c r="S187" s="44">
        <v>0</v>
      </c>
      <c r="T187" s="7">
        <v>0</v>
      </c>
      <c r="U187" s="7">
        <v>0</v>
      </c>
      <c r="V187" s="44">
        <v>0</v>
      </c>
      <c r="W187" s="7">
        <f t="shared" ref="W187:X187" si="218">W188+W189+W190+W191</f>
        <v>10</v>
      </c>
      <c r="X187" s="7">
        <f t="shared" si="218"/>
        <v>0</v>
      </c>
      <c r="Y187" s="7">
        <f>X187/W187*100</f>
        <v>0</v>
      </c>
      <c r="Z187" s="7">
        <f t="shared" ref="Z187:AA187" si="219">Z188+Z189+Z190+Z191</f>
        <v>0</v>
      </c>
      <c r="AA187" s="44">
        <f t="shared" si="219"/>
        <v>0</v>
      </c>
      <c r="AB187" s="44">
        <v>0</v>
      </c>
      <c r="AC187" s="7">
        <f t="shared" ref="AC187:AD187" si="220">AC188+AC189+AC190+AC191</f>
        <v>0</v>
      </c>
      <c r="AD187" s="7">
        <f t="shared" si="220"/>
        <v>0</v>
      </c>
      <c r="AE187" s="44">
        <v>0</v>
      </c>
      <c r="AF187" s="7">
        <f t="shared" ref="AF187:AG187" si="221">AF188+AF189+AF190+AF191</f>
        <v>0</v>
      </c>
      <c r="AG187" s="7">
        <f t="shared" si="221"/>
        <v>0</v>
      </c>
      <c r="AH187" s="44">
        <v>0</v>
      </c>
      <c r="AI187" s="7">
        <f t="shared" ref="AI187:AJ187" si="222">AI188+AI189+AI190+AI191</f>
        <v>0</v>
      </c>
      <c r="AJ187" s="7">
        <f t="shared" si="222"/>
        <v>0</v>
      </c>
      <c r="AK187" s="44">
        <v>0</v>
      </c>
      <c r="AL187" s="7">
        <f t="shared" ref="AL187:AM187" si="223">AL188+AL189+AL190+AL191</f>
        <v>0</v>
      </c>
      <c r="AM187" s="7">
        <f t="shared" si="223"/>
        <v>0</v>
      </c>
      <c r="AN187" s="44">
        <v>0</v>
      </c>
      <c r="AO187" s="7">
        <f t="shared" ref="AO187:AP187" si="224">AO188+AO189+AO190+AO191</f>
        <v>0</v>
      </c>
      <c r="AP187" s="7">
        <f t="shared" si="224"/>
        <v>0</v>
      </c>
      <c r="AQ187" s="44">
        <v>0</v>
      </c>
      <c r="AR187" s="170" t="s">
        <v>211</v>
      </c>
      <c r="AS187" s="170"/>
      <c r="AT187" s="10"/>
      <c r="AU187" s="10"/>
      <c r="AV187" s="10"/>
    </row>
    <row r="188" spans="1:48" s="12" customFormat="1" ht="31.5" customHeight="1">
      <c r="A188" s="202"/>
      <c r="B188" s="177"/>
      <c r="C188" s="195"/>
      <c r="D188" s="13" t="s">
        <v>119</v>
      </c>
      <c r="E188" s="7">
        <f>H188+K188+N188+Q188+T188+W188+Z188+AC188+AF188+AI188+AL188+AO188</f>
        <v>0</v>
      </c>
      <c r="F188" s="14">
        <f t="shared" ref="F188" si="225">I188+L188+O188+R188+U188+X188+AA188+AD188+AG188+AJ188+AM188+AP188</f>
        <v>0</v>
      </c>
      <c r="G188" s="7">
        <v>0</v>
      </c>
      <c r="H188" s="18">
        <v>0</v>
      </c>
      <c r="I188" s="19">
        <v>0</v>
      </c>
      <c r="J188" s="19">
        <v>0</v>
      </c>
      <c r="K188" s="19">
        <v>0</v>
      </c>
      <c r="L188" s="20">
        <v>0</v>
      </c>
      <c r="M188" s="19">
        <v>0</v>
      </c>
      <c r="N188" s="18">
        <v>0</v>
      </c>
      <c r="O188" s="19">
        <v>0</v>
      </c>
      <c r="P188" s="19">
        <v>0</v>
      </c>
      <c r="Q188" s="19">
        <v>0</v>
      </c>
      <c r="R188" s="20">
        <v>0</v>
      </c>
      <c r="S188" s="19">
        <v>0</v>
      </c>
      <c r="T188" s="18">
        <v>0</v>
      </c>
      <c r="U188" s="20">
        <v>0</v>
      </c>
      <c r="V188" s="19">
        <v>0</v>
      </c>
      <c r="W188" s="18">
        <v>0</v>
      </c>
      <c r="X188" s="19">
        <v>0</v>
      </c>
      <c r="Y188" s="18">
        <v>0</v>
      </c>
      <c r="Z188" s="19">
        <v>0</v>
      </c>
      <c r="AA188" s="19">
        <v>0</v>
      </c>
      <c r="AB188" s="19">
        <v>0</v>
      </c>
      <c r="AC188" s="19">
        <v>0</v>
      </c>
      <c r="AD188" s="19">
        <v>0</v>
      </c>
      <c r="AE188" s="19">
        <v>0</v>
      </c>
      <c r="AF188" s="19">
        <v>0</v>
      </c>
      <c r="AG188" s="19">
        <v>0</v>
      </c>
      <c r="AH188" s="19">
        <v>0</v>
      </c>
      <c r="AI188" s="19">
        <v>0</v>
      </c>
      <c r="AJ188" s="19">
        <v>0</v>
      </c>
      <c r="AK188" s="19">
        <v>0</v>
      </c>
      <c r="AL188" s="19">
        <v>0</v>
      </c>
      <c r="AM188" s="19">
        <v>0</v>
      </c>
      <c r="AN188" s="19">
        <v>0</v>
      </c>
      <c r="AO188" s="19">
        <v>0</v>
      </c>
      <c r="AP188" s="19">
        <v>0</v>
      </c>
      <c r="AQ188" s="19">
        <v>0</v>
      </c>
      <c r="AR188" s="171"/>
      <c r="AS188" s="171"/>
      <c r="AT188" s="10"/>
      <c r="AU188" s="10"/>
      <c r="AV188" s="10"/>
    </row>
    <row r="189" spans="1:48" s="11" customFormat="1" ht="27" customHeight="1">
      <c r="A189" s="202"/>
      <c r="B189" s="177"/>
      <c r="C189" s="195"/>
      <c r="D189" s="15" t="s">
        <v>23</v>
      </c>
      <c r="E189" s="7">
        <f>H189+K189+N189+Q189+T189+W189+Z189+AC189+AF189+AI189+AL189+AO189</f>
        <v>0</v>
      </c>
      <c r="F189" s="14">
        <f>I189+L189+O189+R189+U189+X189+AA189+AD189+AG189+AJ189+AM189+AP189</f>
        <v>0</v>
      </c>
      <c r="G189" s="7">
        <v>0</v>
      </c>
      <c r="H189" s="18">
        <v>0</v>
      </c>
      <c r="I189" s="19">
        <v>0</v>
      </c>
      <c r="J189" s="19">
        <v>0</v>
      </c>
      <c r="K189" s="19">
        <v>0</v>
      </c>
      <c r="L189" s="20">
        <v>0</v>
      </c>
      <c r="M189" s="19">
        <v>0</v>
      </c>
      <c r="N189" s="18">
        <v>0</v>
      </c>
      <c r="O189" s="19">
        <v>0</v>
      </c>
      <c r="P189" s="19">
        <v>0</v>
      </c>
      <c r="Q189" s="19">
        <v>0</v>
      </c>
      <c r="R189" s="20">
        <v>0</v>
      </c>
      <c r="S189" s="19">
        <v>0</v>
      </c>
      <c r="T189" s="18">
        <v>0</v>
      </c>
      <c r="U189" s="20">
        <v>0</v>
      </c>
      <c r="V189" s="19">
        <v>0</v>
      </c>
      <c r="W189" s="18">
        <v>0</v>
      </c>
      <c r="X189" s="19">
        <v>0</v>
      </c>
      <c r="Y189" s="18">
        <v>0</v>
      </c>
      <c r="Z189" s="19">
        <v>0</v>
      </c>
      <c r="AA189" s="19">
        <v>0</v>
      </c>
      <c r="AB189" s="19">
        <v>0</v>
      </c>
      <c r="AC189" s="19">
        <v>0</v>
      </c>
      <c r="AD189" s="19">
        <v>0</v>
      </c>
      <c r="AE189" s="19">
        <v>0</v>
      </c>
      <c r="AF189" s="19">
        <v>0</v>
      </c>
      <c r="AG189" s="19">
        <v>0</v>
      </c>
      <c r="AH189" s="19">
        <v>0</v>
      </c>
      <c r="AI189" s="19">
        <v>0</v>
      </c>
      <c r="AJ189" s="19">
        <v>0</v>
      </c>
      <c r="AK189" s="19">
        <v>0</v>
      </c>
      <c r="AL189" s="19">
        <v>0</v>
      </c>
      <c r="AM189" s="19">
        <v>0</v>
      </c>
      <c r="AN189" s="19">
        <v>0</v>
      </c>
      <c r="AO189" s="19">
        <v>0</v>
      </c>
      <c r="AP189" s="19">
        <v>0</v>
      </c>
      <c r="AQ189" s="19">
        <v>0</v>
      </c>
      <c r="AR189" s="171"/>
      <c r="AS189" s="171"/>
      <c r="AT189" s="10"/>
      <c r="AU189" s="10"/>
      <c r="AV189" s="10"/>
    </row>
    <row r="190" spans="1:48" s="11" customFormat="1" ht="23.25" customHeight="1">
      <c r="A190" s="202"/>
      <c r="B190" s="177"/>
      <c r="C190" s="195"/>
      <c r="D190" s="15" t="s">
        <v>120</v>
      </c>
      <c r="E190" s="7">
        <f>H190+K190+N190+Q190+T190+W190+Z190+AC190+AF190+AI190+AL190+AO190</f>
        <v>10</v>
      </c>
      <c r="F190" s="14">
        <f>I190+L190+O190+R190+U190+X190+AA190+AD190+AG190+AJ190+AM190+AP190</f>
        <v>10</v>
      </c>
      <c r="G190" s="7">
        <f>F190/E190*100</f>
        <v>100</v>
      </c>
      <c r="H190" s="18">
        <v>0</v>
      </c>
      <c r="I190" s="19">
        <v>0</v>
      </c>
      <c r="J190" s="19">
        <v>0</v>
      </c>
      <c r="K190" s="19">
        <v>0</v>
      </c>
      <c r="L190" s="20">
        <v>0</v>
      </c>
      <c r="M190" s="19">
        <v>0</v>
      </c>
      <c r="N190" s="18">
        <v>0</v>
      </c>
      <c r="O190" s="19">
        <v>0</v>
      </c>
      <c r="P190" s="19">
        <v>0</v>
      </c>
      <c r="Q190" s="19">
        <v>0</v>
      </c>
      <c r="R190" s="20">
        <v>0</v>
      </c>
      <c r="S190" s="19">
        <v>0</v>
      </c>
      <c r="T190" s="18">
        <v>0</v>
      </c>
      <c r="U190" s="19">
        <v>10</v>
      </c>
      <c r="V190" s="18">
        <v>0</v>
      </c>
      <c r="W190" s="18">
        <v>10</v>
      </c>
      <c r="X190" s="19">
        <v>0</v>
      </c>
      <c r="Y190" s="18">
        <f>X190/W190*100</f>
        <v>0</v>
      </c>
      <c r="Z190" s="19">
        <v>0</v>
      </c>
      <c r="AA190" s="19">
        <v>0</v>
      </c>
      <c r="AB190" s="19">
        <v>0</v>
      </c>
      <c r="AC190" s="19">
        <v>0</v>
      </c>
      <c r="AD190" s="19">
        <v>0</v>
      </c>
      <c r="AE190" s="19">
        <v>0</v>
      </c>
      <c r="AF190" s="19">
        <v>0</v>
      </c>
      <c r="AG190" s="19">
        <v>0</v>
      </c>
      <c r="AH190" s="19">
        <v>0</v>
      </c>
      <c r="AI190" s="19">
        <v>0</v>
      </c>
      <c r="AJ190" s="19">
        <v>0</v>
      </c>
      <c r="AK190" s="19">
        <v>0</v>
      </c>
      <c r="AL190" s="19">
        <v>0</v>
      </c>
      <c r="AM190" s="19">
        <v>0</v>
      </c>
      <c r="AN190" s="19">
        <v>0</v>
      </c>
      <c r="AO190" s="19">
        <v>0</v>
      </c>
      <c r="AP190" s="19">
        <v>0</v>
      </c>
      <c r="AQ190" s="19">
        <v>0</v>
      </c>
      <c r="AR190" s="171"/>
      <c r="AS190" s="171"/>
      <c r="AT190" s="10"/>
      <c r="AU190" s="10"/>
      <c r="AV190" s="10"/>
    </row>
    <row r="191" spans="1:48" s="11" customFormat="1" ht="327" customHeight="1">
      <c r="A191" s="203"/>
      <c r="B191" s="178"/>
      <c r="C191" s="196"/>
      <c r="D191" s="26" t="s">
        <v>121</v>
      </c>
      <c r="E191" s="7">
        <f t="shared" ref="E191" si="226">H191+K191+N191+Q191+T191+W191+Z191+AC191+AF191+AI191+AL191+AO191</f>
        <v>0</v>
      </c>
      <c r="F191" s="14">
        <f>I191+L191+O191+R191+U191+X191+AA191+AD191+AG191+AJ191+AM191+AP191</f>
        <v>0</v>
      </c>
      <c r="G191" s="7">
        <v>0</v>
      </c>
      <c r="H191" s="18">
        <v>0</v>
      </c>
      <c r="I191" s="19">
        <v>0</v>
      </c>
      <c r="J191" s="19">
        <v>0</v>
      </c>
      <c r="K191" s="19">
        <v>0</v>
      </c>
      <c r="L191" s="20">
        <v>0</v>
      </c>
      <c r="M191" s="19">
        <v>0</v>
      </c>
      <c r="N191" s="18">
        <v>0</v>
      </c>
      <c r="O191" s="19">
        <v>0</v>
      </c>
      <c r="P191" s="19">
        <v>0</v>
      </c>
      <c r="Q191" s="19">
        <v>0</v>
      </c>
      <c r="R191" s="20">
        <v>0</v>
      </c>
      <c r="S191" s="19">
        <v>0</v>
      </c>
      <c r="T191" s="18">
        <v>0</v>
      </c>
      <c r="U191" s="20">
        <v>0</v>
      </c>
      <c r="V191" s="19">
        <v>0</v>
      </c>
      <c r="W191" s="18">
        <v>0</v>
      </c>
      <c r="X191" s="19">
        <v>0</v>
      </c>
      <c r="Y191" s="19">
        <v>0</v>
      </c>
      <c r="Z191" s="19">
        <v>0</v>
      </c>
      <c r="AA191" s="19">
        <v>0</v>
      </c>
      <c r="AB191" s="19">
        <v>0</v>
      </c>
      <c r="AC191" s="19">
        <v>0</v>
      </c>
      <c r="AD191" s="19">
        <v>0</v>
      </c>
      <c r="AE191" s="19">
        <v>0</v>
      </c>
      <c r="AF191" s="19">
        <v>0</v>
      </c>
      <c r="AG191" s="19">
        <v>0</v>
      </c>
      <c r="AH191" s="19">
        <v>0</v>
      </c>
      <c r="AI191" s="19">
        <v>0</v>
      </c>
      <c r="AJ191" s="19">
        <v>0</v>
      </c>
      <c r="AK191" s="19">
        <v>0</v>
      </c>
      <c r="AL191" s="19">
        <v>0</v>
      </c>
      <c r="AM191" s="19">
        <v>0</v>
      </c>
      <c r="AN191" s="19">
        <v>0</v>
      </c>
      <c r="AO191" s="19">
        <v>0</v>
      </c>
      <c r="AP191" s="19">
        <v>0</v>
      </c>
      <c r="AQ191" s="19">
        <v>0</v>
      </c>
      <c r="AR191" s="172"/>
      <c r="AS191" s="172"/>
      <c r="AT191" s="10"/>
      <c r="AU191" s="10"/>
      <c r="AV191" s="10"/>
    </row>
    <row r="192" spans="1:48" s="12" customFormat="1" ht="16.5" customHeight="1">
      <c r="A192" s="161" t="s">
        <v>74</v>
      </c>
      <c r="B192" s="229" t="s">
        <v>115</v>
      </c>
      <c r="C192" s="235" t="s">
        <v>141</v>
      </c>
      <c r="D192" s="13" t="s">
        <v>123</v>
      </c>
      <c r="E192" s="7">
        <f>E193+E194+E195</f>
        <v>50</v>
      </c>
      <c r="F192" s="7">
        <f>F193+F194+F195</f>
        <v>50</v>
      </c>
      <c r="G192" s="7">
        <f>F192/E192*100</f>
        <v>100</v>
      </c>
      <c r="H192" s="7">
        <f>H193+H194+H195+H196</f>
        <v>0</v>
      </c>
      <c r="I192" s="7">
        <f>I193+I194+I195+I196</f>
        <v>0</v>
      </c>
      <c r="J192" s="44">
        <v>0</v>
      </c>
      <c r="K192" s="7">
        <f>K193+K194+K195+K196</f>
        <v>0</v>
      </c>
      <c r="L192" s="7">
        <f>L193+L194+L195+L196</f>
        <v>0</v>
      </c>
      <c r="M192" s="44">
        <v>0</v>
      </c>
      <c r="N192" s="7">
        <f>N193+N194+N195+N196</f>
        <v>0</v>
      </c>
      <c r="O192" s="7">
        <f>O193+O194+O195+O196</f>
        <v>0</v>
      </c>
      <c r="P192" s="44">
        <v>0</v>
      </c>
      <c r="Q192" s="7">
        <v>0</v>
      </c>
      <c r="R192" s="7">
        <f>R193+R194+R195+R196</f>
        <v>0</v>
      </c>
      <c r="S192" s="44">
        <v>0</v>
      </c>
      <c r="T192" s="7">
        <f>T193+T194+T195+T196</f>
        <v>0</v>
      </c>
      <c r="U192" s="7">
        <f>U193+U194+U195+U196</f>
        <v>0</v>
      </c>
      <c r="V192" s="44">
        <v>0</v>
      </c>
      <c r="W192" s="7">
        <v>50</v>
      </c>
      <c r="X192" s="7">
        <v>50</v>
      </c>
      <c r="Y192" s="44">
        <v>0</v>
      </c>
      <c r="Z192" s="44">
        <f>Z193+Z194+Z195+Z196</f>
        <v>0</v>
      </c>
      <c r="AA192" s="44">
        <f>AA193+AA194+AA195+AA196</f>
        <v>0</v>
      </c>
      <c r="AB192" s="44">
        <v>0</v>
      </c>
      <c r="AC192" s="7">
        <f>AC193+AC194+AC195+AC196</f>
        <v>0</v>
      </c>
      <c r="AD192" s="7">
        <f>AD193+AD194+AD195+AD196</f>
        <v>0</v>
      </c>
      <c r="AE192" s="44">
        <v>0</v>
      </c>
      <c r="AF192" s="7">
        <f>AF193+AF194+AF195+AF196</f>
        <v>0</v>
      </c>
      <c r="AG192" s="7">
        <f>AG193+AG194+AG195+AG196</f>
        <v>0</v>
      </c>
      <c r="AH192" s="44">
        <v>100</v>
      </c>
      <c r="AI192" s="7">
        <f>AI193+AI194+AI195+AI196</f>
        <v>0</v>
      </c>
      <c r="AJ192" s="7">
        <f>AJ193+AJ194+AJ195+AJ196</f>
        <v>0</v>
      </c>
      <c r="AK192" s="44">
        <v>0</v>
      </c>
      <c r="AL192" s="7">
        <v>0</v>
      </c>
      <c r="AM192" s="7">
        <f>AM193+AM194+AM195+AM196</f>
        <v>0</v>
      </c>
      <c r="AN192" s="44">
        <v>0</v>
      </c>
      <c r="AO192" s="44">
        <f>AO193+AO194+AO195+AO196</f>
        <v>0</v>
      </c>
      <c r="AP192" s="7">
        <f>AP193+AP194+AP195+AP196</f>
        <v>0</v>
      </c>
      <c r="AQ192" s="44">
        <v>0</v>
      </c>
      <c r="AR192" s="170" t="s">
        <v>244</v>
      </c>
      <c r="AS192" s="170"/>
      <c r="AT192" s="10"/>
      <c r="AU192" s="10"/>
      <c r="AV192" s="10"/>
    </row>
    <row r="193" spans="1:48" s="12" customFormat="1" ht="28.5" customHeight="1">
      <c r="A193" s="162"/>
      <c r="B193" s="177"/>
      <c r="C193" s="195"/>
      <c r="D193" s="13" t="s">
        <v>119</v>
      </c>
      <c r="E193" s="7">
        <f>H193+K193+N193+Q193+T193+W193+Z193+AC193+AF193+AI193+AL193+AO193</f>
        <v>0</v>
      </c>
      <c r="F193" s="14">
        <f t="shared" ref="F193" si="227">I193+L193+O193+R193+U193+X193+AA193+AD193+AG193+AJ193+AM193+AP193</f>
        <v>0</v>
      </c>
      <c r="G193" s="7">
        <v>0</v>
      </c>
      <c r="H193" s="18">
        <v>0</v>
      </c>
      <c r="I193" s="19">
        <v>0</v>
      </c>
      <c r="J193" s="19">
        <v>0</v>
      </c>
      <c r="K193" s="19">
        <v>0</v>
      </c>
      <c r="L193" s="20">
        <v>0</v>
      </c>
      <c r="M193" s="19">
        <v>0</v>
      </c>
      <c r="N193" s="18">
        <v>0</v>
      </c>
      <c r="O193" s="19">
        <v>0</v>
      </c>
      <c r="P193" s="19">
        <v>0</v>
      </c>
      <c r="Q193" s="19">
        <v>0</v>
      </c>
      <c r="R193" s="20">
        <v>0</v>
      </c>
      <c r="S193" s="19">
        <v>0</v>
      </c>
      <c r="T193" s="18">
        <v>0</v>
      </c>
      <c r="U193" s="20">
        <v>0</v>
      </c>
      <c r="V193" s="19">
        <v>0</v>
      </c>
      <c r="W193" s="18">
        <v>0</v>
      </c>
      <c r="X193" s="19">
        <v>0</v>
      </c>
      <c r="Y193" s="18">
        <v>0</v>
      </c>
      <c r="Z193" s="19">
        <v>0</v>
      </c>
      <c r="AA193" s="19">
        <v>0</v>
      </c>
      <c r="AB193" s="19">
        <v>0</v>
      </c>
      <c r="AC193" s="19">
        <v>0</v>
      </c>
      <c r="AD193" s="19">
        <v>0</v>
      </c>
      <c r="AE193" s="19">
        <v>0</v>
      </c>
      <c r="AF193" s="19">
        <v>0</v>
      </c>
      <c r="AG193" s="19">
        <v>0</v>
      </c>
      <c r="AH193" s="19">
        <v>0</v>
      </c>
      <c r="AI193" s="19">
        <v>0</v>
      </c>
      <c r="AJ193" s="19">
        <v>0</v>
      </c>
      <c r="AK193" s="19">
        <v>0</v>
      </c>
      <c r="AL193" s="19">
        <v>0</v>
      </c>
      <c r="AM193" s="19">
        <v>0</v>
      </c>
      <c r="AN193" s="19">
        <v>0</v>
      </c>
      <c r="AO193" s="19">
        <v>0</v>
      </c>
      <c r="AP193" s="19">
        <v>0</v>
      </c>
      <c r="AQ193" s="19">
        <v>0</v>
      </c>
      <c r="AR193" s="171"/>
      <c r="AS193" s="171"/>
      <c r="AT193" s="10"/>
      <c r="AU193" s="10"/>
      <c r="AV193" s="10"/>
    </row>
    <row r="194" spans="1:48" s="11" customFormat="1" ht="24" customHeight="1">
      <c r="A194" s="162"/>
      <c r="B194" s="177"/>
      <c r="C194" s="195"/>
      <c r="D194" s="15" t="s">
        <v>23</v>
      </c>
      <c r="E194" s="7">
        <f>H194+K194+N194+Q194+T194+W194+Z194+AC194+AF194+AI194+AL194+AO194</f>
        <v>0</v>
      </c>
      <c r="F194" s="14">
        <f>I194+L194+O194+R194+U194+X194+AA194+AD194+AG194+AJ194+AM194+AP194</f>
        <v>0</v>
      </c>
      <c r="G194" s="7">
        <v>0</v>
      </c>
      <c r="H194" s="18">
        <v>0</v>
      </c>
      <c r="I194" s="19">
        <v>0</v>
      </c>
      <c r="J194" s="19">
        <v>0</v>
      </c>
      <c r="K194" s="19">
        <v>0</v>
      </c>
      <c r="L194" s="20">
        <v>0</v>
      </c>
      <c r="M194" s="19">
        <v>0</v>
      </c>
      <c r="N194" s="18">
        <v>0</v>
      </c>
      <c r="O194" s="19">
        <v>0</v>
      </c>
      <c r="P194" s="19">
        <v>0</v>
      </c>
      <c r="Q194" s="19">
        <v>0</v>
      </c>
      <c r="R194" s="20">
        <v>0</v>
      </c>
      <c r="S194" s="19">
        <v>0</v>
      </c>
      <c r="T194" s="18">
        <v>0</v>
      </c>
      <c r="U194" s="20">
        <v>0</v>
      </c>
      <c r="V194" s="19">
        <v>0</v>
      </c>
      <c r="W194" s="18">
        <v>0</v>
      </c>
      <c r="X194" s="19">
        <v>0</v>
      </c>
      <c r="Y194" s="18">
        <v>0</v>
      </c>
      <c r="Z194" s="19">
        <v>0</v>
      </c>
      <c r="AA194" s="19">
        <v>0</v>
      </c>
      <c r="AB194" s="19">
        <v>0</v>
      </c>
      <c r="AC194" s="19">
        <v>0</v>
      </c>
      <c r="AD194" s="19">
        <v>0</v>
      </c>
      <c r="AE194" s="19">
        <v>0</v>
      </c>
      <c r="AF194" s="19">
        <v>0</v>
      </c>
      <c r="AG194" s="19">
        <v>0</v>
      </c>
      <c r="AH194" s="19">
        <v>0</v>
      </c>
      <c r="AI194" s="19">
        <v>0</v>
      </c>
      <c r="AJ194" s="19">
        <v>0</v>
      </c>
      <c r="AK194" s="19">
        <v>0</v>
      </c>
      <c r="AL194" s="19">
        <v>0</v>
      </c>
      <c r="AM194" s="19">
        <v>0</v>
      </c>
      <c r="AN194" s="19">
        <v>0</v>
      </c>
      <c r="AO194" s="19">
        <v>0</v>
      </c>
      <c r="AP194" s="19">
        <v>0</v>
      </c>
      <c r="AQ194" s="19">
        <v>0</v>
      </c>
      <c r="AR194" s="171"/>
      <c r="AS194" s="171"/>
      <c r="AT194" s="10"/>
      <c r="AU194" s="10"/>
      <c r="AV194" s="10"/>
    </row>
    <row r="195" spans="1:48" s="11" customFormat="1" ht="22.5" customHeight="1">
      <c r="A195" s="162"/>
      <c r="B195" s="177"/>
      <c r="C195" s="195"/>
      <c r="D195" s="15" t="s">
        <v>120</v>
      </c>
      <c r="E195" s="7">
        <f>H195+K195+N195+Q195+T195+W195+Z195+AC195+AF195+AI195+AL195+AO195</f>
        <v>50</v>
      </c>
      <c r="F195" s="7">
        <f>I195+L195+O195+R195+U195+X195+AA195+AD195+AG195+AJ195+AM195+AP195</f>
        <v>50</v>
      </c>
      <c r="G195" s="7">
        <f>F195/E195*100</f>
        <v>100</v>
      </c>
      <c r="H195" s="18">
        <v>0</v>
      </c>
      <c r="I195" s="19">
        <v>0</v>
      </c>
      <c r="J195" s="19">
        <v>0</v>
      </c>
      <c r="K195" s="19">
        <v>0</v>
      </c>
      <c r="L195" s="20">
        <v>0</v>
      </c>
      <c r="M195" s="19">
        <v>0</v>
      </c>
      <c r="N195" s="18">
        <v>0</v>
      </c>
      <c r="O195" s="19">
        <v>0</v>
      </c>
      <c r="P195" s="19">
        <v>0</v>
      </c>
      <c r="Q195" s="19">
        <v>0</v>
      </c>
      <c r="R195" s="20">
        <v>0</v>
      </c>
      <c r="S195" s="19">
        <v>0</v>
      </c>
      <c r="T195" s="18">
        <v>0</v>
      </c>
      <c r="U195" s="20">
        <v>0</v>
      </c>
      <c r="V195" s="19">
        <v>0</v>
      </c>
      <c r="W195" s="18">
        <v>50</v>
      </c>
      <c r="X195" s="19">
        <v>50</v>
      </c>
      <c r="Y195" s="18">
        <v>0</v>
      </c>
      <c r="Z195" s="19">
        <v>0</v>
      </c>
      <c r="AA195" s="19">
        <v>0</v>
      </c>
      <c r="AB195" s="19">
        <v>0</v>
      </c>
      <c r="AC195" s="19">
        <v>0</v>
      </c>
      <c r="AD195" s="19">
        <v>0</v>
      </c>
      <c r="AE195" s="19">
        <v>0</v>
      </c>
      <c r="AF195" s="19">
        <v>0</v>
      </c>
      <c r="AG195" s="19">
        <v>0</v>
      </c>
      <c r="AH195" s="19">
        <v>100</v>
      </c>
      <c r="AI195" s="19">
        <v>0</v>
      </c>
      <c r="AJ195" s="19">
        <v>0</v>
      </c>
      <c r="AK195" s="19">
        <v>0</v>
      </c>
      <c r="AL195" s="19">
        <v>0</v>
      </c>
      <c r="AM195" s="19">
        <v>0</v>
      </c>
      <c r="AN195" s="19">
        <v>0</v>
      </c>
      <c r="AO195" s="19">
        <v>0</v>
      </c>
      <c r="AP195" s="19">
        <v>0</v>
      </c>
      <c r="AQ195" s="19">
        <v>0</v>
      </c>
      <c r="AR195" s="171"/>
      <c r="AS195" s="171"/>
      <c r="AT195" s="10"/>
      <c r="AU195" s="10"/>
      <c r="AV195" s="10"/>
    </row>
    <row r="196" spans="1:48" s="11" customFormat="1" ht="284.25" customHeight="1">
      <c r="A196" s="163"/>
      <c r="B196" s="178"/>
      <c r="C196" s="196"/>
      <c r="D196" s="26" t="s">
        <v>121</v>
      </c>
      <c r="E196" s="7">
        <f t="shared" ref="E196" si="228">H196+K196+N196+Q196+T196+W196+Z196+AC196+AF196+AI196+AL196+AO196</f>
        <v>0</v>
      </c>
      <c r="F196" s="14">
        <f>I196+L196+O196+R196+U196+X196+AA196+AD196+AG196+AJ196+AM196+AP196</f>
        <v>0</v>
      </c>
      <c r="G196" s="7">
        <v>0</v>
      </c>
      <c r="H196" s="18">
        <v>0</v>
      </c>
      <c r="I196" s="19">
        <v>0</v>
      </c>
      <c r="J196" s="19">
        <v>0</v>
      </c>
      <c r="K196" s="19">
        <v>0</v>
      </c>
      <c r="L196" s="20">
        <v>0</v>
      </c>
      <c r="M196" s="19">
        <v>0</v>
      </c>
      <c r="N196" s="18">
        <v>0</v>
      </c>
      <c r="O196" s="19">
        <v>0</v>
      </c>
      <c r="P196" s="19">
        <v>0</v>
      </c>
      <c r="Q196" s="19">
        <v>0</v>
      </c>
      <c r="R196" s="20">
        <v>0</v>
      </c>
      <c r="S196" s="19">
        <v>0</v>
      </c>
      <c r="T196" s="18">
        <v>0</v>
      </c>
      <c r="U196" s="20">
        <v>0</v>
      </c>
      <c r="V196" s="19">
        <v>0</v>
      </c>
      <c r="W196" s="18">
        <v>0</v>
      </c>
      <c r="X196" s="19">
        <v>0</v>
      </c>
      <c r="Y196" s="19">
        <v>0</v>
      </c>
      <c r="Z196" s="19">
        <v>0</v>
      </c>
      <c r="AA196" s="19">
        <v>0</v>
      </c>
      <c r="AB196" s="19">
        <v>0</v>
      </c>
      <c r="AC196" s="19">
        <v>0</v>
      </c>
      <c r="AD196" s="19">
        <v>0</v>
      </c>
      <c r="AE196" s="19">
        <v>0</v>
      </c>
      <c r="AF196" s="19">
        <v>0</v>
      </c>
      <c r="AG196" s="19">
        <v>0</v>
      </c>
      <c r="AH196" s="19">
        <v>0</v>
      </c>
      <c r="AI196" s="19">
        <v>0</v>
      </c>
      <c r="AJ196" s="19">
        <v>0</v>
      </c>
      <c r="AK196" s="19">
        <v>0</v>
      </c>
      <c r="AL196" s="19">
        <v>0</v>
      </c>
      <c r="AM196" s="19">
        <v>0</v>
      </c>
      <c r="AN196" s="19">
        <v>0</v>
      </c>
      <c r="AO196" s="19">
        <v>0</v>
      </c>
      <c r="AP196" s="19">
        <v>0</v>
      </c>
      <c r="AQ196" s="19">
        <v>0</v>
      </c>
      <c r="AR196" s="172"/>
      <c r="AS196" s="172"/>
      <c r="AT196" s="10"/>
      <c r="AU196" s="10"/>
      <c r="AV196" s="10"/>
    </row>
    <row r="197" spans="1:48" s="12" customFormat="1" ht="16.5" customHeight="1">
      <c r="A197" s="161" t="s">
        <v>75</v>
      </c>
      <c r="B197" s="183" t="s">
        <v>245</v>
      </c>
      <c r="C197" s="228" t="s">
        <v>116</v>
      </c>
      <c r="D197" s="13" t="s">
        <v>123</v>
      </c>
      <c r="E197" s="7">
        <f>E198+E199+E200</f>
        <v>40</v>
      </c>
      <c r="F197" s="7">
        <f>F198+F199+F200</f>
        <v>40</v>
      </c>
      <c r="G197" s="7">
        <f>F197/E197*100</f>
        <v>100</v>
      </c>
      <c r="H197" s="7">
        <f>H198+H199+H200+H201</f>
        <v>0</v>
      </c>
      <c r="I197" s="7">
        <f>I198+I199+I200+I201</f>
        <v>0</v>
      </c>
      <c r="J197" s="44">
        <v>0</v>
      </c>
      <c r="K197" s="7">
        <f>K198+K199+K200+K201</f>
        <v>0</v>
      </c>
      <c r="L197" s="7">
        <f>L198+L199+L200+L201</f>
        <v>0</v>
      </c>
      <c r="M197" s="44">
        <v>0</v>
      </c>
      <c r="N197" s="7">
        <f>N198+N199+N200+N201</f>
        <v>0</v>
      </c>
      <c r="O197" s="7">
        <f>O198+O199+O200+O201</f>
        <v>0</v>
      </c>
      <c r="P197" s="44">
        <v>0</v>
      </c>
      <c r="Q197" s="7">
        <f>Q198+Q199+Q200+Q201</f>
        <v>0</v>
      </c>
      <c r="R197" s="7">
        <f>R198+R199+R200+R201</f>
        <v>0</v>
      </c>
      <c r="S197" s="44">
        <v>0</v>
      </c>
      <c r="T197" s="7">
        <f>T198+T199+T200+T201</f>
        <v>0</v>
      </c>
      <c r="U197" s="7">
        <f>U198+U199+U200+U201</f>
        <v>0</v>
      </c>
      <c r="V197" s="44">
        <v>0</v>
      </c>
      <c r="W197" s="7">
        <f>W198+W199+W200+W201</f>
        <v>0</v>
      </c>
      <c r="X197" s="7">
        <f>X198+X199+X200+X201</f>
        <v>0</v>
      </c>
      <c r="Y197" s="44">
        <v>0</v>
      </c>
      <c r="Z197" s="44">
        <f>Z198+Z199+Z200+Z201</f>
        <v>30</v>
      </c>
      <c r="AA197" s="44">
        <f>AA198+AA199+AA200+AA201</f>
        <v>30</v>
      </c>
      <c r="AB197" s="44">
        <f>AA197/Z197*100</f>
        <v>100</v>
      </c>
      <c r="AC197" s="44">
        <v>0</v>
      </c>
      <c r="AD197" s="44">
        <v>0</v>
      </c>
      <c r="AE197" s="44">
        <v>0</v>
      </c>
      <c r="AF197" s="44">
        <v>10</v>
      </c>
      <c r="AG197" s="44">
        <f>AG198+AG199+AG200+AG201</f>
        <v>10</v>
      </c>
      <c r="AH197" s="44">
        <f>AG197/AF197*100</f>
        <v>100</v>
      </c>
      <c r="AI197" s="44">
        <v>0</v>
      </c>
      <c r="AJ197" s="44">
        <f>AJ198+AJ199+AJ200+AJ201</f>
        <v>0</v>
      </c>
      <c r="AK197" s="44">
        <v>0</v>
      </c>
      <c r="AL197" s="44">
        <f>AL198+AL199+AL200+AL201</f>
        <v>0</v>
      </c>
      <c r="AM197" s="44">
        <f>AM198+AM199+AM200+AM201</f>
        <v>0</v>
      </c>
      <c r="AN197" s="44">
        <v>0</v>
      </c>
      <c r="AO197" s="44">
        <f>AO198+AO199+AO200+AO201</f>
        <v>0</v>
      </c>
      <c r="AP197" s="44">
        <f>AP198+AP199+AP200+AP201</f>
        <v>0</v>
      </c>
      <c r="AQ197" s="44">
        <v>0</v>
      </c>
      <c r="AR197" s="170" t="s">
        <v>213</v>
      </c>
      <c r="AS197" s="170"/>
      <c r="AT197" s="10"/>
      <c r="AU197" s="10"/>
      <c r="AV197" s="10"/>
    </row>
    <row r="198" spans="1:48" s="12" customFormat="1" ht="28.5" customHeight="1">
      <c r="A198" s="162"/>
      <c r="B198" s="184"/>
      <c r="C198" s="239"/>
      <c r="D198" s="13" t="s">
        <v>119</v>
      </c>
      <c r="E198" s="7">
        <f>H198+K198+N198+Q198+T198+W198+Z198+AC198+AF198+AI198+AL198+AO198</f>
        <v>0</v>
      </c>
      <c r="F198" s="14">
        <f t="shared" ref="F198" si="229">I198+L198+O198+R198+U198+X198+AA198+AD198+AG198+AJ198+AM198+AP198</f>
        <v>0</v>
      </c>
      <c r="G198" s="7">
        <v>0</v>
      </c>
      <c r="H198" s="18">
        <v>0</v>
      </c>
      <c r="I198" s="19">
        <v>0</v>
      </c>
      <c r="J198" s="19">
        <v>0</v>
      </c>
      <c r="K198" s="19">
        <v>0</v>
      </c>
      <c r="L198" s="20">
        <v>0</v>
      </c>
      <c r="M198" s="19">
        <v>0</v>
      </c>
      <c r="N198" s="18">
        <v>0</v>
      </c>
      <c r="O198" s="19">
        <v>0</v>
      </c>
      <c r="P198" s="19">
        <v>0</v>
      </c>
      <c r="Q198" s="19">
        <v>0</v>
      </c>
      <c r="R198" s="20">
        <v>0</v>
      </c>
      <c r="S198" s="19">
        <v>0</v>
      </c>
      <c r="T198" s="18">
        <v>0</v>
      </c>
      <c r="U198" s="20">
        <v>0</v>
      </c>
      <c r="V198" s="19">
        <v>0</v>
      </c>
      <c r="W198" s="18">
        <v>0</v>
      </c>
      <c r="X198" s="19">
        <v>0</v>
      </c>
      <c r="Y198" s="19">
        <v>0</v>
      </c>
      <c r="Z198" s="19">
        <v>0</v>
      </c>
      <c r="AA198" s="19">
        <v>0</v>
      </c>
      <c r="AB198" s="19">
        <v>0</v>
      </c>
      <c r="AC198" s="19">
        <v>0</v>
      </c>
      <c r="AD198" s="19">
        <v>0</v>
      </c>
      <c r="AE198" s="19">
        <v>0</v>
      </c>
      <c r="AF198" s="19">
        <v>0</v>
      </c>
      <c r="AG198" s="19">
        <v>0</v>
      </c>
      <c r="AH198" s="19">
        <v>0</v>
      </c>
      <c r="AI198" s="19">
        <v>0</v>
      </c>
      <c r="AJ198" s="19">
        <v>0</v>
      </c>
      <c r="AK198" s="19">
        <v>0</v>
      </c>
      <c r="AL198" s="19">
        <v>0</v>
      </c>
      <c r="AM198" s="19">
        <v>0</v>
      </c>
      <c r="AN198" s="19">
        <v>0</v>
      </c>
      <c r="AO198" s="19">
        <v>0</v>
      </c>
      <c r="AP198" s="19">
        <v>0</v>
      </c>
      <c r="AQ198" s="19">
        <v>0</v>
      </c>
      <c r="AR198" s="171"/>
      <c r="AS198" s="171"/>
      <c r="AT198" s="10"/>
      <c r="AU198" s="10"/>
      <c r="AV198" s="10"/>
    </row>
    <row r="199" spans="1:48" s="11" customFormat="1" ht="32.25" customHeight="1">
      <c r="A199" s="162"/>
      <c r="B199" s="184"/>
      <c r="C199" s="239"/>
      <c r="D199" s="15" t="s">
        <v>23</v>
      </c>
      <c r="E199" s="7">
        <f>H199+K199+N199+Q199+T199+W199+Z199+AC199+AF199+AI199+AL199+AO199</f>
        <v>0</v>
      </c>
      <c r="F199" s="14">
        <f>I199+L199+O199+R199+U199+X199+AA199+AD199+AG199+AJ199+AM199+AP199</f>
        <v>0</v>
      </c>
      <c r="G199" s="7">
        <v>0</v>
      </c>
      <c r="H199" s="18">
        <v>0</v>
      </c>
      <c r="I199" s="19">
        <v>0</v>
      </c>
      <c r="J199" s="19">
        <v>0</v>
      </c>
      <c r="K199" s="19">
        <v>0</v>
      </c>
      <c r="L199" s="20">
        <v>0</v>
      </c>
      <c r="M199" s="19">
        <v>0</v>
      </c>
      <c r="N199" s="18">
        <v>0</v>
      </c>
      <c r="O199" s="19">
        <v>0</v>
      </c>
      <c r="P199" s="19">
        <v>0</v>
      </c>
      <c r="Q199" s="19">
        <v>0</v>
      </c>
      <c r="R199" s="20">
        <v>0</v>
      </c>
      <c r="S199" s="19">
        <v>0</v>
      </c>
      <c r="T199" s="18">
        <v>0</v>
      </c>
      <c r="U199" s="20">
        <v>0</v>
      </c>
      <c r="V199" s="19">
        <v>0</v>
      </c>
      <c r="W199" s="18">
        <v>0</v>
      </c>
      <c r="X199" s="19">
        <v>0</v>
      </c>
      <c r="Y199" s="19">
        <v>0</v>
      </c>
      <c r="Z199" s="19">
        <v>0</v>
      </c>
      <c r="AA199" s="19">
        <v>0</v>
      </c>
      <c r="AB199" s="19">
        <v>0</v>
      </c>
      <c r="AC199" s="19">
        <v>0</v>
      </c>
      <c r="AD199" s="19">
        <v>0</v>
      </c>
      <c r="AE199" s="19">
        <v>0</v>
      </c>
      <c r="AF199" s="19">
        <v>0</v>
      </c>
      <c r="AG199" s="19">
        <v>0</v>
      </c>
      <c r="AH199" s="19">
        <v>0</v>
      </c>
      <c r="AI199" s="19">
        <v>0</v>
      </c>
      <c r="AJ199" s="19">
        <v>0</v>
      </c>
      <c r="AK199" s="19">
        <v>0</v>
      </c>
      <c r="AL199" s="19">
        <v>0</v>
      </c>
      <c r="AM199" s="19">
        <v>0</v>
      </c>
      <c r="AN199" s="19">
        <v>0</v>
      </c>
      <c r="AO199" s="19">
        <v>0</v>
      </c>
      <c r="AP199" s="19">
        <v>0</v>
      </c>
      <c r="AQ199" s="19">
        <v>0</v>
      </c>
      <c r="AR199" s="171"/>
      <c r="AS199" s="171"/>
      <c r="AT199" s="10"/>
      <c r="AU199" s="10"/>
      <c r="AV199" s="10"/>
    </row>
    <row r="200" spans="1:48" s="11" customFormat="1" ht="16.5" customHeight="1">
      <c r="A200" s="162"/>
      <c r="B200" s="184"/>
      <c r="C200" s="239"/>
      <c r="D200" s="15" t="s">
        <v>120</v>
      </c>
      <c r="E200" s="7">
        <f>H200+K200+N200+Q200+T200+W200+Z200+AC200+AF200+AI200+AL200+AO200</f>
        <v>40</v>
      </c>
      <c r="F200" s="14">
        <f>I200+L200+O200+R200+U200+X200+AA200+AD200+AG200+AJ200+AM200+AP200</f>
        <v>40</v>
      </c>
      <c r="G200" s="7">
        <f>F200/E200*100</f>
        <v>100</v>
      </c>
      <c r="H200" s="18">
        <v>0</v>
      </c>
      <c r="I200" s="19">
        <v>0</v>
      </c>
      <c r="J200" s="19">
        <v>0</v>
      </c>
      <c r="K200" s="19">
        <v>0</v>
      </c>
      <c r="L200" s="20">
        <v>0</v>
      </c>
      <c r="M200" s="19">
        <v>0</v>
      </c>
      <c r="N200" s="18">
        <v>0</v>
      </c>
      <c r="O200" s="19">
        <v>0</v>
      </c>
      <c r="P200" s="19">
        <v>0</v>
      </c>
      <c r="Q200" s="19">
        <v>0</v>
      </c>
      <c r="R200" s="20">
        <v>0</v>
      </c>
      <c r="S200" s="19">
        <v>0</v>
      </c>
      <c r="T200" s="18">
        <v>0</v>
      </c>
      <c r="U200" s="20">
        <v>0</v>
      </c>
      <c r="V200" s="19">
        <v>0</v>
      </c>
      <c r="W200" s="18">
        <v>0</v>
      </c>
      <c r="X200" s="19">
        <v>0</v>
      </c>
      <c r="Y200" s="19">
        <v>0</v>
      </c>
      <c r="Z200" s="19">
        <v>30</v>
      </c>
      <c r="AA200" s="19">
        <v>30</v>
      </c>
      <c r="AB200" s="19">
        <f>AA200/Z200*100</f>
        <v>100</v>
      </c>
      <c r="AC200" s="19">
        <v>0</v>
      </c>
      <c r="AD200" s="19">
        <v>0</v>
      </c>
      <c r="AE200" s="19">
        <v>0</v>
      </c>
      <c r="AF200" s="19">
        <v>10</v>
      </c>
      <c r="AG200" s="19">
        <v>10</v>
      </c>
      <c r="AH200" s="19">
        <f>AG200/AF200*100</f>
        <v>100</v>
      </c>
      <c r="AI200" s="19">
        <v>0</v>
      </c>
      <c r="AJ200" s="19">
        <v>0</v>
      </c>
      <c r="AK200" s="19">
        <v>0</v>
      </c>
      <c r="AL200" s="19">
        <v>0</v>
      </c>
      <c r="AM200" s="19">
        <v>0</v>
      </c>
      <c r="AN200" s="19">
        <v>0</v>
      </c>
      <c r="AO200" s="19">
        <v>0</v>
      </c>
      <c r="AP200" s="19">
        <v>0</v>
      </c>
      <c r="AQ200" s="19">
        <v>0</v>
      </c>
      <c r="AR200" s="171"/>
      <c r="AS200" s="171"/>
      <c r="AT200" s="10"/>
      <c r="AU200" s="10"/>
      <c r="AV200" s="10"/>
    </row>
    <row r="201" spans="1:48" s="11" customFormat="1" ht="200.25" customHeight="1">
      <c r="A201" s="163"/>
      <c r="B201" s="185"/>
      <c r="C201" s="240"/>
      <c r="D201" s="26" t="s">
        <v>121</v>
      </c>
      <c r="E201" s="7">
        <f t="shared" ref="E201" si="230">H201+K201+N201+Q201+T201+W201+Z201+AC201+AF201+AI201+AL201+AO201</f>
        <v>0</v>
      </c>
      <c r="F201" s="14">
        <f>I201+L201+O201+R201+U201+X201+AA201+AD201+AG201+AJ201+AM201+AP201</f>
        <v>0</v>
      </c>
      <c r="G201" s="7">
        <v>0</v>
      </c>
      <c r="H201" s="18">
        <v>0</v>
      </c>
      <c r="I201" s="19">
        <v>0</v>
      </c>
      <c r="J201" s="19">
        <v>0</v>
      </c>
      <c r="K201" s="19">
        <v>0</v>
      </c>
      <c r="L201" s="20">
        <v>0</v>
      </c>
      <c r="M201" s="19">
        <v>0</v>
      </c>
      <c r="N201" s="18">
        <v>0</v>
      </c>
      <c r="O201" s="19">
        <v>0</v>
      </c>
      <c r="P201" s="19">
        <v>0</v>
      </c>
      <c r="Q201" s="19">
        <v>0</v>
      </c>
      <c r="R201" s="20">
        <v>0</v>
      </c>
      <c r="S201" s="19">
        <v>0</v>
      </c>
      <c r="T201" s="18">
        <v>0</v>
      </c>
      <c r="U201" s="20">
        <v>0</v>
      </c>
      <c r="V201" s="19">
        <v>0</v>
      </c>
      <c r="W201" s="18">
        <v>0</v>
      </c>
      <c r="X201" s="19">
        <v>0</v>
      </c>
      <c r="Y201" s="19">
        <v>0</v>
      </c>
      <c r="Z201" s="19">
        <v>0</v>
      </c>
      <c r="AA201" s="19">
        <v>0</v>
      </c>
      <c r="AB201" s="19">
        <v>0</v>
      </c>
      <c r="AC201" s="19">
        <v>0</v>
      </c>
      <c r="AD201" s="19">
        <v>0</v>
      </c>
      <c r="AE201" s="19">
        <v>0</v>
      </c>
      <c r="AF201" s="19">
        <v>0</v>
      </c>
      <c r="AG201" s="19">
        <v>0</v>
      </c>
      <c r="AH201" s="19">
        <v>0</v>
      </c>
      <c r="AI201" s="19">
        <v>0</v>
      </c>
      <c r="AJ201" s="19">
        <v>0</v>
      </c>
      <c r="AK201" s="19">
        <v>0</v>
      </c>
      <c r="AL201" s="19">
        <v>0</v>
      </c>
      <c r="AM201" s="19">
        <v>0</v>
      </c>
      <c r="AN201" s="19">
        <v>0</v>
      </c>
      <c r="AO201" s="19">
        <v>0</v>
      </c>
      <c r="AP201" s="19">
        <v>0</v>
      </c>
      <c r="AQ201" s="19">
        <v>0</v>
      </c>
      <c r="AR201" s="172"/>
      <c r="AS201" s="172"/>
      <c r="AT201" s="10"/>
      <c r="AU201" s="10"/>
      <c r="AV201" s="10"/>
    </row>
    <row r="202" spans="1:48" s="57" customFormat="1" ht="16.5" customHeight="1">
      <c r="A202" s="161" t="s">
        <v>76</v>
      </c>
      <c r="B202" s="229" t="s">
        <v>117</v>
      </c>
      <c r="C202" s="228" t="s">
        <v>142</v>
      </c>
      <c r="D202" s="228" t="s">
        <v>26</v>
      </c>
      <c r="E202" s="115" t="s">
        <v>33</v>
      </c>
      <c r="F202" s="115" t="s">
        <v>33</v>
      </c>
      <c r="G202" s="115" t="s">
        <v>33</v>
      </c>
      <c r="H202" s="115" t="s">
        <v>33</v>
      </c>
      <c r="I202" s="115" t="s">
        <v>33</v>
      </c>
      <c r="J202" s="115" t="s">
        <v>33</v>
      </c>
      <c r="K202" s="115" t="s">
        <v>33</v>
      </c>
      <c r="L202" s="115" t="s">
        <v>33</v>
      </c>
      <c r="M202" s="115" t="s">
        <v>33</v>
      </c>
      <c r="N202" s="115" t="s">
        <v>33</v>
      </c>
      <c r="O202" s="115" t="s">
        <v>33</v>
      </c>
      <c r="P202" s="115" t="s">
        <v>33</v>
      </c>
      <c r="Q202" s="115" t="s">
        <v>33</v>
      </c>
      <c r="R202" s="115" t="s">
        <v>33</v>
      </c>
      <c r="S202" s="115" t="s">
        <v>33</v>
      </c>
      <c r="T202" s="115" t="s">
        <v>33</v>
      </c>
      <c r="U202" s="115" t="s">
        <v>33</v>
      </c>
      <c r="V202" s="115" t="s">
        <v>33</v>
      </c>
      <c r="W202" s="115" t="s">
        <v>33</v>
      </c>
      <c r="X202" s="115" t="s">
        <v>33</v>
      </c>
      <c r="Y202" s="115" t="s">
        <v>33</v>
      </c>
      <c r="Z202" s="115" t="s">
        <v>33</v>
      </c>
      <c r="AA202" s="115" t="s">
        <v>33</v>
      </c>
      <c r="AB202" s="115" t="s">
        <v>33</v>
      </c>
      <c r="AC202" s="115" t="s">
        <v>33</v>
      </c>
      <c r="AD202" s="115" t="s">
        <v>33</v>
      </c>
      <c r="AE202" s="115" t="s">
        <v>33</v>
      </c>
      <c r="AF202" s="115" t="s">
        <v>33</v>
      </c>
      <c r="AG202" s="115" t="s">
        <v>33</v>
      </c>
      <c r="AH202" s="115" t="s">
        <v>33</v>
      </c>
      <c r="AI202" s="115" t="s">
        <v>33</v>
      </c>
      <c r="AJ202" s="115" t="s">
        <v>33</v>
      </c>
      <c r="AK202" s="115" t="s">
        <v>33</v>
      </c>
      <c r="AL202" s="115" t="s">
        <v>33</v>
      </c>
      <c r="AM202" s="115" t="s">
        <v>33</v>
      </c>
      <c r="AN202" s="115" t="s">
        <v>33</v>
      </c>
      <c r="AO202" s="115" t="s">
        <v>33</v>
      </c>
      <c r="AP202" s="115" t="s">
        <v>33</v>
      </c>
      <c r="AQ202" s="115" t="s">
        <v>33</v>
      </c>
      <c r="AR202" s="170" t="s">
        <v>246</v>
      </c>
      <c r="AS202" s="170"/>
      <c r="AT202" s="10"/>
      <c r="AU202" s="10"/>
      <c r="AV202" s="10"/>
    </row>
    <row r="203" spans="1:48" s="11" customFormat="1" ht="16.5" customHeight="1">
      <c r="A203" s="162"/>
      <c r="B203" s="230"/>
      <c r="C203" s="239"/>
      <c r="D203" s="239"/>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6"/>
      <c r="AL203" s="116"/>
      <c r="AM203" s="116"/>
      <c r="AN203" s="116"/>
      <c r="AO203" s="116"/>
      <c r="AP203" s="116"/>
      <c r="AQ203" s="116"/>
      <c r="AR203" s="171"/>
      <c r="AS203" s="171"/>
      <c r="AT203" s="10"/>
      <c r="AU203" s="10"/>
      <c r="AV203" s="10"/>
    </row>
    <row r="204" spans="1:48" s="11" customFormat="1" ht="219" customHeight="1">
      <c r="A204" s="163"/>
      <c r="B204" s="231"/>
      <c r="C204" s="240"/>
      <c r="D204" s="240"/>
      <c r="E204" s="117"/>
      <c r="F204" s="117"/>
      <c r="G204" s="117"/>
      <c r="H204" s="117"/>
      <c r="I204" s="117"/>
      <c r="J204" s="117"/>
      <c r="K204" s="117"/>
      <c r="L204" s="117"/>
      <c r="M204" s="117"/>
      <c r="N204" s="117"/>
      <c r="O204" s="117"/>
      <c r="P204" s="117"/>
      <c r="Q204" s="117"/>
      <c r="R204" s="117"/>
      <c r="S204" s="117"/>
      <c r="T204" s="117"/>
      <c r="U204" s="117"/>
      <c r="V204" s="117"/>
      <c r="W204" s="117"/>
      <c r="X204" s="117"/>
      <c r="Y204" s="117"/>
      <c r="Z204" s="117"/>
      <c r="AA204" s="117"/>
      <c r="AB204" s="117"/>
      <c r="AC204" s="117"/>
      <c r="AD204" s="117"/>
      <c r="AE204" s="117"/>
      <c r="AF204" s="117"/>
      <c r="AG204" s="117"/>
      <c r="AH204" s="117"/>
      <c r="AI204" s="117"/>
      <c r="AJ204" s="117"/>
      <c r="AK204" s="117"/>
      <c r="AL204" s="117"/>
      <c r="AM204" s="117"/>
      <c r="AN204" s="117"/>
      <c r="AO204" s="117"/>
      <c r="AP204" s="117"/>
      <c r="AQ204" s="117"/>
      <c r="AR204" s="171"/>
      <c r="AS204" s="171"/>
      <c r="AT204" s="10"/>
      <c r="AU204" s="10"/>
      <c r="AV204" s="10"/>
    </row>
    <row r="205" spans="1:48" s="12" customFormat="1" ht="16.5" customHeight="1">
      <c r="A205" s="161" t="s">
        <v>77</v>
      </c>
      <c r="B205" s="229" t="s">
        <v>118</v>
      </c>
      <c r="C205" s="228" t="s">
        <v>143</v>
      </c>
      <c r="D205" s="13" t="s">
        <v>123</v>
      </c>
      <c r="E205" s="7">
        <f>E206+E207+E208</f>
        <v>10</v>
      </c>
      <c r="F205" s="7">
        <f>F206+F207+F208</f>
        <v>10</v>
      </c>
      <c r="G205" s="7">
        <f>F205/E205*100</f>
        <v>100</v>
      </c>
      <c r="H205" s="16">
        <f>H207+H208</f>
        <v>0</v>
      </c>
      <c r="I205" s="44">
        <f t="shared" ref="I205:L205" si="231">I207+I208</f>
        <v>0</v>
      </c>
      <c r="J205" s="44">
        <v>0</v>
      </c>
      <c r="K205" s="44">
        <f t="shared" si="231"/>
        <v>0</v>
      </c>
      <c r="L205" s="22">
        <f t="shared" si="231"/>
        <v>0</v>
      </c>
      <c r="M205" s="44">
        <v>0</v>
      </c>
      <c r="N205" s="7">
        <f>N206+N207+N208</f>
        <v>10</v>
      </c>
      <c r="O205" s="7">
        <f>O206+O207+O208</f>
        <v>10</v>
      </c>
      <c r="P205" s="7">
        <v>0</v>
      </c>
      <c r="Q205" s="7">
        <f>Q206+Q207+Q208</f>
        <v>0</v>
      </c>
      <c r="R205" s="7">
        <f>R206+R207+R208</f>
        <v>0</v>
      </c>
      <c r="S205" s="7">
        <v>100</v>
      </c>
      <c r="T205" s="16">
        <v>0</v>
      </c>
      <c r="U205" s="22">
        <v>0</v>
      </c>
      <c r="V205" s="44">
        <v>0</v>
      </c>
      <c r="W205" s="16">
        <v>0</v>
      </c>
      <c r="X205" s="44">
        <v>0</v>
      </c>
      <c r="Y205" s="44">
        <v>0</v>
      </c>
      <c r="Z205" s="44">
        <v>0</v>
      </c>
      <c r="AA205" s="44">
        <v>0</v>
      </c>
      <c r="AB205" s="44">
        <v>0</v>
      </c>
      <c r="AC205" s="44">
        <v>0</v>
      </c>
      <c r="AD205" s="44">
        <v>0</v>
      </c>
      <c r="AE205" s="44">
        <v>0</v>
      </c>
      <c r="AF205" s="44">
        <v>0</v>
      </c>
      <c r="AG205" s="44">
        <v>0</v>
      </c>
      <c r="AH205" s="44">
        <v>0</v>
      </c>
      <c r="AI205" s="44">
        <v>0</v>
      </c>
      <c r="AJ205" s="44">
        <v>0</v>
      </c>
      <c r="AK205" s="44">
        <v>0</v>
      </c>
      <c r="AL205" s="44">
        <v>0</v>
      </c>
      <c r="AM205" s="44">
        <v>0</v>
      </c>
      <c r="AN205" s="44">
        <v>0</v>
      </c>
      <c r="AO205" s="44">
        <v>0</v>
      </c>
      <c r="AP205" s="44">
        <v>0</v>
      </c>
      <c r="AQ205" s="44">
        <v>0</v>
      </c>
      <c r="AR205" s="264" t="s">
        <v>214</v>
      </c>
      <c r="AS205" s="176"/>
      <c r="AT205" s="10"/>
      <c r="AU205" s="10"/>
      <c r="AV205" s="10"/>
    </row>
    <row r="206" spans="1:48" s="11" customFormat="1" ht="31.5" customHeight="1">
      <c r="A206" s="162"/>
      <c r="B206" s="230"/>
      <c r="C206" s="239"/>
      <c r="D206" s="13" t="s">
        <v>119</v>
      </c>
      <c r="E206" s="7">
        <f>H206+K206+N206+Q206+T206+W206+Z206+AC206+AF206+AI206+AL206+AO206</f>
        <v>0</v>
      </c>
      <c r="F206" s="14">
        <f t="shared" ref="F206" si="232">I206+L206+O206+R206+U206+X206+AA206+AD206+AG206+AJ206+AM206+AP206</f>
        <v>0</v>
      </c>
      <c r="G206" s="7">
        <v>0</v>
      </c>
      <c r="H206" s="18">
        <v>0</v>
      </c>
      <c r="I206" s="19">
        <v>0</v>
      </c>
      <c r="J206" s="19">
        <v>0</v>
      </c>
      <c r="K206" s="19">
        <v>0</v>
      </c>
      <c r="L206" s="20">
        <v>0</v>
      </c>
      <c r="M206" s="19">
        <v>0</v>
      </c>
      <c r="N206" s="18">
        <v>0</v>
      </c>
      <c r="O206" s="19">
        <v>0</v>
      </c>
      <c r="P206" s="19">
        <v>0</v>
      </c>
      <c r="Q206" s="18">
        <v>0</v>
      </c>
      <c r="R206" s="19">
        <v>0</v>
      </c>
      <c r="S206" s="19">
        <v>0</v>
      </c>
      <c r="T206" s="18">
        <v>0</v>
      </c>
      <c r="U206" s="20">
        <v>0</v>
      </c>
      <c r="V206" s="19">
        <v>0</v>
      </c>
      <c r="W206" s="18">
        <v>0</v>
      </c>
      <c r="X206" s="19">
        <v>0</v>
      </c>
      <c r="Y206" s="19">
        <v>0</v>
      </c>
      <c r="Z206" s="19">
        <v>0</v>
      </c>
      <c r="AA206" s="19">
        <v>0</v>
      </c>
      <c r="AB206" s="19">
        <v>0</v>
      </c>
      <c r="AC206" s="19">
        <v>0</v>
      </c>
      <c r="AD206" s="19">
        <v>0</v>
      </c>
      <c r="AE206" s="19">
        <v>0</v>
      </c>
      <c r="AF206" s="19">
        <v>0</v>
      </c>
      <c r="AG206" s="19">
        <v>0</v>
      </c>
      <c r="AH206" s="19">
        <v>0</v>
      </c>
      <c r="AI206" s="19">
        <v>0</v>
      </c>
      <c r="AJ206" s="19">
        <v>0</v>
      </c>
      <c r="AK206" s="19">
        <v>0</v>
      </c>
      <c r="AL206" s="19">
        <v>0</v>
      </c>
      <c r="AM206" s="19">
        <v>0</v>
      </c>
      <c r="AN206" s="19">
        <v>0</v>
      </c>
      <c r="AO206" s="19">
        <v>0</v>
      </c>
      <c r="AP206" s="19">
        <v>0</v>
      </c>
      <c r="AQ206" s="19">
        <v>0</v>
      </c>
      <c r="AR206" s="265"/>
      <c r="AS206" s="176"/>
      <c r="AT206" s="10"/>
      <c r="AU206" s="10"/>
      <c r="AV206" s="10"/>
    </row>
    <row r="207" spans="1:48" s="11" customFormat="1" ht="26.25" customHeight="1">
      <c r="A207" s="162"/>
      <c r="B207" s="230"/>
      <c r="C207" s="239"/>
      <c r="D207" s="15" t="s">
        <v>23</v>
      </c>
      <c r="E207" s="7">
        <f>H207+K207+N207+Q207+T207+W207+Z207+AC207+AF207+AI207+AL207+AO207</f>
        <v>0</v>
      </c>
      <c r="F207" s="14">
        <f>I207+L207+O207+R207+U207+X207+AA207+AD207+AG207+AJ207+AM207+AP207</f>
        <v>0</v>
      </c>
      <c r="G207" s="7">
        <v>0</v>
      </c>
      <c r="H207" s="18">
        <v>0</v>
      </c>
      <c r="I207" s="19">
        <v>0</v>
      </c>
      <c r="J207" s="19">
        <v>0</v>
      </c>
      <c r="K207" s="19">
        <v>0</v>
      </c>
      <c r="L207" s="20">
        <v>0</v>
      </c>
      <c r="M207" s="19">
        <v>0</v>
      </c>
      <c r="N207" s="18">
        <v>0</v>
      </c>
      <c r="O207" s="19">
        <v>0</v>
      </c>
      <c r="P207" s="19">
        <v>0</v>
      </c>
      <c r="Q207" s="18">
        <v>0</v>
      </c>
      <c r="R207" s="19">
        <v>0</v>
      </c>
      <c r="S207" s="19">
        <v>0</v>
      </c>
      <c r="T207" s="18">
        <v>0</v>
      </c>
      <c r="U207" s="20">
        <v>0</v>
      </c>
      <c r="V207" s="19">
        <v>0</v>
      </c>
      <c r="W207" s="18">
        <v>0</v>
      </c>
      <c r="X207" s="19">
        <v>0</v>
      </c>
      <c r="Y207" s="19">
        <v>0</v>
      </c>
      <c r="Z207" s="19">
        <v>0</v>
      </c>
      <c r="AA207" s="19">
        <v>0</v>
      </c>
      <c r="AB207" s="19">
        <v>0</v>
      </c>
      <c r="AC207" s="19">
        <v>0</v>
      </c>
      <c r="AD207" s="19">
        <v>0</v>
      </c>
      <c r="AE207" s="19">
        <v>0</v>
      </c>
      <c r="AF207" s="19">
        <v>0</v>
      </c>
      <c r="AG207" s="19">
        <v>0</v>
      </c>
      <c r="AH207" s="19">
        <v>0</v>
      </c>
      <c r="AI207" s="19">
        <v>0</v>
      </c>
      <c r="AJ207" s="19">
        <v>0</v>
      </c>
      <c r="AK207" s="19">
        <v>0</v>
      </c>
      <c r="AL207" s="19">
        <v>0</v>
      </c>
      <c r="AM207" s="19">
        <v>0</v>
      </c>
      <c r="AN207" s="19">
        <v>0</v>
      </c>
      <c r="AO207" s="19">
        <v>0</v>
      </c>
      <c r="AP207" s="19">
        <v>0</v>
      </c>
      <c r="AQ207" s="19">
        <v>0</v>
      </c>
      <c r="AR207" s="265"/>
      <c r="AS207" s="176"/>
      <c r="AT207" s="10"/>
      <c r="AU207" s="10"/>
      <c r="AV207" s="10"/>
    </row>
    <row r="208" spans="1:48" s="11" customFormat="1" ht="16.5" customHeight="1">
      <c r="A208" s="162"/>
      <c r="B208" s="230"/>
      <c r="C208" s="239"/>
      <c r="D208" s="15" t="s">
        <v>120</v>
      </c>
      <c r="E208" s="7">
        <f>H208+K208+N208+Q208+T208+W208+Z208+AC208+AF208+AI208+AL208+AO208</f>
        <v>10</v>
      </c>
      <c r="F208" s="14">
        <f>I208+L208+O208+R208+U208+X208+AA208+AD208+AG208+AJ208+AM208+AP208</f>
        <v>10</v>
      </c>
      <c r="G208" s="7">
        <f>F208/E208*100</f>
        <v>100</v>
      </c>
      <c r="H208" s="18">
        <v>0</v>
      </c>
      <c r="I208" s="19">
        <v>0</v>
      </c>
      <c r="J208" s="19">
        <v>0</v>
      </c>
      <c r="K208" s="19">
        <v>0</v>
      </c>
      <c r="L208" s="20">
        <v>0</v>
      </c>
      <c r="M208" s="19">
        <v>0</v>
      </c>
      <c r="N208" s="18">
        <v>10</v>
      </c>
      <c r="O208" s="19">
        <v>10</v>
      </c>
      <c r="P208" s="19">
        <v>0</v>
      </c>
      <c r="Q208" s="18">
        <v>0</v>
      </c>
      <c r="R208" s="19">
        <v>0</v>
      </c>
      <c r="S208" s="19">
        <v>100</v>
      </c>
      <c r="T208" s="18">
        <v>0</v>
      </c>
      <c r="U208" s="20">
        <v>0</v>
      </c>
      <c r="V208" s="19">
        <v>0</v>
      </c>
      <c r="W208" s="18">
        <v>0</v>
      </c>
      <c r="X208" s="19">
        <v>0</v>
      </c>
      <c r="Y208" s="19">
        <v>0</v>
      </c>
      <c r="Z208" s="19">
        <v>0</v>
      </c>
      <c r="AA208" s="19">
        <v>0</v>
      </c>
      <c r="AB208" s="19">
        <v>0</v>
      </c>
      <c r="AC208" s="19">
        <v>0</v>
      </c>
      <c r="AD208" s="19">
        <v>0</v>
      </c>
      <c r="AE208" s="19">
        <v>0</v>
      </c>
      <c r="AF208" s="19">
        <v>0</v>
      </c>
      <c r="AG208" s="19">
        <v>0</v>
      </c>
      <c r="AH208" s="19">
        <v>0</v>
      </c>
      <c r="AI208" s="19">
        <v>0</v>
      </c>
      <c r="AJ208" s="19">
        <v>0</v>
      </c>
      <c r="AK208" s="19">
        <v>0</v>
      </c>
      <c r="AL208" s="19">
        <v>0</v>
      </c>
      <c r="AM208" s="19">
        <v>0</v>
      </c>
      <c r="AN208" s="19">
        <v>0</v>
      </c>
      <c r="AO208" s="19">
        <v>0</v>
      </c>
      <c r="AP208" s="19">
        <v>0</v>
      </c>
      <c r="AQ208" s="19">
        <v>0</v>
      </c>
      <c r="AR208" s="265"/>
      <c r="AS208" s="176"/>
      <c r="AT208" s="10"/>
      <c r="AU208" s="10"/>
      <c r="AV208" s="10"/>
    </row>
    <row r="209" spans="1:48" s="11" customFormat="1" ht="92.25" customHeight="1">
      <c r="A209" s="163"/>
      <c r="B209" s="231"/>
      <c r="C209" s="240"/>
      <c r="D209" s="26" t="s">
        <v>121</v>
      </c>
      <c r="E209" s="7">
        <f t="shared" ref="E209" si="233">H209+K209+N209+Q209+T209+W209+Z209+AC209+AF209+AI209+AL209+AO209</f>
        <v>0</v>
      </c>
      <c r="F209" s="14">
        <f>I209+L209+O209+R209+U209+X209+AA209+AD209+AG209+AJ209+AM209+AP209</f>
        <v>0</v>
      </c>
      <c r="G209" s="7">
        <v>0</v>
      </c>
      <c r="H209" s="32">
        <v>0</v>
      </c>
      <c r="I209" s="39">
        <v>0</v>
      </c>
      <c r="J209" s="19">
        <v>0</v>
      </c>
      <c r="K209" s="39">
        <v>0</v>
      </c>
      <c r="L209" s="28">
        <v>0</v>
      </c>
      <c r="M209" s="19">
        <v>0</v>
      </c>
      <c r="N209" s="32">
        <v>0</v>
      </c>
      <c r="O209" s="39">
        <v>0</v>
      </c>
      <c r="P209" s="19">
        <v>0</v>
      </c>
      <c r="Q209" s="32">
        <v>0</v>
      </c>
      <c r="R209" s="39">
        <v>0</v>
      </c>
      <c r="S209" s="19">
        <v>0</v>
      </c>
      <c r="T209" s="32">
        <v>0</v>
      </c>
      <c r="U209" s="28">
        <v>0</v>
      </c>
      <c r="V209" s="19">
        <v>0</v>
      </c>
      <c r="W209" s="32">
        <v>0</v>
      </c>
      <c r="X209" s="39">
        <v>0</v>
      </c>
      <c r="Y209" s="39">
        <v>0</v>
      </c>
      <c r="Z209" s="39">
        <v>0</v>
      </c>
      <c r="AA209" s="39">
        <v>0</v>
      </c>
      <c r="AB209" s="39">
        <v>0</v>
      </c>
      <c r="AC209" s="39">
        <v>0</v>
      </c>
      <c r="AD209" s="39">
        <v>0</v>
      </c>
      <c r="AE209" s="39">
        <v>0</v>
      </c>
      <c r="AF209" s="39">
        <v>0</v>
      </c>
      <c r="AG209" s="39">
        <v>0</v>
      </c>
      <c r="AH209" s="39">
        <v>0</v>
      </c>
      <c r="AI209" s="19">
        <v>0</v>
      </c>
      <c r="AJ209" s="19">
        <v>0</v>
      </c>
      <c r="AK209" s="19">
        <v>0</v>
      </c>
      <c r="AL209" s="19">
        <v>0</v>
      </c>
      <c r="AM209" s="19">
        <v>0</v>
      </c>
      <c r="AN209" s="19">
        <v>0</v>
      </c>
      <c r="AO209" s="19">
        <v>0</v>
      </c>
      <c r="AP209" s="19">
        <v>0</v>
      </c>
      <c r="AQ209" s="19">
        <v>0</v>
      </c>
      <c r="AR209" s="266"/>
      <c r="AS209" s="176"/>
      <c r="AT209" s="10"/>
      <c r="AU209" s="10"/>
      <c r="AV209" s="10"/>
    </row>
    <row r="210" spans="1:48" s="11" customFormat="1" ht="201" customHeight="1">
      <c r="A210" s="54" t="s">
        <v>151</v>
      </c>
      <c r="B210" s="55" t="s">
        <v>175</v>
      </c>
      <c r="C210" s="58" t="s">
        <v>176</v>
      </c>
      <c r="D210" s="26" t="s">
        <v>26</v>
      </c>
      <c r="E210" s="45" t="s">
        <v>150</v>
      </c>
      <c r="F210" s="45" t="s">
        <v>150</v>
      </c>
      <c r="G210" s="45" t="s">
        <v>150</v>
      </c>
      <c r="H210" s="45" t="s">
        <v>150</v>
      </c>
      <c r="I210" s="45" t="s">
        <v>150</v>
      </c>
      <c r="J210" s="45" t="s">
        <v>150</v>
      </c>
      <c r="K210" s="45" t="s">
        <v>150</v>
      </c>
      <c r="L210" s="45" t="s">
        <v>150</v>
      </c>
      <c r="M210" s="45" t="s">
        <v>150</v>
      </c>
      <c r="N210" s="45" t="s">
        <v>150</v>
      </c>
      <c r="O210" s="45" t="s">
        <v>150</v>
      </c>
      <c r="P210" s="45" t="s">
        <v>150</v>
      </c>
      <c r="Q210" s="45" t="s">
        <v>150</v>
      </c>
      <c r="R210" s="45" t="s">
        <v>150</v>
      </c>
      <c r="S210" s="45" t="s">
        <v>150</v>
      </c>
      <c r="T210" s="45" t="s">
        <v>150</v>
      </c>
      <c r="U210" s="45" t="s">
        <v>150</v>
      </c>
      <c r="V210" s="45" t="s">
        <v>150</v>
      </c>
      <c r="W210" s="45" t="s">
        <v>150</v>
      </c>
      <c r="X210" s="45" t="s">
        <v>150</v>
      </c>
      <c r="Y210" s="45" t="s">
        <v>150</v>
      </c>
      <c r="Z210" s="45" t="s">
        <v>150</v>
      </c>
      <c r="AA210" s="45" t="s">
        <v>150</v>
      </c>
      <c r="AB210" s="45" t="s">
        <v>150</v>
      </c>
      <c r="AC210" s="45" t="s">
        <v>150</v>
      </c>
      <c r="AD210" s="45" t="s">
        <v>150</v>
      </c>
      <c r="AE210" s="45" t="s">
        <v>150</v>
      </c>
      <c r="AF210" s="45" t="s">
        <v>150</v>
      </c>
      <c r="AG210" s="45" t="s">
        <v>150</v>
      </c>
      <c r="AH210" s="45" t="s">
        <v>150</v>
      </c>
      <c r="AI210" s="45" t="s">
        <v>150</v>
      </c>
      <c r="AJ210" s="45" t="s">
        <v>150</v>
      </c>
      <c r="AK210" s="45" t="s">
        <v>150</v>
      </c>
      <c r="AL210" s="45" t="s">
        <v>150</v>
      </c>
      <c r="AM210" s="45" t="s">
        <v>150</v>
      </c>
      <c r="AN210" s="45" t="s">
        <v>150</v>
      </c>
      <c r="AO210" s="45" t="s">
        <v>150</v>
      </c>
      <c r="AP210" s="45" t="s">
        <v>150</v>
      </c>
      <c r="AQ210" s="45" t="s">
        <v>150</v>
      </c>
      <c r="AR210" s="63" t="s">
        <v>187</v>
      </c>
      <c r="AS210" s="63"/>
      <c r="AT210" s="10"/>
      <c r="AU210" s="10"/>
      <c r="AV210" s="10"/>
    </row>
    <row r="211" spans="1:48" s="11" customFormat="1" ht="31.5" customHeight="1">
      <c r="A211" s="161" t="s">
        <v>174</v>
      </c>
      <c r="B211" s="164" t="s">
        <v>177</v>
      </c>
      <c r="C211" s="167" t="s">
        <v>178</v>
      </c>
      <c r="D211" s="13" t="s">
        <v>123</v>
      </c>
      <c r="E211" s="7">
        <f>E212+E213+E214</f>
        <v>0</v>
      </c>
      <c r="F211" s="7">
        <f>F212+F213+F214</f>
        <v>0</v>
      </c>
      <c r="G211" s="7">
        <v>0</v>
      </c>
      <c r="H211" s="44">
        <v>0</v>
      </c>
      <c r="I211" s="44">
        <v>0</v>
      </c>
      <c r="J211" s="44">
        <v>0</v>
      </c>
      <c r="K211" s="44">
        <v>0</v>
      </c>
      <c r="L211" s="44">
        <v>0</v>
      </c>
      <c r="M211" s="44">
        <v>0</v>
      </c>
      <c r="N211" s="44">
        <v>0</v>
      </c>
      <c r="O211" s="44">
        <v>0</v>
      </c>
      <c r="P211" s="44">
        <v>0</v>
      </c>
      <c r="Q211" s="44">
        <v>0</v>
      </c>
      <c r="R211" s="44">
        <v>0</v>
      </c>
      <c r="S211" s="44">
        <v>0</v>
      </c>
      <c r="T211" s="44">
        <v>0</v>
      </c>
      <c r="U211" s="44">
        <v>0</v>
      </c>
      <c r="V211" s="44">
        <v>0</v>
      </c>
      <c r="W211" s="44">
        <v>0</v>
      </c>
      <c r="X211" s="44">
        <v>0</v>
      </c>
      <c r="Y211" s="44">
        <v>0</v>
      </c>
      <c r="Z211" s="44">
        <v>0</v>
      </c>
      <c r="AA211" s="44">
        <v>0</v>
      </c>
      <c r="AB211" s="44">
        <v>0</v>
      </c>
      <c r="AC211" s="44">
        <v>0</v>
      </c>
      <c r="AD211" s="44">
        <v>0</v>
      </c>
      <c r="AE211" s="44">
        <v>0</v>
      </c>
      <c r="AF211" s="44">
        <v>0</v>
      </c>
      <c r="AG211" s="44">
        <v>0</v>
      </c>
      <c r="AH211" s="44">
        <v>0</v>
      </c>
      <c r="AI211" s="44">
        <v>0</v>
      </c>
      <c r="AJ211" s="44">
        <v>0</v>
      </c>
      <c r="AK211" s="44">
        <v>0</v>
      </c>
      <c r="AL211" s="44">
        <v>0</v>
      </c>
      <c r="AM211" s="44">
        <v>0</v>
      </c>
      <c r="AN211" s="44">
        <v>0</v>
      </c>
      <c r="AO211" s="44">
        <v>0</v>
      </c>
      <c r="AP211" s="44">
        <v>0</v>
      </c>
      <c r="AQ211" s="44">
        <v>0</v>
      </c>
      <c r="AR211" s="170" t="s">
        <v>217</v>
      </c>
      <c r="AS211" s="170"/>
      <c r="AT211" s="10"/>
      <c r="AU211" s="10"/>
      <c r="AV211" s="10"/>
    </row>
    <row r="212" spans="1:48" s="11" customFormat="1" ht="29.25" customHeight="1">
      <c r="A212" s="162"/>
      <c r="B212" s="165"/>
      <c r="C212" s="168"/>
      <c r="D212" s="13" t="s">
        <v>119</v>
      </c>
      <c r="E212" s="7">
        <f>H212+K212+N212+Q212+T212+W212+Z212+AC212+AF212+AI212+AL212+AO212</f>
        <v>0</v>
      </c>
      <c r="F212" s="7">
        <f t="shared" ref="F212" si="234">I212+L212+O212+R212+U212+X212+AA212+AD212+AG212+AJ212+AM212+AP212</f>
        <v>0</v>
      </c>
      <c r="G212" s="7">
        <v>0</v>
      </c>
      <c r="H212" s="19">
        <v>0</v>
      </c>
      <c r="I212" s="19">
        <v>0</v>
      </c>
      <c r="J212" s="19">
        <v>0</v>
      </c>
      <c r="K212" s="19">
        <v>0</v>
      </c>
      <c r="L212" s="19">
        <v>0</v>
      </c>
      <c r="M212" s="19">
        <v>0</v>
      </c>
      <c r="N212" s="19">
        <v>0</v>
      </c>
      <c r="O212" s="19">
        <v>0</v>
      </c>
      <c r="P212" s="19">
        <v>0</v>
      </c>
      <c r="Q212" s="19">
        <v>0</v>
      </c>
      <c r="R212" s="19">
        <v>0</v>
      </c>
      <c r="S212" s="19">
        <v>0</v>
      </c>
      <c r="T212" s="19">
        <v>0</v>
      </c>
      <c r="U212" s="19">
        <v>0</v>
      </c>
      <c r="V212" s="19">
        <v>0</v>
      </c>
      <c r="W212" s="19">
        <v>0</v>
      </c>
      <c r="X212" s="19">
        <v>0</v>
      </c>
      <c r="Y212" s="19">
        <v>0</v>
      </c>
      <c r="Z212" s="19">
        <v>0</v>
      </c>
      <c r="AA212" s="19">
        <v>0</v>
      </c>
      <c r="AB212" s="19">
        <v>0</v>
      </c>
      <c r="AC212" s="19">
        <v>0</v>
      </c>
      <c r="AD212" s="19">
        <v>0</v>
      </c>
      <c r="AE212" s="19">
        <v>0</v>
      </c>
      <c r="AF212" s="19">
        <v>0</v>
      </c>
      <c r="AG212" s="19">
        <v>0</v>
      </c>
      <c r="AH212" s="19">
        <v>0</v>
      </c>
      <c r="AI212" s="19">
        <v>0</v>
      </c>
      <c r="AJ212" s="19">
        <v>0</v>
      </c>
      <c r="AK212" s="19">
        <v>0</v>
      </c>
      <c r="AL212" s="19">
        <v>0</v>
      </c>
      <c r="AM212" s="19">
        <v>0</v>
      </c>
      <c r="AN212" s="19">
        <v>0</v>
      </c>
      <c r="AO212" s="19">
        <v>0</v>
      </c>
      <c r="AP212" s="19">
        <v>0</v>
      </c>
      <c r="AQ212" s="19">
        <v>0</v>
      </c>
      <c r="AR212" s="171"/>
      <c r="AS212" s="171"/>
      <c r="AT212" s="10"/>
      <c r="AU212" s="10"/>
      <c r="AV212" s="10"/>
    </row>
    <row r="213" spans="1:48" s="11" customFormat="1" ht="31.5" customHeight="1">
      <c r="A213" s="162"/>
      <c r="B213" s="165"/>
      <c r="C213" s="168"/>
      <c r="D213" s="15" t="s">
        <v>23</v>
      </c>
      <c r="E213" s="7">
        <f>H213+K213+N213+Q213+T213+W213+Z213+AC213+AF213+AI213+AL213+AO213</f>
        <v>0</v>
      </c>
      <c r="F213" s="7">
        <f>I213+L213+O213+R213+U213+X213+AA213+AD213+AG213+AJ213+AM213+AP213</f>
        <v>0</v>
      </c>
      <c r="G213" s="7">
        <v>0</v>
      </c>
      <c r="H213" s="19">
        <v>0</v>
      </c>
      <c r="I213" s="19">
        <v>0</v>
      </c>
      <c r="J213" s="19">
        <v>0</v>
      </c>
      <c r="K213" s="19">
        <v>0</v>
      </c>
      <c r="L213" s="19">
        <v>0</v>
      </c>
      <c r="M213" s="19">
        <v>0</v>
      </c>
      <c r="N213" s="19">
        <v>0</v>
      </c>
      <c r="O213" s="19">
        <v>0</v>
      </c>
      <c r="P213" s="19">
        <v>0</v>
      </c>
      <c r="Q213" s="19">
        <v>0</v>
      </c>
      <c r="R213" s="19">
        <v>0</v>
      </c>
      <c r="S213" s="19">
        <v>0</v>
      </c>
      <c r="T213" s="19">
        <v>0</v>
      </c>
      <c r="U213" s="19">
        <v>0</v>
      </c>
      <c r="V213" s="19">
        <v>0</v>
      </c>
      <c r="W213" s="19">
        <v>0</v>
      </c>
      <c r="X213" s="19">
        <v>0</v>
      </c>
      <c r="Y213" s="19">
        <v>0</v>
      </c>
      <c r="Z213" s="19">
        <v>0</v>
      </c>
      <c r="AA213" s="19">
        <v>0</v>
      </c>
      <c r="AB213" s="19">
        <v>0</v>
      </c>
      <c r="AC213" s="19">
        <v>0</v>
      </c>
      <c r="AD213" s="19">
        <v>0</v>
      </c>
      <c r="AE213" s="19">
        <v>0</v>
      </c>
      <c r="AF213" s="19">
        <v>0</v>
      </c>
      <c r="AG213" s="19">
        <v>0</v>
      </c>
      <c r="AH213" s="19">
        <v>0</v>
      </c>
      <c r="AI213" s="19">
        <v>0</v>
      </c>
      <c r="AJ213" s="19">
        <v>0</v>
      </c>
      <c r="AK213" s="19">
        <v>0</v>
      </c>
      <c r="AL213" s="19">
        <v>0</v>
      </c>
      <c r="AM213" s="19">
        <v>0</v>
      </c>
      <c r="AN213" s="19">
        <v>0</v>
      </c>
      <c r="AO213" s="19">
        <v>0</v>
      </c>
      <c r="AP213" s="19">
        <v>0</v>
      </c>
      <c r="AQ213" s="19">
        <v>0</v>
      </c>
      <c r="AR213" s="171"/>
      <c r="AS213" s="171"/>
      <c r="AT213" s="10"/>
      <c r="AU213" s="10"/>
      <c r="AV213" s="10"/>
    </row>
    <row r="214" spans="1:48" s="11" customFormat="1" ht="38.25" customHeight="1">
      <c r="A214" s="162"/>
      <c r="B214" s="165"/>
      <c r="C214" s="168"/>
      <c r="D214" s="15" t="s">
        <v>120</v>
      </c>
      <c r="E214" s="7">
        <f>H214+K214+N214+Q214+T214+W214+Z214+AC214+AF214+AI214+AL214+AO214</f>
        <v>0</v>
      </c>
      <c r="F214" s="7">
        <f>I214+L214+O214+R214+U214+X214+AA214+AD214+AG214+AJ214+AM214+AP214</f>
        <v>0</v>
      </c>
      <c r="G214" s="7">
        <v>0</v>
      </c>
      <c r="H214" s="19">
        <v>0</v>
      </c>
      <c r="I214" s="19">
        <v>0</v>
      </c>
      <c r="J214" s="19">
        <v>0</v>
      </c>
      <c r="K214" s="19">
        <v>0</v>
      </c>
      <c r="L214" s="19">
        <v>0</v>
      </c>
      <c r="M214" s="19">
        <v>0</v>
      </c>
      <c r="N214" s="19">
        <v>0</v>
      </c>
      <c r="O214" s="19">
        <v>0</v>
      </c>
      <c r="P214" s="19">
        <v>0</v>
      </c>
      <c r="Q214" s="19">
        <v>0</v>
      </c>
      <c r="R214" s="19">
        <v>0</v>
      </c>
      <c r="S214" s="19">
        <v>0</v>
      </c>
      <c r="T214" s="19">
        <v>0</v>
      </c>
      <c r="U214" s="19">
        <v>0</v>
      </c>
      <c r="V214" s="19">
        <v>0</v>
      </c>
      <c r="W214" s="19">
        <v>0</v>
      </c>
      <c r="X214" s="19">
        <v>0</v>
      </c>
      <c r="Y214" s="19">
        <v>0</v>
      </c>
      <c r="Z214" s="19">
        <v>0</v>
      </c>
      <c r="AA214" s="19">
        <v>0</v>
      </c>
      <c r="AB214" s="19">
        <v>0</v>
      </c>
      <c r="AC214" s="19">
        <v>0</v>
      </c>
      <c r="AD214" s="19">
        <v>0</v>
      </c>
      <c r="AE214" s="19">
        <v>0</v>
      </c>
      <c r="AF214" s="19">
        <v>0</v>
      </c>
      <c r="AG214" s="19">
        <v>0</v>
      </c>
      <c r="AH214" s="19">
        <v>0</v>
      </c>
      <c r="AI214" s="19">
        <v>0</v>
      </c>
      <c r="AJ214" s="19">
        <v>0</v>
      </c>
      <c r="AK214" s="19">
        <v>0</v>
      </c>
      <c r="AL214" s="19">
        <v>0</v>
      </c>
      <c r="AM214" s="19">
        <v>0</v>
      </c>
      <c r="AN214" s="19">
        <v>0</v>
      </c>
      <c r="AO214" s="19">
        <v>0</v>
      </c>
      <c r="AP214" s="19">
        <v>0</v>
      </c>
      <c r="AQ214" s="19">
        <v>0</v>
      </c>
      <c r="AR214" s="171"/>
      <c r="AS214" s="171"/>
      <c r="AT214" s="10"/>
      <c r="AU214" s="10"/>
      <c r="AV214" s="10"/>
    </row>
    <row r="215" spans="1:48" s="11" customFormat="1" ht="409.5" customHeight="1">
      <c r="A215" s="163"/>
      <c r="B215" s="166"/>
      <c r="C215" s="169"/>
      <c r="D215" s="26" t="s">
        <v>121</v>
      </c>
      <c r="E215" s="7">
        <f t="shared" ref="E215" si="235">H215+K215+N215+Q215+T215+W215+Z215+AC215+AF215+AI215+AL215+AO215</f>
        <v>0</v>
      </c>
      <c r="F215" s="7">
        <f>I215+L215+O215+R215+U215+X215+AA215+AD215+AG215+AJ215+AM215+AP215</f>
        <v>0</v>
      </c>
      <c r="G215" s="7">
        <v>0</v>
      </c>
      <c r="H215" s="19">
        <v>0</v>
      </c>
      <c r="I215" s="19">
        <v>0</v>
      </c>
      <c r="J215" s="19">
        <v>0</v>
      </c>
      <c r="K215" s="19">
        <v>0</v>
      </c>
      <c r="L215" s="19">
        <v>0</v>
      </c>
      <c r="M215" s="19">
        <v>0</v>
      </c>
      <c r="N215" s="19">
        <v>0</v>
      </c>
      <c r="O215" s="19">
        <v>0</v>
      </c>
      <c r="P215" s="19">
        <v>0</v>
      </c>
      <c r="Q215" s="19">
        <v>0</v>
      </c>
      <c r="R215" s="19">
        <v>0</v>
      </c>
      <c r="S215" s="19">
        <v>0</v>
      </c>
      <c r="T215" s="19">
        <v>0</v>
      </c>
      <c r="U215" s="19">
        <v>0</v>
      </c>
      <c r="V215" s="19">
        <v>0</v>
      </c>
      <c r="W215" s="19">
        <v>0</v>
      </c>
      <c r="X215" s="19">
        <v>0</v>
      </c>
      <c r="Y215" s="19">
        <v>0</v>
      </c>
      <c r="Z215" s="19">
        <v>0</v>
      </c>
      <c r="AA215" s="19">
        <v>0</v>
      </c>
      <c r="AB215" s="19">
        <v>0</v>
      </c>
      <c r="AC215" s="19">
        <v>0</v>
      </c>
      <c r="AD215" s="19">
        <v>0</v>
      </c>
      <c r="AE215" s="19">
        <v>0</v>
      </c>
      <c r="AF215" s="19">
        <v>0</v>
      </c>
      <c r="AG215" s="19">
        <v>0</v>
      </c>
      <c r="AH215" s="19">
        <v>0</v>
      </c>
      <c r="AI215" s="19">
        <v>0</v>
      </c>
      <c r="AJ215" s="19">
        <v>0</v>
      </c>
      <c r="AK215" s="19">
        <v>0</v>
      </c>
      <c r="AL215" s="19">
        <v>0</v>
      </c>
      <c r="AM215" s="19">
        <v>0</v>
      </c>
      <c r="AN215" s="19">
        <v>0</v>
      </c>
      <c r="AO215" s="19">
        <v>0</v>
      </c>
      <c r="AP215" s="19">
        <v>0</v>
      </c>
      <c r="AQ215" s="19">
        <v>0</v>
      </c>
      <c r="AR215" s="172"/>
      <c r="AS215" s="172"/>
      <c r="AT215" s="10"/>
      <c r="AU215" s="10"/>
      <c r="AV215" s="10"/>
    </row>
    <row r="216" spans="1:48" s="11" customFormat="1" ht="373.5" customHeight="1">
      <c r="A216" s="54" t="s">
        <v>179</v>
      </c>
      <c r="B216" s="67" t="s">
        <v>180</v>
      </c>
      <c r="C216" s="58" t="s">
        <v>181</v>
      </c>
      <c r="D216" s="49" t="s">
        <v>26</v>
      </c>
      <c r="E216" s="45" t="s">
        <v>150</v>
      </c>
      <c r="F216" s="45" t="s">
        <v>150</v>
      </c>
      <c r="G216" s="45" t="s">
        <v>150</v>
      </c>
      <c r="H216" s="45" t="s">
        <v>150</v>
      </c>
      <c r="I216" s="45" t="s">
        <v>150</v>
      </c>
      <c r="J216" s="45" t="s">
        <v>150</v>
      </c>
      <c r="K216" s="45" t="s">
        <v>150</v>
      </c>
      <c r="L216" s="45" t="s">
        <v>150</v>
      </c>
      <c r="M216" s="45" t="s">
        <v>150</v>
      </c>
      <c r="N216" s="45" t="s">
        <v>150</v>
      </c>
      <c r="O216" s="45" t="s">
        <v>150</v>
      </c>
      <c r="P216" s="45" t="s">
        <v>150</v>
      </c>
      <c r="Q216" s="45" t="s">
        <v>150</v>
      </c>
      <c r="R216" s="45" t="s">
        <v>150</v>
      </c>
      <c r="S216" s="45" t="s">
        <v>150</v>
      </c>
      <c r="T216" s="45" t="s">
        <v>150</v>
      </c>
      <c r="U216" s="45" t="s">
        <v>150</v>
      </c>
      <c r="V216" s="45" t="s">
        <v>150</v>
      </c>
      <c r="W216" s="45" t="s">
        <v>150</v>
      </c>
      <c r="X216" s="45" t="s">
        <v>150</v>
      </c>
      <c r="Y216" s="45" t="s">
        <v>150</v>
      </c>
      <c r="Z216" s="45" t="s">
        <v>150</v>
      </c>
      <c r="AA216" s="45" t="s">
        <v>150</v>
      </c>
      <c r="AB216" s="45" t="s">
        <v>150</v>
      </c>
      <c r="AC216" s="45" t="s">
        <v>150</v>
      </c>
      <c r="AD216" s="45" t="s">
        <v>150</v>
      </c>
      <c r="AE216" s="45" t="s">
        <v>150</v>
      </c>
      <c r="AF216" s="45" t="s">
        <v>150</v>
      </c>
      <c r="AG216" s="45" t="s">
        <v>150</v>
      </c>
      <c r="AH216" s="45" t="s">
        <v>150</v>
      </c>
      <c r="AI216" s="45" t="s">
        <v>150</v>
      </c>
      <c r="AJ216" s="45" t="s">
        <v>150</v>
      </c>
      <c r="AK216" s="45" t="s">
        <v>150</v>
      </c>
      <c r="AL216" s="45" t="s">
        <v>150</v>
      </c>
      <c r="AM216" s="45" t="s">
        <v>150</v>
      </c>
      <c r="AN216" s="45" t="s">
        <v>150</v>
      </c>
      <c r="AO216" s="45" t="s">
        <v>150</v>
      </c>
      <c r="AP216" s="45" t="s">
        <v>150</v>
      </c>
      <c r="AQ216" s="45" t="s">
        <v>150</v>
      </c>
      <c r="AR216" s="68" t="s">
        <v>247</v>
      </c>
      <c r="AS216" s="63"/>
      <c r="AT216" s="10"/>
      <c r="AU216" s="10"/>
      <c r="AV216" s="10"/>
    </row>
    <row r="217" spans="1:48" s="12" customFormat="1" ht="16.5" customHeight="1">
      <c r="A217" s="152" t="s">
        <v>256</v>
      </c>
      <c r="B217" s="153"/>
      <c r="C217" s="154"/>
      <c r="D217" s="13" t="s">
        <v>21</v>
      </c>
      <c r="E217" s="7">
        <v>110</v>
      </c>
      <c r="F217" s="14">
        <f t="shared" ref="F217" si="236">I217+L217+O217+R217+U217+X217+AA217+AD217+AG217+AJ217+AM217+AP217</f>
        <v>110</v>
      </c>
      <c r="G217" s="7">
        <f>F217/E217*100</f>
        <v>100</v>
      </c>
      <c r="H217" s="44">
        <f>H218+H219+H220+H221</f>
        <v>0</v>
      </c>
      <c r="I217" s="44">
        <f>I218+I219+I220+I221</f>
        <v>0</v>
      </c>
      <c r="J217" s="44">
        <v>0</v>
      </c>
      <c r="K217" s="44">
        <f>K218+K219+K220+K221</f>
        <v>0</v>
      </c>
      <c r="L217" s="44">
        <f>L218+L219+L220+L221</f>
        <v>0</v>
      </c>
      <c r="M217" s="44">
        <v>0</v>
      </c>
      <c r="N217" s="44">
        <f>N218+N219+N220+N221</f>
        <v>10</v>
      </c>
      <c r="O217" s="44">
        <f>O218+O219+O220+O221</f>
        <v>10</v>
      </c>
      <c r="P217" s="44">
        <v>0</v>
      </c>
      <c r="Q217" s="44">
        <f>Q218+Q219+Q220+Q221</f>
        <v>0</v>
      </c>
      <c r="R217" s="44">
        <f>R218+R219+R220+R221</f>
        <v>0</v>
      </c>
      <c r="S217" s="44">
        <v>100</v>
      </c>
      <c r="T217" s="44">
        <f>T218+T219+T220+T221</f>
        <v>0</v>
      </c>
      <c r="U217" s="44">
        <f>U218+U219+U220+U221</f>
        <v>10</v>
      </c>
      <c r="V217" s="44">
        <v>0</v>
      </c>
      <c r="W217" s="44">
        <f>W218+W219+W220+W221</f>
        <v>60</v>
      </c>
      <c r="X217" s="44">
        <f>X218+X219+X220+X221</f>
        <v>50</v>
      </c>
      <c r="Y217" s="45">
        <f>X217/W217*100</f>
        <v>83.333333333333343</v>
      </c>
      <c r="Z217" s="44">
        <f>Z218+Z219+Z220+Z221</f>
        <v>30</v>
      </c>
      <c r="AA217" s="44">
        <f>AA218+AA219+AA220+AA221</f>
        <v>30</v>
      </c>
      <c r="AB217" s="44">
        <f>AA217/Z217*100</f>
        <v>100</v>
      </c>
      <c r="AC217" s="44">
        <f>AC218+AC219+AC220+AC221</f>
        <v>0</v>
      </c>
      <c r="AD217" s="44">
        <f>AD218+AD219+AD220+AD221</f>
        <v>0</v>
      </c>
      <c r="AE217" s="45">
        <v>0</v>
      </c>
      <c r="AF217" s="44">
        <f>AF218+AF219+AF220+AF221</f>
        <v>10</v>
      </c>
      <c r="AG217" s="44">
        <f>AG218+AG219+AG220+AG221</f>
        <v>10</v>
      </c>
      <c r="AH217" s="45">
        <f>AG217/AF217*100</f>
        <v>100</v>
      </c>
      <c r="AI217" s="44">
        <f>AI218+AI219+AI220+AI221</f>
        <v>0</v>
      </c>
      <c r="AJ217" s="44">
        <f>AJ218+AJ219+AJ220+AJ221</f>
        <v>0</v>
      </c>
      <c r="AK217" s="45">
        <f t="shared" ref="AK217:AN217" si="237">AK218+AK219+AK220+AK221</f>
        <v>0</v>
      </c>
      <c r="AL217" s="44">
        <f>AL218+AL219+AL220+AL221</f>
        <v>0</v>
      </c>
      <c r="AM217" s="44">
        <f>AM218+AM219+AM220+AM221</f>
        <v>0</v>
      </c>
      <c r="AN217" s="45">
        <f t="shared" si="237"/>
        <v>0</v>
      </c>
      <c r="AO217" s="44">
        <f>AO218+AO219+AO220+AO221</f>
        <v>0</v>
      </c>
      <c r="AP217" s="44">
        <f>AP218+AP219+AP220+AP221</f>
        <v>0</v>
      </c>
      <c r="AQ217" s="45">
        <v>0</v>
      </c>
      <c r="AR217" s="181"/>
      <c r="AS217" s="181"/>
      <c r="AT217" s="10"/>
      <c r="AU217" s="10"/>
      <c r="AV217" s="10"/>
    </row>
    <row r="218" spans="1:48" s="12" customFormat="1" ht="25.5" customHeight="1">
      <c r="A218" s="155"/>
      <c r="B218" s="156"/>
      <c r="C218" s="157"/>
      <c r="D218" s="13" t="s">
        <v>22</v>
      </c>
      <c r="E218" s="7">
        <f>H218+K218+N218+Q218+T218+W218+Z218+AC218+AF218+AI218+AL218+AO218</f>
        <v>0</v>
      </c>
      <c r="F218" s="31">
        <v>0</v>
      </c>
      <c r="G218" s="7">
        <v>0</v>
      </c>
      <c r="H218" s="66">
        <f t="shared" ref="H218:I220" si="238">H166+H177+H188+H193+H198+H206+H212</f>
        <v>0</v>
      </c>
      <c r="I218" s="66">
        <f t="shared" si="238"/>
        <v>0</v>
      </c>
      <c r="J218" s="44">
        <v>0</v>
      </c>
      <c r="K218" s="66">
        <f t="shared" ref="K218:L220" si="239">K166+K177+K188+K193+K198+K206+K212</f>
        <v>0</v>
      </c>
      <c r="L218" s="66">
        <f t="shared" si="239"/>
        <v>0</v>
      </c>
      <c r="M218" s="44">
        <v>0</v>
      </c>
      <c r="N218" s="66">
        <f t="shared" ref="N218:O220" si="240">N166+N177+N188+N193+N198+N206+N212</f>
        <v>0</v>
      </c>
      <c r="O218" s="66">
        <f t="shared" si="240"/>
        <v>0</v>
      </c>
      <c r="P218" s="44">
        <v>0</v>
      </c>
      <c r="Q218" s="66">
        <f t="shared" ref="Q218:R220" si="241">Q166+Q177+Q188+Q193+Q198+Q206+Q212</f>
        <v>0</v>
      </c>
      <c r="R218" s="66">
        <f t="shared" si="241"/>
        <v>0</v>
      </c>
      <c r="S218" s="44">
        <v>0</v>
      </c>
      <c r="T218" s="66">
        <f t="shared" ref="T218:U220" si="242">T166+T177+T188+T193+T198+T206+T212</f>
        <v>0</v>
      </c>
      <c r="U218" s="66">
        <f t="shared" si="242"/>
        <v>0</v>
      </c>
      <c r="V218" s="44">
        <v>0</v>
      </c>
      <c r="W218" s="66">
        <f t="shared" ref="W218:X220" si="243">W166+W177+W188+W193+W198+W206+W212</f>
        <v>0</v>
      </c>
      <c r="X218" s="66">
        <f t="shared" si="243"/>
        <v>0</v>
      </c>
      <c r="Y218" s="45">
        <v>0</v>
      </c>
      <c r="Z218" s="66">
        <f t="shared" ref="Z218:AA220" si="244">Z166+Z177+Z188+Z193+Z198+Z206+Z212</f>
        <v>0</v>
      </c>
      <c r="AA218" s="66">
        <f t="shared" si="244"/>
        <v>0</v>
      </c>
      <c r="AB218" s="45">
        <v>0</v>
      </c>
      <c r="AC218" s="66">
        <f t="shared" ref="AC218:AD220" si="245">AC166+AC177+AC188+AC193+AC198+AC206+AC212</f>
        <v>0</v>
      </c>
      <c r="AD218" s="66">
        <f t="shared" si="245"/>
        <v>0</v>
      </c>
      <c r="AE218" s="45">
        <v>0</v>
      </c>
      <c r="AF218" s="66">
        <f t="shared" ref="AF218:AG220" si="246">AF166+AF177+AF188+AF193+AF198+AF206+AF212</f>
        <v>0</v>
      </c>
      <c r="AG218" s="66">
        <f t="shared" si="246"/>
        <v>0</v>
      </c>
      <c r="AH218" s="45">
        <v>0</v>
      </c>
      <c r="AI218" s="66">
        <f t="shared" ref="AI218:AJ220" si="247">AI166+AI177+AI188+AI193+AI198+AI206+AI212</f>
        <v>0</v>
      </c>
      <c r="AJ218" s="66">
        <f t="shared" si="247"/>
        <v>0</v>
      </c>
      <c r="AK218" s="45">
        <v>0</v>
      </c>
      <c r="AL218" s="66">
        <f t="shared" ref="AL218:AM220" si="248">AL166+AL177+AL188+AL193+AL198+AL206+AL212</f>
        <v>0</v>
      </c>
      <c r="AM218" s="66">
        <f t="shared" si="248"/>
        <v>0</v>
      </c>
      <c r="AN218" s="45">
        <v>0</v>
      </c>
      <c r="AO218" s="66">
        <f t="shared" ref="AO218:AP220" si="249">AO166+AO177+AO188+AO193+AO198+AO206+AO212</f>
        <v>0</v>
      </c>
      <c r="AP218" s="66">
        <f t="shared" si="249"/>
        <v>0</v>
      </c>
      <c r="AQ218" s="45">
        <v>0</v>
      </c>
      <c r="AR218" s="182"/>
      <c r="AS218" s="182"/>
      <c r="AT218" s="10"/>
      <c r="AU218" s="10"/>
      <c r="AV218" s="10"/>
    </row>
    <row r="219" spans="1:48" s="12" customFormat="1" ht="30" customHeight="1">
      <c r="A219" s="155"/>
      <c r="B219" s="156"/>
      <c r="C219" s="157"/>
      <c r="D219" s="15" t="s">
        <v>23</v>
      </c>
      <c r="E219" s="7">
        <f>H219+K219+N219+Q219+T219+W219+Z219+AC219+AF219+AI219+AL219+AO219</f>
        <v>0</v>
      </c>
      <c r="F219" s="14">
        <f t="shared" ref="F219" si="250">I219+L219+O219+R219+U219+X219+AA219+AD219+AG219+AJ219+AM219+AP219</f>
        <v>0</v>
      </c>
      <c r="G219" s="7">
        <v>0</v>
      </c>
      <c r="H219" s="66">
        <f t="shared" si="238"/>
        <v>0</v>
      </c>
      <c r="I219" s="66">
        <f t="shared" si="238"/>
        <v>0</v>
      </c>
      <c r="J219" s="44">
        <v>0</v>
      </c>
      <c r="K219" s="66">
        <f t="shared" si="239"/>
        <v>0</v>
      </c>
      <c r="L219" s="66">
        <f t="shared" si="239"/>
        <v>0</v>
      </c>
      <c r="M219" s="44">
        <v>0</v>
      </c>
      <c r="N219" s="66">
        <f t="shared" si="240"/>
        <v>0</v>
      </c>
      <c r="O219" s="66">
        <f t="shared" si="240"/>
        <v>0</v>
      </c>
      <c r="P219" s="44">
        <v>0</v>
      </c>
      <c r="Q219" s="66">
        <f t="shared" si="241"/>
        <v>0</v>
      </c>
      <c r="R219" s="66">
        <f t="shared" si="241"/>
        <v>0</v>
      </c>
      <c r="S219" s="44">
        <v>0</v>
      </c>
      <c r="T219" s="66">
        <f t="shared" si="242"/>
        <v>0</v>
      </c>
      <c r="U219" s="66">
        <f t="shared" si="242"/>
        <v>0</v>
      </c>
      <c r="V219" s="44">
        <v>0</v>
      </c>
      <c r="W219" s="66">
        <f t="shared" si="243"/>
        <v>0</v>
      </c>
      <c r="X219" s="66">
        <f t="shared" si="243"/>
        <v>0</v>
      </c>
      <c r="Y219" s="45">
        <v>0</v>
      </c>
      <c r="Z219" s="66">
        <f t="shared" si="244"/>
        <v>0</v>
      </c>
      <c r="AA219" s="66">
        <f t="shared" si="244"/>
        <v>0</v>
      </c>
      <c r="AB219" s="45">
        <v>0</v>
      </c>
      <c r="AC219" s="66">
        <f t="shared" si="245"/>
        <v>0</v>
      </c>
      <c r="AD219" s="66">
        <f t="shared" si="245"/>
        <v>0</v>
      </c>
      <c r="AE219" s="45">
        <v>0</v>
      </c>
      <c r="AF219" s="66">
        <f t="shared" si="246"/>
        <v>0</v>
      </c>
      <c r="AG219" s="66">
        <f t="shared" si="246"/>
        <v>0</v>
      </c>
      <c r="AH219" s="45">
        <v>0</v>
      </c>
      <c r="AI219" s="66">
        <f t="shared" si="247"/>
        <v>0</v>
      </c>
      <c r="AJ219" s="66">
        <f t="shared" si="247"/>
        <v>0</v>
      </c>
      <c r="AK219" s="45">
        <v>0</v>
      </c>
      <c r="AL219" s="66">
        <f t="shared" si="248"/>
        <v>0</v>
      </c>
      <c r="AM219" s="66">
        <f t="shared" si="248"/>
        <v>0</v>
      </c>
      <c r="AN219" s="45">
        <v>0</v>
      </c>
      <c r="AO219" s="66">
        <f t="shared" si="249"/>
        <v>0</v>
      </c>
      <c r="AP219" s="66">
        <f t="shared" si="249"/>
        <v>0</v>
      </c>
      <c r="AQ219" s="45">
        <v>0</v>
      </c>
      <c r="AR219" s="182"/>
      <c r="AS219" s="182"/>
      <c r="AT219" s="10"/>
      <c r="AU219" s="10"/>
      <c r="AV219" s="10"/>
    </row>
    <row r="220" spans="1:48" s="12" customFormat="1" ht="16.5" customHeight="1">
      <c r="A220" s="155"/>
      <c r="B220" s="156"/>
      <c r="C220" s="157"/>
      <c r="D220" s="15" t="s">
        <v>120</v>
      </c>
      <c r="E220" s="7">
        <v>110</v>
      </c>
      <c r="F220" s="7">
        <f>I220+L220+O220+R220+U220+X220+AA220+AD220+AG220+AJ220+AM220+AP220</f>
        <v>110</v>
      </c>
      <c r="G220" s="7">
        <f>F220/E220*100</f>
        <v>100</v>
      </c>
      <c r="H220" s="66">
        <f t="shared" si="238"/>
        <v>0</v>
      </c>
      <c r="I220" s="66">
        <f t="shared" si="238"/>
        <v>0</v>
      </c>
      <c r="J220" s="44">
        <v>0</v>
      </c>
      <c r="K220" s="66">
        <f t="shared" si="239"/>
        <v>0</v>
      </c>
      <c r="L220" s="66">
        <f t="shared" si="239"/>
        <v>0</v>
      </c>
      <c r="M220" s="44">
        <v>0</v>
      </c>
      <c r="N220" s="66">
        <f t="shared" si="240"/>
        <v>10</v>
      </c>
      <c r="O220" s="66">
        <f t="shared" si="240"/>
        <v>10</v>
      </c>
      <c r="P220" s="44">
        <v>0</v>
      </c>
      <c r="Q220" s="66">
        <f t="shared" si="241"/>
        <v>0</v>
      </c>
      <c r="R220" s="66">
        <f t="shared" si="241"/>
        <v>0</v>
      </c>
      <c r="S220" s="44">
        <v>100</v>
      </c>
      <c r="T220" s="66">
        <f t="shared" si="242"/>
        <v>0</v>
      </c>
      <c r="U220" s="66">
        <f t="shared" si="242"/>
        <v>10</v>
      </c>
      <c r="V220" s="44">
        <v>0</v>
      </c>
      <c r="W220" s="66">
        <f t="shared" si="243"/>
        <v>60</v>
      </c>
      <c r="X220" s="66">
        <f t="shared" si="243"/>
        <v>50</v>
      </c>
      <c r="Y220" s="44">
        <f>X220/W220*100</f>
        <v>83.333333333333343</v>
      </c>
      <c r="Z220" s="66">
        <f t="shared" si="244"/>
        <v>30</v>
      </c>
      <c r="AA220" s="66">
        <f t="shared" si="244"/>
        <v>30</v>
      </c>
      <c r="AB220" s="44">
        <f>AA220/Z220*100</f>
        <v>100</v>
      </c>
      <c r="AC220" s="66">
        <f t="shared" si="245"/>
        <v>0</v>
      </c>
      <c r="AD220" s="66">
        <f t="shared" si="245"/>
        <v>0</v>
      </c>
      <c r="AE220" s="45">
        <v>0</v>
      </c>
      <c r="AF220" s="66">
        <f t="shared" si="246"/>
        <v>10</v>
      </c>
      <c r="AG220" s="66">
        <f t="shared" si="246"/>
        <v>10</v>
      </c>
      <c r="AH220" s="45">
        <f>AG220/AF220*100</f>
        <v>100</v>
      </c>
      <c r="AI220" s="66">
        <f t="shared" si="247"/>
        <v>0</v>
      </c>
      <c r="AJ220" s="66">
        <f t="shared" si="247"/>
        <v>0</v>
      </c>
      <c r="AK220" s="45">
        <v>0</v>
      </c>
      <c r="AL220" s="66">
        <f t="shared" si="248"/>
        <v>0</v>
      </c>
      <c r="AM220" s="66">
        <f t="shared" si="248"/>
        <v>0</v>
      </c>
      <c r="AN220" s="45">
        <v>0</v>
      </c>
      <c r="AO220" s="66">
        <f t="shared" si="249"/>
        <v>0</v>
      </c>
      <c r="AP220" s="66">
        <f t="shared" si="249"/>
        <v>0</v>
      </c>
      <c r="AQ220" s="45">
        <v>0</v>
      </c>
      <c r="AR220" s="182"/>
      <c r="AS220" s="182"/>
      <c r="AT220" s="10"/>
      <c r="AU220" s="10"/>
      <c r="AV220" s="10"/>
    </row>
    <row r="221" spans="1:48" s="12" customFormat="1" ht="91.5" customHeight="1">
      <c r="A221" s="158"/>
      <c r="B221" s="159"/>
      <c r="C221" s="160"/>
      <c r="D221" s="26" t="s">
        <v>24</v>
      </c>
      <c r="E221" s="7">
        <v>0</v>
      </c>
      <c r="F221" s="14">
        <v>0</v>
      </c>
      <c r="G221" s="7">
        <v>0</v>
      </c>
      <c r="H221" s="66">
        <f>H169+H180+H191+H196+H201+H209</f>
        <v>0</v>
      </c>
      <c r="I221" s="66">
        <f>I169+I180+I191+I196+I201+I209</f>
        <v>0</v>
      </c>
      <c r="J221" s="44">
        <v>0</v>
      </c>
      <c r="K221" s="66">
        <f>K169+K180+K191+K196+K201+K209</f>
        <v>0</v>
      </c>
      <c r="L221" s="66">
        <f>L169+L180+L191+L196+L201+L209</f>
        <v>0</v>
      </c>
      <c r="M221" s="44">
        <v>0</v>
      </c>
      <c r="N221" s="66">
        <f>N169+N180+N191+N196+N201+N209</f>
        <v>0</v>
      </c>
      <c r="O221" s="66">
        <f>O169+O180+O191+O196+O201+O209</f>
        <v>0</v>
      </c>
      <c r="P221" s="44">
        <v>0</v>
      </c>
      <c r="Q221" s="66">
        <f>Q169+Q180+Q191+Q196+Q201+Q209</f>
        <v>0</v>
      </c>
      <c r="R221" s="66">
        <f>R169+R180+R191+R196+R201+R209</f>
        <v>0</v>
      </c>
      <c r="S221" s="44">
        <v>0</v>
      </c>
      <c r="T221" s="66">
        <f>T169+T180+T191+T196+T201+T209</f>
        <v>0</v>
      </c>
      <c r="U221" s="66">
        <f>U169+U180+U191+U196+U201+U209</f>
        <v>0</v>
      </c>
      <c r="V221" s="44">
        <v>0</v>
      </c>
      <c r="W221" s="66">
        <f>W169+W180+W191+W196+W201+W209</f>
        <v>0</v>
      </c>
      <c r="X221" s="66">
        <f>X169+X180+X191+X196+X201+X209</f>
        <v>0</v>
      </c>
      <c r="Y221" s="45">
        <v>0</v>
      </c>
      <c r="Z221" s="66">
        <f>Z169+Z180+Z191+Z196+Z201+Z209</f>
        <v>0</v>
      </c>
      <c r="AA221" s="66">
        <f>AA169+AA180+AA191+AA196+AA201+AA209</f>
        <v>0</v>
      </c>
      <c r="AB221" s="45">
        <v>0</v>
      </c>
      <c r="AC221" s="66">
        <f>AC169+AC180+AC191+AC196+AC201+AC209</f>
        <v>0</v>
      </c>
      <c r="AD221" s="66">
        <f>AD169+AD180+AD191+AD196+AD201+AD209</f>
        <v>0</v>
      </c>
      <c r="AE221" s="45">
        <v>0</v>
      </c>
      <c r="AF221" s="66">
        <f>AF169+AF180+AF191+AF196+AF201+AF209</f>
        <v>0</v>
      </c>
      <c r="AG221" s="66">
        <f>AG169+AG180+AG191+AG196+AG201+AG209</f>
        <v>0</v>
      </c>
      <c r="AH221" s="45">
        <v>0</v>
      </c>
      <c r="AI221" s="66">
        <f>AI169+AI180+AI191+AI196+AI201+AI209</f>
        <v>0</v>
      </c>
      <c r="AJ221" s="66">
        <f>AJ169+AJ180+AJ191+AJ196+AJ201+AJ209</f>
        <v>0</v>
      </c>
      <c r="AK221" s="45">
        <v>0</v>
      </c>
      <c r="AL221" s="66">
        <f>AL169+AL180+AL191+AL196+AL201+AL209</f>
        <v>0</v>
      </c>
      <c r="AM221" s="66">
        <f>AM169+AM180+AM191+AM196+AM201+AM209</f>
        <v>0</v>
      </c>
      <c r="AN221" s="45">
        <v>0</v>
      </c>
      <c r="AO221" s="66">
        <f>AO169+AO180+AO191+AO196+AO201+AO209</f>
        <v>0</v>
      </c>
      <c r="AP221" s="66">
        <f>AP169+AP180+AP191+AP196+AP201+AP209</f>
        <v>0</v>
      </c>
      <c r="AQ221" s="45">
        <v>0</v>
      </c>
      <c r="AR221" s="179"/>
      <c r="AS221" s="179"/>
      <c r="AT221" s="10"/>
      <c r="AU221" s="10"/>
      <c r="AV221" s="10"/>
    </row>
    <row r="222" spans="1:48" s="12" customFormat="1" ht="37.5" customHeight="1">
      <c r="A222" s="215" t="s">
        <v>248</v>
      </c>
      <c r="B222" s="216"/>
      <c r="C222" s="217"/>
      <c r="D222" s="13" t="s">
        <v>123</v>
      </c>
      <c r="E222" s="7">
        <f>E223+E224+E225</f>
        <v>12552.2</v>
      </c>
      <c r="F222" s="7">
        <f>F223+F224+F225</f>
        <v>11975.199999999999</v>
      </c>
      <c r="G222" s="7">
        <f>F222/E222*100</f>
        <v>95.403196252449746</v>
      </c>
      <c r="H222" s="44">
        <f>H223+H224+H225+H226</f>
        <v>136.69999999999999</v>
      </c>
      <c r="I222" s="44">
        <f>I223+I224+I225+I226</f>
        <v>58.1</v>
      </c>
      <c r="J222" s="44">
        <f>I222/H222*100</f>
        <v>42.501828822238487</v>
      </c>
      <c r="K222" s="44">
        <f>K223+K224+K225+K226</f>
        <v>1421.4</v>
      </c>
      <c r="L222" s="44">
        <f>L223+L224+L225+L226</f>
        <v>852</v>
      </c>
      <c r="M222" s="44">
        <f>L222/K222*100</f>
        <v>59.940903334740391</v>
      </c>
      <c r="N222" s="44">
        <f>N223+N224+N225+N226</f>
        <v>1027.8</v>
      </c>
      <c r="O222" s="44">
        <f>O223+O224+O225+O226</f>
        <v>568.1</v>
      </c>
      <c r="P222" s="44">
        <f>O222/N222*100</f>
        <v>55.273399494065004</v>
      </c>
      <c r="Q222" s="44">
        <f>Q223+Q224+Q225+Q226</f>
        <v>1608.3000000000002</v>
      </c>
      <c r="R222" s="44">
        <f>R223+R224+R225+R226</f>
        <v>2379.6000000000004</v>
      </c>
      <c r="S222" s="44">
        <f>R222/Q222*100</f>
        <v>147.95747062115279</v>
      </c>
      <c r="T222" s="44">
        <f>T223+T224+T225+T226</f>
        <v>526.69999999999993</v>
      </c>
      <c r="U222" s="44">
        <f>U223+U224+U225+U226</f>
        <v>295.79999999999995</v>
      </c>
      <c r="V222" s="44">
        <f>U222/T222*100</f>
        <v>56.16100246819822</v>
      </c>
      <c r="W222" s="44">
        <f>W223+W224+W225+W226</f>
        <v>722.7</v>
      </c>
      <c r="X222" s="44">
        <f>X223+X224+X225+X226</f>
        <v>1071.8000000000002</v>
      </c>
      <c r="Y222" s="44">
        <f>X222/W222*100</f>
        <v>148.30496748304969</v>
      </c>
      <c r="Z222" s="44">
        <f>Z223+Z224+Z225+Z226</f>
        <v>543.30000000000007</v>
      </c>
      <c r="AA222" s="44">
        <f>AA223+AA224+AA225+AA226</f>
        <v>539.1</v>
      </c>
      <c r="AB222" s="44">
        <f>AA222/Z222*100</f>
        <v>99.226946438431796</v>
      </c>
      <c r="AC222" s="44">
        <f>AC223+AC224+AC225+AC226</f>
        <v>838.2</v>
      </c>
      <c r="AD222" s="44">
        <f>AD223+AD224+AD225+AD226</f>
        <v>893.40000000000009</v>
      </c>
      <c r="AE222" s="44">
        <f>AD222/AC222*100</f>
        <v>106.58554044380817</v>
      </c>
      <c r="AF222" s="44">
        <f>AF223+AF224+AF225+AF226</f>
        <v>968.5</v>
      </c>
      <c r="AG222" s="44">
        <f>AG223+AG224+AG225+AG226</f>
        <v>1042.1000000000001</v>
      </c>
      <c r="AH222" s="44">
        <f>AG222/AF222*100</f>
        <v>107.59938048528655</v>
      </c>
      <c r="AI222" s="44">
        <f>AI223+AI224+AI225+AI226</f>
        <v>1364.5</v>
      </c>
      <c r="AJ222" s="44">
        <f>AJ223+AJ224+AJ225+AJ226</f>
        <v>1257.7</v>
      </c>
      <c r="AK222" s="44">
        <f>AJ222/AI222*100</f>
        <v>92.172957127152813</v>
      </c>
      <c r="AL222" s="44">
        <f>AL223+AL224+AL225+AL226</f>
        <v>1143</v>
      </c>
      <c r="AM222" s="44">
        <f>AM223+AM224+AM225+AM226</f>
        <v>1111</v>
      </c>
      <c r="AN222" s="44">
        <f>AM222/AL222*100</f>
        <v>97.200349956255465</v>
      </c>
      <c r="AO222" s="44">
        <f>AO223+AO224+AO225+AO226</f>
        <v>2251.1</v>
      </c>
      <c r="AP222" s="44">
        <f>AP223+AP224+AP225+AP226</f>
        <v>1906.5</v>
      </c>
      <c r="AQ222" s="44">
        <f>AP222/AO222*100</f>
        <v>84.691928390564613</v>
      </c>
      <c r="AR222" s="180"/>
      <c r="AS222" s="180"/>
      <c r="AT222" s="10"/>
      <c r="AU222" s="10"/>
      <c r="AV222" s="10"/>
    </row>
    <row r="223" spans="1:48" s="12" customFormat="1" ht="29.25" customHeight="1">
      <c r="A223" s="218"/>
      <c r="B223" s="219"/>
      <c r="C223" s="220"/>
      <c r="D223" s="13" t="s">
        <v>119</v>
      </c>
      <c r="E223" s="7">
        <f>H223+K223+N223+Q223+T223+W223+Z223+AC223+AF223+AI223+AL223+AO223</f>
        <v>0</v>
      </c>
      <c r="F223" s="14">
        <f t="shared" ref="F223" si="251">I223+L223+O223+R223+U223+X223+AA223+AD223+AG223+AJ223+AM223+AP223</f>
        <v>0</v>
      </c>
      <c r="G223" s="7">
        <v>0</v>
      </c>
      <c r="H223" s="44">
        <f t="shared" ref="H223:I226" si="252">H68+H93+H119+H160+H218</f>
        <v>0</v>
      </c>
      <c r="I223" s="44">
        <f t="shared" si="252"/>
        <v>0</v>
      </c>
      <c r="J223" s="44">
        <v>0</v>
      </c>
      <c r="K223" s="44">
        <f t="shared" ref="K223:L226" si="253">K68+K93+K119+K160+K218</f>
        <v>0</v>
      </c>
      <c r="L223" s="44">
        <f t="shared" si="253"/>
        <v>0</v>
      </c>
      <c r="M223" s="44">
        <v>0</v>
      </c>
      <c r="N223" s="44">
        <f t="shared" ref="N223:O226" si="254">N68+N93+N119+N160+N218</f>
        <v>0</v>
      </c>
      <c r="O223" s="44">
        <f t="shared" si="254"/>
        <v>0</v>
      </c>
      <c r="P223" s="44">
        <v>0</v>
      </c>
      <c r="Q223" s="44">
        <f t="shared" ref="Q223:R226" si="255">Q68+Q93+Q119+Q160+Q218</f>
        <v>0</v>
      </c>
      <c r="R223" s="44">
        <f t="shared" si="255"/>
        <v>0</v>
      </c>
      <c r="S223" s="44">
        <v>0</v>
      </c>
      <c r="T223" s="44">
        <f t="shared" ref="T223:U226" si="256">T68+T93+T119+T160+T218</f>
        <v>0</v>
      </c>
      <c r="U223" s="44">
        <f t="shared" si="256"/>
        <v>0</v>
      </c>
      <c r="V223" s="44">
        <v>0</v>
      </c>
      <c r="W223" s="44">
        <f t="shared" ref="W223:X226" si="257">W68+W93+W119+W160+W218</f>
        <v>0</v>
      </c>
      <c r="X223" s="44">
        <f t="shared" si="257"/>
        <v>0</v>
      </c>
      <c r="Y223" s="44">
        <v>0</v>
      </c>
      <c r="Z223" s="44">
        <f t="shared" ref="Z223:AA226" si="258">Z68+Z93+Z119+Z160+Z218</f>
        <v>0</v>
      </c>
      <c r="AA223" s="44">
        <f t="shared" si="258"/>
        <v>0</v>
      </c>
      <c r="AB223" s="44">
        <v>0</v>
      </c>
      <c r="AC223" s="44">
        <f t="shared" ref="AC223:AD226" si="259">AC68+AC93+AC119+AC160+AC218</f>
        <v>0</v>
      </c>
      <c r="AD223" s="44">
        <f t="shared" si="259"/>
        <v>0</v>
      </c>
      <c r="AE223" s="44">
        <v>0</v>
      </c>
      <c r="AF223" s="44">
        <f t="shared" ref="AF223:AG226" si="260">AF68+AF93+AF119+AF160+AF218</f>
        <v>0</v>
      </c>
      <c r="AG223" s="44">
        <f t="shared" si="260"/>
        <v>0</v>
      </c>
      <c r="AH223" s="44">
        <v>0</v>
      </c>
      <c r="AI223" s="44">
        <f t="shared" ref="AI223:AJ226" si="261">AI68+AI93+AI119+AI160+AI218</f>
        <v>0</v>
      </c>
      <c r="AJ223" s="44">
        <f t="shared" si="261"/>
        <v>0</v>
      </c>
      <c r="AK223" s="44">
        <v>0</v>
      </c>
      <c r="AL223" s="44">
        <f t="shared" ref="AL223:AM226" si="262">AL68+AL93+AL119+AL160+AL218</f>
        <v>0</v>
      </c>
      <c r="AM223" s="44">
        <f t="shared" si="262"/>
        <v>0</v>
      </c>
      <c r="AN223" s="44">
        <v>0</v>
      </c>
      <c r="AO223" s="44">
        <f t="shared" ref="AO223:AP226" si="263">AO68+AO93+AO119+AO160+AO218</f>
        <v>0</v>
      </c>
      <c r="AP223" s="44">
        <f t="shared" si="263"/>
        <v>0</v>
      </c>
      <c r="AQ223" s="44">
        <v>0</v>
      </c>
      <c r="AR223" s="180"/>
      <c r="AS223" s="180"/>
      <c r="AT223" s="10"/>
      <c r="AU223" s="10"/>
      <c r="AV223" s="10"/>
    </row>
    <row r="224" spans="1:48" s="12" customFormat="1" ht="25.5" customHeight="1">
      <c r="A224" s="218"/>
      <c r="B224" s="219"/>
      <c r="C224" s="220"/>
      <c r="D224" s="15" t="s">
        <v>23</v>
      </c>
      <c r="E224" s="7">
        <f>H224+K224+N224+Q224+T224+W224+Z224+AC224+AF224+AI224+AL224+AO224</f>
        <v>8820.9</v>
      </c>
      <c r="F224" s="14">
        <f>I224+L224+O224+R224+U224+X224+AA224+AD224+AG224+AJ224+AM224+AP224</f>
        <v>8523.9</v>
      </c>
      <c r="G224" s="7">
        <f>F224/E224*100</f>
        <v>96.632996632996637</v>
      </c>
      <c r="H224" s="44">
        <f t="shared" si="252"/>
        <v>136.69999999999999</v>
      </c>
      <c r="I224" s="44">
        <f t="shared" si="252"/>
        <v>58.1</v>
      </c>
      <c r="J224" s="44">
        <f t="shared" ref="J224" si="264">I224/H224*100</f>
        <v>42.501828822238487</v>
      </c>
      <c r="K224" s="44">
        <f t="shared" si="253"/>
        <v>1317.2</v>
      </c>
      <c r="L224" s="44">
        <f t="shared" si="253"/>
        <v>747.8</v>
      </c>
      <c r="M224" s="44">
        <f t="shared" ref="M224:M225" si="265">L224/K224*100</f>
        <v>56.771940479805636</v>
      </c>
      <c r="N224" s="44">
        <f t="shared" si="254"/>
        <v>885.9</v>
      </c>
      <c r="O224" s="44">
        <f t="shared" si="254"/>
        <v>427.2</v>
      </c>
      <c r="P224" s="44">
        <f t="shared" ref="P224:P225" si="266">O224/N224*100</f>
        <v>48.222146969183882</v>
      </c>
      <c r="Q224" s="44">
        <f t="shared" si="255"/>
        <v>261.2</v>
      </c>
      <c r="R224" s="44">
        <f t="shared" si="255"/>
        <v>1051.5</v>
      </c>
      <c r="S224" s="44">
        <f t="shared" ref="S224:S225" si="267">R224/Q224*100</f>
        <v>402.56508422664626</v>
      </c>
      <c r="T224" s="44">
        <f t="shared" si="256"/>
        <v>311.59999999999997</v>
      </c>
      <c r="U224" s="44">
        <f t="shared" si="256"/>
        <v>84.699999999999989</v>
      </c>
      <c r="V224" s="44">
        <f t="shared" ref="V224:V225" si="268">U224/T224*100</f>
        <v>27.182284980744541</v>
      </c>
      <c r="W224" s="44">
        <f t="shared" si="257"/>
        <v>408.20000000000005</v>
      </c>
      <c r="X224" s="44">
        <f t="shared" si="257"/>
        <v>750.40000000000009</v>
      </c>
      <c r="Y224" s="44">
        <f t="shared" ref="Y224:Y225" si="269">X224/W224*100</f>
        <v>183.8314551690348</v>
      </c>
      <c r="Z224" s="44">
        <f t="shared" si="258"/>
        <v>384.30000000000007</v>
      </c>
      <c r="AA224" s="44">
        <f t="shared" si="258"/>
        <v>383.6</v>
      </c>
      <c r="AB224" s="44">
        <f t="shared" ref="AB224:AB225" si="270">AA224/Z224*100</f>
        <v>99.817850637522753</v>
      </c>
      <c r="AC224" s="44">
        <f t="shared" si="259"/>
        <v>661.2</v>
      </c>
      <c r="AD224" s="44">
        <f t="shared" si="259"/>
        <v>732.2</v>
      </c>
      <c r="AE224" s="44">
        <f t="shared" ref="AE224:AE225" si="271">AD224/AC224*100</f>
        <v>110.73805202661826</v>
      </c>
      <c r="AF224" s="44">
        <f t="shared" si="260"/>
        <v>694.5</v>
      </c>
      <c r="AG224" s="44">
        <f t="shared" si="260"/>
        <v>788.90000000000009</v>
      </c>
      <c r="AH224" s="44">
        <f t="shared" ref="AH224:AH225" si="272">AG224/AF224*100</f>
        <v>113.5925125989921</v>
      </c>
      <c r="AI224" s="44">
        <f t="shared" si="261"/>
        <v>991.19999999999993</v>
      </c>
      <c r="AJ224" s="44">
        <f t="shared" si="261"/>
        <v>962.6</v>
      </c>
      <c r="AK224" s="44">
        <f t="shared" ref="AK224:AK225" si="273">AJ224/AI224*100</f>
        <v>97.114608555286537</v>
      </c>
      <c r="AL224" s="44">
        <f t="shared" si="262"/>
        <v>872.3</v>
      </c>
      <c r="AM224" s="44">
        <f t="shared" si="262"/>
        <v>847.59999999999991</v>
      </c>
      <c r="AN224" s="44">
        <f t="shared" ref="AN224:AN225" si="274">AM224/AL224*100</f>
        <v>97.168405365126674</v>
      </c>
      <c r="AO224" s="44">
        <f t="shared" si="263"/>
        <v>1896.6</v>
      </c>
      <c r="AP224" s="44">
        <f t="shared" si="263"/>
        <v>1689.3</v>
      </c>
      <c r="AQ224" s="44">
        <f t="shared" ref="AQ224:AQ225" si="275">AP224/AO224*100</f>
        <v>89.0699145839924</v>
      </c>
      <c r="AR224" s="180"/>
      <c r="AS224" s="180"/>
      <c r="AT224" s="10"/>
      <c r="AU224" s="10"/>
      <c r="AV224" s="10"/>
    </row>
    <row r="225" spans="1:48" s="12" customFormat="1" ht="16.5" customHeight="1">
      <c r="A225" s="218"/>
      <c r="B225" s="219"/>
      <c r="C225" s="220"/>
      <c r="D225" s="15" t="s">
        <v>120</v>
      </c>
      <c r="E225" s="7">
        <f>H225+K225+N225+Q225+T225+W225+Z225+AC225+AF225+AI225+AL225+AO225</f>
        <v>3731.3</v>
      </c>
      <c r="F225" s="14">
        <f>I225+L225+O225+R225+U225+X225+AA225+AD225+AG225+AJ225+AM225+AP225</f>
        <v>3451.2999999999997</v>
      </c>
      <c r="G225" s="7">
        <f>F225/E225*100</f>
        <v>92.495912952590245</v>
      </c>
      <c r="H225" s="44">
        <f t="shared" si="252"/>
        <v>0</v>
      </c>
      <c r="I225" s="44">
        <f t="shared" si="252"/>
        <v>0</v>
      </c>
      <c r="J225" s="44">
        <v>0</v>
      </c>
      <c r="K225" s="44">
        <f t="shared" si="253"/>
        <v>104.2</v>
      </c>
      <c r="L225" s="44">
        <f t="shared" si="253"/>
        <v>104.2</v>
      </c>
      <c r="M225" s="44">
        <f t="shared" si="265"/>
        <v>100</v>
      </c>
      <c r="N225" s="44">
        <f t="shared" si="254"/>
        <v>141.9</v>
      </c>
      <c r="O225" s="44">
        <f t="shared" si="254"/>
        <v>140.9</v>
      </c>
      <c r="P225" s="44">
        <f t="shared" si="266"/>
        <v>99.295278365045803</v>
      </c>
      <c r="Q225" s="44">
        <f t="shared" si="255"/>
        <v>1347.1000000000001</v>
      </c>
      <c r="R225" s="44">
        <f t="shared" si="255"/>
        <v>1328.1000000000001</v>
      </c>
      <c r="S225" s="44">
        <f t="shared" si="267"/>
        <v>98.589562764456986</v>
      </c>
      <c r="T225" s="44">
        <f t="shared" si="256"/>
        <v>215.1</v>
      </c>
      <c r="U225" s="44">
        <f t="shared" si="256"/>
        <v>211.1</v>
      </c>
      <c r="V225" s="44">
        <f t="shared" si="268"/>
        <v>98.140399814039981</v>
      </c>
      <c r="W225" s="44">
        <f t="shared" si="257"/>
        <v>314.5</v>
      </c>
      <c r="X225" s="44">
        <f t="shared" si="257"/>
        <v>321.39999999999998</v>
      </c>
      <c r="Y225" s="44">
        <f t="shared" si="269"/>
        <v>102.1939586645469</v>
      </c>
      <c r="Z225" s="44">
        <f t="shared" si="258"/>
        <v>159</v>
      </c>
      <c r="AA225" s="44">
        <f t="shared" si="258"/>
        <v>155.5</v>
      </c>
      <c r="AB225" s="44">
        <f t="shared" si="270"/>
        <v>97.798742138364787</v>
      </c>
      <c r="AC225" s="44">
        <f t="shared" si="259"/>
        <v>177</v>
      </c>
      <c r="AD225" s="44">
        <f t="shared" si="259"/>
        <v>161.19999999999999</v>
      </c>
      <c r="AE225" s="44">
        <f t="shared" si="271"/>
        <v>91.073446327683598</v>
      </c>
      <c r="AF225" s="44">
        <f t="shared" si="260"/>
        <v>274</v>
      </c>
      <c r="AG225" s="44">
        <f t="shared" si="260"/>
        <v>253.2</v>
      </c>
      <c r="AH225" s="44">
        <f t="shared" si="272"/>
        <v>92.408759124087595</v>
      </c>
      <c r="AI225" s="44">
        <f t="shared" si="261"/>
        <v>373.3</v>
      </c>
      <c r="AJ225" s="44">
        <f t="shared" si="261"/>
        <v>295.10000000000002</v>
      </c>
      <c r="AK225" s="44">
        <f t="shared" si="273"/>
        <v>79.051701044736149</v>
      </c>
      <c r="AL225" s="44">
        <f t="shared" si="262"/>
        <v>270.7</v>
      </c>
      <c r="AM225" s="44">
        <f t="shared" si="262"/>
        <v>263.39999999999998</v>
      </c>
      <c r="AN225" s="44">
        <f t="shared" si="274"/>
        <v>97.30328777244182</v>
      </c>
      <c r="AO225" s="44">
        <f t="shared" si="263"/>
        <v>354.5</v>
      </c>
      <c r="AP225" s="44">
        <f t="shared" si="263"/>
        <v>217.20000000000002</v>
      </c>
      <c r="AQ225" s="44">
        <f t="shared" si="275"/>
        <v>61.269393511988724</v>
      </c>
      <c r="AR225" s="180"/>
      <c r="AS225" s="180"/>
      <c r="AT225" s="10"/>
      <c r="AU225" s="10"/>
      <c r="AV225" s="10"/>
    </row>
    <row r="226" spans="1:48" s="12" customFormat="1" ht="26.25" customHeight="1">
      <c r="A226" s="221"/>
      <c r="B226" s="222"/>
      <c r="C226" s="223"/>
      <c r="D226" s="15" t="s">
        <v>121</v>
      </c>
      <c r="E226" s="7">
        <f t="shared" ref="E226" si="276">H226+K226+N226+Q226+T226+W226+Z226+AC226+AF226+AI226+AL226+AO226</f>
        <v>0</v>
      </c>
      <c r="F226" s="14">
        <f>I226+L226+O226+R226+U226+X226+AA226+AD226+AG226+AJ226+AM226+AP226</f>
        <v>0</v>
      </c>
      <c r="G226" s="7">
        <v>0</v>
      </c>
      <c r="H226" s="44">
        <f t="shared" si="252"/>
        <v>0</v>
      </c>
      <c r="I226" s="44">
        <f t="shared" si="252"/>
        <v>0</v>
      </c>
      <c r="J226" s="44">
        <v>0</v>
      </c>
      <c r="K226" s="44">
        <f t="shared" si="253"/>
        <v>0</v>
      </c>
      <c r="L226" s="44">
        <f t="shared" si="253"/>
        <v>0</v>
      </c>
      <c r="M226" s="44">
        <v>0</v>
      </c>
      <c r="N226" s="44">
        <f t="shared" si="254"/>
        <v>0</v>
      </c>
      <c r="O226" s="44">
        <f t="shared" si="254"/>
        <v>0</v>
      </c>
      <c r="P226" s="44">
        <v>0</v>
      </c>
      <c r="Q226" s="44">
        <f t="shared" si="255"/>
        <v>0</v>
      </c>
      <c r="R226" s="44">
        <f t="shared" si="255"/>
        <v>0</v>
      </c>
      <c r="S226" s="44">
        <v>0</v>
      </c>
      <c r="T226" s="44">
        <f t="shared" si="256"/>
        <v>0</v>
      </c>
      <c r="U226" s="44">
        <f t="shared" si="256"/>
        <v>0</v>
      </c>
      <c r="V226" s="44">
        <v>0</v>
      </c>
      <c r="W226" s="44">
        <f t="shared" si="257"/>
        <v>0</v>
      </c>
      <c r="X226" s="44">
        <f t="shared" si="257"/>
        <v>0</v>
      </c>
      <c r="Y226" s="44">
        <v>0</v>
      </c>
      <c r="Z226" s="44">
        <f t="shared" si="258"/>
        <v>0</v>
      </c>
      <c r="AA226" s="44">
        <f t="shared" si="258"/>
        <v>0</v>
      </c>
      <c r="AB226" s="44">
        <v>0</v>
      </c>
      <c r="AC226" s="44">
        <f t="shared" si="259"/>
        <v>0</v>
      </c>
      <c r="AD226" s="44">
        <f t="shared" si="259"/>
        <v>0</v>
      </c>
      <c r="AE226" s="44">
        <v>0</v>
      </c>
      <c r="AF226" s="44">
        <f t="shared" si="260"/>
        <v>0</v>
      </c>
      <c r="AG226" s="44">
        <f t="shared" si="260"/>
        <v>0</v>
      </c>
      <c r="AH226" s="44">
        <v>0</v>
      </c>
      <c r="AI226" s="44">
        <f t="shared" si="261"/>
        <v>0</v>
      </c>
      <c r="AJ226" s="44">
        <f t="shared" si="261"/>
        <v>0</v>
      </c>
      <c r="AK226" s="44">
        <v>0</v>
      </c>
      <c r="AL226" s="44">
        <f t="shared" si="262"/>
        <v>0</v>
      </c>
      <c r="AM226" s="44">
        <f t="shared" si="262"/>
        <v>0</v>
      </c>
      <c r="AN226" s="44">
        <v>0</v>
      </c>
      <c r="AO226" s="44">
        <f t="shared" si="263"/>
        <v>0</v>
      </c>
      <c r="AP226" s="44">
        <f t="shared" si="263"/>
        <v>0</v>
      </c>
      <c r="AQ226" s="44">
        <v>0</v>
      </c>
      <c r="AR226" s="180"/>
      <c r="AS226" s="180"/>
      <c r="AT226" s="10"/>
      <c r="AU226" s="10"/>
      <c r="AV226" s="10"/>
    </row>
    <row r="227" spans="1:48" s="12" customFormat="1" ht="16.5" customHeight="1">
      <c r="A227" s="215" t="s">
        <v>168</v>
      </c>
      <c r="B227" s="216"/>
      <c r="C227" s="217"/>
      <c r="D227" s="13" t="s">
        <v>123</v>
      </c>
      <c r="E227" s="7">
        <f>E228+E229+E230</f>
        <v>0</v>
      </c>
      <c r="F227" s="7">
        <f>F228+F229+F230</f>
        <v>0</v>
      </c>
      <c r="G227" s="7">
        <v>0</v>
      </c>
      <c r="H227" s="19">
        <v>0</v>
      </c>
      <c r="I227" s="19">
        <v>0</v>
      </c>
      <c r="J227" s="19">
        <v>0</v>
      </c>
      <c r="K227" s="19">
        <v>0</v>
      </c>
      <c r="L227" s="19">
        <v>0</v>
      </c>
      <c r="M227" s="19">
        <v>0</v>
      </c>
      <c r="N227" s="19">
        <v>0</v>
      </c>
      <c r="O227" s="19">
        <v>0</v>
      </c>
      <c r="P227" s="19">
        <v>0</v>
      </c>
      <c r="Q227" s="19">
        <v>0</v>
      </c>
      <c r="R227" s="19">
        <v>0</v>
      </c>
      <c r="S227" s="19">
        <v>0</v>
      </c>
      <c r="T227" s="19">
        <v>0</v>
      </c>
      <c r="U227" s="19">
        <v>0</v>
      </c>
      <c r="V227" s="19">
        <v>0</v>
      </c>
      <c r="W227" s="19">
        <v>0</v>
      </c>
      <c r="X227" s="19">
        <v>0</v>
      </c>
      <c r="Y227" s="19">
        <v>0</v>
      </c>
      <c r="Z227" s="19">
        <v>0</v>
      </c>
      <c r="AA227" s="19">
        <v>0</v>
      </c>
      <c r="AB227" s="19">
        <v>0</v>
      </c>
      <c r="AC227" s="19">
        <v>0</v>
      </c>
      <c r="AD227" s="19">
        <v>0</v>
      </c>
      <c r="AE227" s="19">
        <v>0</v>
      </c>
      <c r="AF227" s="19">
        <v>0</v>
      </c>
      <c r="AG227" s="19">
        <v>0</v>
      </c>
      <c r="AH227" s="19">
        <v>0</v>
      </c>
      <c r="AI227" s="19">
        <v>0</v>
      </c>
      <c r="AJ227" s="19">
        <v>0</v>
      </c>
      <c r="AK227" s="19">
        <v>0</v>
      </c>
      <c r="AL227" s="19">
        <v>0</v>
      </c>
      <c r="AM227" s="19">
        <v>0</v>
      </c>
      <c r="AN227" s="19">
        <v>0</v>
      </c>
      <c r="AO227" s="19">
        <v>0</v>
      </c>
      <c r="AP227" s="19">
        <v>0</v>
      </c>
      <c r="AQ227" s="19">
        <v>0</v>
      </c>
      <c r="AR227" s="180"/>
      <c r="AS227" s="180"/>
      <c r="AT227" s="10"/>
      <c r="AU227" s="10"/>
      <c r="AV227" s="10"/>
    </row>
    <row r="228" spans="1:48" s="12" customFormat="1" ht="29.25" customHeight="1">
      <c r="A228" s="218"/>
      <c r="B228" s="219"/>
      <c r="C228" s="220"/>
      <c r="D228" s="13" t="s">
        <v>119</v>
      </c>
      <c r="E228" s="7">
        <f>H228+K228+N228+Q228+T228+W228+Z228+AC228+AF228+AI228+AL228+AO228</f>
        <v>0</v>
      </c>
      <c r="F228" s="7">
        <f t="shared" ref="F228" si="277">I228+L228+O228+R228+U228+X228+AA228+AD228+AG228+AJ228+AM228+AP228</f>
        <v>0</v>
      </c>
      <c r="G228" s="7">
        <v>0</v>
      </c>
      <c r="H228" s="19">
        <v>0</v>
      </c>
      <c r="I228" s="19">
        <v>0</v>
      </c>
      <c r="J228" s="19">
        <v>0</v>
      </c>
      <c r="K228" s="19">
        <v>0</v>
      </c>
      <c r="L228" s="19">
        <v>0</v>
      </c>
      <c r="M228" s="19">
        <v>0</v>
      </c>
      <c r="N228" s="19">
        <v>0</v>
      </c>
      <c r="O228" s="19">
        <v>0</v>
      </c>
      <c r="P228" s="19">
        <v>0</v>
      </c>
      <c r="Q228" s="19">
        <v>0</v>
      </c>
      <c r="R228" s="19">
        <v>0</v>
      </c>
      <c r="S228" s="19">
        <v>0</v>
      </c>
      <c r="T228" s="19">
        <v>0</v>
      </c>
      <c r="U228" s="19">
        <v>0</v>
      </c>
      <c r="V228" s="19">
        <v>0</v>
      </c>
      <c r="W228" s="19">
        <v>0</v>
      </c>
      <c r="X228" s="19">
        <v>0</v>
      </c>
      <c r="Y228" s="19">
        <v>0</v>
      </c>
      <c r="Z228" s="19">
        <v>0</v>
      </c>
      <c r="AA228" s="19">
        <v>0</v>
      </c>
      <c r="AB228" s="19">
        <v>0</v>
      </c>
      <c r="AC228" s="19">
        <v>0</v>
      </c>
      <c r="AD228" s="19">
        <v>0</v>
      </c>
      <c r="AE228" s="19">
        <v>0</v>
      </c>
      <c r="AF228" s="19">
        <v>0</v>
      </c>
      <c r="AG228" s="19">
        <v>0</v>
      </c>
      <c r="AH228" s="19">
        <v>0</v>
      </c>
      <c r="AI228" s="19">
        <v>0</v>
      </c>
      <c r="AJ228" s="19">
        <v>0</v>
      </c>
      <c r="AK228" s="19">
        <v>0</v>
      </c>
      <c r="AL228" s="19">
        <v>0</v>
      </c>
      <c r="AM228" s="19">
        <v>0</v>
      </c>
      <c r="AN228" s="19">
        <v>0</v>
      </c>
      <c r="AO228" s="19">
        <v>0</v>
      </c>
      <c r="AP228" s="19">
        <v>0</v>
      </c>
      <c r="AQ228" s="19">
        <v>0</v>
      </c>
      <c r="AR228" s="180"/>
      <c r="AS228" s="180"/>
      <c r="AT228" s="10"/>
      <c r="AU228" s="10"/>
      <c r="AV228" s="10"/>
    </row>
    <row r="229" spans="1:48" s="12" customFormat="1" ht="25.5" customHeight="1">
      <c r="A229" s="218"/>
      <c r="B229" s="219"/>
      <c r="C229" s="220"/>
      <c r="D229" s="15" t="s">
        <v>23</v>
      </c>
      <c r="E229" s="7">
        <f>H229+K229+N229+Q229+T229+W229+Z229+AC229+AF229+AI229+AL229+AO229</f>
        <v>0</v>
      </c>
      <c r="F229" s="7">
        <f>I229+L229+O229+R229+U229+X229+AA229+AD229+AG229+AJ229+AM229+AP229</f>
        <v>0</v>
      </c>
      <c r="G229" s="7">
        <v>0</v>
      </c>
      <c r="H229" s="19">
        <v>0</v>
      </c>
      <c r="I229" s="19">
        <v>0</v>
      </c>
      <c r="J229" s="19">
        <v>0</v>
      </c>
      <c r="K229" s="19">
        <v>0</v>
      </c>
      <c r="L229" s="19">
        <v>0</v>
      </c>
      <c r="M229" s="19">
        <v>0</v>
      </c>
      <c r="N229" s="19">
        <v>0</v>
      </c>
      <c r="O229" s="19">
        <v>0</v>
      </c>
      <c r="P229" s="19">
        <v>0</v>
      </c>
      <c r="Q229" s="19">
        <v>0</v>
      </c>
      <c r="R229" s="19">
        <v>0</v>
      </c>
      <c r="S229" s="19">
        <v>0</v>
      </c>
      <c r="T229" s="19">
        <v>0</v>
      </c>
      <c r="U229" s="19">
        <v>0</v>
      </c>
      <c r="V229" s="19">
        <v>0</v>
      </c>
      <c r="W229" s="19">
        <v>0</v>
      </c>
      <c r="X229" s="19">
        <v>0</v>
      </c>
      <c r="Y229" s="19">
        <v>0</v>
      </c>
      <c r="Z229" s="19">
        <v>0</v>
      </c>
      <c r="AA229" s="19">
        <v>0</v>
      </c>
      <c r="AB229" s="19">
        <v>0</v>
      </c>
      <c r="AC229" s="19">
        <v>0</v>
      </c>
      <c r="AD229" s="19">
        <v>0</v>
      </c>
      <c r="AE229" s="19">
        <v>0</v>
      </c>
      <c r="AF229" s="19">
        <v>0</v>
      </c>
      <c r="AG229" s="19">
        <v>0</v>
      </c>
      <c r="AH229" s="19">
        <v>0</v>
      </c>
      <c r="AI229" s="19">
        <v>0</v>
      </c>
      <c r="AJ229" s="19">
        <v>0</v>
      </c>
      <c r="AK229" s="19">
        <v>0</v>
      </c>
      <c r="AL229" s="19">
        <v>0</v>
      </c>
      <c r="AM229" s="19">
        <v>0</v>
      </c>
      <c r="AN229" s="19">
        <v>0</v>
      </c>
      <c r="AO229" s="19">
        <v>0</v>
      </c>
      <c r="AP229" s="19">
        <v>0</v>
      </c>
      <c r="AQ229" s="19">
        <v>0</v>
      </c>
      <c r="AR229" s="180"/>
      <c r="AS229" s="180"/>
      <c r="AT229" s="10"/>
      <c r="AU229" s="10"/>
      <c r="AV229" s="10"/>
    </row>
    <row r="230" spans="1:48" s="12" customFormat="1" ht="23.25" customHeight="1">
      <c r="A230" s="218"/>
      <c r="B230" s="219"/>
      <c r="C230" s="220"/>
      <c r="D230" s="15" t="s">
        <v>120</v>
      </c>
      <c r="E230" s="7">
        <f>H230+K230+N230+Q230+T230+W230+Z230+AC230+AF230+AI230+AL230+AO230</f>
        <v>0</v>
      </c>
      <c r="F230" s="7">
        <f>I230+L230+O230+R230+U230+X230+AA230+AD230+AG230+AJ230+AM230+AP230</f>
        <v>0</v>
      </c>
      <c r="G230" s="7">
        <v>0</v>
      </c>
      <c r="H230" s="19">
        <v>0</v>
      </c>
      <c r="I230" s="19">
        <v>0</v>
      </c>
      <c r="J230" s="19">
        <v>0</v>
      </c>
      <c r="K230" s="19">
        <v>0</v>
      </c>
      <c r="L230" s="19">
        <v>0</v>
      </c>
      <c r="M230" s="19">
        <v>0</v>
      </c>
      <c r="N230" s="19">
        <v>0</v>
      </c>
      <c r="O230" s="19">
        <v>0</v>
      </c>
      <c r="P230" s="19">
        <v>0</v>
      </c>
      <c r="Q230" s="19">
        <v>0</v>
      </c>
      <c r="R230" s="19">
        <v>0</v>
      </c>
      <c r="S230" s="19">
        <v>0</v>
      </c>
      <c r="T230" s="19">
        <v>0</v>
      </c>
      <c r="U230" s="19">
        <v>0</v>
      </c>
      <c r="V230" s="19">
        <v>0</v>
      </c>
      <c r="W230" s="19">
        <v>0</v>
      </c>
      <c r="X230" s="19">
        <v>0</v>
      </c>
      <c r="Y230" s="19">
        <v>0</v>
      </c>
      <c r="Z230" s="19">
        <v>0</v>
      </c>
      <c r="AA230" s="19">
        <v>0</v>
      </c>
      <c r="AB230" s="19">
        <v>0</v>
      </c>
      <c r="AC230" s="19">
        <v>0</v>
      </c>
      <c r="AD230" s="19">
        <v>0</v>
      </c>
      <c r="AE230" s="19">
        <v>0</v>
      </c>
      <c r="AF230" s="19">
        <v>0</v>
      </c>
      <c r="AG230" s="19">
        <v>0</v>
      </c>
      <c r="AH230" s="19">
        <v>0</v>
      </c>
      <c r="AI230" s="19">
        <v>0</v>
      </c>
      <c r="AJ230" s="19">
        <v>0</v>
      </c>
      <c r="AK230" s="19">
        <v>0</v>
      </c>
      <c r="AL230" s="19">
        <v>0</v>
      </c>
      <c r="AM230" s="19">
        <v>0</v>
      </c>
      <c r="AN230" s="19">
        <v>0</v>
      </c>
      <c r="AO230" s="19">
        <v>0</v>
      </c>
      <c r="AP230" s="19">
        <v>0</v>
      </c>
      <c r="AQ230" s="19">
        <v>0</v>
      </c>
      <c r="AR230" s="180"/>
      <c r="AS230" s="180"/>
      <c r="AT230" s="10"/>
      <c r="AU230" s="10"/>
      <c r="AV230" s="10"/>
    </row>
    <row r="231" spans="1:48" s="12" customFormat="1" ht="24.75" customHeight="1">
      <c r="A231" s="221"/>
      <c r="B231" s="222"/>
      <c r="C231" s="223"/>
      <c r="D231" s="15" t="s">
        <v>121</v>
      </c>
      <c r="E231" s="7">
        <f t="shared" ref="E231" si="278">H231+K231+N231+Q231+T231+W231+Z231+AC231+AF231+AI231+AL231+AO231</f>
        <v>0</v>
      </c>
      <c r="F231" s="7">
        <f>I231+L231+O231+R231+U231+X231+AA231+AD231+AG231+AJ231+AM231+AP231</f>
        <v>0</v>
      </c>
      <c r="G231" s="7">
        <v>0</v>
      </c>
      <c r="H231" s="19">
        <v>0</v>
      </c>
      <c r="I231" s="19">
        <v>0</v>
      </c>
      <c r="J231" s="19">
        <v>0</v>
      </c>
      <c r="K231" s="19">
        <v>0</v>
      </c>
      <c r="L231" s="19">
        <v>0</v>
      </c>
      <c r="M231" s="19">
        <v>0</v>
      </c>
      <c r="N231" s="19">
        <v>0</v>
      </c>
      <c r="O231" s="19">
        <v>0</v>
      </c>
      <c r="P231" s="19">
        <v>0</v>
      </c>
      <c r="Q231" s="19">
        <v>0</v>
      </c>
      <c r="R231" s="19">
        <v>0</v>
      </c>
      <c r="S231" s="19">
        <v>0</v>
      </c>
      <c r="T231" s="19">
        <v>0</v>
      </c>
      <c r="U231" s="19">
        <v>0</v>
      </c>
      <c r="V231" s="19">
        <v>0</v>
      </c>
      <c r="W231" s="19">
        <v>0</v>
      </c>
      <c r="X231" s="19">
        <v>0</v>
      </c>
      <c r="Y231" s="19">
        <v>0</v>
      </c>
      <c r="Z231" s="19">
        <v>0</v>
      </c>
      <c r="AA231" s="19">
        <v>0</v>
      </c>
      <c r="AB231" s="19">
        <v>0</v>
      </c>
      <c r="AC231" s="19">
        <v>0</v>
      </c>
      <c r="AD231" s="19">
        <v>0</v>
      </c>
      <c r="AE231" s="19">
        <v>0</v>
      </c>
      <c r="AF231" s="19">
        <v>0</v>
      </c>
      <c r="AG231" s="19">
        <v>0</v>
      </c>
      <c r="AH231" s="19">
        <v>0</v>
      </c>
      <c r="AI231" s="19">
        <v>0</v>
      </c>
      <c r="AJ231" s="19">
        <v>0</v>
      </c>
      <c r="AK231" s="19">
        <v>0</v>
      </c>
      <c r="AL231" s="19">
        <v>0</v>
      </c>
      <c r="AM231" s="19">
        <v>0</v>
      </c>
      <c r="AN231" s="19">
        <v>0</v>
      </c>
      <c r="AO231" s="19">
        <v>0</v>
      </c>
      <c r="AP231" s="19">
        <v>0</v>
      </c>
      <c r="AQ231" s="19">
        <v>0</v>
      </c>
      <c r="AR231" s="180"/>
      <c r="AS231" s="180"/>
      <c r="AT231" s="10"/>
      <c r="AU231" s="10"/>
      <c r="AV231" s="10"/>
    </row>
    <row r="232" spans="1:48" s="12" customFormat="1" ht="16.5" customHeight="1">
      <c r="A232" s="215" t="s">
        <v>169</v>
      </c>
      <c r="B232" s="216"/>
      <c r="C232" s="217"/>
      <c r="D232" s="13" t="s">
        <v>123</v>
      </c>
      <c r="E232" s="7">
        <f>E222-E227</f>
        <v>12552.2</v>
      </c>
      <c r="F232" s="7">
        <f>F222-F227</f>
        <v>11975.199999999999</v>
      </c>
      <c r="G232" s="7">
        <f>F232/E232*100</f>
        <v>95.403196252449746</v>
      </c>
      <c r="H232" s="44">
        <f>H222-H227</f>
        <v>136.69999999999999</v>
      </c>
      <c r="I232" s="44">
        <f>I222-I227</f>
        <v>58.1</v>
      </c>
      <c r="J232" s="44">
        <f>I232/H232*100</f>
        <v>42.501828822238487</v>
      </c>
      <c r="K232" s="44">
        <f>K222-K227</f>
        <v>1421.4</v>
      </c>
      <c r="L232" s="44">
        <f>L222-L227</f>
        <v>852</v>
      </c>
      <c r="M232" s="44">
        <f>L232/K232*100</f>
        <v>59.940903334740391</v>
      </c>
      <c r="N232" s="44">
        <f>N222-N227</f>
        <v>1027.8</v>
      </c>
      <c r="O232" s="44">
        <f>O222-O227</f>
        <v>568.1</v>
      </c>
      <c r="P232" s="44">
        <f>O232/N232*100</f>
        <v>55.273399494065004</v>
      </c>
      <c r="Q232" s="44">
        <f>Q222-Q227</f>
        <v>1608.3000000000002</v>
      </c>
      <c r="R232" s="44">
        <f>R222-R227</f>
        <v>2379.6000000000004</v>
      </c>
      <c r="S232" s="44">
        <f>R232/Q232*100</f>
        <v>147.95747062115279</v>
      </c>
      <c r="T232" s="44">
        <f>T222-T227</f>
        <v>526.69999999999993</v>
      </c>
      <c r="U232" s="44">
        <f>U222-U227</f>
        <v>295.79999999999995</v>
      </c>
      <c r="V232" s="44">
        <f>U232/T232*100</f>
        <v>56.16100246819822</v>
      </c>
      <c r="W232" s="44">
        <f>W222-W227</f>
        <v>722.7</v>
      </c>
      <c r="X232" s="44">
        <f>X222-X227</f>
        <v>1071.8000000000002</v>
      </c>
      <c r="Y232" s="44">
        <f>X232/W232*100</f>
        <v>148.30496748304969</v>
      </c>
      <c r="Z232" s="44">
        <f>Z222-Z227</f>
        <v>543.30000000000007</v>
      </c>
      <c r="AA232" s="44">
        <f>AA222-AA227</f>
        <v>539.1</v>
      </c>
      <c r="AB232" s="44">
        <f>AA232/Z232*100</f>
        <v>99.226946438431796</v>
      </c>
      <c r="AC232" s="44">
        <f>AC222-AC227</f>
        <v>838.2</v>
      </c>
      <c r="AD232" s="44">
        <f>AD222-AD227</f>
        <v>893.40000000000009</v>
      </c>
      <c r="AE232" s="44">
        <f>AD232/AC232*100</f>
        <v>106.58554044380817</v>
      </c>
      <c r="AF232" s="44">
        <f>AF222-AF227</f>
        <v>968.5</v>
      </c>
      <c r="AG232" s="44">
        <f>AG222-AG227</f>
        <v>1042.1000000000001</v>
      </c>
      <c r="AH232" s="44">
        <f>AG232/AF232*100</f>
        <v>107.59938048528655</v>
      </c>
      <c r="AI232" s="44">
        <f>AI222-AI227</f>
        <v>1364.5</v>
      </c>
      <c r="AJ232" s="44">
        <f>AJ222-AJ227</f>
        <v>1257.7</v>
      </c>
      <c r="AK232" s="44">
        <f>AJ232/AI232*100</f>
        <v>92.172957127152813</v>
      </c>
      <c r="AL232" s="44">
        <f>AL222-AL227</f>
        <v>1143</v>
      </c>
      <c r="AM232" s="44">
        <f>AM222-AM227</f>
        <v>1111</v>
      </c>
      <c r="AN232" s="44">
        <f>AM232/AL232*100</f>
        <v>97.200349956255465</v>
      </c>
      <c r="AO232" s="44">
        <f>AO222-AO227</f>
        <v>2251.1</v>
      </c>
      <c r="AP232" s="44">
        <f>AP222-AP227</f>
        <v>1906.5</v>
      </c>
      <c r="AQ232" s="44">
        <f>AP232/AO232*100</f>
        <v>84.691928390564613</v>
      </c>
      <c r="AR232" s="180"/>
      <c r="AS232" s="180"/>
      <c r="AT232" s="10"/>
      <c r="AU232" s="10"/>
      <c r="AV232" s="10"/>
    </row>
    <row r="233" spans="1:48" s="12" customFormat="1" ht="25.5" customHeight="1">
      <c r="A233" s="218"/>
      <c r="B233" s="219"/>
      <c r="C233" s="220"/>
      <c r="D233" s="13" t="s">
        <v>119</v>
      </c>
      <c r="E233" s="7">
        <f t="shared" ref="E233:F233" si="279">E223-E228</f>
        <v>0</v>
      </c>
      <c r="F233" s="7">
        <f t="shared" si="279"/>
        <v>0</v>
      </c>
      <c r="G233" s="7">
        <v>0</v>
      </c>
      <c r="H233" s="44">
        <f t="shared" ref="H233:I233" si="280">H223-H228</f>
        <v>0</v>
      </c>
      <c r="I233" s="44">
        <f t="shared" si="280"/>
        <v>0</v>
      </c>
      <c r="J233" s="44">
        <v>0</v>
      </c>
      <c r="K233" s="44">
        <f t="shared" ref="K233:L233" si="281">K223-K228</f>
        <v>0</v>
      </c>
      <c r="L233" s="44">
        <f t="shared" si="281"/>
        <v>0</v>
      </c>
      <c r="M233" s="44">
        <v>0</v>
      </c>
      <c r="N233" s="44">
        <f t="shared" ref="N233:O233" si="282">N223-N228</f>
        <v>0</v>
      </c>
      <c r="O233" s="44">
        <f t="shared" si="282"/>
        <v>0</v>
      </c>
      <c r="P233" s="44">
        <v>0</v>
      </c>
      <c r="Q233" s="44">
        <f t="shared" ref="Q233:R233" si="283">Q223-Q228</f>
        <v>0</v>
      </c>
      <c r="R233" s="44">
        <f t="shared" si="283"/>
        <v>0</v>
      </c>
      <c r="S233" s="44">
        <v>0</v>
      </c>
      <c r="T233" s="44">
        <f t="shared" ref="T233:U233" si="284">T223-T228</f>
        <v>0</v>
      </c>
      <c r="U233" s="44">
        <f t="shared" si="284"/>
        <v>0</v>
      </c>
      <c r="V233" s="44">
        <v>0</v>
      </c>
      <c r="W233" s="44">
        <f t="shared" ref="W233:X233" si="285">W223-W228</f>
        <v>0</v>
      </c>
      <c r="X233" s="44">
        <f t="shared" si="285"/>
        <v>0</v>
      </c>
      <c r="Y233" s="44">
        <v>0</v>
      </c>
      <c r="Z233" s="44">
        <f t="shared" ref="Z233:AA233" si="286">Z223-Z228</f>
        <v>0</v>
      </c>
      <c r="AA233" s="44">
        <f t="shared" si="286"/>
        <v>0</v>
      </c>
      <c r="AB233" s="44">
        <v>0</v>
      </c>
      <c r="AC233" s="44">
        <f t="shared" ref="AC233:AD233" si="287">AC223-AC228</f>
        <v>0</v>
      </c>
      <c r="AD233" s="44">
        <f t="shared" si="287"/>
        <v>0</v>
      </c>
      <c r="AE233" s="44">
        <v>0</v>
      </c>
      <c r="AF233" s="44">
        <f t="shared" ref="AF233:AG233" si="288">AF223-AF228</f>
        <v>0</v>
      </c>
      <c r="AG233" s="44">
        <f t="shared" si="288"/>
        <v>0</v>
      </c>
      <c r="AH233" s="44">
        <v>0</v>
      </c>
      <c r="AI233" s="44">
        <f t="shared" ref="AI233:AJ233" si="289">AI223-AI228</f>
        <v>0</v>
      </c>
      <c r="AJ233" s="44">
        <f t="shared" si="289"/>
        <v>0</v>
      </c>
      <c r="AK233" s="44">
        <v>0</v>
      </c>
      <c r="AL233" s="44">
        <f t="shared" ref="AL233:AM233" si="290">AL223-AL228</f>
        <v>0</v>
      </c>
      <c r="AM233" s="44">
        <f t="shared" si="290"/>
        <v>0</v>
      </c>
      <c r="AN233" s="44">
        <v>0</v>
      </c>
      <c r="AO233" s="44">
        <f t="shared" ref="AO233:AP233" si="291">AO223-AO228</f>
        <v>0</v>
      </c>
      <c r="AP233" s="44">
        <f t="shared" si="291"/>
        <v>0</v>
      </c>
      <c r="AQ233" s="44">
        <v>0</v>
      </c>
      <c r="AR233" s="180"/>
      <c r="AS233" s="180"/>
      <c r="AT233" s="10"/>
      <c r="AU233" s="10"/>
      <c r="AV233" s="10"/>
    </row>
    <row r="234" spans="1:48" s="12" customFormat="1" ht="24.75" customHeight="1">
      <c r="A234" s="218"/>
      <c r="B234" s="219"/>
      <c r="C234" s="220"/>
      <c r="D234" s="15" t="s">
        <v>23</v>
      </c>
      <c r="E234" s="7">
        <f t="shared" ref="E234:F234" si="292">E224-E229</f>
        <v>8820.9</v>
      </c>
      <c r="F234" s="7">
        <f t="shared" si="292"/>
        <v>8523.9</v>
      </c>
      <c r="G234" s="7">
        <f>F234/E234*100</f>
        <v>96.632996632996637</v>
      </c>
      <c r="H234" s="44">
        <f t="shared" ref="H234:I234" si="293">H224-H229</f>
        <v>136.69999999999999</v>
      </c>
      <c r="I234" s="44">
        <f t="shared" si="293"/>
        <v>58.1</v>
      </c>
      <c r="J234" s="44">
        <f t="shared" ref="J234" si="294">I234/H234*100</f>
        <v>42.501828822238487</v>
      </c>
      <c r="K234" s="44">
        <f t="shared" ref="K234:L234" si="295">K224-K229</f>
        <v>1317.2</v>
      </c>
      <c r="L234" s="44">
        <f t="shared" si="295"/>
        <v>747.8</v>
      </c>
      <c r="M234" s="44">
        <f t="shared" ref="M234:M235" si="296">L234/K234*100</f>
        <v>56.771940479805636</v>
      </c>
      <c r="N234" s="44">
        <f t="shared" ref="N234:O234" si="297">N224-N229</f>
        <v>885.9</v>
      </c>
      <c r="O234" s="44">
        <f t="shared" si="297"/>
        <v>427.2</v>
      </c>
      <c r="P234" s="44">
        <f t="shared" ref="P234:P235" si="298">O234/N234*100</f>
        <v>48.222146969183882</v>
      </c>
      <c r="Q234" s="44">
        <f t="shared" ref="Q234:R234" si="299">Q224-Q229</f>
        <v>261.2</v>
      </c>
      <c r="R234" s="44">
        <f t="shared" si="299"/>
        <v>1051.5</v>
      </c>
      <c r="S234" s="44">
        <f t="shared" ref="S234:S235" si="300">R234/Q234*100</f>
        <v>402.56508422664626</v>
      </c>
      <c r="T234" s="44">
        <f t="shared" ref="T234:U234" si="301">T224-T229</f>
        <v>311.59999999999997</v>
      </c>
      <c r="U234" s="44">
        <f t="shared" si="301"/>
        <v>84.699999999999989</v>
      </c>
      <c r="V234" s="44">
        <f t="shared" ref="V234:V235" si="302">U234/T234*100</f>
        <v>27.182284980744541</v>
      </c>
      <c r="W234" s="44">
        <f t="shared" ref="W234:X234" si="303">W224-W229</f>
        <v>408.20000000000005</v>
      </c>
      <c r="X234" s="44">
        <f t="shared" si="303"/>
        <v>750.40000000000009</v>
      </c>
      <c r="Y234" s="44">
        <f t="shared" ref="Y234:Y235" si="304">X234/W234*100</f>
        <v>183.8314551690348</v>
      </c>
      <c r="Z234" s="44">
        <f t="shared" ref="Z234:AA234" si="305">Z224-Z229</f>
        <v>384.30000000000007</v>
      </c>
      <c r="AA234" s="44">
        <f t="shared" si="305"/>
        <v>383.6</v>
      </c>
      <c r="AB234" s="44">
        <f t="shared" ref="AB234:AB235" si="306">AA234/Z234*100</f>
        <v>99.817850637522753</v>
      </c>
      <c r="AC234" s="44">
        <f t="shared" ref="AC234:AD234" si="307">AC224-AC229</f>
        <v>661.2</v>
      </c>
      <c r="AD234" s="44">
        <f t="shared" si="307"/>
        <v>732.2</v>
      </c>
      <c r="AE234" s="44">
        <f t="shared" ref="AE234:AE235" si="308">AD234/AC234*100</f>
        <v>110.73805202661826</v>
      </c>
      <c r="AF234" s="44">
        <f t="shared" ref="AF234:AG234" si="309">AF224-AF229</f>
        <v>694.5</v>
      </c>
      <c r="AG234" s="44">
        <f t="shared" si="309"/>
        <v>788.90000000000009</v>
      </c>
      <c r="AH234" s="44">
        <f t="shared" ref="AH234:AH235" si="310">AG234/AF234*100</f>
        <v>113.5925125989921</v>
      </c>
      <c r="AI234" s="44">
        <f t="shared" ref="AI234:AJ234" si="311">AI224-AI229</f>
        <v>991.19999999999993</v>
      </c>
      <c r="AJ234" s="44">
        <f t="shared" si="311"/>
        <v>962.6</v>
      </c>
      <c r="AK234" s="44">
        <f t="shared" ref="AK234:AK235" si="312">AJ234/AI234*100</f>
        <v>97.114608555286537</v>
      </c>
      <c r="AL234" s="44">
        <f t="shared" ref="AL234:AM234" si="313">AL224-AL229</f>
        <v>872.3</v>
      </c>
      <c r="AM234" s="44">
        <f t="shared" si="313"/>
        <v>847.59999999999991</v>
      </c>
      <c r="AN234" s="44">
        <f t="shared" ref="AN234:AN235" si="314">AM234/AL234*100</f>
        <v>97.168405365126674</v>
      </c>
      <c r="AO234" s="44">
        <f t="shared" ref="AO234:AP234" si="315">AO224-AO229</f>
        <v>1896.6</v>
      </c>
      <c r="AP234" s="44">
        <f t="shared" si="315"/>
        <v>1689.3</v>
      </c>
      <c r="AQ234" s="44">
        <f t="shared" ref="AQ234:AQ235" si="316">AP234/AO234*100</f>
        <v>89.0699145839924</v>
      </c>
      <c r="AR234" s="180"/>
      <c r="AS234" s="180"/>
      <c r="AT234" s="10"/>
      <c r="AU234" s="10"/>
      <c r="AV234" s="10"/>
    </row>
    <row r="235" spans="1:48" s="12" customFormat="1" ht="16.5" customHeight="1">
      <c r="A235" s="218"/>
      <c r="B235" s="219"/>
      <c r="C235" s="220"/>
      <c r="D235" s="15" t="s">
        <v>120</v>
      </c>
      <c r="E235" s="7">
        <f t="shared" ref="E235:F235" si="317">E225-E230</f>
        <v>3731.3</v>
      </c>
      <c r="F235" s="7">
        <f t="shared" si="317"/>
        <v>3451.2999999999997</v>
      </c>
      <c r="G235" s="7">
        <f>F235/E235*100</f>
        <v>92.495912952590245</v>
      </c>
      <c r="H235" s="44">
        <f t="shared" ref="H235:I235" si="318">H225-H230</f>
        <v>0</v>
      </c>
      <c r="I235" s="44">
        <f t="shared" si="318"/>
        <v>0</v>
      </c>
      <c r="J235" s="44">
        <v>0</v>
      </c>
      <c r="K235" s="44">
        <f t="shared" ref="K235:L235" si="319">K225-K230</f>
        <v>104.2</v>
      </c>
      <c r="L235" s="44">
        <f t="shared" si="319"/>
        <v>104.2</v>
      </c>
      <c r="M235" s="44">
        <f t="shared" si="296"/>
        <v>100</v>
      </c>
      <c r="N235" s="44">
        <f t="shared" ref="N235:O235" si="320">N225-N230</f>
        <v>141.9</v>
      </c>
      <c r="O235" s="44">
        <f t="shared" si="320"/>
        <v>140.9</v>
      </c>
      <c r="P235" s="44">
        <f t="shared" si="298"/>
        <v>99.295278365045803</v>
      </c>
      <c r="Q235" s="44">
        <f t="shared" ref="Q235:R235" si="321">Q225-Q230</f>
        <v>1347.1000000000001</v>
      </c>
      <c r="R235" s="44">
        <f t="shared" si="321"/>
        <v>1328.1000000000001</v>
      </c>
      <c r="S235" s="44">
        <f t="shared" si="300"/>
        <v>98.589562764456986</v>
      </c>
      <c r="T235" s="44">
        <f t="shared" ref="T235:U235" si="322">T225-T230</f>
        <v>215.1</v>
      </c>
      <c r="U235" s="44">
        <f t="shared" si="322"/>
        <v>211.1</v>
      </c>
      <c r="V235" s="44">
        <f t="shared" si="302"/>
        <v>98.140399814039981</v>
      </c>
      <c r="W235" s="44">
        <f t="shared" ref="W235:X235" si="323">W225-W230</f>
        <v>314.5</v>
      </c>
      <c r="X235" s="44">
        <f t="shared" si="323"/>
        <v>321.39999999999998</v>
      </c>
      <c r="Y235" s="44">
        <f t="shared" si="304"/>
        <v>102.1939586645469</v>
      </c>
      <c r="Z235" s="44">
        <f t="shared" ref="Z235:AA235" si="324">Z225-Z230</f>
        <v>159</v>
      </c>
      <c r="AA235" s="44">
        <f t="shared" si="324"/>
        <v>155.5</v>
      </c>
      <c r="AB235" s="44">
        <f t="shared" si="306"/>
        <v>97.798742138364787</v>
      </c>
      <c r="AC235" s="44">
        <f t="shared" ref="AC235:AD235" si="325">AC225-AC230</f>
        <v>177</v>
      </c>
      <c r="AD235" s="44">
        <f t="shared" si="325"/>
        <v>161.19999999999999</v>
      </c>
      <c r="AE235" s="44">
        <f t="shared" si="308"/>
        <v>91.073446327683598</v>
      </c>
      <c r="AF235" s="44">
        <f t="shared" ref="AF235:AG235" si="326">AF225-AF230</f>
        <v>274</v>
      </c>
      <c r="AG235" s="44">
        <f t="shared" si="326"/>
        <v>253.2</v>
      </c>
      <c r="AH235" s="44">
        <f t="shared" si="310"/>
        <v>92.408759124087595</v>
      </c>
      <c r="AI235" s="44">
        <f t="shared" ref="AI235:AJ235" si="327">AI225-AI230</f>
        <v>373.3</v>
      </c>
      <c r="AJ235" s="44">
        <f t="shared" si="327"/>
        <v>295.10000000000002</v>
      </c>
      <c r="AK235" s="44">
        <f t="shared" si="312"/>
        <v>79.051701044736149</v>
      </c>
      <c r="AL235" s="44">
        <f t="shared" ref="AL235:AM235" si="328">AL225-AL230</f>
        <v>270.7</v>
      </c>
      <c r="AM235" s="44">
        <f t="shared" si="328"/>
        <v>263.39999999999998</v>
      </c>
      <c r="AN235" s="44">
        <f t="shared" si="314"/>
        <v>97.30328777244182</v>
      </c>
      <c r="AO235" s="44">
        <f t="shared" ref="AO235:AP235" si="329">AO225-AO230</f>
        <v>354.5</v>
      </c>
      <c r="AP235" s="44">
        <f t="shared" si="329"/>
        <v>217.20000000000002</v>
      </c>
      <c r="AQ235" s="44">
        <f t="shared" si="316"/>
        <v>61.269393511988724</v>
      </c>
      <c r="AR235" s="180"/>
      <c r="AS235" s="180"/>
      <c r="AT235" s="10"/>
      <c r="AU235" s="10"/>
      <c r="AV235" s="10"/>
    </row>
    <row r="236" spans="1:48" s="12" customFormat="1" ht="26.25" customHeight="1">
      <c r="A236" s="221"/>
      <c r="B236" s="222"/>
      <c r="C236" s="223"/>
      <c r="D236" s="15" t="s">
        <v>121</v>
      </c>
      <c r="E236" s="7">
        <f t="shared" ref="E236:F236" si="330">E226-E231</f>
        <v>0</v>
      </c>
      <c r="F236" s="7">
        <f t="shared" si="330"/>
        <v>0</v>
      </c>
      <c r="G236" s="7">
        <v>0</v>
      </c>
      <c r="H236" s="44">
        <f>H20+H82+H107+H133+H174</f>
        <v>0</v>
      </c>
      <c r="I236" s="44">
        <f>I20+I82+I107+I133+I174</f>
        <v>0</v>
      </c>
      <c r="J236" s="44">
        <v>0</v>
      </c>
      <c r="K236" s="44">
        <f>K20+K82+K107+K133+K174</f>
        <v>0</v>
      </c>
      <c r="L236" s="44">
        <f>L20+L82+L107+L133+L174</f>
        <v>0</v>
      </c>
      <c r="M236" s="44">
        <v>0</v>
      </c>
      <c r="N236" s="44">
        <f>N20+N82+N107+N133+N174</f>
        <v>0</v>
      </c>
      <c r="O236" s="44">
        <f>O20+O82+O107+O133+O174</f>
        <v>0</v>
      </c>
      <c r="P236" s="44">
        <v>0</v>
      </c>
      <c r="Q236" s="44">
        <f>Q20+Q82+Q107+Q133+Q174</f>
        <v>0</v>
      </c>
      <c r="R236" s="44">
        <f>R20+R82+R107+R133+R174</f>
        <v>0</v>
      </c>
      <c r="S236" s="44">
        <v>0</v>
      </c>
      <c r="T236" s="44">
        <f>T20+T82+T107+T133+T174</f>
        <v>0</v>
      </c>
      <c r="U236" s="44">
        <f>U20+U82+U107+U133+U174</f>
        <v>0</v>
      </c>
      <c r="V236" s="44">
        <v>0</v>
      </c>
      <c r="W236" s="44">
        <f>W20+W82+W107+W133+W174</f>
        <v>0</v>
      </c>
      <c r="X236" s="44">
        <f>X20+X82+X107+X133+X174</f>
        <v>0</v>
      </c>
      <c r="Y236" s="44">
        <v>0</v>
      </c>
      <c r="Z236" s="44">
        <f>Z20+Z82+Z107+Z133+Z174</f>
        <v>0</v>
      </c>
      <c r="AA236" s="44">
        <f>AA20+AA82+AA107+AA133+AA174</f>
        <v>0</v>
      </c>
      <c r="AB236" s="44">
        <v>0</v>
      </c>
      <c r="AC236" s="44">
        <f>AC20+AC82+AC107+AC133+AC174</f>
        <v>0</v>
      </c>
      <c r="AD236" s="44">
        <f>AD20+AD82+AD107+AD133+AD174</f>
        <v>0</v>
      </c>
      <c r="AE236" s="44">
        <v>0</v>
      </c>
      <c r="AF236" s="44">
        <f>AF20+AF82+AF107+AF133+AF174</f>
        <v>0</v>
      </c>
      <c r="AG236" s="44">
        <f>AG20+AG82+AG107+AG133+AG174</f>
        <v>0</v>
      </c>
      <c r="AH236" s="44">
        <v>0</v>
      </c>
      <c r="AI236" s="44">
        <f>AI20+AI82+AI107+AI133+AI174</f>
        <v>0</v>
      </c>
      <c r="AJ236" s="44">
        <f>AJ20+AJ82+AJ107+AJ133+AJ174</f>
        <v>0</v>
      </c>
      <c r="AK236" s="44">
        <v>0</v>
      </c>
      <c r="AL236" s="44">
        <f>AL20+AL82+AL107+AL133+AL174</f>
        <v>0</v>
      </c>
      <c r="AM236" s="44">
        <f>AM20+AM82+AM107+AM133+AM174</f>
        <v>0</v>
      </c>
      <c r="AN236" s="44">
        <v>0</v>
      </c>
      <c r="AO236" s="44">
        <f>AO20+AO82+AO107+AO133+AO174</f>
        <v>0</v>
      </c>
      <c r="AP236" s="44">
        <f>AP20+AP82+AP107+AP133+AP174</f>
        <v>0</v>
      </c>
      <c r="AQ236" s="44">
        <v>0</v>
      </c>
      <c r="AR236" s="180"/>
      <c r="AS236" s="180"/>
      <c r="AT236" s="10"/>
      <c r="AU236" s="10"/>
      <c r="AV236" s="10"/>
    </row>
    <row r="237" spans="1:48" s="11" customFormat="1" ht="16.5" customHeight="1">
      <c r="A237" s="254" t="s">
        <v>170</v>
      </c>
      <c r="B237" s="255"/>
      <c r="C237" s="256"/>
      <c r="D237" s="15"/>
      <c r="E237" s="7"/>
      <c r="F237" s="7"/>
      <c r="G237" s="7"/>
      <c r="H237" s="19"/>
      <c r="I237" s="19"/>
      <c r="J237" s="44"/>
      <c r="K237" s="19"/>
      <c r="L237" s="19"/>
      <c r="M237" s="44"/>
      <c r="N237" s="19"/>
      <c r="O237" s="19"/>
      <c r="P237" s="19"/>
      <c r="Q237" s="19"/>
      <c r="R237" s="19"/>
      <c r="S237" s="44"/>
      <c r="T237" s="19"/>
      <c r="U237" s="19"/>
      <c r="V237" s="44"/>
      <c r="W237" s="19"/>
      <c r="X237" s="19"/>
      <c r="Y237" s="19"/>
      <c r="Z237" s="19"/>
      <c r="AA237" s="19"/>
      <c r="AB237" s="19"/>
      <c r="AC237" s="19"/>
      <c r="AD237" s="19"/>
      <c r="AE237" s="19"/>
      <c r="AF237" s="19"/>
      <c r="AG237" s="19"/>
      <c r="AH237" s="19"/>
      <c r="AI237" s="19"/>
      <c r="AJ237" s="19"/>
      <c r="AK237" s="19"/>
      <c r="AL237" s="19"/>
      <c r="AM237" s="19"/>
      <c r="AN237" s="19"/>
      <c r="AO237" s="19"/>
      <c r="AP237" s="29"/>
      <c r="AQ237" s="29"/>
      <c r="AR237" s="51"/>
      <c r="AS237" s="51"/>
      <c r="AT237" s="10"/>
      <c r="AU237" s="10"/>
      <c r="AV237" s="10"/>
    </row>
    <row r="238" spans="1:48" s="12" customFormat="1" ht="16.5" customHeight="1">
      <c r="A238" s="242" t="s">
        <v>218</v>
      </c>
      <c r="B238" s="243"/>
      <c r="C238" s="244"/>
      <c r="D238" s="13" t="s">
        <v>123</v>
      </c>
      <c r="E238" s="7">
        <f>E239+E240+E241</f>
        <v>1895.5999999999997</v>
      </c>
      <c r="F238" s="7">
        <f>F239+F240+F241</f>
        <v>1895.6</v>
      </c>
      <c r="G238" s="7">
        <f>F238/E238*100</f>
        <v>100.00000000000003</v>
      </c>
      <c r="H238" s="44">
        <f>SUM(H239:H242)</f>
        <v>35</v>
      </c>
      <c r="I238" s="44">
        <f>SUM(I239:I242)</f>
        <v>15.4</v>
      </c>
      <c r="J238" s="44">
        <f>I238/H238*100</f>
        <v>44</v>
      </c>
      <c r="K238" s="44">
        <f>SUM(K239:K242)</f>
        <v>211</v>
      </c>
      <c r="L238" s="44">
        <f>SUM(L239:L242)</f>
        <v>205</v>
      </c>
      <c r="M238" s="44">
        <f>L238/K238*100</f>
        <v>97.156398104265406</v>
      </c>
      <c r="N238" s="44">
        <f>SUM(N239:N242)</f>
        <v>120.30000000000001</v>
      </c>
      <c r="O238" s="44">
        <f>SUM(O239:O242)</f>
        <v>111</v>
      </c>
      <c r="P238" s="44">
        <f>O238/N238*100</f>
        <v>92.269326683291766</v>
      </c>
      <c r="Q238" s="44">
        <f>SUM(Q239:Q242)</f>
        <v>165.70000000000002</v>
      </c>
      <c r="R238" s="44">
        <f>SUM(R239:R242)</f>
        <v>208.3</v>
      </c>
      <c r="S238" s="44">
        <f>R238/Q238*100</f>
        <v>125.70911285455641</v>
      </c>
      <c r="T238" s="44">
        <f>SUM(T239:T242)</f>
        <v>269.2</v>
      </c>
      <c r="U238" s="44">
        <f>SUM(U239:U242)</f>
        <v>42.3</v>
      </c>
      <c r="V238" s="44">
        <f>U238/T238*100</f>
        <v>15.713224368499256</v>
      </c>
      <c r="W238" s="44">
        <f>SUM(W239:W242)</f>
        <v>190.60000000000002</v>
      </c>
      <c r="X238" s="44">
        <f>SUM(X239:X242)</f>
        <v>343.90000000000003</v>
      </c>
      <c r="Y238" s="44">
        <f>X238/W238*100</f>
        <v>180.4302203567681</v>
      </c>
      <c r="Z238" s="44">
        <f>SUM(Z239:Z242)</f>
        <v>127.5</v>
      </c>
      <c r="AA238" s="44">
        <f>SUM(AA239:AA242)</f>
        <v>126.5</v>
      </c>
      <c r="AB238" s="44">
        <f>AA238/Z238*100</f>
        <v>99.215686274509807</v>
      </c>
      <c r="AC238" s="44">
        <f>SUM(AC239:AC242)</f>
        <v>236.20000000000002</v>
      </c>
      <c r="AD238" s="44">
        <f>SUM(AD239:AD242)</f>
        <v>293.39999999999998</v>
      </c>
      <c r="AE238" s="44">
        <f>AD238/AC238*100</f>
        <v>124.21676545300591</v>
      </c>
      <c r="AF238" s="44">
        <f>SUM(AF239:AF242)</f>
        <v>125.8</v>
      </c>
      <c r="AG238" s="44">
        <f>SUM(AG239:AG242)</f>
        <v>117</v>
      </c>
      <c r="AH238" s="44">
        <f>AG238/AF238*100</f>
        <v>93.004769475357719</v>
      </c>
      <c r="AI238" s="44">
        <f>SUM(AI239:AI242)</f>
        <v>126.5</v>
      </c>
      <c r="AJ238" s="44">
        <f>SUM(AJ239:AJ242)</f>
        <v>126.4</v>
      </c>
      <c r="AK238" s="44">
        <f>AJ238/AI238*100</f>
        <v>99.920948616600796</v>
      </c>
      <c r="AL238" s="44">
        <f>SUM(AL239:AL242)</f>
        <v>59.1</v>
      </c>
      <c r="AM238" s="44">
        <f>SUM(AM239:AM242)</f>
        <v>69.400000000000006</v>
      </c>
      <c r="AN238" s="44">
        <f>AM238/AL238*100</f>
        <v>117.42808798646362</v>
      </c>
      <c r="AO238" s="44">
        <f>SUM(AO239:AO242)</f>
        <v>228.7</v>
      </c>
      <c r="AP238" s="44">
        <f>SUM(AP239:AP242)</f>
        <v>237</v>
      </c>
      <c r="AQ238" s="44">
        <f>AP238/AO238*100</f>
        <v>103.62920857017927</v>
      </c>
      <c r="AR238" s="181"/>
      <c r="AS238" s="181"/>
      <c r="AT238" s="10"/>
      <c r="AU238" s="10"/>
      <c r="AV238" s="10"/>
    </row>
    <row r="239" spans="1:48" s="11" customFormat="1" ht="16.5" customHeight="1">
      <c r="A239" s="245"/>
      <c r="B239" s="246"/>
      <c r="C239" s="247"/>
      <c r="D239" s="62" t="s">
        <v>119</v>
      </c>
      <c r="E239" s="7">
        <f>H239+K239+N239+Q239+T239+W239+Z239+AC239+AF239+AI239+AL239+AO239</f>
        <v>0</v>
      </c>
      <c r="F239" s="14">
        <f t="shared" ref="F239" si="331">I239+L239+O239+R239+U239+X239+AA239+AD239+AG239+AJ239+AM239+AP239</f>
        <v>0</v>
      </c>
      <c r="G239" s="7">
        <v>0</v>
      </c>
      <c r="H239" s="19">
        <f>H12+H22+H125</f>
        <v>0</v>
      </c>
      <c r="I239" s="19">
        <f>I12+I22+I125</f>
        <v>0</v>
      </c>
      <c r="J239" s="19">
        <f>0</f>
        <v>0</v>
      </c>
      <c r="K239" s="19">
        <f>K12+K22+K125</f>
        <v>0</v>
      </c>
      <c r="L239" s="19">
        <f>L12+L22+L125</f>
        <v>0</v>
      </c>
      <c r="M239" s="19">
        <f>0</f>
        <v>0</v>
      </c>
      <c r="N239" s="19">
        <f>N12+N22+N125</f>
        <v>0</v>
      </c>
      <c r="O239" s="19">
        <f>O12+O22+O125</f>
        <v>0</v>
      </c>
      <c r="P239" s="19">
        <f>0</f>
        <v>0</v>
      </c>
      <c r="Q239" s="19">
        <f>Q12+Q22+Q125</f>
        <v>0</v>
      </c>
      <c r="R239" s="19">
        <f>R12+R22+R125</f>
        <v>0</v>
      </c>
      <c r="S239" s="19">
        <f>0</f>
        <v>0</v>
      </c>
      <c r="T239" s="19">
        <f>T12+T22+T125</f>
        <v>0</v>
      </c>
      <c r="U239" s="19">
        <f>U12+U22+U125</f>
        <v>0</v>
      </c>
      <c r="V239" s="19">
        <f>0</f>
        <v>0</v>
      </c>
      <c r="W239" s="19">
        <f>W12+W22+W125</f>
        <v>0</v>
      </c>
      <c r="X239" s="19">
        <f>X12+X22+X125</f>
        <v>0</v>
      </c>
      <c r="Y239" s="19">
        <f>0</f>
        <v>0</v>
      </c>
      <c r="Z239" s="19">
        <f>Z12+Z22+Z125</f>
        <v>0</v>
      </c>
      <c r="AA239" s="19">
        <f>AA12+AA22+AA125</f>
        <v>0</v>
      </c>
      <c r="AB239" s="19">
        <f>0</f>
        <v>0</v>
      </c>
      <c r="AC239" s="19">
        <f>AC12+AC22+AC125</f>
        <v>0</v>
      </c>
      <c r="AD239" s="19">
        <f>AD12+AD22+AD125</f>
        <v>0</v>
      </c>
      <c r="AE239" s="19">
        <f>0</f>
        <v>0</v>
      </c>
      <c r="AF239" s="19">
        <f>AF12+AF22+AF125</f>
        <v>0</v>
      </c>
      <c r="AG239" s="19">
        <f>AG12+AG22+AG125</f>
        <v>0</v>
      </c>
      <c r="AH239" s="19">
        <f>0</f>
        <v>0</v>
      </c>
      <c r="AI239" s="19">
        <f>AI12+AI22+AI125</f>
        <v>0</v>
      </c>
      <c r="AJ239" s="19">
        <f>AJ12+AJ22+AJ125</f>
        <v>0</v>
      </c>
      <c r="AK239" s="19">
        <f>0</f>
        <v>0</v>
      </c>
      <c r="AL239" s="19">
        <f>AL12+AL22+AL125</f>
        <v>0</v>
      </c>
      <c r="AM239" s="19">
        <f>AM12+AM22+AM125</f>
        <v>0</v>
      </c>
      <c r="AN239" s="19">
        <f>0</f>
        <v>0</v>
      </c>
      <c r="AO239" s="19">
        <f>AO12+AO22+AO125</f>
        <v>0</v>
      </c>
      <c r="AP239" s="19">
        <f>AP12+AP22+AP125</f>
        <v>0</v>
      </c>
      <c r="AQ239" s="19">
        <f>0</f>
        <v>0</v>
      </c>
      <c r="AR239" s="182"/>
      <c r="AS239" s="182"/>
      <c r="AT239" s="10"/>
      <c r="AU239" s="10"/>
      <c r="AV239" s="10"/>
    </row>
    <row r="240" spans="1:48" s="11" customFormat="1" ht="16.5" customHeight="1">
      <c r="A240" s="245"/>
      <c r="B240" s="246"/>
      <c r="C240" s="247"/>
      <c r="D240" s="21" t="s">
        <v>23</v>
      </c>
      <c r="E240" s="7">
        <f>H240+K240+N240+Q240+T240+W240+Z240+AC240+AF240+AI240+AL240+AO240</f>
        <v>1849.2999999999997</v>
      </c>
      <c r="F240" s="14">
        <f>I240+L240+O240+R240+U240+X240+AA240+AD240+AG240+AJ240+AM240+AP240</f>
        <v>1849.3</v>
      </c>
      <c r="G240" s="7">
        <f>F240/E240*100</f>
        <v>100.00000000000003</v>
      </c>
      <c r="H240" s="19">
        <f>H13+H23</f>
        <v>35</v>
      </c>
      <c r="I240" s="19">
        <f>I13+I23</f>
        <v>15.4</v>
      </c>
      <c r="J240" s="19">
        <f>I240/H240*100</f>
        <v>44</v>
      </c>
      <c r="K240" s="19">
        <f>K13+K23</f>
        <v>211</v>
      </c>
      <c r="L240" s="19">
        <f>L13+L23</f>
        <v>205</v>
      </c>
      <c r="M240" s="19">
        <f>L240/K240*100</f>
        <v>97.156398104265406</v>
      </c>
      <c r="N240" s="19">
        <f>N13+N23</f>
        <v>112.60000000000001</v>
      </c>
      <c r="O240" s="19">
        <f>O13+O23</f>
        <v>104.3</v>
      </c>
      <c r="P240" s="19">
        <f>O240/N240*100</f>
        <v>92.628774422735333</v>
      </c>
      <c r="Q240" s="19">
        <f>Q13+Q23</f>
        <v>157.9</v>
      </c>
      <c r="R240" s="19">
        <f>R13+R23</f>
        <v>201.3</v>
      </c>
      <c r="S240" s="19">
        <f>R240/Q240*100</f>
        <v>127.48575047498416</v>
      </c>
      <c r="T240" s="19">
        <f>T13+T23</f>
        <v>269.2</v>
      </c>
      <c r="U240" s="19">
        <f>U13+U23</f>
        <v>42.3</v>
      </c>
      <c r="V240" s="19">
        <f>U240/T240*100</f>
        <v>15.713224368499256</v>
      </c>
      <c r="W240" s="19">
        <f>W13+W23</f>
        <v>181.3</v>
      </c>
      <c r="X240" s="19">
        <f>X13+X23</f>
        <v>332.8</v>
      </c>
      <c r="Y240" s="19">
        <f>X240/W240*100</f>
        <v>183.56315499172641</v>
      </c>
      <c r="Z240" s="19">
        <f>Z13+Z23</f>
        <v>123.6</v>
      </c>
      <c r="AA240" s="19">
        <f>AA13+AA23</f>
        <v>122.9</v>
      </c>
      <c r="AB240" s="19">
        <f>AA240/Z240*100</f>
        <v>99.433656957928804</v>
      </c>
      <c r="AC240" s="19">
        <f>AC13+AC23</f>
        <v>232.3</v>
      </c>
      <c r="AD240" s="19">
        <f>AD13+AD23</f>
        <v>288.89999999999998</v>
      </c>
      <c r="AE240" s="19">
        <f>AD240/AC240*100</f>
        <v>124.36504520017218</v>
      </c>
      <c r="AF240" s="19">
        <f>AF13+AF23</f>
        <v>122</v>
      </c>
      <c r="AG240" s="19">
        <f>AG13+AG23</f>
        <v>115.7</v>
      </c>
      <c r="AH240" s="19">
        <f>AG240/AF240*100</f>
        <v>94.836065573770483</v>
      </c>
      <c r="AI240" s="19">
        <f>AI13+AI23</f>
        <v>124.3</v>
      </c>
      <c r="AJ240" s="19">
        <f>AJ13+AJ23</f>
        <v>124.2</v>
      </c>
      <c r="AK240" s="19">
        <f>AJ240/AI240*100</f>
        <v>99.919549477071598</v>
      </c>
      <c r="AL240" s="19">
        <f>AL13+AL23</f>
        <v>53.5</v>
      </c>
      <c r="AM240" s="19">
        <f>AM13+AM23</f>
        <v>62.9</v>
      </c>
      <c r="AN240" s="19">
        <f>AM240/AL240*100</f>
        <v>117.57009345794391</v>
      </c>
      <c r="AO240" s="19">
        <f>AO13+AO23</f>
        <v>226.6</v>
      </c>
      <c r="AP240" s="19">
        <f>AP13+AP23</f>
        <v>233.6</v>
      </c>
      <c r="AQ240" s="19">
        <f>AP240/AO240*100</f>
        <v>103.08914386584289</v>
      </c>
      <c r="AR240" s="182"/>
      <c r="AS240" s="182"/>
      <c r="AT240" s="10"/>
      <c r="AU240" s="10"/>
      <c r="AV240" s="10"/>
    </row>
    <row r="241" spans="1:48" s="11" customFormat="1" ht="16.5" customHeight="1">
      <c r="A241" s="245"/>
      <c r="B241" s="246"/>
      <c r="C241" s="247"/>
      <c r="D241" s="21" t="s">
        <v>120</v>
      </c>
      <c r="E241" s="7">
        <f>H241+K241+N241+Q241+T241+W241+Z241+AC241+AF241+AI241+AL241+AO241</f>
        <v>46.300000000000004</v>
      </c>
      <c r="F241" s="14">
        <f>I241+L241+O241+R241+U241+X241+AA241+AD241+AG241+AJ241+AM241+AP241</f>
        <v>46.3</v>
      </c>
      <c r="G241" s="7">
        <f>F241/E241*100</f>
        <v>99.999999999999986</v>
      </c>
      <c r="H241" s="19">
        <f>H14+H24</f>
        <v>0</v>
      </c>
      <c r="I241" s="19">
        <f>I14+I24</f>
        <v>0</v>
      </c>
      <c r="J241" s="19">
        <v>0</v>
      </c>
      <c r="K241" s="19">
        <f>K14+K24</f>
        <v>0</v>
      </c>
      <c r="L241" s="19">
        <f>L14+L24</f>
        <v>0</v>
      </c>
      <c r="M241" s="19">
        <v>0</v>
      </c>
      <c r="N241" s="19">
        <f>N14+N24</f>
        <v>7.7</v>
      </c>
      <c r="O241" s="19">
        <f>O14+O24</f>
        <v>6.7</v>
      </c>
      <c r="P241" s="19">
        <f t="shared" ref="P241" si="332">O241/N241*100</f>
        <v>87.012987012987011</v>
      </c>
      <c r="Q241" s="19">
        <f>Q14+Q24</f>
        <v>7.8</v>
      </c>
      <c r="R241" s="19">
        <f>R14+R24</f>
        <v>7</v>
      </c>
      <c r="S241" s="19">
        <f t="shared" ref="S241" si="333">R241/Q241*100</f>
        <v>89.743589743589752</v>
      </c>
      <c r="T241" s="19">
        <f>T14+T24</f>
        <v>0</v>
      </c>
      <c r="U241" s="19">
        <f>U14+U24</f>
        <v>0</v>
      </c>
      <c r="V241" s="19">
        <v>0</v>
      </c>
      <c r="W241" s="19">
        <f>W14+W24</f>
        <v>9.3000000000000007</v>
      </c>
      <c r="X241" s="19">
        <f>X14+X24</f>
        <v>11.1</v>
      </c>
      <c r="Y241" s="19">
        <f t="shared" ref="Y241" si="334">X241/W241*100</f>
        <v>119.35483870967741</v>
      </c>
      <c r="Z241" s="19">
        <f>Z14+Z24</f>
        <v>3.9</v>
      </c>
      <c r="AA241" s="19">
        <f>AA14+AA24</f>
        <v>3.6</v>
      </c>
      <c r="AB241" s="19">
        <f t="shared" ref="AB241" si="335">AA241/Z241*100</f>
        <v>92.307692307692307</v>
      </c>
      <c r="AC241" s="19">
        <f>AC14+AC24</f>
        <v>3.9</v>
      </c>
      <c r="AD241" s="19">
        <f>AD14+AD24</f>
        <v>4.5</v>
      </c>
      <c r="AE241" s="19">
        <f t="shared" ref="AE241" si="336">AD241/AC241*100</f>
        <v>115.3846153846154</v>
      </c>
      <c r="AF241" s="19">
        <f>AF14+AF24</f>
        <v>3.8</v>
      </c>
      <c r="AG241" s="19">
        <f>AG14+AG24</f>
        <v>1.3</v>
      </c>
      <c r="AH241" s="19">
        <f t="shared" ref="AH241" si="337">AG241/AF241*100</f>
        <v>34.210526315789473</v>
      </c>
      <c r="AI241" s="19">
        <f>AI14+AI24</f>
        <v>2.2000000000000002</v>
      </c>
      <c r="AJ241" s="19">
        <f>AJ14+AJ24</f>
        <v>2.2000000000000002</v>
      </c>
      <c r="AK241" s="19">
        <f t="shared" ref="AK241" si="338">AJ241/AI241*100</f>
        <v>100</v>
      </c>
      <c r="AL241" s="19">
        <f>AL14+AL24</f>
        <v>5.6</v>
      </c>
      <c r="AM241" s="19">
        <f>AM14+AM24</f>
        <v>6.5</v>
      </c>
      <c r="AN241" s="19">
        <f t="shared" ref="AN241" si="339">AM241/AL241*100</f>
        <v>116.07142857142858</v>
      </c>
      <c r="AO241" s="19">
        <f>AO14+AO24</f>
        <v>2.1</v>
      </c>
      <c r="AP241" s="19">
        <f>AP14+AP24</f>
        <v>3.4</v>
      </c>
      <c r="AQ241" s="19">
        <f t="shared" ref="AQ241" si="340">AP241/AO241*100</f>
        <v>161.9047619047619</v>
      </c>
      <c r="AR241" s="182"/>
      <c r="AS241" s="182"/>
      <c r="AT241" s="10"/>
      <c r="AU241" s="10"/>
      <c r="AV241" s="10"/>
    </row>
    <row r="242" spans="1:48" s="11" customFormat="1" ht="27" customHeight="1">
      <c r="A242" s="248"/>
      <c r="B242" s="249"/>
      <c r="C242" s="250"/>
      <c r="D242" s="21" t="s">
        <v>121</v>
      </c>
      <c r="E242" s="7">
        <f t="shared" ref="E242" si="341">H242+K242+N242+Q242+T242+W242+Z242+AC242+AF242+AI242+AL242+AO242</f>
        <v>0</v>
      </c>
      <c r="F242" s="14">
        <f>I242+L242+O242+R242+U242+X242+AA242+AD242+AG242+AJ242+AM242+AP242</f>
        <v>0</v>
      </c>
      <c r="G242" s="7">
        <v>0</v>
      </c>
      <c r="H242" s="19">
        <f>H15+H25+H128</f>
        <v>0</v>
      </c>
      <c r="I242" s="19">
        <f>I15+I25+I128</f>
        <v>0</v>
      </c>
      <c r="J242" s="19">
        <v>0</v>
      </c>
      <c r="K242" s="19">
        <f>K15+K25+K128</f>
        <v>0</v>
      </c>
      <c r="L242" s="19">
        <f>L15+L25+L128</f>
        <v>0</v>
      </c>
      <c r="M242" s="19">
        <v>0</v>
      </c>
      <c r="N242" s="19">
        <f>N15+N25+N128</f>
        <v>0</v>
      </c>
      <c r="O242" s="19">
        <f>O15+O25+O128</f>
        <v>0</v>
      </c>
      <c r="P242" s="19">
        <v>0</v>
      </c>
      <c r="Q242" s="19">
        <f>Q15+Q25+Q128</f>
        <v>0</v>
      </c>
      <c r="R242" s="19">
        <f>R15+R25+R128</f>
        <v>0</v>
      </c>
      <c r="S242" s="19">
        <v>0</v>
      </c>
      <c r="T242" s="19">
        <f>T15+T25+T128</f>
        <v>0</v>
      </c>
      <c r="U242" s="19">
        <f>U15+U25+U128</f>
        <v>0</v>
      </c>
      <c r="V242" s="19">
        <v>0</v>
      </c>
      <c r="W242" s="19">
        <f>W15+W25+W128</f>
        <v>0</v>
      </c>
      <c r="X242" s="19">
        <f>X15+X25+X128</f>
        <v>0</v>
      </c>
      <c r="Y242" s="19">
        <v>0</v>
      </c>
      <c r="Z242" s="19">
        <f>Z15+Z25+Z128</f>
        <v>0</v>
      </c>
      <c r="AA242" s="19">
        <f>AA15+AA25+AA128</f>
        <v>0</v>
      </c>
      <c r="AB242" s="19">
        <v>0</v>
      </c>
      <c r="AC242" s="19">
        <f>AC15+AC25+AC128</f>
        <v>0</v>
      </c>
      <c r="AD242" s="19">
        <f>AD15+AD25+AD128</f>
        <v>0</v>
      </c>
      <c r="AE242" s="19">
        <v>0</v>
      </c>
      <c r="AF242" s="19">
        <f>AF15+AF25+AF128</f>
        <v>0</v>
      </c>
      <c r="AG242" s="19">
        <f>AG15+AG25+AG128</f>
        <v>0</v>
      </c>
      <c r="AH242" s="19">
        <v>0</v>
      </c>
      <c r="AI242" s="19">
        <f>AI15+AI25+AI128</f>
        <v>0</v>
      </c>
      <c r="AJ242" s="19">
        <f>AJ15+AJ25+AJ128</f>
        <v>0</v>
      </c>
      <c r="AK242" s="19">
        <v>0</v>
      </c>
      <c r="AL242" s="19">
        <f>AL15+AL25+AL128</f>
        <v>0</v>
      </c>
      <c r="AM242" s="19">
        <f>AM15+AM25+AM128</f>
        <v>0</v>
      </c>
      <c r="AN242" s="19">
        <v>0</v>
      </c>
      <c r="AO242" s="19">
        <f>AO15+AO25+AO128</f>
        <v>0</v>
      </c>
      <c r="AP242" s="19">
        <f>AP15+AP25+AP128</f>
        <v>0</v>
      </c>
      <c r="AQ242" s="19">
        <v>0</v>
      </c>
      <c r="AR242" s="179"/>
      <c r="AS242" s="179"/>
      <c r="AT242" s="10"/>
      <c r="AU242" s="10"/>
      <c r="AV242" s="10"/>
    </row>
    <row r="243" spans="1:48" s="12" customFormat="1" ht="16.5" customHeight="1">
      <c r="A243" s="242" t="s">
        <v>249</v>
      </c>
      <c r="B243" s="243"/>
      <c r="C243" s="244"/>
      <c r="D243" s="13" t="s">
        <v>123</v>
      </c>
      <c r="E243" s="7">
        <f>E244+E245+E246</f>
        <v>10277.6</v>
      </c>
      <c r="F243" s="7">
        <f>F244+F245+F246</f>
        <v>9700.6</v>
      </c>
      <c r="G243" s="7">
        <f>F243/E243*100</f>
        <v>94.385848836304191</v>
      </c>
      <c r="H243" s="44">
        <f>SUM(H244:H247)</f>
        <v>101.69999999999999</v>
      </c>
      <c r="I243" s="44">
        <f>SUM(I244:I247)</f>
        <v>42.7</v>
      </c>
      <c r="J243" s="44">
        <f>I243/H243*100</f>
        <v>41.986234021632256</v>
      </c>
      <c r="K243" s="44">
        <f>SUM(K244:K247)</f>
        <v>1201.3000000000002</v>
      </c>
      <c r="L243" s="44">
        <f>SUM(L244:L247)</f>
        <v>637.9</v>
      </c>
      <c r="M243" s="44">
        <f>L243/K243*100</f>
        <v>53.100807458586516</v>
      </c>
      <c r="N243" s="44">
        <f>SUM(N244:N247)</f>
        <v>900.4</v>
      </c>
      <c r="O243" s="44">
        <f>SUM(O244:O247)</f>
        <v>450</v>
      </c>
      <c r="P243" s="44">
        <f>O243/N243*100</f>
        <v>49.977787649933362</v>
      </c>
      <c r="Q243" s="44">
        <f>SUM(Q244:Q247)</f>
        <v>1435.3000000000002</v>
      </c>
      <c r="R243" s="44">
        <f>SUM(R244:R247)</f>
        <v>2164</v>
      </c>
      <c r="S243" s="44">
        <f>R243/Q243*100</f>
        <v>150.76987389395944</v>
      </c>
      <c r="T243" s="44">
        <f>SUM(T244:T247)</f>
        <v>254.79999999999995</v>
      </c>
      <c r="U243" s="44">
        <f>SUM(U244:U247)</f>
        <v>250.79999999999998</v>
      </c>
      <c r="V243" s="44">
        <f>U243/T243*100</f>
        <v>98.430141287284158</v>
      </c>
      <c r="W243" s="44">
        <f>SUM(W244:W247)</f>
        <v>519.5</v>
      </c>
      <c r="X243" s="44">
        <f>SUM(X244:X247)</f>
        <v>719.2</v>
      </c>
      <c r="Y243" s="44">
        <f>X243/W243*100</f>
        <v>138.44080846968239</v>
      </c>
      <c r="Z243" s="44">
        <f>SUM(Z244:Z247)</f>
        <v>414.5</v>
      </c>
      <c r="AA243" s="44">
        <f>SUM(AA244:AA247)</f>
        <v>411.40000000000009</v>
      </c>
      <c r="AB243" s="44">
        <f>AA243/Z243*100</f>
        <v>99.252110977080847</v>
      </c>
      <c r="AC243" s="44">
        <f>SUM(AC244:AC247)</f>
        <v>595.80000000000007</v>
      </c>
      <c r="AD243" s="44">
        <f>SUM(AD244:AD247)</f>
        <v>593.80000000000007</v>
      </c>
      <c r="AE243" s="44">
        <f>AD243/AC243*100</f>
        <v>99.664316884860696</v>
      </c>
      <c r="AF243" s="44">
        <f>SUM(AF244:AF247)</f>
        <v>837.7</v>
      </c>
      <c r="AG243" s="44">
        <f>SUM(AG244:AG247)</f>
        <v>920.1</v>
      </c>
      <c r="AH243" s="44">
        <f>AG243/AF243*100</f>
        <v>109.83645696550077</v>
      </c>
      <c r="AI243" s="44">
        <f>SUM(AI244:AI247)</f>
        <v>1232.2</v>
      </c>
      <c r="AJ243" s="44">
        <f>SUM(AJ244:AJ247)</f>
        <v>1125.5</v>
      </c>
      <c r="AK243" s="44">
        <f>AJ243/AI243*100</f>
        <v>91.340691446193802</v>
      </c>
      <c r="AL243" s="44">
        <f>SUM(AL244:AL247)</f>
        <v>778.69999999999982</v>
      </c>
      <c r="AM243" s="44">
        <f>SUM(AM244:AM247)</f>
        <v>736.39999999999986</v>
      </c>
      <c r="AN243" s="44">
        <f>AM243/AL243*100</f>
        <v>94.567869526133308</v>
      </c>
      <c r="AO243" s="44">
        <f>SUM(AO244:AO247)</f>
        <v>2005.6999999999998</v>
      </c>
      <c r="AP243" s="44">
        <f>SUM(AP244:AP247)</f>
        <v>1648.8</v>
      </c>
      <c r="AQ243" s="44">
        <f>AP243/AO243*100</f>
        <v>82.205713715909667</v>
      </c>
      <c r="AR243" s="181"/>
      <c r="AS243" s="181"/>
      <c r="AT243" s="10"/>
      <c r="AU243" s="10"/>
      <c r="AV243" s="10"/>
    </row>
    <row r="244" spans="1:48" s="11" customFormat="1" ht="16.5" customHeight="1">
      <c r="A244" s="245"/>
      <c r="B244" s="246"/>
      <c r="C244" s="247"/>
      <c r="D244" s="62" t="s">
        <v>119</v>
      </c>
      <c r="E244" s="7">
        <f>H244+K244+N244+Q244+T244+W244+Z244+AC244+AF244+AI244+AL244+AO244</f>
        <v>0</v>
      </c>
      <c r="F244" s="14">
        <f t="shared" ref="F244" si="342">I244+L244+O244+R244+U244+X244+AA244+AD244+AG244+AJ244+AM244+AP244</f>
        <v>0</v>
      </c>
      <c r="G244" s="7">
        <v>0</v>
      </c>
      <c r="H244" s="19">
        <f>H223-H239-H249-H254-H259</f>
        <v>0</v>
      </c>
      <c r="I244" s="19">
        <f>I223-I239-I249-I254-I259</f>
        <v>0</v>
      </c>
      <c r="J244" s="19">
        <v>0</v>
      </c>
      <c r="K244" s="19">
        <f>K223-K239-K249-K254-K259</f>
        <v>0</v>
      </c>
      <c r="L244" s="19">
        <f>L223-L239-L249-L254-L259</f>
        <v>0</v>
      </c>
      <c r="M244" s="19">
        <v>0</v>
      </c>
      <c r="N244" s="19">
        <f>N223-N239-N249-N254-N259</f>
        <v>0</v>
      </c>
      <c r="O244" s="19">
        <f>O223-O239-O249-O254-O259</f>
        <v>0</v>
      </c>
      <c r="P244" s="19">
        <v>0</v>
      </c>
      <c r="Q244" s="19">
        <f>Q223-Q239-Q249-Q254-Q259</f>
        <v>0</v>
      </c>
      <c r="R244" s="19">
        <f>R223-R239-R249-R254-R259</f>
        <v>0</v>
      </c>
      <c r="S244" s="19">
        <v>0</v>
      </c>
      <c r="T244" s="19">
        <f>T223-T239-T249-T254-T259</f>
        <v>0</v>
      </c>
      <c r="U244" s="19">
        <f>U223-U239-U249-U254-U259</f>
        <v>0</v>
      </c>
      <c r="V244" s="19">
        <v>0</v>
      </c>
      <c r="W244" s="19">
        <f>W223-W239-W249-W254-W259</f>
        <v>0</v>
      </c>
      <c r="X244" s="19">
        <f>X223-X239-X249-X254-X259</f>
        <v>0</v>
      </c>
      <c r="Y244" s="19">
        <v>0</v>
      </c>
      <c r="Z244" s="19">
        <f>Z223-Z239-Z249-Z254-Z259</f>
        <v>0</v>
      </c>
      <c r="AA244" s="19">
        <f>AA223-AA239-AA249-AA254-AA259</f>
        <v>0</v>
      </c>
      <c r="AB244" s="19">
        <v>0</v>
      </c>
      <c r="AC244" s="19">
        <f>AC223-AC239-AC249-AC254-AC259</f>
        <v>0</v>
      </c>
      <c r="AD244" s="19">
        <f>AD223-AD239-AD249-AD254-AD259</f>
        <v>0</v>
      </c>
      <c r="AE244" s="19">
        <v>0</v>
      </c>
      <c r="AF244" s="19">
        <f>AF223-AF239-AF249-AF254-AF259</f>
        <v>0</v>
      </c>
      <c r="AG244" s="19">
        <f>AG223-AG239-AG249-AG254-AG259</f>
        <v>0</v>
      </c>
      <c r="AH244" s="19">
        <v>0</v>
      </c>
      <c r="AI244" s="19">
        <f>AI223-AI239-AI249-AI254-AI259</f>
        <v>0</v>
      </c>
      <c r="AJ244" s="19">
        <f>AJ223-AJ239-AJ249-AJ254-AJ259</f>
        <v>0</v>
      </c>
      <c r="AK244" s="19">
        <v>0</v>
      </c>
      <c r="AL244" s="19">
        <f>AL223-AL239-AL249-AL254-AL259</f>
        <v>0</v>
      </c>
      <c r="AM244" s="19">
        <f>AM223-AM239-AM249-AM254-AM259</f>
        <v>0</v>
      </c>
      <c r="AN244" s="19">
        <v>0</v>
      </c>
      <c r="AO244" s="19">
        <f>AO223-AO239-AO249-AO254-AO259</f>
        <v>0</v>
      </c>
      <c r="AP244" s="19">
        <f>AP223-AP239-AP249-AP254-AP259</f>
        <v>0</v>
      </c>
      <c r="AQ244" s="19">
        <v>0</v>
      </c>
      <c r="AR244" s="182"/>
      <c r="AS244" s="182"/>
      <c r="AT244" s="10"/>
      <c r="AU244" s="10"/>
      <c r="AV244" s="10"/>
    </row>
    <row r="245" spans="1:48" s="11" customFormat="1" ht="16.5" customHeight="1">
      <c r="A245" s="245"/>
      <c r="B245" s="246"/>
      <c r="C245" s="247"/>
      <c r="D245" s="21" t="s">
        <v>23</v>
      </c>
      <c r="E245" s="7">
        <f>H245+K245+N245+Q245+T245+W245+Z245+AC245+AF245+AI245+AL245+AO245</f>
        <v>6742.6000000000013</v>
      </c>
      <c r="F245" s="14">
        <f>I245+L245+O245+R245+U245+X245+AA245+AD245+AG245+AJ245+AM245+AP245</f>
        <v>6445.6</v>
      </c>
      <c r="G245" s="7">
        <f>F245/E245*100</f>
        <v>95.595171002283976</v>
      </c>
      <c r="H245" s="19">
        <f>H224-H240-H250-H255-H260</f>
        <v>101.69999999999999</v>
      </c>
      <c r="I245" s="19">
        <f t="shared" ref="I245" si="343">I224-I240-I250-I255-I260</f>
        <v>42.7</v>
      </c>
      <c r="J245" s="19">
        <f>I245/H245*100</f>
        <v>41.986234021632256</v>
      </c>
      <c r="K245" s="19">
        <f t="shared" ref="K245:L245" si="344">K224-K240-K250-K255-K260</f>
        <v>1097.1000000000001</v>
      </c>
      <c r="L245" s="19">
        <f t="shared" si="344"/>
        <v>533.69999999999993</v>
      </c>
      <c r="M245" s="19">
        <f>L245/K245*100</f>
        <v>48.646431501230502</v>
      </c>
      <c r="N245" s="19">
        <f t="shared" ref="N245:O245" si="345">N224-N240-N250-N255-N260</f>
        <v>766.19999999999993</v>
      </c>
      <c r="O245" s="19">
        <f t="shared" si="345"/>
        <v>315.79999999999995</v>
      </c>
      <c r="P245" s="19">
        <f>O245/N245*100</f>
        <v>41.216392586791954</v>
      </c>
      <c r="Q245" s="19">
        <f t="shared" ref="Q245:R245" si="346">Q224-Q240-Q250-Q255-Q260</f>
        <v>95.999999999999986</v>
      </c>
      <c r="R245" s="19">
        <f t="shared" si="346"/>
        <v>842.90000000000009</v>
      </c>
      <c r="S245" s="19">
        <f>R245/Q245*100</f>
        <v>878.0208333333336</v>
      </c>
      <c r="T245" s="19">
        <f t="shared" ref="T245:U245" si="347">T224-T240-T250-T255-T260</f>
        <v>39.699999999999974</v>
      </c>
      <c r="U245" s="19">
        <f t="shared" si="347"/>
        <v>39.699999999999989</v>
      </c>
      <c r="V245" s="19">
        <f>U245/T245*100</f>
        <v>100.00000000000004</v>
      </c>
      <c r="W245" s="19">
        <f t="shared" ref="W245:X245" si="348">W224-W240-W250-W255-W260</f>
        <v>214.30000000000004</v>
      </c>
      <c r="X245" s="19">
        <f t="shared" si="348"/>
        <v>408.90000000000009</v>
      </c>
      <c r="Y245" s="19">
        <f>X245/W245*100</f>
        <v>190.80727951469902</v>
      </c>
      <c r="Z245" s="19">
        <f t="shared" ref="Z245:AA245" si="349">Z224-Z240-Z250-Z255-Z260</f>
        <v>259.40000000000003</v>
      </c>
      <c r="AA245" s="19">
        <f t="shared" si="349"/>
        <v>259.50000000000006</v>
      </c>
      <c r="AB245" s="19">
        <f>AA245/Z245*100</f>
        <v>100.03855050115654</v>
      </c>
      <c r="AC245" s="19">
        <f t="shared" ref="AC245:AD245" si="350">AC224-AC240-AC250-AC255-AC260</f>
        <v>422.70000000000005</v>
      </c>
      <c r="AD245" s="19">
        <f t="shared" si="350"/>
        <v>437.10000000000008</v>
      </c>
      <c r="AE245" s="19">
        <f>AD245/AC245*100</f>
        <v>103.40667139815474</v>
      </c>
      <c r="AF245" s="19">
        <f t="shared" ref="AF245:AG245" si="351">AF224-AF240-AF250-AF255-AF260</f>
        <v>567.5</v>
      </c>
      <c r="AG245" s="19">
        <f t="shared" si="351"/>
        <v>668.2</v>
      </c>
      <c r="AH245" s="19">
        <f>AG245/AF245*100</f>
        <v>117.7444933920705</v>
      </c>
      <c r="AI245" s="19">
        <f t="shared" ref="AI245:AJ245" si="352">AI224-AI240-AI250-AI255-AI260</f>
        <v>861.1</v>
      </c>
      <c r="AJ245" s="19">
        <f t="shared" si="352"/>
        <v>832.6</v>
      </c>
      <c r="AK245" s="19">
        <f>AJ245/AI245*100</f>
        <v>96.690279874579019</v>
      </c>
      <c r="AL245" s="19">
        <f>AL224-AL240-AL250-AL255-AL260</f>
        <v>663.59999999999991</v>
      </c>
      <c r="AM245" s="19">
        <f t="shared" ref="AM245" si="353">AM224-AM240-AM250-AM255-AM260</f>
        <v>629.49999999999989</v>
      </c>
      <c r="AN245" s="19">
        <f>AM245/AL245*100</f>
        <v>94.861362266425559</v>
      </c>
      <c r="AO245" s="19">
        <f t="shared" ref="AO245:AP245" si="354">AO224-AO240-AO250-AO255-AO260</f>
        <v>1653.3</v>
      </c>
      <c r="AP245" s="19">
        <f t="shared" si="354"/>
        <v>1435</v>
      </c>
      <c r="AQ245" s="19">
        <f>AP245/AO245*100</f>
        <v>86.796104760176618</v>
      </c>
      <c r="AR245" s="182"/>
      <c r="AS245" s="182"/>
      <c r="AT245" s="10"/>
      <c r="AU245" s="10"/>
      <c r="AV245" s="10"/>
    </row>
    <row r="246" spans="1:48" s="11" customFormat="1" ht="16.5" customHeight="1">
      <c r="A246" s="245"/>
      <c r="B246" s="246"/>
      <c r="C246" s="247"/>
      <c r="D246" s="21" t="s">
        <v>120</v>
      </c>
      <c r="E246" s="7">
        <f>H246+K246+N246+Q246+T246+W246+Z246+AC246+AF246+AI246+AL246+AO246</f>
        <v>3534.9999999999995</v>
      </c>
      <c r="F246" s="14">
        <f>I246+L246+O246+R246+U246+X246+AA246+AD246+AG246+AJ246+AM246+AP246</f>
        <v>3255.0000000000005</v>
      </c>
      <c r="G246" s="7">
        <f>F246/E246*100</f>
        <v>92.079207920792101</v>
      </c>
      <c r="H246" s="19">
        <f t="shared" ref="H246:I246" si="355">H225-H241-H251-H256-H261</f>
        <v>0</v>
      </c>
      <c r="I246" s="19">
        <f t="shared" si="355"/>
        <v>0</v>
      </c>
      <c r="J246" s="19">
        <v>0</v>
      </c>
      <c r="K246" s="19">
        <f t="shared" ref="K246:L246" si="356">K225-K241-K251-K256-K261</f>
        <v>104.2</v>
      </c>
      <c r="L246" s="19">
        <f t="shared" si="356"/>
        <v>104.2</v>
      </c>
      <c r="M246" s="19">
        <f t="shared" ref="M246" si="357">L246/K246*100</f>
        <v>100</v>
      </c>
      <c r="N246" s="19">
        <f t="shared" ref="N246:O246" si="358">N225-N241-N251-N256-N261</f>
        <v>134.20000000000002</v>
      </c>
      <c r="O246" s="19">
        <f t="shared" si="358"/>
        <v>134.20000000000002</v>
      </c>
      <c r="P246" s="19">
        <f t="shared" ref="P246" si="359">O246/N246*100</f>
        <v>100</v>
      </c>
      <c r="Q246" s="19">
        <f t="shared" ref="Q246:R246" si="360">Q225-Q241-Q251-Q256-Q261</f>
        <v>1339.3000000000002</v>
      </c>
      <c r="R246" s="19">
        <f t="shared" si="360"/>
        <v>1321.1000000000001</v>
      </c>
      <c r="S246" s="19">
        <f t="shared" ref="S246" si="361">R246/Q246*100</f>
        <v>98.64108116180094</v>
      </c>
      <c r="T246" s="19">
        <f t="shared" ref="T246:U246" si="362">T225-T241-T251-T256-T261</f>
        <v>215.1</v>
      </c>
      <c r="U246" s="19">
        <f t="shared" si="362"/>
        <v>211.1</v>
      </c>
      <c r="V246" s="19">
        <f t="shared" ref="V246" si="363">U246/T246*100</f>
        <v>98.140399814039981</v>
      </c>
      <c r="W246" s="19">
        <f t="shared" ref="W246:X246" si="364">W225-W241-W251-W256-W261</f>
        <v>305.2</v>
      </c>
      <c r="X246" s="19">
        <f t="shared" si="364"/>
        <v>310.29999999999995</v>
      </c>
      <c r="Y246" s="19">
        <f t="shared" ref="Y246" si="365">X246/W246*100</f>
        <v>101.67103538663171</v>
      </c>
      <c r="Z246" s="19">
        <f t="shared" ref="Z246:AA246" si="366">Z225-Z241-Z251-Z256-Z261</f>
        <v>155.1</v>
      </c>
      <c r="AA246" s="19">
        <f t="shared" si="366"/>
        <v>151.9</v>
      </c>
      <c r="AB246" s="19">
        <f t="shared" ref="AB246" si="367">AA246/Z246*100</f>
        <v>97.93681495809156</v>
      </c>
      <c r="AC246" s="19">
        <f t="shared" ref="AC246:AD246" si="368">AC225-AC241-AC251-AC256-AC261</f>
        <v>173.1</v>
      </c>
      <c r="AD246" s="19">
        <f t="shared" si="368"/>
        <v>156.69999999999999</v>
      </c>
      <c r="AE246" s="19">
        <f t="shared" ref="AE246" si="369">AD246/AC246*100</f>
        <v>90.525707683419981</v>
      </c>
      <c r="AF246" s="19">
        <f t="shared" ref="AF246:AG246" si="370">AF225-AF241-AF251-AF256-AF261</f>
        <v>270.2</v>
      </c>
      <c r="AG246" s="19">
        <f t="shared" si="370"/>
        <v>251.89999999999998</v>
      </c>
      <c r="AH246" s="19">
        <f t="shared" ref="AH246" si="371">AG246/AF246*100</f>
        <v>93.227239082161361</v>
      </c>
      <c r="AI246" s="19">
        <f t="shared" ref="AI246:AJ246" si="372">AI225-AI241-AI251-AI256-AI261</f>
        <v>371.1</v>
      </c>
      <c r="AJ246" s="19">
        <f t="shared" si="372"/>
        <v>292.90000000000003</v>
      </c>
      <c r="AK246" s="19">
        <f t="shared" ref="AK246" si="373">AJ246/AI246*100</f>
        <v>78.927512799784424</v>
      </c>
      <c r="AL246" s="19">
        <f t="shared" ref="AL246:AM246" si="374">AL225-AL241-AL251-AL256-AL261</f>
        <v>115.09999999999997</v>
      </c>
      <c r="AM246" s="19">
        <f t="shared" si="374"/>
        <v>106.89999999999998</v>
      </c>
      <c r="AN246" s="19">
        <f t="shared" ref="AN246" si="375">AM246/AL246*100</f>
        <v>92.87576020851435</v>
      </c>
      <c r="AO246" s="19">
        <f t="shared" ref="AO246:AP246" si="376">AO225-AO241-AO251-AO256-AO261</f>
        <v>352.4</v>
      </c>
      <c r="AP246" s="19">
        <f t="shared" si="376"/>
        <v>213.8</v>
      </c>
      <c r="AQ246" s="19">
        <f t="shared" ref="AQ246" si="377">AP246/AO246*100</f>
        <v>60.669693530079464</v>
      </c>
      <c r="AR246" s="182"/>
      <c r="AS246" s="182"/>
      <c r="AT246" s="10"/>
      <c r="AU246" s="10"/>
      <c r="AV246" s="10"/>
    </row>
    <row r="247" spans="1:48" s="11" customFormat="1" ht="119.25" customHeight="1">
      <c r="A247" s="248"/>
      <c r="B247" s="249"/>
      <c r="C247" s="250"/>
      <c r="D247" s="21" t="s">
        <v>121</v>
      </c>
      <c r="E247" s="7">
        <f t="shared" ref="E247" si="378">H247+K247+N247+Q247+T247+W247+Z247+AC247+AF247+AI247+AL247+AO247</f>
        <v>0</v>
      </c>
      <c r="F247" s="14">
        <f>I247+L247+O247+R247+U247+X247+AA247+AD247+AG247+AJ247+AM247+AP247</f>
        <v>0</v>
      </c>
      <c r="G247" s="7">
        <v>0</v>
      </c>
      <c r="H247" s="19">
        <f t="shared" ref="H247:I247" si="379">H226-H242-H252-H257-H262</f>
        <v>0</v>
      </c>
      <c r="I247" s="19">
        <f t="shared" si="379"/>
        <v>0</v>
      </c>
      <c r="J247" s="19">
        <v>0</v>
      </c>
      <c r="K247" s="19">
        <f t="shared" ref="K247:L247" si="380">K226-K242-K252-K257-K262</f>
        <v>0</v>
      </c>
      <c r="L247" s="19">
        <f t="shared" si="380"/>
        <v>0</v>
      </c>
      <c r="M247" s="19">
        <v>0</v>
      </c>
      <c r="N247" s="19">
        <f t="shared" ref="N247:O247" si="381">N226-N242-N252-N257-N262</f>
        <v>0</v>
      </c>
      <c r="O247" s="19">
        <f t="shared" si="381"/>
        <v>0</v>
      </c>
      <c r="P247" s="19">
        <v>0</v>
      </c>
      <c r="Q247" s="19">
        <f t="shared" ref="Q247:R247" si="382">Q226-Q242-Q252-Q257-Q262</f>
        <v>0</v>
      </c>
      <c r="R247" s="19">
        <f t="shared" si="382"/>
        <v>0</v>
      </c>
      <c r="S247" s="19">
        <v>0</v>
      </c>
      <c r="T247" s="19">
        <f t="shared" ref="T247:U247" si="383">T226-T242-T252-T257-T262</f>
        <v>0</v>
      </c>
      <c r="U247" s="19">
        <f t="shared" si="383"/>
        <v>0</v>
      </c>
      <c r="V247" s="19">
        <v>0</v>
      </c>
      <c r="W247" s="19">
        <f t="shared" ref="W247:X247" si="384">W226-W242-W252-W257-W262</f>
        <v>0</v>
      </c>
      <c r="X247" s="19">
        <f t="shared" si="384"/>
        <v>0</v>
      </c>
      <c r="Y247" s="19">
        <v>0</v>
      </c>
      <c r="Z247" s="19">
        <f t="shared" ref="Z247:AA247" si="385">Z226-Z242-Z252-Z257-Z262</f>
        <v>0</v>
      </c>
      <c r="AA247" s="19">
        <f t="shared" si="385"/>
        <v>0</v>
      </c>
      <c r="AB247" s="19">
        <v>0</v>
      </c>
      <c r="AC247" s="19">
        <f t="shared" ref="AC247:AD247" si="386">AC226-AC242-AC252-AC257-AC262</f>
        <v>0</v>
      </c>
      <c r="AD247" s="19">
        <f t="shared" si="386"/>
        <v>0</v>
      </c>
      <c r="AE247" s="19">
        <v>0</v>
      </c>
      <c r="AF247" s="19">
        <f t="shared" ref="AF247:AG247" si="387">AF226-AF242-AF252-AF257-AF262</f>
        <v>0</v>
      </c>
      <c r="AG247" s="19">
        <f t="shared" si="387"/>
        <v>0</v>
      </c>
      <c r="AH247" s="19">
        <v>0</v>
      </c>
      <c r="AI247" s="19">
        <f t="shared" ref="AI247:AJ247" si="388">AI226-AI242-AI252-AI257-AI262</f>
        <v>0</v>
      </c>
      <c r="AJ247" s="19">
        <f t="shared" si="388"/>
        <v>0</v>
      </c>
      <c r="AK247" s="19">
        <v>0</v>
      </c>
      <c r="AL247" s="19">
        <f t="shared" ref="AL247:AM247" si="389">AL226-AL242-AL252-AL257-AL262</f>
        <v>0</v>
      </c>
      <c r="AM247" s="19">
        <f t="shared" si="389"/>
        <v>0</v>
      </c>
      <c r="AN247" s="19">
        <v>0</v>
      </c>
      <c r="AO247" s="19">
        <f t="shared" ref="AO247:AP247" si="390">AO226-AO242-AO252-AO257-AO262</f>
        <v>0</v>
      </c>
      <c r="AP247" s="19">
        <f t="shared" si="390"/>
        <v>0</v>
      </c>
      <c r="AQ247" s="19">
        <v>0</v>
      </c>
      <c r="AR247" s="179"/>
      <c r="AS247" s="179"/>
      <c r="AT247" s="10"/>
      <c r="AU247" s="10"/>
      <c r="AV247" s="10"/>
    </row>
    <row r="248" spans="1:48" s="12" customFormat="1" ht="16.5" customHeight="1">
      <c r="A248" s="242" t="s">
        <v>219</v>
      </c>
      <c r="B248" s="243"/>
      <c r="C248" s="244"/>
      <c r="D248" s="13" t="s">
        <v>123</v>
      </c>
      <c r="E248" s="7">
        <f>E249+E250+E251</f>
        <v>300</v>
      </c>
      <c r="F248" s="7">
        <f>F249+F250+F251</f>
        <v>300</v>
      </c>
      <c r="G248" s="7">
        <f>F248/E248*100</f>
        <v>100</v>
      </c>
      <c r="H248" s="44">
        <f>H249+H250+H251+H252</f>
        <v>0</v>
      </c>
      <c r="I248" s="44">
        <f>I249+I250+I251+I252</f>
        <v>0</v>
      </c>
      <c r="J248" s="44">
        <v>0</v>
      </c>
      <c r="K248" s="44">
        <f>K249+K250+K251+K252</f>
        <v>0</v>
      </c>
      <c r="L248" s="44">
        <f>L249+L250+L251+L252</f>
        <v>0</v>
      </c>
      <c r="M248" s="44">
        <v>0</v>
      </c>
      <c r="N248" s="44">
        <f>N249+N250+N251+N252</f>
        <v>0</v>
      </c>
      <c r="O248" s="44">
        <f>O249+O250+O251+O252</f>
        <v>0</v>
      </c>
      <c r="P248" s="44">
        <v>0</v>
      </c>
      <c r="Q248" s="44">
        <f>Q249+Q250+Q251+Q252</f>
        <v>0</v>
      </c>
      <c r="R248" s="44">
        <f>R249+R250+R251+R252</f>
        <v>0</v>
      </c>
      <c r="S248" s="44">
        <v>0</v>
      </c>
      <c r="T248" s="44">
        <f>T249+T250+T251+T252</f>
        <v>0</v>
      </c>
      <c r="U248" s="44">
        <f>U249+U250+U251+U252</f>
        <v>0</v>
      </c>
      <c r="V248" s="44">
        <v>0</v>
      </c>
      <c r="W248" s="44">
        <f>W249+W250+W251+W252</f>
        <v>0</v>
      </c>
      <c r="X248" s="44">
        <f>X249+X250+X251+X252</f>
        <v>0</v>
      </c>
      <c r="Y248" s="44">
        <v>0</v>
      </c>
      <c r="Z248" s="44">
        <f>Z249+Z250+Z251+Z252</f>
        <v>0</v>
      </c>
      <c r="AA248" s="44">
        <f>AA249+AA250+AA251+AA252</f>
        <v>0</v>
      </c>
      <c r="AB248" s="44">
        <v>0</v>
      </c>
      <c r="AC248" s="44">
        <f>AC249+AC250+AC251+AC252</f>
        <v>0</v>
      </c>
      <c r="AD248" s="44">
        <f>AD249+AD250+AD251+AD252</f>
        <v>0</v>
      </c>
      <c r="AE248" s="44">
        <v>0</v>
      </c>
      <c r="AF248" s="44">
        <f>AF249+AF250+AF251+AF252</f>
        <v>0</v>
      </c>
      <c r="AG248" s="44">
        <f>AG249+AG250+AG251+AG252</f>
        <v>0</v>
      </c>
      <c r="AH248" s="44">
        <v>0</v>
      </c>
      <c r="AI248" s="44">
        <f>AI249+AI250+AI251+AI252</f>
        <v>0</v>
      </c>
      <c r="AJ248" s="44">
        <f>AJ249+AJ250+AJ251+AJ252</f>
        <v>0</v>
      </c>
      <c r="AK248" s="44">
        <v>0</v>
      </c>
      <c r="AL248" s="44">
        <f>AL249+AL250+AL251+AL252</f>
        <v>300</v>
      </c>
      <c r="AM248" s="44">
        <f>AM249+AM250+AM251+AM252</f>
        <v>300</v>
      </c>
      <c r="AN248" s="44">
        <f>AM248/AL248*100</f>
        <v>100</v>
      </c>
      <c r="AO248" s="44">
        <f>AO249+AO250+AO251+AO252</f>
        <v>0</v>
      </c>
      <c r="AP248" s="44">
        <f>AP249+AP250+AP251+AP252</f>
        <v>0</v>
      </c>
      <c r="AQ248" s="44">
        <v>0</v>
      </c>
      <c r="AR248" s="170"/>
      <c r="AS248" s="170"/>
      <c r="AT248" s="10"/>
      <c r="AU248" s="10"/>
      <c r="AV248" s="10"/>
    </row>
    <row r="249" spans="1:48" s="11" customFormat="1" ht="16.5" customHeight="1">
      <c r="A249" s="245"/>
      <c r="B249" s="246"/>
      <c r="C249" s="247"/>
      <c r="D249" s="62" t="s">
        <v>119</v>
      </c>
      <c r="E249" s="7">
        <f>H249+K249+N249+Q249+T249+W249+Z249+AC249+AF249+AI249+AL249+AO249</f>
        <v>0</v>
      </c>
      <c r="F249" s="14">
        <f t="shared" ref="F249" si="391">I249+L249+O249+R249+U249+X249+AA249+AD249+AG249+AJ249+AM249+AP249</f>
        <v>0</v>
      </c>
      <c r="G249" s="7">
        <v>0</v>
      </c>
      <c r="H249" s="19">
        <v>0</v>
      </c>
      <c r="I249" s="19">
        <v>0</v>
      </c>
      <c r="J249" s="44">
        <v>0</v>
      </c>
      <c r="K249" s="19">
        <v>0</v>
      </c>
      <c r="L249" s="19">
        <v>0</v>
      </c>
      <c r="M249" s="44">
        <v>0</v>
      </c>
      <c r="N249" s="19">
        <v>0</v>
      </c>
      <c r="O249" s="19">
        <v>0</v>
      </c>
      <c r="P249" s="44">
        <v>0</v>
      </c>
      <c r="Q249" s="19">
        <v>0</v>
      </c>
      <c r="R249" s="19">
        <v>0</v>
      </c>
      <c r="S249" s="44">
        <v>0</v>
      </c>
      <c r="T249" s="19">
        <v>0</v>
      </c>
      <c r="U249" s="19">
        <v>0</v>
      </c>
      <c r="V249" s="44">
        <v>0</v>
      </c>
      <c r="W249" s="19">
        <v>0</v>
      </c>
      <c r="X249" s="19">
        <v>0</v>
      </c>
      <c r="Y249" s="44">
        <v>0</v>
      </c>
      <c r="Z249" s="19">
        <v>0</v>
      </c>
      <c r="AA249" s="19">
        <v>0</v>
      </c>
      <c r="AB249" s="44">
        <v>0</v>
      </c>
      <c r="AC249" s="19">
        <v>0</v>
      </c>
      <c r="AD249" s="19">
        <v>0</v>
      </c>
      <c r="AE249" s="44">
        <v>0</v>
      </c>
      <c r="AF249" s="19">
        <v>0</v>
      </c>
      <c r="AG249" s="19">
        <v>0</v>
      </c>
      <c r="AH249" s="44">
        <v>0</v>
      </c>
      <c r="AI249" s="19">
        <v>0</v>
      </c>
      <c r="AJ249" s="19">
        <v>0</v>
      </c>
      <c r="AK249" s="44">
        <v>0</v>
      </c>
      <c r="AL249" s="19">
        <v>0</v>
      </c>
      <c r="AM249" s="19">
        <v>0</v>
      </c>
      <c r="AN249" s="19">
        <v>0</v>
      </c>
      <c r="AO249" s="19">
        <v>0</v>
      </c>
      <c r="AP249" s="19">
        <v>0</v>
      </c>
      <c r="AQ249" s="44">
        <v>0</v>
      </c>
      <c r="AR249" s="171"/>
      <c r="AS249" s="171"/>
      <c r="AT249" s="10"/>
      <c r="AU249" s="10"/>
      <c r="AV249" s="10"/>
    </row>
    <row r="250" spans="1:48" s="11" customFormat="1" ht="16.5" customHeight="1">
      <c r="A250" s="245"/>
      <c r="B250" s="246"/>
      <c r="C250" s="247"/>
      <c r="D250" s="21" t="s">
        <v>23</v>
      </c>
      <c r="E250" s="7">
        <f>H250+K250+N250+Q250+T250+W250+Z250+AC250+AF250+AI250+AL250+AO250</f>
        <v>150</v>
      </c>
      <c r="F250" s="14">
        <f>I250+L250+O250+R250+U250+X250+AA250+AD250+AG250+AJ250+AM250+AP250</f>
        <v>150</v>
      </c>
      <c r="G250" s="7">
        <f>F250/E250*100</f>
        <v>100</v>
      </c>
      <c r="H250" s="19">
        <v>0</v>
      </c>
      <c r="I250" s="19">
        <v>0</v>
      </c>
      <c r="J250" s="44">
        <v>0</v>
      </c>
      <c r="K250" s="19">
        <v>0</v>
      </c>
      <c r="L250" s="19">
        <v>0</v>
      </c>
      <c r="M250" s="44">
        <v>0</v>
      </c>
      <c r="N250" s="19">
        <v>0</v>
      </c>
      <c r="O250" s="19">
        <v>0</v>
      </c>
      <c r="P250" s="44">
        <v>0</v>
      </c>
      <c r="Q250" s="19">
        <v>0</v>
      </c>
      <c r="R250" s="19">
        <v>0</v>
      </c>
      <c r="S250" s="44">
        <v>0</v>
      </c>
      <c r="T250" s="19">
        <v>0</v>
      </c>
      <c r="U250" s="19">
        <v>0</v>
      </c>
      <c r="V250" s="44">
        <v>0</v>
      </c>
      <c r="W250" s="19">
        <v>0</v>
      </c>
      <c r="X250" s="19">
        <v>0</v>
      </c>
      <c r="Y250" s="44">
        <v>0</v>
      </c>
      <c r="Z250" s="19">
        <v>0</v>
      </c>
      <c r="AA250" s="19">
        <v>0</v>
      </c>
      <c r="AB250" s="44">
        <v>0</v>
      </c>
      <c r="AC250" s="19">
        <v>0</v>
      </c>
      <c r="AD250" s="19">
        <v>0</v>
      </c>
      <c r="AE250" s="44">
        <v>0</v>
      </c>
      <c r="AF250" s="19">
        <v>0</v>
      </c>
      <c r="AG250" s="19">
        <v>0</v>
      </c>
      <c r="AH250" s="44">
        <v>0</v>
      </c>
      <c r="AI250" s="19">
        <v>0</v>
      </c>
      <c r="AJ250" s="19">
        <v>0</v>
      </c>
      <c r="AK250" s="44">
        <v>0</v>
      </c>
      <c r="AL250" s="19">
        <v>150</v>
      </c>
      <c r="AM250" s="19">
        <v>150</v>
      </c>
      <c r="AN250" s="19">
        <f>AM250/AL250*100</f>
        <v>100</v>
      </c>
      <c r="AO250" s="19">
        <v>0</v>
      </c>
      <c r="AP250" s="19">
        <v>0</v>
      </c>
      <c r="AQ250" s="44">
        <v>0</v>
      </c>
      <c r="AR250" s="171"/>
      <c r="AS250" s="171"/>
      <c r="AT250" s="10"/>
      <c r="AU250" s="10"/>
      <c r="AV250" s="10"/>
    </row>
    <row r="251" spans="1:48" s="11" customFormat="1" ht="16.5" customHeight="1">
      <c r="A251" s="245"/>
      <c r="B251" s="246"/>
      <c r="C251" s="247"/>
      <c r="D251" s="21" t="s">
        <v>120</v>
      </c>
      <c r="E251" s="7">
        <f>H251+K251+N251+Q251+T251+W251+Z251+AC251+AF251+AI251+AL251+AO251</f>
        <v>150</v>
      </c>
      <c r="F251" s="14">
        <f>I251+L251+O251+R251+U251+X251+AA251+AD251+AG251+AJ251+AM251+AP251</f>
        <v>150</v>
      </c>
      <c r="G251" s="7">
        <f>F251/E251*100</f>
        <v>100</v>
      </c>
      <c r="H251" s="19">
        <v>0</v>
      </c>
      <c r="I251" s="19">
        <v>0</v>
      </c>
      <c r="J251" s="44">
        <v>0</v>
      </c>
      <c r="K251" s="19">
        <v>0</v>
      </c>
      <c r="L251" s="19">
        <v>0</v>
      </c>
      <c r="M251" s="44">
        <v>0</v>
      </c>
      <c r="N251" s="19">
        <v>0</v>
      </c>
      <c r="O251" s="19">
        <v>0</v>
      </c>
      <c r="P251" s="44">
        <v>0</v>
      </c>
      <c r="Q251" s="19">
        <v>0</v>
      </c>
      <c r="R251" s="19">
        <v>0</v>
      </c>
      <c r="S251" s="44">
        <v>0</v>
      </c>
      <c r="T251" s="19">
        <v>0</v>
      </c>
      <c r="U251" s="19">
        <v>0</v>
      </c>
      <c r="V251" s="44">
        <v>0</v>
      </c>
      <c r="W251" s="19">
        <v>0</v>
      </c>
      <c r="X251" s="19">
        <v>0</v>
      </c>
      <c r="Y251" s="44">
        <v>0</v>
      </c>
      <c r="Z251" s="19">
        <v>0</v>
      </c>
      <c r="AA251" s="19">
        <v>0</v>
      </c>
      <c r="AB251" s="44">
        <v>0</v>
      </c>
      <c r="AC251" s="19">
        <v>0</v>
      </c>
      <c r="AD251" s="19">
        <v>0</v>
      </c>
      <c r="AE251" s="44">
        <v>0</v>
      </c>
      <c r="AF251" s="19">
        <v>0</v>
      </c>
      <c r="AG251" s="19">
        <v>0</v>
      </c>
      <c r="AH251" s="44">
        <v>0</v>
      </c>
      <c r="AI251" s="19">
        <v>0</v>
      </c>
      <c r="AJ251" s="19">
        <v>0</v>
      </c>
      <c r="AK251" s="44">
        <v>0</v>
      </c>
      <c r="AL251" s="19">
        <v>150</v>
      </c>
      <c r="AM251" s="19">
        <v>150</v>
      </c>
      <c r="AN251" s="19">
        <f t="shared" ref="AN251" si="392">AM251/AL251*100</f>
        <v>100</v>
      </c>
      <c r="AO251" s="19">
        <v>0</v>
      </c>
      <c r="AP251" s="19">
        <v>0</v>
      </c>
      <c r="AQ251" s="44">
        <v>0</v>
      </c>
      <c r="AR251" s="171"/>
      <c r="AS251" s="171"/>
      <c r="AT251" s="10"/>
      <c r="AU251" s="10"/>
      <c r="AV251" s="10"/>
    </row>
    <row r="252" spans="1:48" s="11" customFormat="1" ht="16.5" customHeight="1">
      <c r="A252" s="248"/>
      <c r="B252" s="249"/>
      <c r="C252" s="250"/>
      <c r="D252" s="21" t="s">
        <v>121</v>
      </c>
      <c r="E252" s="7">
        <f t="shared" ref="E252" si="393">H252+K252+N252+Q252+T252+W252+Z252+AC252+AF252+AI252+AL252+AO252</f>
        <v>0</v>
      </c>
      <c r="F252" s="14">
        <f>I252+L252+O252+R252+U252+X252+AA252+AD252+AG252+AJ252+AM252+AP252</f>
        <v>0</v>
      </c>
      <c r="G252" s="7">
        <v>0</v>
      </c>
      <c r="H252" s="19">
        <v>0</v>
      </c>
      <c r="I252" s="19">
        <v>0</v>
      </c>
      <c r="J252" s="44">
        <v>0</v>
      </c>
      <c r="K252" s="19">
        <v>0</v>
      </c>
      <c r="L252" s="19">
        <v>0</v>
      </c>
      <c r="M252" s="44">
        <v>0</v>
      </c>
      <c r="N252" s="19">
        <v>0</v>
      </c>
      <c r="O252" s="19">
        <v>0</v>
      </c>
      <c r="P252" s="44">
        <v>0</v>
      </c>
      <c r="Q252" s="19">
        <v>0</v>
      </c>
      <c r="R252" s="19">
        <v>0</v>
      </c>
      <c r="S252" s="44">
        <v>0</v>
      </c>
      <c r="T252" s="19">
        <v>0</v>
      </c>
      <c r="U252" s="19">
        <v>0</v>
      </c>
      <c r="V252" s="44">
        <v>0</v>
      </c>
      <c r="W252" s="19">
        <v>0</v>
      </c>
      <c r="X252" s="19">
        <v>0</v>
      </c>
      <c r="Y252" s="44">
        <v>0</v>
      </c>
      <c r="Z252" s="19">
        <v>0</v>
      </c>
      <c r="AA252" s="19">
        <v>0</v>
      </c>
      <c r="AB252" s="44">
        <v>0</v>
      </c>
      <c r="AC252" s="19">
        <v>0</v>
      </c>
      <c r="AD252" s="19">
        <v>0</v>
      </c>
      <c r="AE252" s="44">
        <v>0</v>
      </c>
      <c r="AF252" s="19">
        <v>0</v>
      </c>
      <c r="AG252" s="19">
        <v>0</v>
      </c>
      <c r="AH252" s="44">
        <v>0</v>
      </c>
      <c r="AI252" s="19">
        <v>0</v>
      </c>
      <c r="AJ252" s="19">
        <v>0</v>
      </c>
      <c r="AK252" s="44">
        <v>0</v>
      </c>
      <c r="AL252" s="19">
        <v>0</v>
      </c>
      <c r="AM252" s="19">
        <v>0</v>
      </c>
      <c r="AN252" s="44">
        <v>0</v>
      </c>
      <c r="AO252" s="19">
        <v>0</v>
      </c>
      <c r="AP252" s="19">
        <v>0</v>
      </c>
      <c r="AQ252" s="44">
        <v>0</v>
      </c>
      <c r="AR252" s="172"/>
      <c r="AS252" s="172"/>
      <c r="AT252" s="10"/>
      <c r="AU252" s="10"/>
      <c r="AV252" s="10"/>
    </row>
    <row r="253" spans="1:48" s="12" customFormat="1" ht="16.5" customHeight="1">
      <c r="A253" s="242" t="s">
        <v>220</v>
      </c>
      <c r="B253" s="243"/>
      <c r="C253" s="244"/>
      <c r="D253" s="13" t="s">
        <v>123</v>
      </c>
      <c r="E253" s="7">
        <f>E254+E255+E256</f>
        <v>79</v>
      </c>
      <c r="F253" s="7">
        <f>F254+F255+F256</f>
        <v>79</v>
      </c>
      <c r="G253" s="7">
        <f>F253/E253*100</f>
        <v>100</v>
      </c>
      <c r="H253" s="44">
        <f>H254+H255+H256+H257</f>
        <v>0</v>
      </c>
      <c r="I253" s="44">
        <f>I254+I255+I256+I257</f>
        <v>0</v>
      </c>
      <c r="J253" s="44">
        <v>0</v>
      </c>
      <c r="K253" s="44">
        <f>K254+K255+K256+K257</f>
        <v>9.1</v>
      </c>
      <c r="L253" s="44">
        <f>L254+L255+L256+L257</f>
        <v>9.1</v>
      </c>
      <c r="M253" s="44">
        <f>L253/K253*100</f>
        <v>100</v>
      </c>
      <c r="N253" s="44">
        <f>N254+N255+N256+N257</f>
        <v>7.1</v>
      </c>
      <c r="O253" s="44">
        <f>O254+O255+O256+O257</f>
        <v>7.1</v>
      </c>
      <c r="P253" s="44">
        <f>O253/N253*100</f>
        <v>100</v>
      </c>
      <c r="Q253" s="44">
        <f>Q254+Q255+Q256+Q257</f>
        <v>7.3</v>
      </c>
      <c r="R253" s="44">
        <f>R254+R255+R256+R257</f>
        <v>7.3</v>
      </c>
      <c r="S253" s="44">
        <f>R253/Q253*100</f>
        <v>100</v>
      </c>
      <c r="T253" s="44">
        <f>T254+T255+T256+T257</f>
        <v>2.7</v>
      </c>
      <c r="U253" s="44">
        <f>U254+U255+U256+U257</f>
        <v>2.7</v>
      </c>
      <c r="V253" s="44">
        <f>U253/T253*100</f>
        <v>100</v>
      </c>
      <c r="W253" s="44">
        <f>W254+W255+W256+W257</f>
        <v>12.6</v>
      </c>
      <c r="X253" s="44">
        <f>X254+X255+X256+X257</f>
        <v>8.6999999999999993</v>
      </c>
      <c r="Y253" s="44">
        <f>X253/W253*100</f>
        <v>69.047619047619051</v>
      </c>
      <c r="Z253" s="44">
        <f>Z254+Z255+Z256+Z257</f>
        <v>1.3</v>
      </c>
      <c r="AA253" s="44">
        <f>AA254+AA255+AA256+AA257</f>
        <v>1.2</v>
      </c>
      <c r="AB253" s="44">
        <f>AA253/Z253*100</f>
        <v>92.307692307692307</v>
      </c>
      <c r="AC253" s="44">
        <f>AC254+AC255+AC256+AC257</f>
        <v>6.2</v>
      </c>
      <c r="AD253" s="44">
        <f>AD254+AD255+AD256+AD257</f>
        <v>6.2</v>
      </c>
      <c r="AE253" s="44">
        <f>AD253/AC253*100</f>
        <v>100</v>
      </c>
      <c r="AF253" s="44">
        <f>AF254+AF255+AF256+AF257</f>
        <v>5</v>
      </c>
      <c r="AG253" s="44">
        <f>AG254+AG255+AG256+AG257</f>
        <v>5</v>
      </c>
      <c r="AH253" s="44">
        <f>AG253/AF253*100</f>
        <v>100</v>
      </c>
      <c r="AI253" s="44">
        <f>AI254+AI255+AI256+AI257</f>
        <v>5.8000000000000007</v>
      </c>
      <c r="AJ253" s="44">
        <f>AJ254+AJ255+AJ256+AJ257</f>
        <v>5.8</v>
      </c>
      <c r="AK253" s="44">
        <v>0</v>
      </c>
      <c r="AL253" s="44">
        <f>AL254+AL255+AL256+AL257</f>
        <v>5.2</v>
      </c>
      <c r="AM253" s="44">
        <f>AM254+AM255+AM256+AM257</f>
        <v>5.2</v>
      </c>
      <c r="AN253" s="44">
        <v>0</v>
      </c>
      <c r="AO253" s="44">
        <f>AO254+AO255+AO256+AO257</f>
        <v>16.7</v>
      </c>
      <c r="AP253" s="44">
        <f>AP254+AP255+AP256+AP257</f>
        <v>20.7</v>
      </c>
      <c r="AQ253" s="44">
        <v>0</v>
      </c>
      <c r="AR253" s="170"/>
      <c r="AS253" s="170"/>
      <c r="AT253" s="10"/>
      <c r="AU253" s="10"/>
      <c r="AV253" s="10"/>
    </row>
    <row r="254" spans="1:48" s="11" customFormat="1" ht="16.5" customHeight="1">
      <c r="A254" s="245"/>
      <c r="B254" s="246"/>
      <c r="C254" s="247"/>
      <c r="D254" s="62" t="s">
        <v>119</v>
      </c>
      <c r="E254" s="7">
        <f>H254+K254+N254+Q254+T254+W254+Z254+AC254+AF254+AI254+AL254+AO254</f>
        <v>0</v>
      </c>
      <c r="F254" s="14">
        <f t="shared" ref="F254" si="394">I254+L254+O254+R254+U254+X254+AA254+AD254+AG254+AJ254+AM254+AP254</f>
        <v>0</v>
      </c>
      <c r="G254" s="7">
        <v>0</v>
      </c>
      <c r="H254" s="19">
        <v>0</v>
      </c>
      <c r="I254" s="19">
        <v>0</v>
      </c>
      <c r="J254" s="44">
        <v>0</v>
      </c>
      <c r="K254" s="19">
        <v>0</v>
      </c>
      <c r="L254" s="19">
        <v>0</v>
      </c>
      <c r="M254" s="44">
        <v>0</v>
      </c>
      <c r="N254" s="19">
        <v>0</v>
      </c>
      <c r="O254" s="19">
        <v>0</v>
      </c>
      <c r="P254" s="44">
        <v>0</v>
      </c>
      <c r="Q254" s="19">
        <v>0</v>
      </c>
      <c r="R254" s="19">
        <v>0</v>
      </c>
      <c r="S254" s="44">
        <v>0</v>
      </c>
      <c r="T254" s="19">
        <v>0</v>
      </c>
      <c r="U254" s="19">
        <v>0</v>
      </c>
      <c r="V254" s="44">
        <v>0</v>
      </c>
      <c r="W254" s="19">
        <v>0</v>
      </c>
      <c r="X254" s="19">
        <v>0</v>
      </c>
      <c r="Y254" s="44">
        <v>0</v>
      </c>
      <c r="Z254" s="19">
        <v>0</v>
      </c>
      <c r="AA254" s="19">
        <v>0</v>
      </c>
      <c r="AB254" s="44">
        <v>0</v>
      </c>
      <c r="AC254" s="19">
        <v>0</v>
      </c>
      <c r="AD254" s="19">
        <v>0</v>
      </c>
      <c r="AE254" s="44">
        <v>0</v>
      </c>
      <c r="AF254" s="19">
        <v>0</v>
      </c>
      <c r="AG254" s="19">
        <v>0</v>
      </c>
      <c r="AH254" s="44">
        <v>0</v>
      </c>
      <c r="AI254" s="19">
        <v>0</v>
      </c>
      <c r="AJ254" s="19">
        <v>0</v>
      </c>
      <c r="AK254" s="44">
        <v>0</v>
      </c>
      <c r="AL254" s="19">
        <v>0</v>
      </c>
      <c r="AM254" s="19">
        <v>0</v>
      </c>
      <c r="AN254" s="44">
        <v>0</v>
      </c>
      <c r="AO254" s="19">
        <v>0</v>
      </c>
      <c r="AP254" s="19">
        <v>0</v>
      </c>
      <c r="AQ254" s="44">
        <v>0</v>
      </c>
      <c r="AR254" s="171"/>
      <c r="AS254" s="171"/>
      <c r="AT254" s="10"/>
      <c r="AU254" s="10"/>
      <c r="AV254" s="10"/>
    </row>
    <row r="255" spans="1:48" s="11" customFormat="1" ht="16.5" customHeight="1">
      <c r="A255" s="245"/>
      <c r="B255" s="246"/>
      <c r="C255" s="247"/>
      <c r="D255" s="21" t="s">
        <v>23</v>
      </c>
      <c r="E255" s="7">
        <f>H255+K255+N255+Q255+T255+W255+Z255+AC255+AF255+AI255+AL255+AO255</f>
        <v>79</v>
      </c>
      <c r="F255" s="14">
        <f>I255+L255+O255+R255+U255+X255+AA255+AD255+AG255+AJ255+AM255+AP255</f>
        <v>79</v>
      </c>
      <c r="G255" s="7">
        <f>F255/E255*100</f>
        <v>100</v>
      </c>
      <c r="H255" s="19">
        <v>0</v>
      </c>
      <c r="I255" s="19">
        <v>0</v>
      </c>
      <c r="J255" s="44">
        <v>0</v>
      </c>
      <c r="K255" s="19">
        <v>9.1</v>
      </c>
      <c r="L255" s="19">
        <v>9.1</v>
      </c>
      <c r="M255" s="44">
        <f>L255/K255*100</f>
        <v>100</v>
      </c>
      <c r="N255" s="19">
        <f>10-2.9</f>
        <v>7.1</v>
      </c>
      <c r="O255" s="19">
        <v>7.1</v>
      </c>
      <c r="P255" s="44">
        <f>O255/N255*100</f>
        <v>100</v>
      </c>
      <c r="Q255" s="19">
        <v>7.3</v>
      </c>
      <c r="R255" s="19">
        <v>7.3</v>
      </c>
      <c r="S255" s="44">
        <f>R255/Q255*100</f>
        <v>100</v>
      </c>
      <c r="T255" s="19">
        <v>2.7</v>
      </c>
      <c r="U255" s="19">
        <v>2.7</v>
      </c>
      <c r="V255" s="44">
        <f>U255/T255*100</f>
        <v>100</v>
      </c>
      <c r="W255" s="19">
        <f>16.5-3.9</f>
        <v>12.6</v>
      </c>
      <c r="X255" s="19">
        <v>8.6999999999999993</v>
      </c>
      <c r="Y255" s="44">
        <f>X255/W255*100</f>
        <v>69.047619047619051</v>
      </c>
      <c r="Z255" s="19">
        <v>1.3</v>
      </c>
      <c r="AA255" s="19">
        <v>1.2</v>
      </c>
      <c r="AB255" s="44">
        <f>AA255/Z255*100</f>
        <v>92.307692307692307</v>
      </c>
      <c r="AC255" s="19">
        <v>6.2</v>
      </c>
      <c r="AD255" s="19">
        <v>6.2</v>
      </c>
      <c r="AE255" s="44">
        <f>AD255/AC255*100</f>
        <v>100</v>
      </c>
      <c r="AF255" s="19">
        <f>8.5-3.5</f>
        <v>5</v>
      </c>
      <c r="AG255" s="19">
        <v>5</v>
      </c>
      <c r="AH255" s="44">
        <f>AG255/AF255*100</f>
        <v>100</v>
      </c>
      <c r="AI255" s="19">
        <f>12.8-7</f>
        <v>5.8000000000000007</v>
      </c>
      <c r="AJ255" s="19">
        <v>5.8</v>
      </c>
      <c r="AK255" s="19">
        <f t="shared" ref="AK255" si="395">AJ255/AI255*100</f>
        <v>99.999999999999986</v>
      </c>
      <c r="AL255" s="19">
        <v>5.2</v>
      </c>
      <c r="AM255" s="19">
        <v>5.2</v>
      </c>
      <c r="AN255" s="19">
        <f t="shared" ref="AN255" si="396">AM255/AL255*100</f>
        <v>100</v>
      </c>
      <c r="AO255" s="19">
        <v>16.7</v>
      </c>
      <c r="AP255" s="19">
        <v>20.7</v>
      </c>
      <c r="AQ255" s="19">
        <f t="shared" ref="AQ255" si="397">AP255/AO255*100</f>
        <v>123.95209580838325</v>
      </c>
      <c r="AR255" s="171"/>
      <c r="AS255" s="171"/>
      <c r="AT255" s="10"/>
      <c r="AU255" s="10"/>
      <c r="AV255" s="10"/>
    </row>
    <row r="256" spans="1:48" s="11" customFormat="1" ht="16.5" customHeight="1">
      <c r="A256" s="245"/>
      <c r="B256" s="246"/>
      <c r="C256" s="247"/>
      <c r="D256" s="21" t="s">
        <v>120</v>
      </c>
      <c r="E256" s="7">
        <f>H256+K256+N256+Q256+T256+W256+Z256+AC256+AF256+AI256+AL256+AO256</f>
        <v>0</v>
      </c>
      <c r="F256" s="14">
        <f>I256+L256+O256+R256+U256+X256+AA256+AD256+AG256+AJ256+AM256+AP256</f>
        <v>0</v>
      </c>
      <c r="G256" s="7">
        <v>0</v>
      </c>
      <c r="H256" s="19">
        <v>0</v>
      </c>
      <c r="I256" s="19">
        <v>0</v>
      </c>
      <c r="J256" s="44">
        <v>0</v>
      </c>
      <c r="K256" s="19">
        <v>0</v>
      </c>
      <c r="L256" s="19">
        <v>0</v>
      </c>
      <c r="M256" s="44">
        <v>0</v>
      </c>
      <c r="N256" s="19">
        <v>0</v>
      </c>
      <c r="O256" s="19">
        <v>0</v>
      </c>
      <c r="P256" s="44">
        <v>0</v>
      </c>
      <c r="Q256" s="19">
        <v>0</v>
      </c>
      <c r="R256" s="19">
        <v>0</v>
      </c>
      <c r="S256" s="44">
        <v>0</v>
      </c>
      <c r="T256" s="19">
        <v>0</v>
      </c>
      <c r="U256" s="19">
        <v>0</v>
      </c>
      <c r="V256" s="44">
        <v>0</v>
      </c>
      <c r="W256" s="19">
        <v>0</v>
      </c>
      <c r="X256" s="19">
        <v>0</v>
      </c>
      <c r="Y256" s="44">
        <v>0</v>
      </c>
      <c r="Z256" s="19">
        <v>0</v>
      </c>
      <c r="AA256" s="19">
        <v>0</v>
      </c>
      <c r="AB256" s="44">
        <v>0</v>
      </c>
      <c r="AC256" s="19">
        <v>0</v>
      </c>
      <c r="AD256" s="19">
        <v>0</v>
      </c>
      <c r="AE256" s="44">
        <v>0</v>
      </c>
      <c r="AF256" s="19">
        <v>0</v>
      </c>
      <c r="AG256" s="19">
        <v>0</v>
      </c>
      <c r="AH256" s="44">
        <v>0</v>
      </c>
      <c r="AI256" s="19">
        <v>0</v>
      </c>
      <c r="AJ256" s="19">
        <v>0</v>
      </c>
      <c r="AK256" s="44">
        <v>0</v>
      </c>
      <c r="AL256" s="19">
        <v>0</v>
      </c>
      <c r="AM256" s="19">
        <v>0</v>
      </c>
      <c r="AN256" s="44">
        <v>0</v>
      </c>
      <c r="AO256" s="19">
        <v>0</v>
      </c>
      <c r="AP256" s="19">
        <v>0</v>
      </c>
      <c r="AQ256" s="44">
        <v>0</v>
      </c>
      <c r="AR256" s="171"/>
      <c r="AS256" s="171"/>
      <c r="AT256" s="10"/>
      <c r="AU256" s="10"/>
      <c r="AV256" s="10"/>
    </row>
    <row r="257" spans="1:48" s="11" customFormat="1" ht="16.5" customHeight="1">
      <c r="A257" s="248"/>
      <c r="B257" s="249"/>
      <c r="C257" s="250"/>
      <c r="D257" s="21" t="s">
        <v>121</v>
      </c>
      <c r="E257" s="7">
        <f t="shared" ref="E257" si="398">H257+K257+N257+Q257+T257+W257+Z257+AC257+AF257+AI257+AL257+AO257</f>
        <v>0</v>
      </c>
      <c r="F257" s="14">
        <f>I257+L257+O257+R257+U257+X257+AA257+AD257+AG257+AJ257+AM257+AP257</f>
        <v>0</v>
      </c>
      <c r="G257" s="7">
        <v>0</v>
      </c>
      <c r="H257" s="19">
        <v>0</v>
      </c>
      <c r="I257" s="19">
        <v>0</v>
      </c>
      <c r="J257" s="44">
        <v>0</v>
      </c>
      <c r="K257" s="19">
        <v>0</v>
      </c>
      <c r="L257" s="19">
        <v>0</v>
      </c>
      <c r="M257" s="44">
        <v>0</v>
      </c>
      <c r="N257" s="19">
        <v>0</v>
      </c>
      <c r="O257" s="19">
        <v>0</v>
      </c>
      <c r="P257" s="44">
        <v>0</v>
      </c>
      <c r="Q257" s="19">
        <v>0</v>
      </c>
      <c r="R257" s="19">
        <v>0</v>
      </c>
      <c r="S257" s="44">
        <v>0</v>
      </c>
      <c r="T257" s="19">
        <v>0</v>
      </c>
      <c r="U257" s="19">
        <v>0</v>
      </c>
      <c r="V257" s="44">
        <v>0</v>
      </c>
      <c r="W257" s="19">
        <v>0</v>
      </c>
      <c r="X257" s="19">
        <v>0</v>
      </c>
      <c r="Y257" s="44">
        <v>0</v>
      </c>
      <c r="Z257" s="19">
        <v>0</v>
      </c>
      <c r="AA257" s="19">
        <v>0</v>
      </c>
      <c r="AB257" s="44">
        <v>0</v>
      </c>
      <c r="AC257" s="19">
        <v>0</v>
      </c>
      <c r="AD257" s="19">
        <v>0</v>
      </c>
      <c r="AE257" s="44">
        <v>0</v>
      </c>
      <c r="AF257" s="19">
        <v>0</v>
      </c>
      <c r="AG257" s="19">
        <v>0</v>
      </c>
      <c r="AH257" s="44">
        <v>0</v>
      </c>
      <c r="AI257" s="19">
        <v>0</v>
      </c>
      <c r="AJ257" s="19">
        <v>0</v>
      </c>
      <c r="AK257" s="44">
        <v>0</v>
      </c>
      <c r="AL257" s="19">
        <v>0</v>
      </c>
      <c r="AM257" s="19">
        <v>0</v>
      </c>
      <c r="AN257" s="44">
        <v>0</v>
      </c>
      <c r="AO257" s="19">
        <v>0</v>
      </c>
      <c r="AP257" s="19">
        <v>0</v>
      </c>
      <c r="AQ257" s="44">
        <v>0</v>
      </c>
      <c r="AR257" s="172"/>
      <c r="AS257" s="172"/>
      <c r="AT257" s="10"/>
      <c r="AU257" s="10"/>
      <c r="AV257" s="10"/>
    </row>
    <row r="258" spans="1:48" s="12" customFormat="1" ht="16.5" customHeight="1">
      <c r="A258" s="242" t="s">
        <v>221</v>
      </c>
      <c r="B258" s="243"/>
      <c r="C258" s="244"/>
      <c r="D258" s="13" t="s">
        <v>123</v>
      </c>
      <c r="E258" s="7">
        <f>E259+E260+E261</f>
        <v>0</v>
      </c>
      <c r="F258" s="7">
        <f>F259+F260+F261</f>
        <v>0</v>
      </c>
      <c r="G258" s="7">
        <v>0</v>
      </c>
      <c r="H258" s="44">
        <f>H259+H260+H261+H262</f>
        <v>0</v>
      </c>
      <c r="I258" s="44">
        <f>I259+I260+I261+I262</f>
        <v>0</v>
      </c>
      <c r="J258" s="44">
        <v>0</v>
      </c>
      <c r="K258" s="44">
        <f>K259+K260+K261+K262</f>
        <v>0</v>
      </c>
      <c r="L258" s="44">
        <f>L259+L260+L261+L262</f>
        <v>0</v>
      </c>
      <c r="M258" s="44">
        <v>0</v>
      </c>
      <c r="N258" s="44">
        <f>N259+N260+N261+N262</f>
        <v>0</v>
      </c>
      <c r="O258" s="44">
        <f>O259+O260+O261+O262</f>
        <v>0</v>
      </c>
      <c r="P258" s="44">
        <v>0</v>
      </c>
      <c r="Q258" s="44">
        <f>Q259+Q260+Q261+Q262</f>
        <v>0</v>
      </c>
      <c r="R258" s="44">
        <f>R259+R260+R261+R262</f>
        <v>0</v>
      </c>
      <c r="S258" s="44">
        <v>0</v>
      </c>
      <c r="T258" s="44">
        <f>T259+T260+T261+T262</f>
        <v>0</v>
      </c>
      <c r="U258" s="44">
        <f>U259+U260+U261+U262</f>
        <v>0</v>
      </c>
      <c r="V258" s="44">
        <v>0</v>
      </c>
      <c r="W258" s="44">
        <f>W259+W260+W261+W262</f>
        <v>0</v>
      </c>
      <c r="X258" s="44">
        <f>X259+X260+X261+X262</f>
        <v>0</v>
      </c>
      <c r="Y258" s="44">
        <v>0</v>
      </c>
      <c r="Z258" s="44">
        <f>Z259+Z260+Z261+Z262</f>
        <v>0</v>
      </c>
      <c r="AA258" s="44">
        <f>AA259+AA260+AA261+AA262</f>
        <v>0</v>
      </c>
      <c r="AB258" s="44">
        <v>0</v>
      </c>
      <c r="AC258" s="44">
        <f>AC259+AC260+AC261+AC262</f>
        <v>0</v>
      </c>
      <c r="AD258" s="44">
        <f>AD259+AD260+AD261+AD262</f>
        <v>0</v>
      </c>
      <c r="AE258" s="44">
        <v>0</v>
      </c>
      <c r="AF258" s="44">
        <f>AF259+AF260+AF261+AF262</f>
        <v>0</v>
      </c>
      <c r="AG258" s="44">
        <f>AG259+AG260+AG261+AG262</f>
        <v>0</v>
      </c>
      <c r="AH258" s="44">
        <v>0</v>
      </c>
      <c r="AI258" s="44">
        <f>AI259+AI260+AI261+AI262</f>
        <v>0</v>
      </c>
      <c r="AJ258" s="44">
        <f>AJ259+AJ260+AJ261+AJ262</f>
        <v>0</v>
      </c>
      <c r="AK258" s="44">
        <v>0</v>
      </c>
      <c r="AL258" s="44">
        <f>AL259+AL260+AL261+AL262</f>
        <v>0</v>
      </c>
      <c r="AM258" s="44">
        <f>AM259+AM260+AM261+AM262</f>
        <v>0</v>
      </c>
      <c r="AN258" s="44">
        <v>0</v>
      </c>
      <c r="AO258" s="44">
        <f>AO259+AO260+AO261+AO262</f>
        <v>0</v>
      </c>
      <c r="AP258" s="44">
        <f>AP259+AP260+AP261+AP262</f>
        <v>0</v>
      </c>
      <c r="AQ258" s="44">
        <v>0</v>
      </c>
      <c r="AR258" s="170"/>
      <c r="AS258" s="170"/>
      <c r="AT258" s="10"/>
      <c r="AU258" s="10"/>
      <c r="AV258" s="10"/>
    </row>
    <row r="259" spans="1:48" s="11" customFormat="1" ht="16.5" customHeight="1">
      <c r="A259" s="245"/>
      <c r="B259" s="246"/>
      <c r="C259" s="247"/>
      <c r="D259" s="62" t="s">
        <v>119</v>
      </c>
      <c r="E259" s="7">
        <f>H259+K259+N259+Q259+T259+W259+Z259+AC259+AF259+AI259+AL259+AO259</f>
        <v>0</v>
      </c>
      <c r="F259" s="14">
        <f t="shared" ref="F259" si="399">I259+L259+O259+R259+U259+X259+AA259+AD259+AG259+AJ259+AM259+AP259</f>
        <v>0</v>
      </c>
      <c r="G259" s="7">
        <v>0</v>
      </c>
      <c r="H259" s="19">
        <v>0</v>
      </c>
      <c r="I259" s="19">
        <v>0</v>
      </c>
      <c r="J259" s="44">
        <v>0</v>
      </c>
      <c r="K259" s="19">
        <v>0</v>
      </c>
      <c r="L259" s="19">
        <v>0</v>
      </c>
      <c r="M259" s="44">
        <v>0</v>
      </c>
      <c r="N259" s="19">
        <v>0</v>
      </c>
      <c r="O259" s="19">
        <v>0</v>
      </c>
      <c r="P259" s="44">
        <v>0</v>
      </c>
      <c r="Q259" s="19">
        <v>0</v>
      </c>
      <c r="R259" s="19">
        <v>0</v>
      </c>
      <c r="S259" s="44">
        <v>0</v>
      </c>
      <c r="T259" s="19">
        <v>0</v>
      </c>
      <c r="U259" s="19">
        <v>0</v>
      </c>
      <c r="V259" s="44">
        <v>0</v>
      </c>
      <c r="W259" s="19">
        <v>0</v>
      </c>
      <c r="X259" s="19">
        <v>0</v>
      </c>
      <c r="Y259" s="44">
        <v>0</v>
      </c>
      <c r="Z259" s="19">
        <v>0</v>
      </c>
      <c r="AA259" s="19">
        <v>0</v>
      </c>
      <c r="AB259" s="44">
        <v>0</v>
      </c>
      <c r="AC259" s="19">
        <v>0</v>
      </c>
      <c r="AD259" s="19">
        <v>0</v>
      </c>
      <c r="AE259" s="44">
        <v>0</v>
      </c>
      <c r="AF259" s="19">
        <v>0</v>
      </c>
      <c r="AG259" s="19">
        <v>0</v>
      </c>
      <c r="AH259" s="44">
        <v>0</v>
      </c>
      <c r="AI259" s="19">
        <v>0</v>
      </c>
      <c r="AJ259" s="19">
        <v>0</v>
      </c>
      <c r="AK259" s="44">
        <v>0</v>
      </c>
      <c r="AL259" s="19">
        <v>0</v>
      </c>
      <c r="AM259" s="19">
        <v>0</v>
      </c>
      <c r="AN259" s="44">
        <v>0</v>
      </c>
      <c r="AO259" s="19">
        <v>0</v>
      </c>
      <c r="AP259" s="19">
        <v>0</v>
      </c>
      <c r="AQ259" s="44">
        <v>0</v>
      </c>
      <c r="AR259" s="171"/>
      <c r="AS259" s="171"/>
      <c r="AT259" s="10"/>
      <c r="AU259" s="10"/>
      <c r="AV259" s="10"/>
    </row>
    <row r="260" spans="1:48" s="11" customFormat="1" ht="16.5" customHeight="1">
      <c r="A260" s="245"/>
      <c r="B260" s="246"/>
      <c r="C260" s="247"/>
      <c r="D260" s="21" t="s">
        <v>23</v>
      </c>
      <c r="E260" s="7">
        <f>H260+K260+N260+Q260+T260+W260+Z260+AC260+AF260+AI260+AL260+AO260</f>
        <v>0</v>
      </c>
      <c r="F260" s="14">
        <f>I260+L260+O260+R260+U260+X260+AA260+AD260+AG260+AJ260+AM260+AP260</f>
        <v>0</v>
      </c>
      <c r="G260" s="7">
        <v>0</v>
      </c>
      <c r="H260" s="19">
        <v>0</v>
      </c>
      <c r="I260" s="19">
        <v>0</v>
      </c>
      <c r="J260" s="44">
        <v>0</v>
      </c>
      <c r="K260" s="19">
        <v>0</v>
      </c>
      <c r="L260" s="19">
        <v>0</v>
      </c>
      <c r="M260" s="44">
        <v>0</v>
      </c>
      <c r="N260" s="19">
        <v>0</v>
      </c>
      <c r="O260" s="19">
        <v>0</v>
      </c>
      <c r="P260" s="44">
        <v>0</v>
      </c>
      <c r="Q260" s="19">
        <v>0</v>
      </c>
      <c r="R260" s="19">
        <v>0</v>
      </c>
      <c r="S260" s="44">
        <v>0</v>
      </c>
      <c r="T260" s="19">
        <v>0</v>
      </c>
      <c r="U260" s="19">
        <v>0</v>
      </c>
      <c r="V260" s="44">
        <v>0</v>
      </c>
      <c r="W260" s="19">
        <v>0</v>
      </c>
      <c r="X260" s="19">
        <v>0</v>
      </c>
      <c r="Y260" s="44">
        <v>0</v>
      </c>
      <c r="Z260" s="19">
        <v>0</v>
      </c>
      <c r="AA260" s="19">
        <v>0</v>
      </c>
      <c r="AB260" s="44">
        <v>0</v>
      </c>
      <c r="AC260" s="19">
        <v>0</v>
      </c>
      <c r="AD260" s="19">
        <v>0</v>
      </c>
      <c r="AE260" s="44">
        <v>0</v>
      </c>
      <c r="AF260" s="19">
        <v>0</v>
      </c>
      <c r="AG260" s="19">
        <v>0</v>
      </c>
      <c r="AH260" s="44">
        <v>0</v>
      </c>
      <c r="AI260" s="19">
        <v>0</v>
      </c>
      <c r="AJ260" s="19">
        <v>0</v>
      </c>
      <c r="AK260" s="44">
        <v>0</v>
      </c>
      <c r="AL260" s="19">
        <v>0</v>
      </c>
      <c r="AM260" s="19">
        <v>0</v>
      </c>
      <c r="AN260" s="44">
        <v>0</v>
      </c>
      <c r="AO260" s="19">
        <v>0</v>
      </c>
      <c r="AP260" s="19">
        <v>0</v>
      </c>
      <c r="AQ260" s="44">
        <v>0</v>
      </c>
      <c r="AR260" s="171"/>
      <c r="AS260" s="171"/>
      <c r="AT260" s="10"/>
      <c r="AU260" s="10"/>
      <c r="AV260" s="10"/>
    </row>
    <row r="261" spans="1:48" s="11" customFormat="1" ht="16.5" customHeight="1">
      <c r="A261" s="245"/>
      <c r="B261" s="246"/>
      <c r="C261" s="247"/>
      <c r="D261" s="21" t="s">
        <v>120</v>
      </c>
      <c r="E261" s="7">
        <f>H261+K261+N261+Q261+T261+W261+Z261+AC261+AF261+AI261+AL261+AO261</f>
        <v>0</v>
      </c>
      <c r="F261" s="14">
        <f>I261+L261+O261+R261+U261+X261+AA261+AD261+AG261+AJ261+AM261+AP261</f>
        <v>0</v>
      </c>
      <c r="G261" s="7">
        <v>0</v>
      </c>
      <c r="H261" s="19">
        <v>0</v>
      </c>
      <c r="I261" s="19">
        <v>0</v>
      </c>
      <c r="J261" s="44">
        <v>0</v>
      </c>
      <c r="K261" s="19">
        <v>0</v>
      </c>
      <c r="L261" s="19">
        <v>0</v>
      </c>
      <c r="M261" s="44">
        <v>0</v>
      </c>
      <c r="N261" s="19">
        <v>0</v>
      </c>
      <c r="O261" s="19">
        <v>0</v>
      </c>
      <c r="P261" s="44">
        <v>0</v>
      </c>
      <c r="Q261" s="19">
        <v>0</v>
      </c>
      <c r="R261" s="19">
        <v>0</v>
      </c>
      <c r="S261" s="44">
        <v>0</v>
      </c>
      <c r="T261" s="19">
        <v>0</v>
      </c>
      <c r="U261" s="19">
        <v>0</v>
      </c>
      <c r="V261" s="44">
        <v>0</v>
      </c>
      <c r="W261" s="19">
        <v>0</v>
      </c>
      <c r="X261" s="19">
        <v>0</v>
      </c>
      <c r="Y261" s="44">
        <v>0</v>
      </c>
      <c r="Z261" s="19">
        <v>0</v>
      </c>
      <c r="AA261" s="19">
        <v>0</v>
      </c>
      <c r="AB261" s="44">
        <v>0</v>
      </c>
      <c r="AC261" s="19">
        <v>0</v>
      </c>
      <c r="AD261" s="19">
        <v>0</v>
      </c>
      <c r="AE261" s="44">
        <v>0</v>
      </c>
      <c r="AF261" s="19">
        <v>0</v>
      </c>
      <c r="AG261" s="19">
        <v>0</v>
      </c>
      <c r="AH261" s="44">
        <v>0</v>
      </c>
      <c r="AI261" s="19">
        <v>0</v>
      </c>
      <c r="AJ261" s="19">
        <v>0</v>
      </c>
      <c r="AK261" s="44">
        <v>0</v>
      </c>
      <c r="AL261" s="19">
        <v>0</v>
      </c>
      <c r="AM261" s="19">
        <v>0</v>
      </c>
      <c r="AN261" s="44">
        <v>0</v>
      </c>
      <c r="AO261" s="19">
        <v>0</v>
      </c>
      <c r="AP261" s="19">
        <v>0</v>
      </c>
      <c r="AQ261" s="44">
        <v>0</v>
      </c>
      <c r="AR261" s="171"/>
      <c r="AS261" s="171"/>
      <c r="AT261" s="10"/>
      <c r="AU261" s="10"/>
      <c r="AV261" s="10"/>
    </row>
    <row r="262" spans="1:48" s="11" customFormat="1" ht="16.5" customHeight="1">
      <c r="A262" s="248"/>
      <c r="B262" s="249"/>
      <c r="C262" s="250"/>
      <c r="D262" s="21" t="s">
        <v>121</v>
      </c>
      <c r="E262" s="7">
        <f t="shared" ref="E262" si="400">H262+K262+N262+Q262+T262+W262+Z262+AC262+AF262+AI262+AL262+AO262</f>
        <v>0</v>
      </c>
      <c r="F262" s="14">
        <f>I262+L262+O262+R262+U262+X262+AA262+AD262+AG262+AJ262+AM262+AP262</f>
        <v>0</v>
      </c>
      <c r="G262" s="7">
        <v>0</v>
      </c>
      <c r="H262" s="19">
        <v>0</v>
      </c>
      <c r="I262" s="19">
        <v>0</v>
      </c>
      <c r="J262" s="44">
        <v>0</v>
      </c>
      <c r="K262" s="19">
        <v>0</v>
      </c>
      <c r="L262" s="19">
        <v>0</v>
      </c>
      <c r="M262" s="44">
        <v>0</v>
      </c>
      <c r="N262" s="19">
        <v>0</v>
      </c>
      <c r="O262" s="19">
        <v>0</v>
      </c>
      <c r="P262" s="44">
        <v>0</v>
      </c>
      <c r="Q262" s="19">
        <v>0</v>
      </c>
      <c r="R262" s="19">
        <v>0</v>
      </c>
      <c r="S262" s="44">
        <v>0</v>
      </c>
      <c r="T262" s="19">
        <v>0</v>
      </c>
      <c r="U262" s="19">
        <v>0</v>
      </c>
      <c r="V262" s="44">
        <v>0</v>
      </c>
      <c r="W262" s="19">
        <v>0</v>
      </c>
      <c r="X262" s="19">
        <v>0</v>
      </c>
      <c r="Y262" s="44">
        <v>0</v>
      </c>
      <c r="Z262" s="19">
        <v>0</v>
      </c>
      <c r="AA262" s="19">
        <v>0</v>
      </c>
      <c r="AB262" s="44">
        <v>0</v>
      </c>
      <c r="AC262" s="19">
        <v>0</v>
      </c>
      <c r="AD262" s="19">
        <v>0</v>
      </c>
      <c r="AE262" s="44">
        <v>0</v>
      </c>
      <c r="AF262" s="19">
        <v>0</v>
      </c>
      <c r="AG262" s="19">
        <v>0</v>
      </c>
      <c r="AH262" s="44">
        <v>0</v>
      </c>
      <c r="AI262" s="19">
        <v>0</v>
      </c>
      <c r="AJ262" s="19">
        <v>0</v>
      </c>
      <c r="AK262" s="44">
        <v>0</v>
      </c>
      <c r="AL262" s="19">
        <v>0</v>
      </c>
      <c r="AM262" s="19">
        <v>0</v>
      </c>
      <c r="AN262" s="44">
        <v>0</v>
      </c>
      <c r="AO262" s="19">
        <v>0</v>
      </c>
      <c r="AP262" s="19">
        <v>0</v>
      </c>
      <c r="AQ262" s="44">
        <v>0</v>
      </c>
      <c r="AR262" s="172"/>
      <c r="AS262" s="172"/>
      <c r="AT262" s="10"/>
      <c r="AU262" s="10"/>
      <c r="AV262" s="10"/>
    </row>
    <row r="263" spans="1:48" s="34" customFormat="1" ht="16.5" customHeight="1">
      <c r="A263" s="33"/>
      <c r="D263" s="35"/>
      <c r="Z263" s="36"/>
    </row>
    <row r="264" spans="1:48" s="34" customFormat="1" ht="16.5" customHeight="1">
      <c r="A264" s="252" t="s">
        <v>38</v>
      </c>
      <c r="B264" s="252"/>
      <c r="C264" s="252"/>
      <c r="D264" s="252"/>
      <c r="E264" s="252"/>
      <c r="F264" s="11"/>
      <c r="G264" s="251" t="s">
        <v>34</v>
      </c>
      <c r="H264" s="251"/>
      <c r="I264" s="251"/>
      <c r="J264" s="251"/>
      <c r="K264" s="251"/>
      <c r="L264" s="251"/>
      <c r="M264" s="251"/>
      <c r="N264" s="10"/>
      <c r="O264" s="11"/>
      <c r="Q264" s="35"/>
      <c r="Z264" s="36"/>
      <c r="AJ264" s="35"/>
    </row>
    <row r="265" spans="1:48" s="34" customFormat="1" ht="16.5" customHeight="1">
      <c r="A265" s="236" t="s">
        <v>171</v>
      </c>
      <c r="B265" s="236"/>
      <c r="C265" s="236"/>
      <c r="D265" s="236"/>
      <c r="E265" s="236"/>
      <c r="F265" s="11"/>
      <c r="G265" s="57"/>
      <c r="H265" s="57"/>
      <c r="I265" s="57"/>
      <c r="J265" s="57"/>
      <c r="K265" s="57"/>
      <c r="L265" s="57"/>
      <c r="M265" s="57"/>
      <c r="N265" s="11"/>
      <c r="O265" s="11"/>
      <c r="Z265" s="36"/>
      <c r="AF265" s="35"/>
      <c r="AO265" s="35"/>
    </row>
    <row r="266" spans="1:48" s="34" customFormat="1" ht="16.5" customHeight="1">
      <c r="A266" s="257" t="s">
        <v>172</v>
      </c>
      <c r="B266" s="257"/>
      <c r="C266" s="257"/>
      <c r="D266" s="257"/>
      <c r="E266" s="10"/>
      <c r="F266" s="10"/>
      <c r="G266" s="258" t="s">
        <v>35</v>
      </c>
      <c r="H266" s="259"/>
      <c r="I266" s="259"/>
      <c r="J266" s="259"/>
      <c r="K266" s="259"/>
      <c r="L266" s="259"/>
      <c r="M266" s="259"/>
      <c r="N266" s="259"/>
      <c r="O266" s="259"/>
      <c r="Z266" s="35"/>
      <c r="AI266" s="35"/>
    </row>
    <row r="267" spans="1:48" s="34" customFormat="1" ht="16.5" customHeight="1">
      <c r="A267" s="257" t="s">
        <v>215</v>
      </c>
      <c r="B267" s="257"/>
      <c r="C267" s="257"/>
      <c r="D267" s="257"/>
      <c r="E267" s="257"/>
      <c r="F267" s="11"/>
      <c r="G267" s="260" t="s">
        <v>216</v>
      </c>
      <c r="H267" s="261"/>
      <c r="I267" s="261"/>
      <c r="J267" s="261"/>
      <c r="K267" s="261"/>
      <c r="L267" s="261"/>
      <c r="M267" s="261"/>
      <c r="N267" s="261"/>
      <c r="O267" s="261"/>
    </row>
    <row r="268" spans="1:48" s="34" customFormat="1" ht="16.5" customHeight="1">
      <c r="A268" s="33"/>
      <c r="B268" s="37" t="s">
        <v>37</v>
      </c>
      <c r="C268" s="59"/>
      <c r="D268" s="11"/>
      <c r="E268" s="10"/>
      <c r="F268" s="10"/>
      <c r="G268" s="11"/>
      <c r="H268" s="11"/>
      <c r="I268" s="11"/>
      <c r="J268" s="11"/>
      <c r="K268" s="11" t="s">
        <v>36</v>
      </c>
      <c r="L268" s="11"/>
      <c r="M268" s="241"/>
      <c r="N268" s="241"/>
      <c r="O268" s="11"/>
      <c r="P268" s="11"/>
    </row>
    <row r="269" spans="1:48" s="34" customFormat="1" ht="23.25" customHeight="1">
      <c r="A269" s="257" t="s">
        <v>259</v>
      </c>
      <c r="B269" s="257"/>
      <c r="C269" s="257"/>
      <c r="D269" s="257"/>
      <c r="E269" s="257"/>
      <c r="F269" s="257"/>
      <c r="G269" s="257"/>
      <c r="H269" s="257"/>
      <c r="I269" s="11"/>
      <c r="J269" s="11"/>
      <c r="K269" s="11"/>
      <c r="L269" s="11"/>
      <c r="M269" s="11"/>
      <c r="N269" s="11"/>
      <c r="O269" s="11"/>
    </row>
    <row r="270" spans="1:48" s="34" customFormat="1" ht="15">
      <c r="A270" s="257" t="s">
        <v>258</v>
      </c>
      <c r="B270" s="257"/>
      <c r="C270" s="257"/>
      <c r="D270" s="257"/>
      <c r="E270" s="257"/>
      <c r="F270" s="257"/>
      <c r="G270" s="257"/>
      <c r="H270" s="257"/>
      <c r="I270" s="11"/>
      <c r="J270" s="11"/>
      <c r="K270" s="11"/>
      <c r="L270" s="11"/>
      <c r="M270" s="11"/>
      <c r="N270" s="11"/>
      <c r="O270" s="11"/>
    </row>
    <row r="271" spans="1:48" s="34" customFormat="1" ht="15">
      <c r="A271" s="257" t="s">
        <v>257</v>
      </c>
      <c r="B271" s="257"/>
      <c r="C271" s="257"/>
      <c r="D271" s="257"/>
      <c r="E271" s="257"/>
      <c r="F271" s="257"/>
      <c r="G271" s="257"/>
      <c r="H271" s="257"/>
      <c r="I271" s="11"/>
      <c r="J271" s="11"/>
      <c r="K271" s="11"/>
      <c r="L271" s="11"/>
      <c r="M271" s="11"/>
      <c r="N271" s="11"/>
      <c r="O271" s="11"/>
    </row>
    <row r="272" spans="1:48" s="34" customFormat="1" ht="16.5" customHeight="1">
      <c r="A272" s="257"/>
      <c r="B272" s="257"/>
      <c r="C272" s="257"/>
      <c r="D272" s="257"/>
      <c r="E272" s="257"/>
      <c r="F272" s="257"/>
      <c r="G272" s="257"/>
      <c r="H272" s="257"/>
      <c r="I272" s="11"/>
      <c r="J272" s="11"/>
      <c r="K272" s="11"/>
      <c r="L272" s="11"/>
      <c r="M272" s="11"/>
      <c r="N272" s="11"/>
      <c r="O272" s="11"/>
    </row>
    <row r="273" spans="1:48" s="11" customFormat="1" ht="16.5" customHeight="1">
      <c r="A273" s="33"/>
      <c r="B273" s="56"/>
      <c r="C273" s="56"/>
      <c r="D273" s="38"/>
      <c r="AR273" s="37"/>
    </row>
    <row r="274" spans="1:48" s="11" customFormat="1" ht="16.5" customHeight="1">
      <c r="A274" s="33"/>
      <c r="B274" s="56"/>
      <c r="C274" s="56"/>
      <c r="D274" s="38"/>
      <c r="AR274" s="37"/>
    </row>
    <row r="275" spans="1:48" s="11" customFormat="1" ht="16.5" customHeight="1">
      <c r="A275" s="33"/>
      <c r="B275" s="56"/>
      <c r="C275" s="56"/>
      <c r="D275" s="38"/>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37"/>
    </row>
    <row r="276" spans="1:48" s="11" customFormat="1" ht="16.5" customHeight="1">
      <c r="A276" s="33"/>
      <c r="B276" s="56"/>
      <c r="C276" s="56"/>
      <c r="D276" s="38"/>
      <c r="AR276" s="37"/>
    </row>
    <row r="277" spans="1:48" s="11" customFormat="1" ht="16.5" customHeight="1">
      <c r="A277" s="33"/>
      <c r="B277" s="56"/>
      <c r="C277" s="56"/>
      <c r="D277" s="38"/>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row>
    <row r="278" spans="1:48" s="11" customFormat="1" ht="16.5" customHeight="1">
      <c r="A278" s="33"/>
      <c r="B278" s="56"/>
      <c r="C278" s="56"/>
      <c r="D278" s="38"/>
      <c r="AR278" s="37"/>
    </row>
    <row r="279" spans="1:48" s="11" customFormat="1" ht="16.5" customHeight="1">
      <c r="A279" s="33"/>
      <c r="B279" s="56"/>
      <c r="C279" s="56"/>
      <c r="D279" s="38"/>
      <c r="AR279" s="37"/>
    </row>
    <row r="280" spans="1:48" s="11" customFormat="1" ht="16.5" customHeight="1">
      <c r="A280" s="33"/>
      <c r="B280" s="56"/>
      <c r="C280" s="56"/>
      <c r="D280" s="38"/>
      <c r="AR280" s="37"/>
    </row>
    <row r="281" spans="1:48" s="11" customFormat="1" ht="16.5" customHeight="1">
      <c r="A281" s="33"/>
      <c r="B281" s="56"/>
      <c r="C281" s="56"/>
      <c r="D281" s="38"/>
      <c r="AR281" s="37"/>
    </row>
    <row r="282" spans="1:48" s="11" customFormat="1" ht="16.5" customHeight="1">
      <c r="A282" s="33"/>
      <c r="B282" s="56"/>
      <c r="C282" s="56"/>
      <c r="D282" s="38"/>
      <c r="AR282" s="37"/>
    </row>
    <row r="283" spans="1:48" s="11" customFormat="1" ht="16.5" customHeight="1">
      <c r="A283" s="33"/>
      <c r="B283" s="56"/>
      <c r="C283" s="56"/>
      <c r="D283" s="38"/>
      <c r="AR283" s="37"/>
    </row>
    <row r="284" spans="1:48" s="11" customFormat="1" ht="16.5" customHeight="1">
      <c r="A284" s="33"/>
      <c r="B284" s="56"/>
      <c r="C284" s="56"/>
      <c r="D284" s="38"/>
      <c r="AR284" s="37"/>
    </row>
    <row r="285" spans="1:48" s="11" customFormat="1" ht="16.5" customHeight="1">
      <c r="A285" s="33"/>
      <c r="B285" s="56"/>
      <c r="C285" s="56"/>
      <c r="D285" s="38"/>
      <c r="AR285" s="37"/>
    </row>
    <row r="286" spans="1:48" s="11" customFormat="1" ht="16.5" customHeight="1">
      <c r="A286" s="33"/>
      <c r="B286" s="56"/>
      <c r="C286" s="56"/>
      <c r="D286" s="38"/>
      <c r="AR286" s="37"/>
    </row>
    <row r="287" spans="1:48" s="11" customFormat="1" ht="16.5" customHeight="1">
      <c r="A287" s="33"/>
      <c r="B287" s="56"/>
      <c r="C287" s="56"/>
      <c r="D287" s="38"/>
      <c r="AR287" s="37"/>
    </row>
    <row r="288" spans="1:48" s="11" customFormat="1" ht="16.5" customHeight="1">
      <c r="A288" s="33"/>
      <c r="B288" s="56"/>
      <c r="C288" s="56"/>
      <c r="D288" s="38"/>
      <c r="AR288" s="37"/>
    </row>
    <row r="289" spans="1:44" s="11" customFormat="1" ht="16.5" customHeight="1">
      <c r="A289" s="33"/>
      <c r="B289" s="56"/>
      <c r="C289" s="56"/>
      <c r="D289" s="38"/>
      <c r="AR289" s="37"/>
    </row>
    <row r="290" spans="1:44" s="11" customFormat="1" ht="16.5" customHeight="1">
      <c r="A290" s="33"/>
      <c r="B290" s="56"/>
      <c r="C290" s="56"/>
      <c r="D290" s="38"/>
      <c r="AR290" s="37"/>
    </row>
    <row r="291" spans="1:44" s="11" customFormat="1" ht="16.5" customHeight="1">
      <c r="A291" s="33"/>
      <c r="B291" s="56"/>
      <c r="C291" s="56"/>
      <c r="D291" s="38"/>
      <c r="AR291" s="37"/>
    </row>
    <row r="292" spans="1:44" s="11" customFormat="1" ht="16.5" customHeight="1">
      <c r="A292" s="33"/>
      <c r="B292" s="56"/>
      <c r="C292" s="56"/>
      <c r="D292" s="38"/>
      <c r="AR292" s="37"/>
    </row>
    <row r="293" spans="1:44" s="11" customFormat="1" ht="16.5" customHeight="1">
      <c r="A293" s="33"/>
      <c r="B293" s="56"/>
      <c r="C293" s="56"/>
      <c r="D293" s="38"/>
      <c r="AR293" s="37"/>
    </row>
    <row r="294" spans="1:44" s="11" customFormat="1" ht="16.5" customHeight="1">
      <c r="A294" s="33"/>
      <c r="B294" s="56"/>
      <c r="C294" s="56"/>
      <c r="D294" s="38"/>
      <c r="AR294" s="37"/>
    </row>
    <row r="295" spans="1:44" s="11" customFormat="1" ht="16.5" customHeight="1">
      <c r="A295" s="33"/>
      <c r="B295" s="56"/>
      <c r="C295" s="56"/>
      <c r="D295" s="38"/>
      <c r="AR295" s="37"/>
    </row>
    <row r="296" spans="1:44" s="11" customFormat="1" ht="16.5" customHeight="1">
      <c r="A296" s="33"/>
      <c r="B296" s="56"/>
      <c r="C296" s="56"/>
      <c r="D296" s="38"/>
      <c r="AR296" s="37"/>
    </row>
    <row r="297" spans="1:44" s="11" customFormat="1" ht="16.5" customHeight="1">
      <c r="A297" s="33"/>
      <c r="B297" s="56"/>
      <c r="C297" s="56"/>
      <c r="D297" s="38"/>
      <c r="AR297" s="37"/>
    </row>
    <row r="298" spans="1:44" s="11" customFormat="1" ht="16.5" customHeight="1">
      <c r="A298" s="33"/>
      <c r="B298" s="56"/>
      <c r="C298" s="56"/>
      <c r="D298" s="38"/>
      <c r="AR298" s="37"/>
    </row>
    <row r="299" spans="1:44" s="11" customFormat="1" ht="16.5" customHeight="1">
      <c r="A299" s="33"/>
      <c r="B299" s="56"/>
      <c r="C299" s="56"/>
      <c r="D299" s="38"/>
      <c r="AR299" s="37"/>
    </row>
    <row r="300" spans="1:44" s="11" customFormat="1" ht="16.5" customHeight="1">
      <c r="A300" s="33"/>
      <c r="B300" s="56"/>
      <c r="C300" s="56"/>
      <c r="D300" s="38"/>
      <c r="AR300" s="37"/>
    </row>
    <row r="301" spans="1:44" s="11" customFormat="1" ht="16.5" customHeight="1">
      <c r="A301" s="33"/>
      <c r="B301" s="56"/>
      <c r="C301" s="56"/>
      <c r="D301" s="38"/>
      <c r="AR301" s="37"/>
    </row>
    <row r="302" spans="1:44" s="11" customFormat="1" ht="16.5" customHeight="1">
      <c r="A302" s="33"/>
      <c r="B302" s="56"/>
      <c r="C302" s="56"/>
      <c r="D302" s="38"/>
      <c r="AR302" s="37"/>
    </row>
    <row r="303" spans="1:44" s="11" customFormat="1" ht="16.5" customHeight="1">
      <c r="A303" s="33"/>
      <c r="B303" s="56"/>
      <c r="C303" s="56"/>
      <c r="D303" s="38"/>
      <c r="AR303" s="37"/>
    </row>
    <row r="304" spans="1:44" s="11" customFormat="1" ht="16.5" customHeight="1">
      <c r="A304" s="33"/>
      <c r="B304" s="56"/>
      <c r="C304" s="56"/>
      <c r="D304" s="38"/>
      <c r="AR304" s="37"/>
    </row>
    <row r="305" spans="1:44" s="11" customFormat="1" ht="16.5" customHeight="1">
      <c r="A305" s="33"/>
      <c r="B305" s="56"/>
      <c r="C305" s="56"/>
      <c r="D305" s="38"/>
      <c r="AR305" s="37"/>
    </row>
    <row r="306" spans="1:44" s="11" customFormat="1" ht="16.5" customHeight="1">
      <c r="A306" s="33"/>
      <c r="B306" s="56"/>
      <c r="C306" s="56"/>
      <c r="D306" s="38"/>
      <c r="AR306" s="37"/>
    </row>
    <row r="307" spans="1:44" s="11" customFormat="1" ht="16.5" customHeight="1">
      <c r="A307" s="33"/>
      <c r="B307" s="56"/>
      <c r="C307" s="56"/>
      <c r="D307" s="38"/>
      <c r="AR307" s="37"/>
    </row>
    <row r="308" spans="1:44" s="11" customFormat="1" ht="16.5" customHeight="1">
      <c r="A308" s="33"/>
      <c r="B308" s="56"/>
      <c r="C308" s="56"/>
      <c r="D308" s="38"/>
      <c r="AR308" s="37"/>
    </row>
    <row r="309" spans="1:44" s="11" customFormat="1" ht="16.5" customHeight="1">
      <c r="A309" s="33"/>
      <c r="B309" s="56"/>
      <c r="C309" s="56"/>
      <c r="D309" s="38"/>
      <c r="AR309" s="37"/>
    </row>
    <row r="310" spans="1:44" s="11" customFormat="1" ht="16.5" customHeight="1">
      <c r="A310" s="33"/>
      <c r="B310" s="56"/>
      <c r="C310" s="56"/>
      <c r="D310" s="38"/>
      <c r="AR310" s="37"/>
    </row>
    <row r="311" spans="1:44" s="11" customFormat="1" ht="16.5" customHeight="1">
      <c r="A311" s="33"/>
      <c r="B311" s="56"/>
      <c r="C311" s="56"/>
      <c r="D311" s="38"/>
      <c r="AR311" s="37"/>
    </row>
    <row r="312" spans="1:44" s="11" customFormat="1" ht="16.5" customHeight="1">
      <c r="A312" s="33"/>
      <c r="B312" s="56"/>
      <c r="C312" s="56"/>
      <c r="D312" s="38"/>
      <c r="AR312" s="37"/>
    </row>
    <row r="313" spans="1:44" s="11" customFormat="1" ht="16.5" customHeight="1">
      <c r="A313" s="33"/>
      <c r="B313" s="56"/>
      <c r="C313" s="56"/>
      <c r="D313" s="38"/>
      <c r="AR313" s="37"/>
    </row>
    <row r="314" spans="1:44" s="11" customFormat="1" ht="16.5" customHeight="1">
      <c r="A314" s="33"/>
      <c r="B314" s="56"/>
      <c r="C314" s="56"/>
      <c r="D314" s="38"/>
      <c r="AR314" s="37"/>
    </row>
    <row r="315" spans="1:44" s="11" customFormat="1" ht="16.5" customHeight="1">
      <c r="A315" s="33"/>
      <c r="B315" s="56"/>
      <c r="C315" s="56"/>
      <c r="D315" s="38"/>
      <c r="AR315" s="37"/>
    </row>
    <row r="316" spans="1:44" s="11" customFormat="1" ht="16.5" customHeight="1">
      <c r="A316" s="33"/>
      <c r="B316" s="56"/>
      <c r="C316" s="56"/>
      <c r="D316" s="38"/>
      <c r="AR316" s="37"/>
    </row>
    <row r="317" spans="1:44" s="11" customFormat="1" ht="16.5" customHeight="1">
      <c r="A317" s="33"/>
      <c r="B317" s="56"/>
      <c r="C317" s="56"/>
      <c r="D317" s="38"/>
      <c r="AR317" s="37"/>
    </row>
    <row r="318" spans="1:44" s="11" customFormat="1" ht="16.5" customHeight="1">
      <c r="A318" s="33"/>
      <c r="B318" s="56"/>
      <c r="C318" s="56"/>
      <c r="D318" s="38"/>
      <c r="AR318" s="37"/>
    </row>
    <row r="319" spans="1:44" s="11" customFormat="1" ht="16.5" customHeight="1">
      <c r="A319" s="33"/>
      <c r="B319" s="56"/>
      <c r="C319" s="56"/>
      <c r="D319" s="38"/>
      <c r="AR319" s="37"/>
    </row>
    <row r="320" spans="1:44" s="11" customFormat="1" ht="16.5" customHeight="1">
      <c r="A320" s="33"/>
      <c r="B320" s="56"/>
      <c r="C320" s="56"/>
      <c r="D320" s="38"/>
      <c r="AR320" s="37"/>
    </row>
    <row r="321" spans="1:44" s="11" customFormat="1" ht="16.5" customHeight="1">
      <c r="A321" s="33"/>
      <c r="B321" s="56"/>
      <c r="C321" s="56"/>
      <c r="D321" s="38"/>
      <c r="AR321" s="37"/>
    </row>
    <row r="322" spans="1:44" s="11" customFormat="1" ht="16.5" customHeight="1">
      <c r="A322" s="33"/>
      <c r="B322" s="56"/>
      <c r="C322" s="56"/>
      <c r="D322" s="38"/>
      <c r="AR322" s="37"/>
    </row>
    <row r="323" spans="1:44" s="11" customFormat="1" ht="16.5" customHeight="1">
      <c r="A323" s="33"/>
      <c r="B323" s="56"/>
      <c r="C323" s="56"/>
      <c r="D323" s="38"/>
      <c r="AR323" s="37"/>
    </row>
    <row r="324" spans="1:44" s="11" customFormat="1" ht="16.5" customHeight="1">
      <c r="A324" s="33"/>
      <c r="B324" s="56"/>
      <c r="C324" s="56"/>
      <c r="D324" s="38"/>
      <c r="AR324" s="37"/>
    </row>
    <row r="325" spans="1:44" s="11" customFormat="1" ht="16.5" customHeight="1">
      <c r="A325" s="33"/>
      <c r="B325" s="56"/>
      <c r="C325" s="56"/>
      <c r="D325" s="38"/>
      <c r="AR325" s="37"/>
    </row>
    <row r="326" spans="1:44" s="11" customFormat="1" ht="16.5" customHeight="1">
      <c r="A326" s="33"/>
      <c r="B326" s="56"/>
      <c r="C326" s="56"/>
      <c r="D326" s="38"/>
      <c r="AR326" s="37"/>
    </row>
    <row r="327" spans="1:44" s="11" customFormat="1" ht="16.5" customHeight="1">
      <c r="A327" s="33"/>
      <c r="B327" s="56"/>
      <c r="C327" s="56"/>
      <c r="D327" s="38"/>
      <c r="AR327" s="37"/>
    </row>
    <row r="328" spans="1:44" s="11" customFormat="1" ht="16.5" customHeight="1">
      <c r="A328" s="33"/>
      <c r="B328" s="56"/>
      <c r="C328" s="56"/>
      <c r="D328" s="38"/>
      <c r="AR328" s="37"/>
    </row>
    <row r="329" spans="1:44" s="11" customFormat="1" ht="16.5" customHeight="1">
      <c r="A329" s="33"/>
      <c r="B329" s="56"/>
      <c r="C329" s="56"/>
      <c r="D329" s="38"/>
      <c r="AR329" s="37"/>
    </row>
    <row r="330" spans="1:44" s="11" customFormat="1" ht="16.5" customHeight="1">
      <c r="A330" s="33"/>
      <c r="B330" s="56"/>
      <c r="C330" s="56"/>
      <c r="D330" s="38"/>
      <c r="AR330" s="37"/>
    </row>
    <row r="331" spans="1:44" s="11" customFormat="1" ht="16.5" customHeight="1">
      <c r="A331" s="33"/>
      <c r="B331" s="56"/>
      <c r="C331" s="56"/>
      <c r="D331" s="38"/>
      <c r="AR331" s="37"/>
    </row>
    <row r="332" spans="1:44" s="11" customFormat="1" ht="16.5" customHeight="1">
      <c r="A332" s="33"/>
      <c r="B332" s="56"/>
      <c r="C332" s="56"/>
      <c r="D332" s="38"/>
      <c r="AR332" s="37"/>
    </row>
    <row r="333" spans="1:44" s="11" customFormat="1" ht="16.5" customHeight="1">
      <c r="A333" s="33"/>
      <c r="B333" s="56"/>
      <c r="C333" s="56"/>
      <c r="D333" s="38"/>
      <c r="AR333" s="37"/>
    </row>
    <row r="334" spans="1:44" s="11" customFormat="1" ht="16.5" customHeight="1">
      <c r="A334" s="33"/>
      <c r="B334" s="56"/>
      <c r="C334" s="56"/>
      <c r="D334" s="38"/>
      <c r="AR334" s="37"/>
    </row>
    <row r="335" spans="1:44" s="11" customFormat="1" ht="16.5" customHeight="1">
      <c r="A335" s="33"/>
      <c r="B335" s="56"/>
      <c r="C335" s="56"/>
      <c r="D335" s="38"/>
      <c r="AR335" s="37"/>
    </row>
    <row r="336" spans="1:44" s="11" customFormat="1" ht="16.5" customHeight="1">
      <c r="A336" s="33"/>
      <c r="B336" s="56"/>
      <c r="C336" s="56"/>
      <c r="D336" s="38"/>
      <c r="AR336" s="37"/>
    </row>
    <row r="337" spans="1:44" s="11" customFormat="1" ht="16.5" customHeight="1">
      <c r="A337" s="33"/>
      <c r="B337" s="56"/>
      <c r="C337" s="56"/>
      <c r="D337" s="38"/>
      <c r="AR337" s="37"/>
    </row>
    <row r="338" spans="1:44" s="11" customFormat="1" ht="16.5" customHeight="1">
      <c r="A338" s="33"/>
      <c r="B338" s="56"/>
      <c r="C338" s="56"/>
      <c r="D338" s="38"/>
      <c r="AR338" s="37"/>
    </row>
    <row r="339" spans="1:44" s="11" customFormat="1" ht="16.5" customHeight="1">
      <c r="A339" s="33"/>
      <c r="B339" s="56"/>
      <c r="C339" s="56"/>
      <c r="D339" s="38"/>
      <c r="AR339" s="37"/>
    </row>
    <row r="340" spans="1:44" s="11" customFormat="1" ht="16.5" customHeight="1">
      <c r="A340" s="33"/>
      <c r="B340" s="56"/>
      <c r="C340" s="56"/>
      <c r="D340" s="38"/>
      <c r="AR340" s="37"/>
    </row>
    <row r="341" spans="1:44" s="11" customFormat="1" ht="16.5" customHeight="1">
      <c r="A341" s="33"/>
      <c r="B341" s="56"/>
      <c r="C341" s="56"/>
      <c r="D341" s="38"/>
      <c r="AR341" s="37"/>
    </row>
    <row r="342" spans="1:44" s="11" customFormat="1" ht="16.5" customHeight="1">
      <c r="A342" s="33"/>
      <c r="B342" s="56"/>
      <c r="C342" s="56"/>
      <c r="D342" s="38"/>
      <c r="AR342" s="37"/>
    </row>
  </sheetData>
  <mergeCells count="926">
    <mergeCell ref="A271:H271"/>
    <mergeCell ref="A270:H270"/>
    <mergeCell ref="W173:W175"/>
    <mergeCell ref="AF170:AF172"/>
    <mergeCell ref="K170:K172"/>
    <mergeCell ref="X173:X175"/>
    <mergeCell ref="Y173:Y175"/>
    <mergeCell ref="Z173:Z175"/>
    <mergeCell ref="AA173:AA175"/>
    <mergeCell ref="O170:O172"/>
    <mergeCell ref="AB170:AB172"/>
    <mergeCell ref="R173:R175"/>
    <mergeCell ref="S173:S175"/>
    <mergeCell ref="T173:T175"/>
    <mergeCell ref="Q170:Q172"/>
    <mergeCell ref="H181:H183"/>
    <mergeCell ref="J181:J183"/>
    <mergeCell ref="J202:J204"/>
    <mergeCell ref="M202:M204"/>
    <mergeCell ref="F202:F204"/>
    <mergeCell ref="G202:G204"/>
    <mergeCell ref="H202:H204"/>
    <mergeCell ref="I181:I183"/>
    <mergeCell ref="K181:K183"/>
    <mergeCell ref="AF156:AF158"/>
    <mergeCell ref="AG156:AG158"/>
    <mergeCell ref="AB173:AB175"/>
    <mergeCell ref="AC173:AC175"/>
    <mergeCell ref="AD173:AD175"/>
    <mergeCell ref="AE173:AE175"/>
    <mergeCell ref="X181:X183"/>
    <mergeCell ref="Y181:Y183"/>
    <mergeCell ref="Z181:Z183"/>
    <mergeCell ref="AF173:AF175"/>
    <mergeCell ref="AE156:AE158"/>
    <mergeCell ref="X170:X172"/>
    <mergeCell ref="Y170:Y172"/>
    <mergeCell ref="AD156:AD158"/>
    <mergeCell ref="AJ202:AJ204"/>
    <mergeCell ref="AK202:AK204"/>
    <mergeCell ref="AL202:AL204"/>
    <mergeCell ref="AM202:AM204"/>
    <mergeCell ref="AN202:AN204"/>
    <mergeCell ref="AG202:AG204"/>
    <mergeCell ref="AR176:AR180"/>
    <mergeCell ref="AP202:AP204"/>
    <mergeCell ref="AQ202:AQ204"/>
    <mergeCell ref="AH184:AH186"/>
    <mergeCell ref="AS227:AS231"/>
    <mergeCell ref="AR232:AR236"/>
    <mergeCell ref="AS232:AS236"/>
    <mergeCell ref="AN106:AN108"/>
    <mergeCell ref="AO115:AO117"/>
    <mergeCell ref="AR187:AR191"/>
    <mergeCell ref="AR192:AR196"/>
    <mergeCell ref="AR202:AR204"/>
    <mergeCell ref="AO129:AO131"/>
    <mergeCell ref="AR222:AR226"/>
    <mergeCell ref="AP184:AP186"/>
    <mergeCell ref="AQ184:AQ186"/>
    <mergeCell ref="AS222:AS226"/>
    <mergeCell ref="AR227:AR231"/>
    <mergeCell ref="AP170:AP172"/>
    <mergeCell ref="AQ170:AQ172"/>
    <mergeCell ref="AN173:AN175"/>
    <mergeCell ref="AR205:AR209"/>
    <mergeCell ref="AR184:AR186"/>
    <mergeCell ref="AR197:AR201"/>
    <mergeCell ref="AO173:AO175"/>
    <mergeCell ref="AN184:AN186"/>
    <mergeCell ref="AO184:AO186"/>
    <mergeCell ref="AR258:AR262"/>
    <mergeCell ref="AS258:AS262"/>
    <mergeCell ref="AR253:AR257"/>
    <mergeCell ref="AS253:AS257"/>
    <mergeCell ref="AR248:AR252"/>
    <mergeCell ref="AS248:AS252"/>
    <mergeCell ref="AR238:AR242"/>
    <mergeCell ref="AS238:AS242"/>
    <mergeCell ref="AR243:AR247"/>
    <mergeCell ref="AS243:AS247"/>
    <mergeCell ref="AN129:AN131"/>
    <mergeCell ref="AJ153:AJ155"/>
    <mergeCell ref="AK153:AK155"/>
    <mergeCell ref="AJ106:AJ108"/>
    <mergeCell ref="AK106:AK108"/>
    <mergeCell ref="AI103:AI105"/>
    <mergeCell ref="F181:F183"/>
    <mergeCell ref="AK181:AK183"/>
    <mergeCell ref="AD181:AD183"/>
    <mergeCell ref="AE181:AE183"/>
    <mergeCell ref="AF181:AF183"/>
    <mergeCell ref="AI181:AI183"/>
    <mergeCell ref="AJ181:AJ183"/>
    <mergeCell ref="AH181:AH183"/>
    <mergeCell ref="AA181:AA183"/>
    <mergeCell ref="AB181:AB183"/>
    <mergeCell ref="G181:G183"/>
    <mergeCell ref="AG181:AG183"/>
    <mergeCell ref="S181:S183"/>
    <mergeCell ref="T181:T183"/>
    <mergeCell ref="AJ173:AJ175"/>
    <mergeCell ref="AK173:AK175"/>
    <mergeCell ref="AG173:AG175"/>
    <mergeCell ref="AH173:AH175"/>
    <mergeCell ref="AC156:AC158"/>
    <mergeCell ref="W156:W158"/>
    <mergeCell ref="X156:X158"/>
    <mergeCell ref="Y156:Y158"/>
    <mergeCell ref="Z156:Z158"/>
    <mergeCell ref="AA156:AA158"/>
    <mergeCell ref="Y153:Y155"/>
    <mergeCell ref="AP103:AP105"/>
    <mergeCell ref="AQ103:AQ105"/>
    <mergeCell ref="AP106:AP108"/>
    <mergeCell ref="AQ106:AQ108"/>
    <mergeCell ref="AP115:AP117"/>
    <mergeCell ref="AQ115:AQ117"/>
    <mergeCell ref="AQ129:AQ131"/>
    <mergeCell ref="AA153:AA155"/>
    <mergeCell ref="AB153:AB155"/>
    <mergeCell ref="AD153:AD155"/>
    <mergeCell ref="AL103:AL105"/>
    <mergeCell ref="AM103:AM105"/>
    <mergeCell ref="AN103:AN105"/>
    <mergeCell ref="AO103:AO105"/>
    <mergeCell ref="AO106:AO108"/>
    <mergeCell ref="AD140:AD142"/>
    <mergeCell ref="AJ132:AJ134"/>
    <mergeCell ref="AS85:AS89"/>
    <mergeCell ref="AR115:AR117"/>
    <mergeCell ref="AR98:AR102"/>
    <mergeCell ref="AR103:AR105"/>
    <mergeCell ref="AR106:AR108"/>
    <mergeCell ref="AS106:AS108"/>
    <mergeCell ref="AS103:AS105"/>
    <mergeCell ref="AS98:AS102"/>
    <mergeCell ref="AR118:AR122"/>
    <mergeCell ref="AS118:AS122"/>
    <mergeCell ref="AR109:AR114"/>
    <mergeCell ref="A272:H272"/>
    <mergeCell ref="A269:H269"/>
    <mergeCell ref="H184:H186"/>
    <mergeCell ref="G173:G175"/>
    <mergeCell ref="H173:H175"/>
    <mergeCell ref="E181:E183"/>
    <mergeCell ref="E173:E175"/>
    <mergeCell ref="A181:A183"/>
    <mergeCell ref="B181:B183"/>
    <mergeCell ref="A176:A180"/>
    <mergeCell ref="A173:A175"/>
    <mergeCell ref="B173:B175"/>
    <mergeCell ref="B176:B180"/>
    <mergeCell ref="A184:A186"/>
    <mergeCell ref="E184:E186"/>
    <mergeCell ref="F184:F186"/>
    <mergeCell ref="C181:C183"/>
    <mergeCell ref="C173:C175"/>
    <mergeCell ref="A266:D266"/>
    <mergeCell ref="G266:O266"/>
    <mergeCell ref="A267:E267"/>
    <mergeCell ref="G267:O267"/>
    <mergeCell ref="A253:C257"/>
    <mergeCell ref="A243:C247"/>
    <mergeCell ref="A248:C252"/>
    <mergeCell ref="A232:C236"/>
    <mergeCell ref="A238:C242"/>
    <mergeCell ref="A222:C226"/>
    <mergeCell ref="A227:C231"/>
    <mergeCell ref="G264:M264"/>
    <mergeCell ref="A264:E264"/>
    <mergeCell ref="L156:L158"/>
    <mergeCell ref="P132:P134"/>
    <mergeCell ref="C184:C186"/>
    <mergeCell ref="D184:D186"/>
    <mergeCell ref="N153:N155"/>
    <mergeCell ref="O153:O155"/>
    <mergeCell ref="P153:P155"/>
    <mergeCell ref="A258:C262"/>
    <mergeCell ref="A237:C237"/>
    <mergeCell ref="D202:D204"/>
    <mergeCell ref="G170:G172"/>
    <mergeCell ref="H170:H172"/>
    <mergeCell ref="I170:I172"/>
    <mergeCell ref="J170:J172"/>
    <mergeCell ref="I173:I175"/>
    <mergeCell ref="B205:B209"/>
    <mergeCell ref="I202:I204"/>
    <mergeCell ref="C205:C209"/>
    <mergeCell ref="A205:A209"/>
    <mergeCell ref="A202:A204"/>
    <mergeCell ref="B202:B204"/>
    <mergeCell ref="C202:C204"/>
    <mergeCell ref="E202:E204"/>
    <mergeCell ref="K156:K158"/>
    <mergeCell ref="M140:M142"/>
    <mergeCell ref="M153:M155"/>
    <mergeCell ref="D181:D183"/>
    <mergeCell ref="I184:I186"/>
    <mergeCell ref="B184:B186"/>
    <mergeCell ref="B192:B196"/>
    <mergeCell ref="C192:C196"/>
    <mergeCell ref="A187:A191"/>
    <mergeCell ref="B187:B191"/>
    <mergeCell ref="C187:C191"/>
    <mergeCell ref="A170:A172"/>
    <mergeCell ref="C176:C180"/>
    <mergeCell ref="K202:K204"/>
    <mergeCell ref="E170:E172"/>
    <mergeCell ref="K173:K175"/>
    <mergeCell ref="F173:F175"/>
    <mergeCell ref="F170:F172"/>
    <mergeCell ref="M268:N268"/>
    <mergeCell ref="N202:N204"/>
    <mergeCell ref="O202:O204"/>
    <mergeCell ref="P156:P158"/>
    <mergeCell ref="P170:P172"/>
    <mergeCell ref="N156:N158"/>
    <mergeCell ref="O156:O158"/>
    <mergeCell ref="L181:L183"/>
    <mergeCell ref="N181:N183"/>
    <mergeCell ref="O181:O183"/>
    <mergeCell ref="M181:M183"/>
    <mergeCell ref="L202:L204"/>
    <mergeCell ref="M156:M158"/>
    <mergeCell ref="P181:P183"/>
    <mergeCell ref="N173:N175"/>
    <mergeCell ref="O173:O175"/>
    <mergeCell ref="P173:P175"/>
    <mergeCell ref="M173:M175"/>
    <mergeCell ref="L170:L172"/>
    <mergeCell ref="L173:L175"/>
    <mergeCell ref="P202:P204"/>
    <mergeCell ref="N170:N172"/>
    <mergeCell ref="A265:E265"/>
    <mergeCell ref="C165:C169"/>
    <mergeCell ref="A143:A147"/>
    <mergeCell ref="B143:B147"/>
    <mergeCell ref="J140:J142"/>
    <mergeCell ref="J153:J155"/>
    <mergeCell ref="E140:E142"/>
    <mergeCell ref="F140:F142"/>
    <mergeCell ref="G140:G142"/>
    <mergeCell ref="H140:H142"/>
    <mergeCell ref="A140:A142"/>
    <mergeCell ref="B140:B142"/>
    <mergeCell ref="C140:C142"/>
    <mergeCell ref="C143:C147"/>
    <mergeCell ref="I140:I142"/>
    <mergeCell ref="D140:D142"/>
    <mergeCell ref="A192:A196"/>
    <mergeCell ref="A165:A169"/>
    <mergeCell ref="B165:B169"/>
    <mergeCell ref="A197:A201"/>
    <mergeCell ref="C197:C201"/>
    <mergeCell ref="A148:A152"/>
    <mergeCell ref="B148:B152"/>
    <mergeCell ref="C148:C152"/>
    <mergeCell ref="B135:B139"/>
    <mergeCell ref="C135:C139"/>
    <mergeCell ref="A135:A139"/>
    <mergeCell ref="B170:B172"/>
    <mergeCell ref="C170:C172"/>
    <mergeCell ref="D170:D172"/>
    <mergeCell ref="D173:D175"/>
    <mergeCell ref="G132:G134"/>
    <mergeCell ref="E156:E158"/>
    <mergeCell ref="F156:F158"/>
    <mergeCell ref="G156:G158"/>
    <mergeCell ref="A153:A155"/>
    <mergeCell ref="B153:B155"/>
    <mergeCell ref="A156:A158"/>
    <mergeCell ref="B156:B158"/>
    <mergeCell ref="C156:C158"/>
    <mergeCell ref="E153:E155"/>
    <mergeCell ref="F153:F155"/>
    <mergeCell ref="G153:G155"/>
    <mergeCell ref="D156:D158"/>
    <mergeCell ref="C153:C155"/>
    <mergeCell ref="D153:D155"/>
    <mergeCell ref="A124:A128"/>
    <mergeCell ref="B124:B128"/>
    <mergeCell ref="C124:C128"/>
    <mergeCell ref="D106:D108"/>
    <mergeCell ref="D115:D117"/>
    <mergeCell ref="E106:E108"/>
    <mergeCell ref="M106:M108"/>
    <mergeCell ref="C106:C108"/>
    <mergeCell ref="C115:C117"/>
    <mergeCell ref="A109:A114"/>
    <mergeCell ref="D132:D134"/>
    <mergeCell ref="E132:E134"/>
    <mergeCell ref="F132:F134"/>
    <mergeCell ref="A132:A134"/>
    <mergeCell ref="B132:B134"/>
    <mergeCell ref="C132:C134"/>
    <mergeCell ref="A129:A131"/>
    <mergeCell ref="B129:B131"/>
    <mergeCell ref="C129:C131"/>
    <mergeCell ref="D129:D131"/>
    <mergeCell ref="E129:E131"/>
    <mergeCell ref="F129:F131"/>
    <mergeCell ref="W106:W108"/>
    <mergeCell ref="AH103:AH105"/>
    <mergeCell ref="Y106:Y108"/>
    <mergeCell ref="AF106:AF108"/>
    <mergeCell ref="AG106:AG108"/>
    <mergeCell ref="AH106:AH108"/>
    <mergeCell ref="Y103:Y105"/>
    <mergeCell ref="Z103:Z105"/>
    <mergeCell ref="AC106:AC108"/>
    <mergeCell ref="AD106:AD108"/>
    <mergeCell ref="AE106:AE108"/>
    <mergeCell ref="AI106:AI108"/>
    <mergeCell ref="T106:T108"/>
    <mergeCell ref="X106:X108"/>
    <mergeCell ref="U106:U108"/>
    <mergeCell ref="V106:V108"/>
    <mergeCell ref="AS51:AS53"/>
    <mergeCell ref="A54:A56"/>
    <mergeCell ref="B54:B56"/>
    <mergeCell ref="C54:C56"/>
    <mergeCell ref="D54:D56"/>
    <mergeCell ref="AR54:AR56"/>
    <mergeCell ref="AS54:AS56"/>
    <mergeCell ref="A51:A53"/>
    <mergeCell ref="B51:B53"/>
    <mergeCell ref="C51:C53"/>
    <mergeCell ref="D51:D53"/>
    <mergeCell ref="AR51:AR53"/>
    <mergeCell ref="AP54:AP56"/>
    <mergeCell ref="AQ54:AQ56"/>
    <mergeCell ref="AL51:AL53"/>
    <mergeCell ref="AM51:AM53"/>
    <mergeCell ref="G103:G105"/>
    <mergeCell ref="AK103:AK105"/>
    <mergeCell ref="AJ103:AJ105"/>
    <mergeCell ref="AR46:AR50"/>
    <mergeCell ref="A78:A82"/>
    <mergeCell ref="B78:B82"/>
    <mergeCell ref="C78:C82"/>
    <mergeCell ref="AR78:AR82"/>
    <mergeCell ref="AR62:AR66"/>
    <mergeCell ref="AR73:AR77"/>
    <mergeCell ref="A46:A50"/>
    <mergeCell ref="B46:B50"/>
    <mergeCell ref="D62:D66"/>
    <mergeCell ref="A67:C71"/>
    <mergeCell ref="A73:A77"/>
    <mergeCell ref="AL54:AL56"/>
    <mergeCell ref="AM54:AM56"/>
    <mergeCell ref="AN54:AN56"/>
    <mergeCell ref="AR67:AR71"/>
    <mergeCell ref="AH51:AH53"/>
    <mergeCell ref="AI51:AI53"/>
    <mergeCell ref="AE62:AE66"/>
    <mergeCell ref="AF62:AF66"/>
    <mergeCell ref="AG62:AG66"/>
    <mergeCell ref="P51:P53"/>
    <mergeCell ref="Q51:Q53"/>
    <mergeCell ref="R51:R53"/>
    <mergeCell ref="B10:AS10"/>
    <mergeCell ref="A62:A66"/>
    <mergeCell ref="AR21:AR25"/>
    <mergeCell ref="AS21:AS25"/>
    <mergeCell ref="A36:A40"/>
    <mergeCell ref="B36:B40"/>
    <mergeCell ref="C36:C40"/>
    <mergeCell ref="AR26:AR30"/>
    <mergeCell ref="AR31:AR35"/>
    <mergeCell ref="AR36:AR40"/>
    <mergeCell ref="A31:A35"/>
    <mergeCell ref="B31:B35"/>
    <mergeCell ref="C31:C35"/>
    <mergeCell ref="A21:A25"/>
    <mergeCell ref="B21:B25"/>
    <mergeCell ref="C21:C25"/>
    <mergeCell ref="C26:C30"/>
    <mergeCell ref="AS26:AS30"/>
    <mergeCell ref="AS31:AS35"/>
    <mergeCell ref="AS36:AS40"/>
    <mergeCell ref="A26:A30"/>
    <mergeCell ref="B26:B30"/>
    <mergeCell ref="AR41:AR45"/>
    <mergeCell ref="F51:F53"/>
    <mergeCell ref="AR11:AR15"/>
    <mergeCell ref="AS11:AS15"/>
    <mergeCell ref="A16:A20"/>
    <mergeCell ref="B16:B20"/>
    <mergeCell ref="C16:C20"/>
    <mergeCell ref="AR16:AR20"/>
    <mergeCell ref="AS16:AS20"/>
    <mergeCell ref="A11:A15"/>
    <mergeCell ref="B11:B15"/>
    <mergeCell ref="C11:C15"/>
    <mergeCell ref="A1:AS1"/>
    <mergeCell ref="A2:AS2"/>
    <mergeCell ref="A3:AS3"/>
    <mergeCell ref="A4:AS4"/>
    <mergeCell ref="A6:A8"/>
    <mergeCell ref="B6:B8"/>
    <mergeCell ref="C6:C8"/>
    <mergeCell ref="D6:D8"/>
    <mergeCell ref="E6:G7"/>
    <mergeCell ref="AI7:AK7"/>
    <mergeCell ref="AL7:AN7"/>
    <mergeCell ref="AO7:AQ7"/>
    <mergeCell ref="H6:AQ6"/>
    <mergeCell ref="AR6:AR8"/>
    <mergeCell ref="AS6:AS8"/>
    <mergeCell ref="H7:J7"/>
    <mergeCell ref="K7:M7"/>
    <mergeCell ref="N7:P7"/>
    <mergeCell ref="Q7:S7"/>
    <mergeCell ref="T7:V7"/>
    <mergeCell ref="W7:Y7"/>
    <mergeCell ref="Z7:AB7"/>
    <mergeCell ref="AC7:AE7"/>
    <mergeCell ref="AF7:AH7"/>
    <mergeCell ref="E103:E105"/>
    <mergeCell ref="D103:D105"/>
    <mergeCell ref="C46:C50"/>
    <mergeCell ref="A41:A45"/>
    <mergeCell ref="B41:B45"/>
    <mergeCell ref="C41:C45"/>
    <mergeCell ref="A57:A61"/>
    <mergeCell ref="B57:B61"/>
    <mergeCell ref="C57:C61"/>
    <mergeCell ref="B98:B102"/>
    <mergeCell ref="C98:C102"/>
    <mergeCell ref="A98:A102"/>
    <mergeCell ref="B62:B66"/>
    <mergeCell ref="C62:C66"/>
    <mergeCell ref="A103:A105"/>
    <mergeCell ref="B103:B105"/>
    <mergeCell ref="C103:C105"/>
    <mergeCell ref="B73:B77"/>
    <mergeCell ref="C73:C77"/>
    <mergeCell ref="B85:B89"/>
    <mergeCell ref="C85:C89"/>
    <mergeCell ref="A85:A89"/>
    <mergeCell ref="E51:E53"/>
    <mergeCell ref="E62:E66"/>
    <mergeCell ref="A106:A108"/>
    <mergeCell ref="B106:B108"/>
    <mergeCell ref="F106:F108"/>
    <mergeCell ref="G106:G108"/>
    <mergeCell ref="H106:H108"/>
    <mergeCell ref="I106:I108"/>
    <mergeCell ref="J106:J108"/>
    <mergeCell ref="K106:K108"/>
    <mergeCell ref="U115:U117"/>
    <mergeCell ref="S115:S117"/>
    <mergeCell ref="B109:B114"/>
    <mergeCell ref="C109:C114"/>
    <mergeCell ref="E115:E117"/>
    <mergeCell ref="A115:A117"/>
    <mergeCell ref="B115:B117"/>
    <mergeCell ref="F115:F117"/>
    <mergeCell ref="G115:G117"/>
    <mergeCell ref="H115:H117"/>
    <mergeCell ref="M115:M117"/>
    <mergeCell ref="N106:N108"/>
    <mergeCell ref="O106:O108"/>
    <mergeCell ref="V115:V117"/>
    <mergeCell ref="W115:W117"/>
    <mergeCell ref="X115:X117"/>
    <mergeCell ref="AH140:AH142"/>
    <mergeCell ref="AI140:AI142"/>
    <mergeCell ref="AB115:AB117"/>
    <mergeCell ref="AC129:AC131"/>
    <mergeCell ref="AD129:AD131"/>
    <mergeCell ref="Z129:Z131"/>
    <mergeCell ref="AA129:AA131"/>
    <mergeCell ref="AB129:AB131"/>
    <mergeCell ref="AG132:AG134"/>
    <mergeCell ref="AE129:AE131"/>
    <mergeCell ref="AF129:AF131"/>
    <mergeCell ref="Z115:Z117"/>
    <mergeCell ref="AC115:AC117"/>
    <mergeCell ref="AI132:AI134"/>
    <mergeCell ref="AF115:AF117"/>
    <mergeCell ref="AG115:AG117"/>
    <mergeCell ref="AF132:AF134"/>
    <mergeCell ref="AB132:AB134"/>
    <mergeCell ref="AC132:AC134"/>
    <mergeCell ref="AI129:AI131"/>
    <mergeCell ref="AD132:AD134"/>
    <mergeCell ref="P106:P108"/>
    <mergeCell ref="L106:L108"/>
    <mergeCell ref="AI170:AI172"/>
    <mergeCell ref="AC170:AC172"/>
    <mergeCell ref="AD170:AD172"/>
    <mergeCell ref="AE170:AE172"/>
    <mergeCell ref="AG170:AG172"/>
    <mergeCell ref="Z170:Z172"/>
    <mergeCell ref="AH170:AH172"/>
    <mergeCell ref="M170:M172"/>
    <mergeCell ref="Q132:Q134"/>
    <mergeCell ref="R132:R134"/>
    <mergeCell ref="S132:S134"/>
    <mergeCell ref="T132:T134"/>
    <mergeCell ref="U132:U134"/>
    <mergeCell ref="V132:V134"/>
    <mergeCell ref="Y132:Y134"/>
    <mergeCell ref="Z132:Z134"/>
    <mergeCell ref="AA132:AA134"/>
    <mergeCell ref="AE140:AE142"/>
    <mergeCell ref="AE132:AE134"/>
    <mergeCell ref="AF140:AF142"/>
    <mergeCell ref="X140:X142"/>
    <mergeCell ref="Y140:Y142"/>
    <mergeCell ref="G129:G131"/>
    <mergeCell ref="H129:H131"/>
    <mergeCell ref="H156:H158"/>
    <mergeCell ref="I156:I158"/>
    <mergeCell ref="H153:H155"/>
    <mergeCell ref="I153:I155"/>
    <mergeCell ref="I115:I117"/>
    <mergeCell ref="Q106:Q108"/>
    <mergeCell ref="R106:R108"/>
    <mergeCell ref="H132:H134"/>
    <mergeCell ref="J115:J117"/>
    <mergeCell ref="I129:I131"/>
    <mergeCell ref="J129:J131"/>
    <mergeCell ref="O115:O117"/>
    <mergeCell ref="P115:P117"/>
    <mergeCell ref="L140:L142"/>
    <mergeCell ref="N129:N131"/>
    <mergeCell ref="O129:O131"/>
    <mergeCell ref="P129:P131"/>
    <mergeCell ref="M132:M134"/>
    <mergeCell ref="K132:K134"/>
    <mergeCell ref="L132:L134"/>
    <mergeCell ref="O132:O134"/>
    <mergeCell ref="N132:N134"/>
    <mergeCell ref="Q115:Q117"/>
    <mergeCell ref="R115:R117"/>
    <mergeCell ref="K140:K142"/>
    <mergeCell ref="L153:L155"/>
    <mergeCell ref="K153:K155"/>
    <mergeCell ref="K115:K117"/>
    <mergeCell ref="L115:L117"/>
    <mergeCell ref="K129:K131"/>
    <mergeCell ref="M129:M131"/>
    <mergeCell ref="B197:B201"/>
    <mergeCell ref="AC184:AC186"/>
    <mergeCell ref="AD184:AD186"/>
    <mergeCell ref="AE184:AE186"/>
    <mergeCell ref="AF184:AF186"/>
    <mergeCell ref="J184:J186"/>
    <mergeCell ref="K184:K186"/>
    <mergeCell ref="L184:L186"/>
    <mergeCell ref="N184:N186"/>
    <mergeCell ref="O184:O186"/>
    <mergeCell ref="P184:P186"/>
    <mergeCell ref="M184:M186"/>
    <mergeCell ref="Q184:Q186"/>
    <mergeCell ref="X184:X186"/>
    <mergeCell ref="Y184:Y186"/>
    <mergeCell ref="Z184:Z186"/>
    <mergeCell ref="AA184:AA186"/>
    <mergeCell ref="AB184:AB186"/>
    <mergeCell ref="G184:G186"/>
    <mergeCell ref="AJ129:AJ131"/>
    <mergeCell ref="AK129:AK131"/>
    <mergeCell ref="AL129:AL131"/>
    <mergeCell ref="AH115:AH117"/>
    <mergeCell ref="AI115:AI117"/>
    <mergeCell ref="AH129:AH131"/>
    <mergeCell ref="AH132:AH134"/>
    <mergeCell ref="AJ140:AJ142"/>
    <mergeCell ref="AK132:AK134"/>
    <mergeCell ref="AL140:AL142"/>
    <mergeCell ref="AL115:AL117"/>
    <mergeCell ref="AK115:AK117"/>
    <mergeCell ref="AJ115:AJ117"/>
    <mergeCell ref="Q129:Q131"/>
    <mergeCell ref="R129:R131"/>
    <mergeCell ref="S129:S131"/>
    <mergeCell ref="T129:T131"/>
    <mergeCell ref="U129:U131"/>
    <mergeCell ref="V129:V131"/>
    <mergeCell ref="AK184:AK186"/>
    <mergeCell ref="AJ184:AJ186"/>
    <mergeCell ref="AI184:AI186"/>
    <mergeCell ref="AA170:AA172"/>
    <mergeCell ref="V140:V142"/>
    <mergeCell ref="Y129:Y131"/>
    <mergeCell ref="AI156:AI158"/>
    <mergeCell ref="W153:W155"/>
    <mergeCell ref="X153:X155"/>
    <mergeCell ref="Q173:Q175"/>
    <mergeCell ref="U184:U186"/>
    <mergeCell ref="V184:V186"/>
    <mergeCell ref="Q140:Q142"/>
    <mergeCell ref="R140:R142"/>
    <mergeCell ref="S140:S142"/>
    <mergeCell ref="T140:T142"/>
    <mergeCell ref="AK140:AK142"/>
    <mergeCell ref="AA140:AA142"/>
    <mergeCell ref="AR217:AR221"/>
    <mergeCell ref="AS217:AS221"/>
    <mergeCell ref="AS165:AS169"/>
    <mergeCell ref="AR143:AR147"/>
    <mergeCell ref="AS140:AS142"/>
    <mergeCell ref="AN156:AN158"/>
    <mergeCell ref="AO156:AO158"/>
    <mergeCell ref="AL184:AL186"/>
    <mergeCell ref="AR165:AR169"/>
    <mergeCell ref="AM156:AM158"/>
    <mergeCell ref="AS156:AS158"/>
    <mergeCell ref="AS159:AS163"/>
    <mergeCell ref="AR159:AR163"/>
    <mergeCell ref="AS176:AS180"/>
    <mergeCell ref="AR156:AR158"/>
    <mergeCell ref="AM184:AM186"/>
    <mergeCell ref="AL173:AL175"/>
    <mergeCell ref="AM173:AM175"/>
    <mergeCell ref="AS73:AS77"/>
    <mergeCell ref="AR124:AR128"/>
    <mergeCell ref="AS92:AS96"/>
    <mergeCell ref="AR92:AR96"/>
    <mergeCell ref="AR85:AR89"/>
    <mergeCell ref="AL132:AL134"/>
    <mergeCell ref="AQ153:AQ155"/>
    <mergeCell ref="AP129:AP131"/>
    <mergeCell ref="AO153:AO155"/>
    <mergeCell ref="AO140:AO142"/>
    <mergeCell ref="AN132:AN134"/>
    <mergeCell ref="AO132:AO134"/>
    <mergeCell ref="AP132:AP134"/>
    <mergeCell ref="AQ132:AQ134"/>
    <mergeCell ref="AP140:AP142"/>
    <mergeCell ref="AS78:AS82"/>
    <mergeCell ref="AM132:AM134"/>
    <mergeCell ref="AS153:AS155"/>
    <mergeCell ref="AS124:AS126"/>
    <mergeCell ref="AR129:AR131"/>
    <mergeCell ref="AR153:AR155"/>
    <mergeCell ref="AR140:AR142"/>
    <mergeCell ref="AR148:AR152"/>
    <mergeCell ref="AN140:AN142"/>
    <mergeCell ref="AS67:AS71"/>
    <mergeCell ref="AS62:AS66"/>
    <mergeCell ref="AQ140:AQ142"/>
    <mergeCell ref="AN51:AN53"/>
    <mergeCell ref="AS41:AS45"/>
    <mergeCell ref="AS46:AS50"/>
    <mergeCell ref="AL106:AL108"/>
    <mergeCell ref="AM106:AM108"/>
    <mergeCell ref="AO202:AO204"/>
    <mergeCell ref="AO51:AO53"/>
    <mergeCell ref="AO54:AO56"/>
    <mergeCell ref="AS170:AS172"/>
    <mergeCell ref="AS184:AS186"/>
    <mergeCell ref="AS187:AS191"/>
    <mergeCell ref="AS192:AS196"/>
    <mergeCell ref="AS197:AS201"/>
    <mergeCell ref="AS202:AS204"/>
    <mergeCell ref="AS181:AS183"/>
    <mergeCell ref="AS109:AS114"/>
    <mergeCell ref="AR57:AR61"/>
    <mergeCell ref="AS57:AS61"/>
    <mergeCell ref="AP51:AP53"/>
    <mergeCell ref="AQ51:AQ53"/>
    <mergeCell ref="AS115:AS117"/>
    <mergeCell ref="AA54:AA56"/>
    <mergeCell ref="AG184:AG186"/>
    <mergeCell ref="AD115:AD117"/>
    <mergeCell ref="AE115:AE117"/>
    <mergeCell ref="Z106:Z108"/>
    <mergeCell ref="AA106:AA108"/>
    <mergeCell ref="AB106:AB108"/>
    <mergeCell ref="AG51:AG53"/>
    <mergeCell ref="X202:X204"/>
    <mergeCell ref="Y202:Y204"/>
    <mergeCell ref="Z202:Z204"/>
    <mergeCell ref="AA202:AA204"/>
    <mergeCell ref="AB202:AB204"/>
    <mergeCell ref="AC202:AC204"/>
    <mergeCell ref="AD202:AD204"/>
    <mergeCell ref="AE202:AE204"/>
    <mergeCell ref="AF202:AF204"/>
    <mergeCell ref="Z140:Z142"/>
    <mergeCell ref="AC140:AC142"/>
    <mergeCell ref="X103:X105"/>
    <mergeCell ref="AF103:AF105"/>
    <mergeCell ref="Z153:Z155"/>
    <mergeCell ref="AC153:AC155"/>
    <mergeCell ref="AB156:AB158"/>
    <mergeCell ref="AK54:AK56"/>
    <mergeCell ref="Z51:Z53"/>
    <mergeCell ref="AA51:AA53"/>
    <mergeCell ref="AB51:AB53"/>
    <mergeCell ref="X51:X53"/>
    <mergeCell ref="Y51:Y53"/>
    <mergeCell ref="AG54:AG56"/>
    <mergeCell ref="Z54:Z56"/>
    <mergeCell ref="AE54:AE56"/>
    <mergeCell ref="AF54:AF56"/>
    <mergeCell ref="AH54:AH56"/>
    <mergeCell ref="AI54:AI56"/>
    <mergeCell ref="AJ54:AJ56"/>
    <mergeCell ref="AD51:AD53"/>
    <mergeCell ref="AD54:AD56"/>
    <mergeCell ref="AJ51:AJ53"/>
    <mergeCell ref="AK51:AK53"/>
    <mergeCell ref="AC51:AC53"/>
    <mergeCell ref="X54:X56"/>
    <mergeCell ref="Y54:Y56"/>
    <mergeCell ref="AB54:AB56"/>
    <mergeCell ref="AC54:AC56"/>
    <mergeCell ref="AF51:AF53"/>
    <mergeCell ref="AE51:AE53"/>
    <mergeCell ref="W170:W172"/>
    <mergeCell ref="W132:W134"/>
    <mergeCell ref="X132:X134"/>
    <mergeCell ref="AH62:AH66"/>
    <mergeCell ref="W129:W131"/>
    <mergeCell ref="X129:X131"/>
    <mergeCell ref="AE153:AE155"/>
    <mergeCell ref="AF153:AF155"/>
    <mergeCell ref="W62:W66"/>
    <mergeCell ref="X62:X66"/>
    <mergeCell ref="Y62:Y66"/>
    <mergeCell ref="AG103:AG105"/>
    <mergeCell ref="AB103:AB105"/>
    <mergeCell ref="AC103:AC105"/>
    <mergeCell ref="AD103:AD105"/>
    <mergeCell ref="AE103:AE105"/>
    <mergeCell ref="AA103:AA105"/>
    <mergeCell ref="AG129:AG131"/>
    <mergeCell ref="AG140:AG142"/>
    <mergeCell ref="Z62:Z66"/>
    <mergeCell ref="Y115:Y117"/>
    <mergeCell ref="AB140:AB142"/>
    <mergeCell ref="AH153:AH155"/>
    <mergeCell ref="W103:W105"/>
    <mergeCell ref="Q202:Q204"/>
    <mergeCell ref="R202:R204"/>
    <mergeCell ref="S202:S204"/>
    <mergeCell ref="T202:T204"/>
    <mergeCell ref="U202:U204"/>
    <mergeCell ref="J156:J158"/>
    <mergeCell ref="W202:W204"/>
    <mergeCell ref="W184:W186"/>
    <mergeCell ref="J173:J175"/>
    <mergeCell ref="U170:U172"/>
    <mergeCell ref="V170:V172"/>
    <mergeCell ref="Q156:Q158"/>
    <mergeCell ref="U156:U158"/>
    <mergeCell ref="V156:V158"/>
    <mergeCell ref="R170:R172"/>
    <mergeCell ref="U181:U183"/>
    <mergeCell ref="V181:V183"/>
    <mergeCell ref="W181:W183"/>
    <mergeCell ref="R181:R183"/>
    <mergeCell ref="V202:V204"/>
    <mergeCell ref="R184:R186"/>
    <mergeCell ref="S184:S186"/>
    <mergeCell ref="T184:T186"/>
    <mergeCell ref="Q181:Q183"/>
    <mergeCell ref="U140:U142"/>
    <mergeCell ref="U173:U175"/>
    <mergeCell ref="R156:R158"/>
    <mergeCell ref="Q153:Q155"/>
    <mergeCell ref="R153:R155"/>
    <mergeCell ref="S153:S155"/>
    <mergeCell ref="T153:T155"/>
    <mergeCell ref="U153:U155"/>
    <mergeCell ref="V153:V155"/>
    <mergeCell ref="T156:T158"/>
    <mergeCell ref="S156:S158"/>
    <mergeCell ref="S170:S172"/>
    <mergeCell ref="T170:T172"/>
    <mergeCell ref="P54:P56"/>
    <mergeCell ref="Q54:Q56"/>
    <mergeCell ref="R54:R56"/>
    <mergeCell ref="O62:O66"/>
    <mergeCell ref="P62:P66"/>
    <mergeCell ref="Q62:Q66"/>
    <mergeCell ref="R62:R66"/>
    <mergeCell ref="M103:M105"/>
    <mergeCell ref="N62:N66"/>
    <mergeCell ref="N140:N142"/>
    <mergeCell ref="O140:O142"/>
    <mergeCell ref="P140:P142"/>
    <mergeCell ref="T115:T117"/>
    <mergeCell ref="S106:S108"/>
    <mergeCell ref="W51:W53"/>
    <mergeCell ref="W54:W56"/>
    <mergeCell ref="G51:G53"/>
    <mergeCell ref="H51:H53"/>
    <mergeCell ref="I51:I53"/>
    <mergeCell ref="J51:J53"/>
    <mergeCell ref="K51:K53"/>
    <mergeCell ref="L51:L53"/>
    <mergeCell ref="M51:M53"/>
    <mergeCell ref="M54:M56"/>
    <mergeCell ref="S54:S56"/>
    <mergeCell ref="T54:T56"/>
    <mergeCell ref="U54:U56"/>
    <mergeCell ref="V54:V56"/>
    <mergeCell ref="T51:T53"/>
    <mergeCell ref="U51:U53"/>
    <mergeCell ref="V51:V53"/>
    <mergeCell ref="S51:S53"/>
    <mergeCell ref="N54:N56"/>
    <mergeCell ref="O51:O53"/>
    <mergeCell ref="N51:N53"/>
    <mergeCell ref="E54:E56"/>
    <mergeCell ref="F54:F56"/>
    <mergeCell ref="G54:G56"/>
    <mergeCell ref="H54:H56"/>
    <mergeCell ref="I54:I56"/>
    <mergeCell ref="J54:J56"/>
    <mergeCell ref="K54:K56"/>
    <mergeCell ref="L54:L56"/>
    <mergeCell ref="O54:O56"/>
    <mergeCell ref="K103:K105"/>
    <mergeCell ref="I103:I105"/>
    <mergeCell ref="J103:J105"/>
    <mergeCell ref="H103:H105"/>
    <mergeCell ref="AA62:AA66"/>
    <mergeCell ref="AB62:AB66"/>
    <mergeCell ref="AC62:AC66"/>
    <mergeCell ref="AD62:AD66"/>
    <mergeCell ref="T62:T66"/>
    <mergeCell ref="U62:U66"/>
    <mergeCell ref="V62:V66"/>
    <mergeCell ref="R103:R105"/>
    <mergeCell ref="P103:P105"/>
    <mergeCell ref="L103:L105"/>
    <mergeCell ref="N103:N105"/>
    <mergeCell ref="V103:V105"/>
    <mergeCell ref="AR211:AR215"/>
    <mergeCell ref="AS211:AS215"/>
    <mergeCell ref="AS205:AS209"/>
    <mergeCell ref="AR170:AR172"/>
    <mergeCell ref="AR173:AR175"/>
    <mergeCell ref="AR181:AR183"/>
    <mergeCell ref="AP173:AP175"/>
    <mergeCell ref="AQ173:AQ175"/>
    <mergeCell ref="F103:F105"/>
    <mergeCell ref="AI202:AI204"/>
    <mergeCell ref="AO170:AO172"/>
    <mergeCell ref="AM170:AM172"/>
    <mergeCell ref="AN170:AN172"/>
    <mergeCell ref="AM115:AM117"/>
    <mergeCell ref="AM129:AM131"/>
    <mergeCell ref="AA115:AA117"/>
    <mergeCell ref="S103:S105"/>
    <mergeCell ref="T103:T105"/>
    <mergeCell ref="I132:I134"/>
    <mergeCell ref="L129:L131"/>
    <mergeCell ref="N115:N117"/>
    <mergeCell ref="U103:U105"/>
    <mergeCell ref="AH156:AH158"/>
    <mergeCell ref="AC181:AC183"/>
    <mergeCell ref="AS132:AS134"/>
    <mergeCell ref="AS135:AS139"/>
    <mergeCell ref="AS143:AS147"/>
    <mergeCell ref="AS148:AS152"/>
    <mergeCell ref="AR135:AR139"/>
    <mergeCell ref="AS173:AS175"/>
    <mergeCell ref="AG153:AG155"/>
    <mergeCell ref="AL181:AL183"/>
    <mergeCell ref="AO181:AO183"/>
    <mergeCell ref="AJ170:AJ172"/>
    <mergeCell ref="AL170:AL172"/>
    <mergeCell ref="AM153:AM155"/>
    <mergeCell ref="AM140:AM142"/>
    <mergeCell ref="AK170:AK172"/>
    <mergeCell ref="AN153:AN155"/>
    <mergeCell ref="AL153:AL155"/>
    <mergeCell ref="AI153:AI155"/>
    <mergeCell ref="AI173:AI175"/>
    <mergeCell ref="A217:C221"/>
    <mergeCell ref="AJ62:AJ66"/>
    <mergeCell ref="AK62:AK66"/>
    <mergeCell ref="AM62:AM66"/>
    <mergeCell ref="AN62:AN66"/>
    <mergeCell ref="AP62:AP66"/>
    <mergeCell ref="F62:F66"/>
    <mergeCell ref="G62:G66"/>
    <mergeCell ref="H62:H66"/>
    <mergeCell ref="I62:I66"/>
    <mergeCell ref="J62:J66"/>
    <mergeCell ref="K62:K66"/>
    <mergeCell ref="L62:L66"/>
    <mergeCell ref="M62:M66"/>
    <mergeCell ref="S62:S66"/>
    <mergeCell ref="A211:A215"/>
    <mergeCell ref="B211:B215"/>
    <mergeCell ref="C211:C215"/>
    <mergeCell ref="AH202:AH204"/>
    <mergeCell ref="V173:V175"/>
    <mergeCell ref="W140:W142"/>
    <mergeCell ref="Q103:Q105"/>
    <mergeCell ref="O103:O105"/>
    <mergeCell ref="J132:J134"/>
    <mergeCell ref="AQ62:AQ66"/>
    <mergeCell ref="AM181:AM183"/>
    <mergeCell ref="AN181:AN183"/>
    <mergeCell ref="AP181:AP183"/>
    <mergeCell ref="AQ181:AQ183"/>
    <mergeCell ref="AP156:AP158"/>
    <mergeCell ref="AQ156:AQ158"/>
    <mergeCell ref="AN115:AN117"/>
    <mergeCell ref="AJ156:AJ158"/>
    <mergeCell ref="AK156:AK158"/>
    <mergeCell ref="AL156:AL158"/>
    <mergeCell ref="A72:AS72"/>
    <mergeCell ref="A92:C96"/>
    <mergeCell ref="A97:AS97"/>
    <mergeCell ref="A118:C122"/>
    <mergeCell ref="A123:AS123"/>
    <mergeCell ref="A159:C163"/>
    <mergeCell ref="A164:AS164"/>
    <mergeCell ref="AI62:AI66"/>
    <mergeCell ref="AL62:AL66"/>
    <mergeCell ref="AO62:AO66"/>
    <mergeCell ref="AP153:AP155"/>
    <mergeCell ref="AS129:AS131"/>
    <mergeCell ref="AR132:AR134"/>
  </mergeCells>
  <pageMargins left="0.70866141732283472" right="0.11811023622047245" top="0.31496062992125984" bottom="0.27559055118110237" header="0.31496062992125984" footer="0.31496062992125984"/>
  <pageSetup paperSize="9" scale="50" fitToHeight="13" orientation="landscape" r:id="rId1"/>
  <rowBreaks count="1" manualBreakCount="1">
    <brk id="262" max="16383" man="1"/>
  </rowBreaks>
  <ignoredErrors>
    <ignoredError sqref="A211" twoDigitTextYear="1"/>
  </ignoredErrors>
</worksheet>
</file>

<file path=xl/worksheets/sheet2.xml><?xml version="1.0" encoding="utf-8"?>
<worksheet xmlns="http://schemas.openxmlformats.org/spreadsheetml/2006/main" xmlns:r="http://schemas.openxmlformats.org/officeDocument/2006/relationships">
  <dimension ref="A1:H33"/>
  <sheetViews>
    <sheetView workbookViewId="0">
      <selection activeCell="B40" sqref="B40"/>
    </sheetView>
  </sheetViews>
  <sheetFormatPr defaultColWidth="6.7109375" defaultRowHeight="15"/>
  <cols>
    <col min="1" max="1" width="6.7109375" style="76"/>
    <col min="2" max="2" width="76.5703125" style="76" customWidth="1"/>
    <col min="3" max="3" width="10.42578125" style="76" customWidth="1"/>
    <col min="4" max="4" width="10.85546875" style="76" customWidth="1"/>
    <col min="5" max="5" width="10.42578125" style="76" customWidth="1"/>
    <col min="6" max="6" width="14.7109375" style="76" customWidth="1"/>
    <col min="7" max="7" width="29" style="76" customWidth="1"/>
    <col min="8" max="16384" width="6.7109375" style="76"/>
  </cols>
  <sheetData>
    <row r="1" spans="1:7">
      <c r="G1" s="77"/>
    </row>
    <row r="3" spans="1:7">
      <c r="G3" s="78" t="s">
        <v>260</v>
      </c>
    </row>
    <row r="4" spans="1:7">
      <c r="A4" s="269" t="s">
        <v>261</v>
      </c>
      <c r="B4" s="269"/>
      <c r="C4" s="269"/>
      <c r="D4" s="269"/>
      <c r="E4" s="269"/>
      <c r="F4" s="269"/>
      <c r="G4" s="269"/>
    </row>
    <row r="5" spans="1:7" ht="29.25" customHeight="1">
      <c r="A5" s="270" t="s">
        <v>262</v>
      </c>
      <c r="B5" s="270"/>
      <c r="C5" s="270"/>
      <c r="D5" s="270"/>
      <c r="E5" s="270"/>
      <c r="F5" s="270"/>
      <c r="G5" s="270"/>
    </row>
    <row r="6" spans="1:7" ht="6.75" customHeight="1">
      <c r="A6" s="79"/>
      <c r="B6" s="79"/>
      <c r="C6" s="79"/>
      <c r="D6" s="79"/>
      <c r="E6" s="79"/>
      <c r="F6" s="79"/>
      <c r="G6" s="79"/>
    </row>
    <row r="7" spans="1:7" ht="61.5" customHeight="1">
      <c r="A7" s="271" t="s">
        <v>263</v>
      </c>
      <c r="B7" s="271" t="s">
        <v>264</v>
      </c>
      <c r="C7" s="271" t="s">
        <v>265</v>
      </c>
      <c r="D7" s="274" t="s">
        <v>266</v>
      </c>
      <c r="E7" s="275"/>
      <c r="F7" s="276" t="s">
        <v>267</v>
      </c>
      <c r="G7" s="276" t="s">
        <v>268</v>
      </c>
    </row>
    <row r="8" spans="1:7" ht="15" customHeight="1">
      <c r="A8" s="272"/>
      <c r="B8" s="272"/>
      <c r="C8" s="272"/>
      <c r="D8" s="276" t="s">
        <v>269</v>
      </c>
      <c r="E8" s="279" t="s">
        <v>270</v>
      </c>
      <c r="F8" s="277"/>
      <c r="G8" s="277"/>
    </row>
    <row r="9" spans="1:7" ht="18.75" customHeight="1">
      <c r="A9" s="273"/>
      <c r="B9" s="273"/>
      <c r="C9" s="273"/>
      <c r="D9" s="278"/>
      <c r="E9" s="280"/>
      <c r="F9" s="278"/>
      <c r="G9" s="278"/>
    </row>
    <row r="10" spans="1:7" ht="15.75">
      <c r="A10" s="80">
        <v>1</v>
      </c>
      <c r="B10" s="80">
        <v>2</v>
      </c>
      <c r="C10" s="80">
        <v>3</v>
      </c>
      <c r="D10" s="80">
        <v>4</v>
      </c>
      <c r="E10" s="80">
        <v>5</v>
      </c>
      <c r="F10" s="80">
        <v>6</v>
      </c>
      <c r="G10" s="80">
        <v>7</v>
      </c>
    </row>
    <row r="11" spans="1:7" s="86" customFormat="1" ht="141.75">
      <c r="A11" s="81" t="s">
        <v>271</v>
      </c>
      <c r="B11" s="82" t="s">
        <v>272</v>
      </c>
      <c r="C11" s="81" t="s">
        <v>273</v>
      </c>
      <c r="D11" s="83">
        <v>12.3</v>
      </c>
      <c r="E11" s="84">
        <v>6.3</v>
      </c>
      <c r="F11" s="84">
        <f t="shared" ref="F11:F14" si="0">E11/D11*100</f>
        <v>51.219512195121951</v>
      </c>
      <c r="G11" s="85" t="s">
        <v>274</v>
      </c>
    </row>
    <row r="12" spans="1:7" s="91" customFormat="1" ht="94.5">
      <c r="A12" s="81" t="s">
        <v>275</v>
      </c>
      <c r="B12" s="87" t="s">
        <v>276</v>
      </c>
      <c r="C12" s="88" t="s">
        <v>273</v>
      </c>
      <c r="D12" s="89">
        <v>28.5</v>
      </c>
      <c r="E12" s="89">
        <v>62</v>
      </c>
      <c r="F12" s="84">
        <f t="shared" si="0"/>
        <v>217.54385964912282</v>
      </c>
      <c r="G12" s="90" t="s">
        <v>277</v>
      </c>
    </row>
    <row r="13" spans="1:7" s="91" customFormat="1" ht="94.5">
      <c r="A13" s="81" t="s">
        <v>278</v>
      </c>
      <c r="B13" s="87" t="s">
        <v>279</v>
      </c>
      <c r="C13" s="88" t="s">
        <v>273</v>
      </c>
      <c r="D13" s="89">
        <v>2.8</v>
      </c>
      <c r="E13" s="89">
        <v>3.2</v>
      </c>
      <c r="F13" s="84">
        <f t="shared" si="0"/>
        <v>114.28571428571431</v>
      </c>
      <c r="G13" s="85" t="s">
        <v>280</v>
      </c>
    </row>
    <row r="14" spans="1:7" s="91" customFormat="1" ht="157.5">
      <c r="A14" s="81" t="s">
        <v>281</v>
      </c>
      <c r="B14" s="87" t="s">
        <v>282</v>
      </c>
      <c r="C14" s="88" t="s">
        <v>283</v>
      </c>
      <c r="D14" s="89">
        <v>229</v>
      </c>
      <c r="E14" s="89">
        <v>37</v>
      </c>
      <c r="F14" s="84">
        <f t="shared" si="0"/>
        <v>16.157205240174672</v>
      </c>
      <c r="G14" s="92" t="s">
        <v>284</v>
      </c>
    </row>
    <row r="15" spans="1:7" s="91" customFormat="1" ht="110.25">
      <c r="A15" s="81" t="s">
        <v>285</v>
      </c>
      <c r="B15" s="87" t="s">
        <v>286</v>
      </c>
      <c r="C15" s="88" t="s">
        <v>273</v>
      </c>
      <c r="D15" s="89">
        <v>5.3</v>
      </c>
      <c r="E15" s="89">
        <v>1.7</v>
      </c>
      <c r="F15" s="84">
        <f>(100-E15/D15*100)+100</f>
        <v>167.9245283018868</v>
      </c>
      <c r="G15" s="88" t="s">
        <v>287</v>
      </c>
    </row>
    <row r="16" spans="1:7" s="91" customFormat="1" ht="110.25">
      <c r="A16" s="81" t="s">
        <v>288</v>
      </c>
      <c r="B16" s="87" t="s">
        <v>289</v>
      </c>
      <c r="C16" s="88" t="s">
        <v>290</v>
      </c>
      <c r="D16" s="89">
        <v>1625</v>
      </c>
      <c r="E16" s="89">
        <v>1282.8</v>
      </c>
      <c r="F16" s="84">
        <f>(100-E16/D16*100)+100</f>
        <v>121.05846153846154</v>
      </c>
      <c r="G16" s="88" t="s">
        <v>291</v>
      </c>
    </row>
    <row r="17" spans="1:8" s="91" customFormat="1" ht="78.75">
      <c r="A17" s="81" t="s">
        <v>292</v>
      </c>
      <c r="B17" s="87" t="s">
        <v>293</v>
      </c>
      <c r="C17" s="88" t="s">
        <v>273</v>
      </c>
      <c r="D17" s="93">
        <v>100</v>
      </c>
      <c r="E17" s="89">
        <v>100</v>
      </c>
      <c r="F17" s="84">
        <f>E17/D17*100</f>
        <v>100</v>
      </c>
      <c r="G17" s="83" t="s">
        <v>294</v>
      </c>
    </row>
    <row r="18" spans="1:8" s="91" customFormat="1" ht="110.25">
      <c r="A18" s="81" t="s">
        <v>295</v>
      </c>
      <c r="B18" s="87" t="s">
        <v>296</v>
      </c>
      <c r="C18" s="94" t="s">
        <v>297</v>
      </c>
      <c r="D18" s="93">
        <v>40.1</v>
      </c>
      <c r="E18" s="95">
        <v>9.3000000000000007</v>
      </c>
      <c r="F18" s="84">
        <f>(100-E18/D18*100)+100</f>
        <v>176.80798004987531</v>
      </c>
      <c r="G18" s="88" t="s">
        <v>298</v>
      </c>
    </row>
    <row r="19" spans="1:8" s="91" customFormat="1" ht="131.25" customHeight="1">
      <c r="A19" s="81" t="s">
        <v>299</v>
      </c>
      <c r="B19" s="87" t="s">
        <v>300</v>
      </c>
      <c r="C19" s="94" t="s">
        <v>301</v>
      </c>
      <c r="D19" s="88">
        <v>252.9</v>
      </c>
      <c r="E19" s="95">
        <v>117.9</v>
      </c>
      <c r="F19" s="84">
        <f>(100-E19/D19*100)+100</f>
        <v>153.38078291814946</v>
      </c>
      <c r="G19" s="85" t="s">
        <v>302</v>
      </c>
      <c r="H19" s="96"/>
    </row>
    <row r="20" spans="1:8" s="91" customFormat="1" ht="31.5">
      <c r="A20" s="81" t="s">
        <v>303</v>
      </c>
      <c r="B20" s="87" t="s">
        <v>304</v>
      </c>
      <c r="C20" s="88" t="s">
        <v>273</v>
      </c>
      <c r="D20" s="89">
        <v>88</v>
      </c>
      <c r="E20" s="89">
        <v>90.1</v>
      </c>
      <c r="F20" s="84">
        <f>E20/D20*100</f>
        <v>102.38636363636363</v>
      </c>
      <c r="G20" s="83" t="s">
        <v>294</v>
      </c>
      <c r="H20" s="96"/>
    </row>
    <row r="21" spans="1:8" s="91" customFormat="1" ht="31.5">
      <c r="A21" s="81" t="s">
        <v>305</v>
      </c>
      <c r="B21" s="87" t="s">
        <v>306</v>
      </c>
      <c r="C21" s="88" t="s">
        <v>273</v>
      </c>
      <c r="D21" s="89">
        <v>88</v>
      </c>
      <c r="E21" s="89">
        <v>90.1</v>
      </c>
      <c r="F21" s="84">
        <f t="shared" ref="F21:F25" si="1">E21/D21*100</f>
        <v>102.38636363636363</v>
      </c>
      <c r="G21" s="83" t="s">
        <v>294</v>
      </c>
    </row>
    <row r="22" spans="1:8" s="91" customFormat="1" ht="32.25" customHeight="1">
      <c r="A22" s="97" t="s">
        <v>307</v>
      </c>
      <c r="B22" s="98" t="s">
        <v>308</v>
      </c>
      <c r="C22" s="99" t="s">
        <v>273</v>
      </c>
      <c r="D22" s="100">
        <v>79.3</v>
      </c>
      <c r="E22" s="101">
        <v>86</v>
      </c>
      <c r="F22" s="102">
        <f t="shared" si="1"/>
        <v>108.44892812105927</v>
      </c>
      <c r="G22" s="102" t="s">
        <v>294</v>
      </c>
    </row>
    <row r="23" spans="1:8" s="91" customFormat="1" ht="31.5">
      <c r="A23" s="97" t="s">
        <v>309</v>
      </c>
      <c r="B23" s="103" t="s">
        <v>310</v>
      </c>
      <c r="C23" s="99" t="s">
        <v>273</v>
      </c>
      <c r="D23" s="100">
        <v>88.9</v>
      </c>
      <c r="E23" s="101">
        <v>94</v>
      </c>
      <c r="F23" s="102">
        <f t="shared" si="1"/>
        <v>105.73678290213722</v>
      </c>
      <c r="G23" s="102" t="s">
        <v>294</v>
      </c>
    </row>
    <row r="24" spans="1:8" s="109" customFormat="1" ht="94.5">
      <c r="A24" s="104" t="s">
        <v>311</v>
      </c>
      <c r="B24" s="98" t="s">
        <v>312</v>
      </c>
      <c r="C24" s="105" t="s">
        <v>313</v>
      </c>
      <c r="D24" s="99">
        <v>0.154</v>
      </c>
      <c r="E24" s="106">
        <v>0.245</v>
      </c>
      <c r="F24" s="107">
        <f t="shared" si="1"/>
        <v>159.09090909090909</v>
      </c>
      <c r="G24" s="101" t="s">
        <v>314</v>
      </c>
      <c r="H24" s="108"/>
    </row>
    <row r="25" spans="1:8" ht="94.5">
      <c r="A25" s="104" t="s">
        <v>315</v>
      </c>
      <c r="B25" s="98" t="s">
        <v>316</v>
      </c>
      <c r="C25" s="105" t="s">
        <v>313</v>
      </c>
      <c r="D25" s="99">
        <v>9.2999999999999999E-2</v>
      </c>
      <c r="E25" s="106">
        <v>0.28199999999999997</v>
      </c>
      <c r="F25" s="107">
        <f t="shared" si="1"/>
        <v>303.22580645161287</v>
      </c>
      <c r="G25" s="110" t="s">
        <v>314</v>
      </c>
      <c r="H25" s="108"/>
    </row>
    <row r="26" spans="1:8">
      <c r="A26" s="111"/>
      <c r="B26" s="109"/>
      <c r="C26" s="109"/>
      <c r="D26" s="109"/>
      <c r="E26" s="109"/>
      <c r="F26" s="109"/>
      <c r="G26" s="1"/>
    </row>
    <row r="27" spans="1:8">
      <c r="A27" s="111"/>
      <c r="B27" s="109"/>
      <c r="C27" s="109"/>
      <c r="D27" s="109"/>
      <c r="E27" s="109"/>
      <c r="F27" s="109"/>
      <c r="G27" s="1"/>
    </row>
    <row r="28" spans="1:8" ht="15.75">
      <c r="A28" s="112" t="s">
        <v>317</v>
      </c>
      <c r="B28" s="109"/>
      <c r="C28" s="109"/>
      <c r="D28" s="109"/>
      <c r="E28" s="109"/>
      <c r="F28" s="109"/>
      <c r="G28" s="109"/>
    </row>
    <row r="29" spans="1:8" ht="27.75" customHeight="1">
      <c r="A29" s="112" t="s">
        <v>318</v>
      </c>
      <c r="B29" s="109"/>
      <c r="C29" s="109"/>
      <c r="D29" s="109"/>
      <c r="E29" s="109"/>
      <c r="F29" s="109"/>
      <c r="G29" s="109"/>
    </row>
    <row r="30" spans="1:8" ht="15.75">
      <c r="A30" s="109"/>
      <c r="B30" s="112"/>
      <c r="C30" s="113"/>
      <c r="D30" s="109"/>
      <c r="E30" s="109"/>
      <c r="F30" s="109"/>
      <c r="G30" s="109"/>
    </row>
    <row r="31" spans="1:8">
      <c r="A31" s="267" t="s">
        <v>319</v>
      </c>
      <c r="B31" s="268"/>
      <c r="C31" s="268"/>
      <c r="D31" s="268"/>
      <c r="E31" s="109"/>
      <c r="F31" s="109"/>
      <c r="G31" s="113"/>
    </row>
    <row r="32" spans="1:8">
      <c r="A32" s="268"/>
      <c r="B32" s="268"/>
      <c r="C32" s="268"/>
      <c r="D32" s="268"/>
      <c r="E32" s="109"/>
      <c r="F32" s="109"/>
      <c r="G32" s="113"/>
    </row>
    <row r="33" spans="1:7">
      <c r="A33" s="76" t="s">
        <v>257</v>
      </c>
      <c r="F33" s="114"/>
      <c r="G33" s="114"/>
    </row>
  </sheetData>
  <mergeCells count="11">
    <mergeCell ref="A31:D32"/>
    <mergeCell ref="A4:G4"/>
    <mergeCell ref="A5:G5"/>
    <mergeCell ref="A7:A9"/>
    <mergeCell ref="B7:B9"/>
    <mergeCell ref="C7:C9"/>
    <mergeCell ref="D7:E7"/>
    <mergeCell ref="F7:F9"/>
    <mergeCell ref="G7:G9"/>
    <mergeCell ref="D8:D9"/>
    <mergeCell ref="E8:E9"/>
  </mergeCells>
  <pageMargins left="0.70866141732283472" right="0.31496062992125984" top="0.94488188976377963" bottom="0.35433070866141736" header="0.31496062992125984" footer="0.31496062992125984"/>
  <pageSetup paperSize="9" scale="85" fitToWidth="2"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Сетевой график на 2021 г.</vt:lpstr>
      <vt:lpstr>таблица 2,2</vt:lpstr>
      <vt:lpstr>'Сетевой график на 2021 г.'!Заголовки_для_печати</vt:lpstr>
      <vt:lpstr>'таблица 2,2'!Область_печати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2022-02-04T06:59:28Z</dcterms:modified>
</cp:coreProperties>
</file>