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 activeTab="3"/>
  </bookViews>
  <sheets>
    <sheet name=" на 01.04.21" sheetId="7" r:id="rId1"/>
    <sheet name="на 01.07.2021" sheetId="8" r:id="rId2"/>
    <sheet name="на 01.10.2021" sheetId="9" r:id="rId3"/>
    <sheet name="на 01.01.2022" sheetId="10" r:id="rId4"/>
    <sheet name="показатели 2021" sheetId="11" r:id="rId5"/>
  </sheets>
  <calcPr calcId="125725" iterate="1"/>
</workbook>
</file>

<file path=xl/calcChain.xml><?xml version="1.0" encoding="utf-8"?>
<calcChain xmlns="http://schemas.openxmlformats.org/spreadsheetml/2006/main">
  <c r="F13" i="11"/>
  <c r="F12"/>
  <c r="F11"/>
  <c r="AO69" i="10" l="1"/>
  <c r="AL69"/>
  <c r="AI69"/>
  <c r="AF69"/>
  <c r="AC69"/>
  <c r="AO68"/>
  <c r="AL68"/>
  <c r="AI68"/>
  <c r="AF68"/>
  <c r="AC68"/>
  <c r="Z68"/>
  <c r="K68"/>
  <c r="AR67"/>
  <c r="AO67"/>
  <c r="AL67"/>
  <c r="AI67"/>
  <c r="AF67"/>
  <c r="AC67"/>
  <c r="Z67"/>
  <c r="K67"/>
  <c r="AO66"/>
  <c r="AL66"/>
  <c r="AI66"/>
  <c r="AF66"/>
  <c r="AC66"/>
  <c r="S63"/>
  <c r="R63"/>
  <c r="AQ61"/>
  <c r="AR61" s="1"/>
  <c r="AP61"/>
  <c r="AN61"/>
  <c r="AM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F61"/>
  <c r="AQ60"/>
  <c r="AP60"/>
  <c r="AR60" s="1"/>
  <c r="AN60"/>
  <c r="AM60"/>
  <c r="AK60"/>
  <c r="AJ60"/>
  <c r="AH60"/>
  <c r="AG60"/>
  <c r="AE60"/>
  <c r="AD60"/>
  <c r="AB60"/>
  <c r="AA60"/>
  <c r="Y60"/>
  <c r="X60"/>
  <c r="V60"/>
  <c r="U60"/>
  <c r="S60"/>
  <c r="R60"/>
  <c r="P60"/>
  <c r="O60"/>
  <c r="M60"/>
  <c r="L60"/>
  <c r="J60"/>
  <c r="I60"/>
  <c r="F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F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F57" s="1"/>
  <c r="I57"/>
  <c r="AQ56"/>
  <c r="AQ69" s="1"/>
  <c r="AP56"/>
  <c r="AN56"/>
  <c r="AN65" s="1"/>
  <c r="AM56"/>
  <c r="AK56"/>
  <c r="AK69" s="1"/>
  <c r="AJ56"/>
  <c r="AH56"/>
  <c r="AH65" s="1"/>
  <c r="AG56"/>
  <c r="AE56"/>
  <c r="AE69" s="1"/>
  <c r="AD56"/>
  <c r="AB56"/>
  <c r="AB65" s="1"/>
  <c r="AA56"/>
  <c r="Y56"/>
  <c r="Y69" s="1"/>
  <c r="X56"/>
  <c r="V56"/>
  <c r="V65" s="1"/>
  <c r="U56"/>
  <c r="S56"/>
  <c r="S69" s="1"/>
  <c r="R56"/>
  <c r="P56"/>
  <c r="O56"/>
  <c r="M56"/>
  <c r="L56"/>
  <c r="J56"/>
  <c r="J69" s="1"/>
  <c r="I56"/>
  <c r="AQ55"/>
  <c r="AP55"/>
  <c r="AP68" s="1"/>
  <c r="AN55"/>
  <c r="AN53" s="1"/>
  <c r="AM55"/>
  <c r="AK55"/>
  <c r="AJ55"/>
  <c r="AJ68" s="1"/>
  <c r="AH55"/>
  <c r="AH53" s="1"/>
  <c r="AE55"/>
  <c r="AD55"/>
  <c r="AD68" s="1"/>
  <c r="AB55"/>
  <c r="AA55"/>
  <c r="AA64" s="1"/>
  <c r="Y55"/>
  <c r="X55"/>
  <c r="X68" s="1"/>
  <c r="V55"/>
  <c r="U55"/>
  <c r="U64" s="1"/>
  <c r="S55"/>
  <c r="R55"/>
  <c r="R68" s="1"/>
  <c r="P55"/>
  <c r="O55"/>
  <c r="Q55" s="1"/>
  <c r="M55"/>
  <c r="L55"/>
  <c r="J55"/>
  <c r="I55"/>
  <c r="I68" s="1"/>
  <c r="AQ54"/>
  <c r="AQ67" s="1"/>
  <c r="AP54"/>
  <c r="AP53" s="1"/>
  <c r="AP66" s="1"/>
  <c r="AN54"/>
  <c r="AM54"/>
  <c r="AM53" s="1"/>
  <c r="AK54"/>
  <c r="AK67" s="1"/>
  <c r="AJ54"/>
  <c r="AJ53" s="1"/>
  <c r="AJ66" s="1"/>
  <c r="AH54"/>
  <c r="AH63" s="1"/>
  <c r="AE54"/>
  <c r="AE67" s="1"/>
  <c r="AD54"/>
  <c r="AB54"/>
  <c r="AB63" s="1"/>
  <c r="AA54"/>
  <c r="Y54"/>
  <c r="Y67" s="1"/>
  <c r="X54"/>
  <c r="V54"/>
  <c r="V63" s="1"/>
  <c r="U54"/>
  <c r="S54"/>
  <c r="S67" s="1"/>
  <c r="R54"/>
  <c r="P54"/>
  <c r="P53" s="1"/>
  <c r="O54"/>
  <c r="M54"/>
  <c r="M53" s="1"/>
  <c r="L54"/>
  <c r="J54"/>
  <c r="J67" s="1"/>
  <c r="I54"/>
  <c r="AQ53"/>
  <c r="AK53"/>
  <c r="AD53"/>
  <c r="AD66" s="1"/>
  <c r="X53"/>
  <c r="X66" s="1"/>
  <c r="L53"/>
  <c r="F52"/>
  <c r="E52"/>
  <c r="F51"/>
  <c r="E51"/>
  <c r="F50"/>
  <c r="E50"/>
  <c r="F49"/>
  <c r="E49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F48" s="1"/>
  <c r="I48"/>
  <c r="H48"/>
  <c r="E48"/>
  <c r="H47"/>
  <c r="F47"/>
  <c r="E47"/>
  <c r="H46"/>
  <c r="F46"/>
  <c r="E46"/>
  <c r="H45"/>
  <c r="F45"/>
  <c r="E45"/>
  <c r="E60" s="1"/>
  <c r="H44"/>
  <c r="F44"/>
  <c r="E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F43"/>
  <c r="H42"/>
  <c r="F42"/>
  <c r="E42"/>
  <c r="H41"/>
  <c r="F41"/>
  <c r="E41"/>
  <c r="H40"/>
  <c r="F40"/>
  <c r="E40"/>
  <c r="H39"/>
  <c r="F39"/>
  <c r="E39"/>
  <c r="T38"/>
  <c r="H38"/>
  <c r="F38"/>
  <c r="E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F37" s="1"/>
  <c r="I37"/>
  <c r="H36"/>
  <c r="F36"/>
  <c r="E36"/>
  <c r="W35"/>
  <c r="T35"/>
  <c r="Q35"/>
  <c r="H35"/>
  <c r="F35"/>
  <c r="E35"/>
  <c r="AG34"/>
  <c r="AG55" s="1"/>
  <c r="W34"/>
  <c r="T34"/>
  <c r="Q34"/>
  <c r="H34"/>
  <c r="F34"/>
  <c r="AG33"/>
  <c r="AG54" s="1"/>
  <c r="W33"/>
  <c r="T33"/>
  <c r="Q33"/>
  <c r="H33"/>
  <c r="F33"/>
  <c r="AR32"/>
  <c r="AQ32"/>
  <c r="AP32"/>
  <c r="AO32"/>
  <c r="AN32"/>
  <c r="AM32"/>
  <c r="AL32"/>
  <c r="AK32"/>
  <c r="AJ32"/>
  <c r="AI32"/>
  <c r="AH32"/>
  <c r="AF32"/>
  <c r="AE32"/>
  <c r="AD32"/>
  <c r="AC32"/>
  <c r="AB32"/>
  <c r="AA32"/>
  <c r="Y32"/>
  <c r="X32"/>
  <c r="V32"/>
  <c r="U32"/>
  <c r="S32"/>
  <c r="T32" s="1"/>
  <c r="R32"/>
  <c r="P32"/>
  <c r="O32"/>
  <c r="N32"/>
  <c r="M32"/>
  <c r="L32"/>
  <c r="K32"/>
  <c r="J32"/>
  <c r="I32"/>
  <c r="H32"/>
  <c r="H31"/>
  <c r="F31"/>
  <c r="E31"/>
  <c r="H30"/>
  <c r="F30"/>
  <c r="E30"/>
  <c r="AR29"/>
  <c r="W29"/>
  <c r="W27" s="1"/>
  <c r="H29"/>
  <c r="G29"/>
  <c r="F29"/>
  <c r="H28"/>
  <c r="H27" s="1"/>
  <c r="F28"/>
  <c r="E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E27" s="1"/>
  <c r="F26"/>
  <c r="E26"/>
  <c r="H25"/>
  <c r="F25"/>
  <c r="E25"/>
  <c r="AR24"/>
  <c r="AL24"/>
  <c r="W24"/>
  <c r="T24"/>
  <c r="Q24"/>
  <c r="Q21" s="1"/>
  <c r="H24"/>
  <c r="F24"/>
  <c r="E24"/>
  <c r="AR23"/>
  <c r="AL23"/>
  <c r="H23"/>
  <c r="H21" s="1"/>
  <c r="F23"/>
  <c r="E23"/>
  <c r="H22"/>
  <c r="F22"/>
  <c r="E22"/>
  <c r="AQ21"/>
  <c r="AP21"/>
  <c r="AN21"/>
  <c r="AM21"/>
  <c r="AK21"/>
  <c r="AJ21"/>
  <c r="AH21"/>
  <c r="AG21"/>
  <c r="AE21"/>
  <c r="AD21"/>
  <c r="AB21"/>
  <c r="AA21"/>
  <c r="Z21"/>
  <c r="Y21"/>
  <c r="X21"/>
  <c r="V21"/>
  <c r="U21"/>
  <c r="S21"/>
  <c r="R21"/>
  <c r="P21"/>
  <c r="O21"/>
  <c r="N21"/>
  <c r="M21"/>
  <c r="L21"/>
  <c r="K21"/>
  <c r="J21"/>
  <c r="I21"/>
  <c r="H20"/>
  <c r="F20"/>
  <c r="E20"/>
  <c r="H19"/>
  <c r="H65" s="1"/>
  <c r="F19"/>
  <c r="E19"/>
  <c r="E65" s="1"/>
  <c r="H18"/>
  <c r="H64" s="1"/>
  <c r="F18"/>
  <c r="E18"/>
  <c r="H17"/>
  <c r="H63" s="1"/>
  <c r="F17"/>
  <c r="F63" s="1"/>
  <c r="E17"/>
  <c r="AQ16"/>
  <c r="AQ62" s="1"/>
  <c r="AP16"/>
  <c r="AP62" s="1"/>
  <c r="AN16"/>
  <c r="AN62" s="1"/>
  <c r="AM16"/>
  <c r="AM62" s="1"/>
  <c r="AL16"/>
  <c r="AK16"/>
  <c r="AJ16"/>
  <c r="AJ62" s="1"/>
  <c r="AI16"/>
  <c r="AH16"/>
  <c r="AH62" s="1"/>
  <c r="AG16"/>
  <c r="AF16"/>
  <c r="AE16"/>
  <c r="AD16"/>
  <c r="AD62" s="1"/>
  <c r="AC16"/>
  <c r="AB16"/>
  <c r="AB62" s="1"/>
  <c r="AA16"/>
  <c r="AA62" s="1"/>
  <c r="Z16"/>
  <c r="Y16"/>
  <c r="Y62" s="1"/>
  <c r="X16"/>
  <c r="X62" s="1"/>
  <c r="W16"/>
  <c r="V16"/>
  <c r="V62" s="1"/>
  <c r="U16"/>
  <c r="T16"/>
  <c r="S16"/>
  <c r="S62" s="1"/>
  <c r="R16"/>
  <c r="R62" s="1"/>
  <c r="Q16"/>
  <c r="P16"/>
  <c r="P62" s="1"/>
  <c r="O16"/>
  <c r="M16"/>
  <c r="M62" s="1"/>
  <c r="L16"/>
  <c r="K16"/>
  <c r="K63" s="1"/>
  <c r="J16"/>
  <c r="I16"/>
  <c r="I62" s="1"/>
  <c r="G16"/>
  <c r="H15"/>
  <c r="H57" s="1"/>
  <c r="F15"/>
  <c r="E15"/>
  <c r="W14"/>
  <c r="H14"/>
  <c r="H61" s="1"/>
  <c r="F14"/>
  <c r="E14"/>
  <c r="E56" s="1"/>
  <c r="AR13"/>
  <c r="W13"/>
  <c r="T13"/>
  <c r="H13"/>
  <c r="H60" s="1"/>
  <c r="F13"/>
  <c r="F55" s="1"/>
  <c r="H12"/>
  <c r="H54" s="1"/>
  <c r="F12"/>
  <c r="E12"/>
  <c r="E59" s="1"/>
  <c r="AQ11"/>
  <c r="AQ58" s="1"/>
  <c r="AP11"/>
  <c r="AP58" s="1"/>
  <c r="AN11"/>
  <c r="AN58" s="1"/>
  <c r="AM11"/>
  <c r="AM58" s="1"/>
  <c r="AL11"/>
  <c r="AK11"/>
  <c r="AK58" s="1"/>
  <c r="AJ11"/>
  <c r="AJ58" s="1"/>
  <c r="AH11"/>
  <c r="AH58" s="1"/>
  <c r="AG11"/>
  <c r="AG58" s="1"/>
  <c r="AE11"/>
  <c r="AE58" s="1"/>
  <c r="AD11"/>
  <c r="AD58" s="1"/>
  <c r="AB11"/>
  <c r="AB58" s="1"/>
  <c r="AA11"/>
  <c r="AA58" s="1"/>
  <c r="Z11"/>
  <c r="Y11"/>
  <c r="Y58" s="1"/>
  <c r="X11"/>
  <c r="X58" s="1"/>
  <c r="V11"/>
  <c r="V58" s="1"/>
  <c r="U11"/>
  <c r="U58" s="1"/>
  <c r="S11"/>
  <c r="S58" s="1"/>
  <c r="R11"/>
  <c r="R58" s="1"/>
  <c r="Q11"/>
  <c r="P11"/>
  <c r="P58" s="1"/>
  <c r="O11"/>
  <c r="O58" s="1"/>
  <c r="N11"/>
  <c r="M11"/>
  <c r="M58" s="1"/>
  <c r="L11"/>
  <c r="L58" s="1"/>
  <c r="K11"/>
  <c r="J11"/>
  <c r="J58" s="1"/>
  <c r="I11"/>
  <c r="I58" s="1"/>
  <c r="H11"/>
  <c r="F54" l="1"/>
  <c r="F56"/>
  <c r="E16"/>
  <c r="O62"/>
  <c r="F21"/>
  <c r="E21"/>
  <c r="H37"/>
  <c r="R53"/>
  <c r="R66" s="1"/>
  <c r="AA53"/>
  <c r="AN63"/>
  <c r="F11"/>
  <c r="AR58"/>
  <c r="Q62"/>
  <c r="AR62"/>
  <c r="T21"/>
  <c r="AL21"/>
  <c r="G23"/>
  <c r="T37"/>
  <c r="I53"/>
  <c r="O53"/>
  <c r="U53"/>
  <c r="E57"/>
  <c r="J62"/>
  <c r="L62"/>
  <c r="U62"/>
  <c r="AE62"/>
  <c r="AK62"/>
  <c r="W21"/>
  <c r="AR21"/>
  <c r="G24"/>
  <c r="F27"/>
  <c r="G27" s="1"/>
  <c r="AR27"/>
  <c r="F32"/>
  <c r="Q32"/>
  <c r="W32"/>
  <c r="G35"/>
  <c r="E37"/>
  <c r="G37" s="1"/>
  <c r="G38"/>
  <c r="J53"/>
  <c r="S53"/>
  <c r="S66" s="1"/>
  <c r="S70" s="1"/>
  <c r="V53"/>
  <c r="Y53"/>
  <c r="Z53" s="1"/>
  <c r="Z66" s="1"/>
  <c r="AB53"/>
  <c r="AE53"/>
  <c r="AE66" s="1"/>
  <c r="AE70" s="1"/>
  <c r="AM64"/>
  <c r="Q53"/>
  <c r="W53"/>
  <c r="W66" s="1"/>
  <c r="F68"/>
  <c r="F69"/>
  <c r="G56"/>
  <c r="H67"/>
  <c r="H71" s="1"/>
  <c r="E69"/>
  <c r="E73" s="1"/>
  <c r="K62"/>
  <c r="AG67"/>
  <c r="AG71" s="1"/>
  <c r="AG53"/>
  <c r="AG63"/>
  <c r="AG64"/>
  <c r="AG68"/>
  <c r="AG72" s="1"/>
  <c r="H58"/>
  <c r="F58"/>
  <c r="M76"/>
  <c r="G21"/>
  <c r="G60"/>
  <c r="F67"/>
  <c r="F53"/>
  <c r="T11"/>
  <c r="E11"/>
  <c r="G11" s="1"/>
  <c r="W11"/>
  <c r="G13"/>
  <c r="F16"/>
  <c r="H16"/>
  <c r="H62" s="1"/>
  <c r="AG32"/>
  <c r="E32" s="1"/>
  <c r="G32" s="1"/>
  <c r="E33"/>
  <c r="G33" s="1"/>
  <c r="E34"/>
  <c r="E55" s="1"/>
  <c r="E43"/>
  <c r="K53"/>
  <c r="E54"/>
  <c r="Q54"/>
  <c r="W54"/>
  <c r="W67" s="1"/>
  <c r="H55"/>
  <c r="T55"/>
  <c r="T68" s="1"/>
  <c r="AR55"/>
  <c r="AR68" s="1"/>
  <c r="H56"/>
  <c r="Q56"/>
  <c r="W56"/>
  <c r="W69" s="1"/>
  <c r="AR56"/>
  <c r="AR69" s="1"/>
  <c r="H59"/>
  <c r="E61"/>
  <c r="G61" s="1"/>
  <c r="I63"/>
  <c r="M63"/>
  <c r="P63"/>
  <c r="U63"/>
  <c r="X63"/>
  <c r="AA63"/>
  <c r="AD63"/>
  <c r="AJ63"/>
  <c r="AM63"/>
  <c r="AP63"/>
  <c r="I64"/>
  <c r="L64"/>
  <c r="O64"/>
  <c r="S64"/>
  <c r="V64"/>
  <c r="Y64"/>
  <c r="AB64"/>
  <c r="AE64"/>
  <c r="AH64"/>
  <c r="AK64"/>
  <c r="AN64"/>
  <c r="AQ64"/>
  <c r="I65"/>
  <c r="M65"/>
  <c r="P65"/>
  <c r="R65"/>
  <c r="U65"/>
  <c r="X65"/>
  <c r="AA65"/>
  <c r="AD65"/>
  <c r="AG65"/>
  <c r="AJ65"/>
  <c r="AM65"/>
  <c r="AP65"/>
  <c r="J66"/>
  <c r="J70" s="1"/>
  <c r="L66"/>
  <c r="L70" s="1"/>
  <c r="O66"/>
  <c r="O70" s="1"/>
  <c r="U66"/>
  <c r="U70" s="1"/>
  <c r="AA66"/>
  <c r="AA70" s="1"/>
  <c r="AK66"/>
  <c r="AK70" s="1"/>
  <c r="AM66"/>
  <c r="AM70" s="1"/>
  <c r="AQ66"/>
  <c r="AQ70" s="1"/>
  <c r="I67"/>
  <c r="I71" s="1"/>
  <c r="M67"/>
  <c r="M71" s="1"/>
  <c r="P67"/>
  <c r="R67"/>
  <c r="R71" s="1"/>
  <c r="V67"/>
  <c r="X67"/>
  <c r="X71" s="1"/>
  <c r="AB67"/>
  <c r="AD67"/>
  <c r="AD71" s="1"/>
  <c r="AH67"/>
  <c r="AJ67"/>
  <c r="AJ71" s="1"/>
  <c r="AN67"/>
  <c r="AP67"/>
  <c r="AP71" s="1"/>
  <c r="J68"/>
  <c r="J72" s="1"/>
  <c r="L68"/>
  <c r="L72" s="1"/>
  <c r="O68"/>
  <c r="O72" s="1"/>
  <c r="S68"/>
  <c r="S72" s="1"/>
  <c r="U68"/>
  <c r="U72" s="1"/>
  <c r="Y68"/>
  <c r="Y72" s="1"/>
  <c r="AA68"/>
  <c r="AA72" s="1"/>
  <c r="AE68"/>
  <c r="AE72" s="1"/>
  <c r="AK68"/>
  <c r="AK72" s="1"/>
  <c r="AM68"/>
  <c r="AM72" s="1"/>
  <c r="AQ68"/>
  <c r="AQ72" s="1"/>
  <c r="I69"/>
  <c r="I73" s="1"/>
  <c r="M69"/>
  <c r="M73" s="1"/>
  <c r="P69"/>
  <c r="R69"/>
  <c r="R73" s="1"/>
  <c r="V69"/>
  <c r="V73" s="1"/>
  <c r="X69"/>
  <c r="X73" s="1"/>
  <c r="AB69"/>
  <c r="AB73" s="1"/>
  <c r="AD69"/>
  <c r="AD73" s="1"/>
  <c r="AH69"/>
  <c r="AH73" s="1"/>
  <c r="AJ69"/>
  <c r="AJ73" s="1"/>
  <c r="AN69"/>
  <c r="AN73" s="1"/>
  <c r="AP69"/>
  <c r="AP73" s="1"/>
  <c r="R70"/>
  <c r="X70"/>
  <c r="AD70"/>
  <c r="AJ70"/>
  <c r="AP70"/>
  <c r="J71"/>
  <c r="S71"/>
  <c r="V71"/>
  <c r="Y71"/>
  <c r="AB71"/>
  <c r="AE71"/>
  <c r="AH71"/>
  <c r="AK71"/>
  <c r="AN71"/>
  <c r="AQ71"/>
  <c r="I72"/>
  <c r="R72"/>
  <c r="X72"/>
  <c r="AD72"/>
  <c r="AJ72"/>
  <c r="AP72"/>
  <c r="J73"/>
  <c r="S73"/>
  <c r="Y73"/>
  <c r="AE73"/>
  <c r="AK73"/>
  <c r="AQ73"/>
  <c r="K76"/>
  <c r="AR11"/>
  <c r="G14"/>
  <c r="AR53"/>
  <c r="AR66" s="1"/>
  <c r="T54"/>
  <c r="T67" s="1"/>
  <c r="W55"/>
  <c r="W68" s="1"/>
  <c r="K56"/>
  <c r="T56"/>
  <c r="T69" s="1"/>
  <c r="Z56"/>
  <c r="Z69" s="1"/>
  <c r="J63"/>
  <c r="L63"/>
  <c r="O63"/>
  <c r="Y63"/>
  <c r="AE63"/>
  <c r="AK63"/>
  <c r="AQ63"/>
  <c r="J64"/>
  <c r="M64"/>
  <c r="P64"/>
  <c r="R64"/>
  <c r="X64"/>
  <c r="AD64"/>
  <c r="AJ64"/>
  <c r="AP64"/>
  <c r="J65"/>
  <c r="L65"/>
  <c r="O65"/>
  <c r="S65"/>
  <c r="Y65"/>
  <c r="AE65"/>
  <c r="AK65"/>
  <c r="AQ65"/>
  <c r="AR65" s="1"/>
  <c r="I66"/>
  <c r="I70" s="1"/>
  <c r="M66"/>
  <c r="M70" s="1"/>
  <c r="P66"/>
  <c r="V66"/>
  <c r="V70" s="1"/>
  <c r="AB66"/>
  <c r="AB70" s="1"/>
  <c r="AH66"/>
  <c r="AH70" s="1"/>
  <c r="AN66"/>
  <c r="AN70" s="1"/>
  <c r="L67"/>
  <c r="L71" s="1"/>
  <c r="O67"/>
  <c r="O71" s="1"/>
  <c r="U67"/>
  <c r="U71" s="1"/>
  <c r="AA67"/>
  <c r="AA71" s="1"/>
  <c r="AM67"/>
  <c r="AM71" s="1"/>
  <c r="M68"/>
  <c r="M72" s="1"/>
  <c r="P68"/>
  <c r="Q68" s="1"/>
  <c r="V68"/>
  <c r="V72" s="1"/>
  <c r="AB68"/>
  <c r="AB72" s="1"/>
  <c r="AH68"/>
  <c r="AH72" s="1"/>
  <c r="AN68"/>
  <c r="AN72" s="1"/>
  <c r="L69"/>
  <c r="L73" s="1"/>
  <c r="O69"/>
  <c r="O73" s="1"/>
  <c r="U69"/>
  <c r="U73" s="1"/>
  <c r="AA69"/>
  <c r="AA73" s="1"/>
  <c r="AG69"/>
  <c r="AG73" s="1"/>
  <c r="AM69"/>
  <c r="AM73" s="1"/>
  <c r="F62" l="1"/>
  <c r="T53"/>
  <c r="T66" s="1"/>
  <c r="J76"/>
  <c r="Q66"/>
  <c r="Q64"/>
  <c r="F64"/>
  <c r="Y66"/>
  <c r="Y70" s="1"/>
  <c r="Q69"/>
  <c r="E68"/>
  <c r="E72" s="1"/>
  <c r="G55"/>
  <c r="F65"/>
  <c r="G65" s="1"/>
  <c r="K65"/>
  <c r="H69"/>
  <c r="H73" s="1"/>
  <c r="E67"/>
  <c r="E71" s="1"/>
  <c r="E53"/>
  <c r="Q67"/>
  <c r="AR64"/>
  <c r="E64"/>
  <c r="G64" s="1"/>
  <c r="Q63"/>
  <c r="E58"/>
  <c r="P71"/>
  <c r="F71" s="1"/>
  <c r="E62"/>
  <c r="G54"/>
  <c r="G67"/>
  <c r="P70"/>
  <c r="G58"/>
  <c r="G34"/>
  <c r="G62"/>
  <c r="G69"/>
  <c r="H68"/>
  <c r="H72" s="1"/>
  <c r="F66"/>
  <c r="G53"/>
  <c r="L76"/>
  <c r="AG66"/>
  <c r="AG70" s="1"/>
  <c r="K66"/>
  <c r="Q65"/>
  <c r="P73"/>
  <c r="F73" s="1"/>
  <c r="K69"/>
  <c r="P72"/>
  <c r="F72" s="1"/>
  <c r="E63"/>
  <c r="G63" s="1"/>
  <c r="AG62"/>
  <c r="H53"/>
  <c r="N76" l="1"/>
  <c r="G68"/>
  <c r="F70"/>
  <c r="H66"/>
  <c r="H70" s="1"/>
  <c r="E66"/>
  <c r="E70" s="1"/>
  <c r="G66" l="1"/>
  <c r="H24" i="9" l="1"/>
  <c r="Q24"/>
  <c r="T24"/>
  <c r="AG33" l="1"/>
  <c r="AG34"/>
  <c r="E13" l="1"/>
  <c r="AR69"/>
  <c r="AO69"/>
  <c r="AL69"/>
  <c r="AI69"/>
  <c r="AF69"/>
  <c r="AC69"/>
  <c r="AR68"/>
  <c r="AO68"/>
  <c r="AL68"/>
  <c r="AI68"/>
  <c r="AF68"/>
  <c r="AC68"/>
  <c r="Z68"/>
  <c r="K68"/>
  <c r="AR67"/>
  <c r="AO67"/>
  <c r="AL67"/>
  <c r="AI67"/>
  <c r="AF67"/>
  <c r="AC67"/>
  <c r="Z67"/>
  <c r="K67"/>
  <c r="AR66"/>
  <c r="AO66"/>
  <c r="AL66"/>
  <c r="AI66"/>
  <c r="AF66"/>
  <c r="AC66"/>
  <c r="S63"/>
  <c r="R63"/>
  <c r="AQ61"/>
  <c r="AP61"/>
  <c r="AN61"/>
  <c r="AM61"/>
  <c r="AK61"/>
  <c r="AJ61"/>
  <c r="AH61"/>
  <c r="AG61"/>
  <c r="AE61"/>
  <c r="AD61"/>
  <c r="AB61"/>
  <c r="F61" s="1"/>
  <c r="AA61"/>
  <c r="Y61"/>
  <c r="X61"/>
  <c r="V61"/>
  <c r="U61"/>
  <c r="S61"/>
  <c r="R61"/>
  <c r="P61"/>
  <c r="O61"/>
  <c r="M61"/>
  <c r="L61"/>
  <c r="J61"/>
  <c r="I61"/>
  <c r="AQ60"/>
  <c r="AP60"/>
  <c r="AN60"/>
  <c r="AM60"/>
  <c r="AK60"/>
  <c r="AJ60"/>
  <c r="AH60"/>
  <c r="AG60"/>
  <c r="AE60"/>
  <c r="AD60"/>
  <c r="AB60"/>
  <c r="AA60"/>
  <c r="Y60"/>
  <c r="X60"/>
  <c r="V60"/>
  <c r="U60"/>
  <c r="S60"/>
  <c r="R60"/>
  <c r="P60"/>
  <c r="O60"/>
  <c r="M60"/>
  <c r="L60"/>
  <c r="J60"/>
  <c r="I60"/>
  <c r="F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F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F57"/>
  <c r="AQ56"/>
  <c r="AP56"/>
  <c r="AP69" s="1"/>
  <c r="AN56"/>
  <c r="AM56"/>
  <c r="AK56"/>
  <c r="AJ56"/>
  <c r="AJ69" s="1"/>
  <c r="AH56"/>
  <c r="AG56"/>
  <c r="AE56"/>
  <c r="AD56"/>
  <c r="AD69" s="1"/>
  <c r="AB56"/>
  <c r="AA56"/>
  <c r="Y56"/>
  <c r="X56"/>
  <c r="X69" s="1"/>
  <c r="V56"/>
  <c r="U56"/>
  <c r="AQ55"/>
  <c r="AQ68" s="1"/>
  <c r="AP55"/>
  <c r="AN55"/>
  <c r="AN64" s="1"/>
  <c r="AM55"/>
  <c r="AK55"/>
  <c r="AK68" s="1"/>
  <c r="AJ55"/>
  <c r="AH55"/>
  <c r="AH64" s="1"/>
  <c r="AG55"/>
  <c r="AE55"/>
  <c r="AE68" s="1"/>
  <c r="AD55"/>
  <c r="AB55"/>
  <c r="AB64" s="1"/>
  <c r="AA55"/>
  <c r="Y55"/>
  <c r="Y68" s="1"/>
  <c r="X55"/>
  <c r="V55"/>
  <c r="V64" s="1"/>
  <c r="U55"/>
  <c r="S55"/>
  <c r="S68" s="1"/>
  <c r="R55"/>
  <c r="P55"/>
  <c r="O55"/>
  <c r="M55"/>
  <c r="L55"/>
  <c r="J55"/>
  <c r="J68" s="1"/>
  <c r="I55"/>
  <c r="AQ54"/>
  <c r="AP54"/>
  <c r="AP67" s="1"/>
  <c r="AN54"/>
  <c r="AM54"/>
  <c r="AM63" s="1"/>
  <c r="AK54"/>
  <c r="AJ54"/>
  <c r="AJ67" s="1"/>
  <c r="AH54"/>
  <c r="AG54"/>
  <c r="AG63" s="1"/>
  <c r="AE54"/>
  <c r="AD54"/>
  <c r="AD67" s="1"/>
  <c r="AB54"/>
  <c r="AA54"/>
  <c r="AA63" s="1"/>
  <c r="Y54"/>
  <c r="X54"/>
  <c r="X67" s="1"/>
  <c r="V54"/>
  <c r="U54"/>
  <c r="U63" s="1"/>
  <c r="S54"/>
  <c r="R54"/>
  <c r="R67" s="1"/>
  <c r="P54"/>
  <c r="O54"/>
  <c r="M54"/>
  <c r="L54"/>
  <c r="J54"/>
  <c r="I54"/>
  <c r="I67" s="1"/>
  <c r="AQ53"/>
  <c r="AQ66" s="1"/>
  <c r="AP53"/>
  <c r="AN53"/>
  <c r="AM53"/>
  <c r="AK53"/>
  <c r="AK66" s="1"/>
  <c r="AJ53"/>
  <c r="AH53"/>
  <c r="AG53"/>
  <c r="AE53"/>
  <c r="AE66" s="1"/>
  <c r="AD53"/>
  <c r="AB53"/>
  <c r="AA53"/>
  <c r="Y53"/>
  <c r="Y66" s="1"/>
  <c r="X53"/>
  <c r="V53"/>
  <c r="W53" s="1"/>
  <c r="W66" s="1"/>
  <c r="U53"/>
  <c r="F52"/>
  <c r="E52"/>
  <c r="F51"/>
  <c r="E51"/>
  <c r="F50"/>
  <c r="E50"/>
  <c r="F49"/>
  <c r="E49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I48"/>
  <c r="H48"/>
  <c r="F48"/>
  <c r="E48"/>
  <c r="H47"/>
  <c r="F47"/>
  <c r="E47"/>
  <c r="H46"/>
  <c r="F46"/>
  <c r="E46"/>
  <c r="H45"/>
  <c r="F45"/>
  <c r="E45"/>
  <c r="H44"/>
  <c r="F44"/>
  <c r="E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F43"/>
  <c r="E43"/>
  <c r="H42"/>
  <c r="F42"/>
  <c r="E42"/>
  <c r="H41"/>
  <c r="F41"/>
  <c r="E41"/>
  <c r="H40"/>
  <c r="F40"/>
  <c r="E40"/>
  <c r="H39"/>
  <c r="F39"/>
  <c r="E39"/>
  <c r="T38"/>
  <c r="H38"/>
  <c r="F38"/>
  <c r="G38" s="1"/>
  <c r="E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T37" s="1"/>
  <c r="P37"/>
  <c r="O37"/>
  <c r="M37"/>
  <c r="L37"/>
  <c r="J37"/>
  <c r="I37"/>
  <c r="H37"/>
  <c r="F37"/>
  <c r="E37"/>
  <c r="G37" s="1"/>
  <c r="H36"/>
  <c r="F36"/>
  <c r="E36"/>
  <c r="W35"/>
  <c r="T35"/>
  <c r="Q35"/>
  <c r="H35"/>
  <c r="F35"/>
  <c r="G35" s="1"/>
  <c r="E35"/>
  <c r="W34"/>
  <c r="T34"/>
  <c r="Q34"/>
  <c r="H34"/>
  <c r="F34"/>
  <c r="G34" s="1"/>
  <c r="E34"/>
  <c r="W33"/>
  <c r="T33"/>
  <c r="Q33"/>
  <c r="H33"/>
  <c r="F33"/>
  <c r="E33"/>
  <c r="AR32"/>
  <c r="AQ32"/>
  <c r="AP32"/>
  <c r="E32" s="1"/>
  <c r="AO32"/>
  <c r="AN32"/>
  <c r="AM32"/>
  <c r="AL32"/>
  <c r="AK32"/>
  <c r="AJ32"/>
  <c r="AI32"/>
  <c r="AH32"/>
  <c r="AG32"/>
  <c r="AF32"/>
  <c r="AE32"/>
  <c r="AD32"/>
  <c r="AC32"/>
  <c r="AB32"/>
  <c r="AA32"/>
  <c r="Y32"/>
  <c r="X32"/>
  <c r="V32"/>
  <c r="U32"/>
  <c r="W32" s="1"/>
  <c r="S32"/>
  <c r="T32" s="1"/>
  <c r="R32"/>
  <c r="P32"/>
  <c r="O32"/>
  <c r="Q32" s="1"/>
  <c r="N32"/>
  <c r="M32"/>
  <c r="L32"/>
  <c r="K32"/>
  <c r="J32"/>
  <c r="I32"/>
  <c r="H32"/>
  <c r="H31"/>
  <c r="F31"/>
  <c r="E31"/>
  <c r="H30"/>
  <c r="F30"/>
  <c r="E30"/>
  <c r="W29"/>
  <c r="H29"/>
  <c r="F29"/>
  <c r="G29" s="1"/>
  <c r="E29"/>
  <c r="H28"/>
  <c r="F28"/>
  <c r="E28"/>
  <c r="AR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E27"/>
  <c r="F26"/>
  <c r="E26"/>
  <c r="H25"/>
  <c r="F25"/>
  <c r="E25"/>
  <c r="W24"/>
  <c r="H23"/>
  <c r="F23"/>
  <c r="G23" s="1"/>
  <c r="E23"/>
  <c r="H22"/>
  <c r="F22"/>
  <c r="E22"/>
  <c r="AQ21"/>
  <c r="AP21"/>
  <c r="AN21"/>
  <c r="AM21"/>
  <c r="AK21"/>
  <c r="AJ21"/>
  <c r="AH21"/>
  <c r="AG21"/>
  <c r="AE21"/>
  <c r="AD21"/>
  <c r="AB21"/>
  <c r="AA21"/>
  <c r="Z21"/>
  <c r="Y21"/>
  <c r="X21"/>
  <c r="V21"/>
  <c r="W21" s="1"/>
  <c r="U21"/>
  <c r="H20"/>
  <c r="F20"/>
  <c r="E20"/>
  <c r="H19"/>
  <c r="F19"/>
  <c r="E19"/>
  <c r="H18"/>
  <c r="H64" s="1"/>
  <c r="F18"/>
  <c r="E18"/>
  <c r="E64" s="1"/>
  <c r="H17"/>
  <c r="H63" s="1"/>
  <c r="F17"/>
  <c r="F63" s="1"/>
  <c r="E17"/>
  <c r="E63" s="1"/>
  <c r="AQ16"/>
  <c r="AQ62" s="1"/>
  <c r="AP16"/>
  <c r="AN16"/>
  <c r="AN62" s="1"/>
  <c r="AM16"/>
  <c r="AM62" s="1"/>
  <c r="AL16"/>
  <c r="AK16"/>
  <c r="AK62" s="1"/>
  <c r="AJ16"/>
  <c r="AJ62" s="1"/>
  <c r="AI16"/>
  <c r="AH16"/>
  <c r="AG16"/>
  <c r="AG62" s="1"/>
  <c r="AF16"/>
  <c r="AE16"/>
  <c r="AD16"/>
  <c r="AD62" s="1"/>
  <c r="AC16"/>
  <c r="AB16"/>
  <c r="AA16"/>
  <c r="AA62" s="1"/>
  <c r="Z16"/>
  <c r="Y16"/>
  <c r="Y62" s="1"/>
  <c r="X16"/>
  <c r="X62" s="1"/>
  <c r="W16"/>
  <c r="V16"/>
  <c r="V62" s="1"/>
  <c r="U16"/>
  <c r="U62" s="1"/>
  <c r="T16"/>
  <c r="S16"/>
  <c r="R16"/>
  <c r="Q16"/>
  <c r="P16"/>
  <c r="O16"/>
  <c r="M16"/>
  <c r="L16"/>
  <c r="K16"/>
  <c r="K63" s="1"/>
  <c r="J16"/>
  <c r="I16"/>
  <c r="G16"/>
  <c r="F16"/>
  <c r="E16"/>
  <c r="H15"/>
  <c r="H57" s="1"/>
  <c r="F15"/>
  <c r="E15"/>
  <c r="E57" s="1"/>
  <c r="W14"/>
  <c r="T14"/>
  <c r="H14"/>
  <c r="H61" s="1"/>
  <c r="F14"/>
  <c r="E14"/>
  <c r="E61" s="1"/>
  <c r="W13"/>
  <c r="T13"/>
  <c r="H13"/>
  <c r="H55" s="1"/>
  <c r="F13"/>
  <c r="E60"/>
  <c r="G60" s="1"/>
  <c r="H12"/>
  <c r="H59" s="1"/>
  <c r="F12"/>
  <c r="F54" s="1"/>
  <c r="E12"/>
  <c r="E54" s="1"/>
  <c r="AQ11"/>
  <c r="AQ58" s="1"/>
  <c r="AP11"/>
  <c r="AP58" s="1"/>
  <c r="AN11"/>
  <c r="AN58" s="1"/>
  <c r="AM11"/>
  <c r="AM58" s="1"/>
  <c r="AL11"/>
  <c r="AK11"/>
  <c r="AK58" s="1"/>
  <c r="AJ11"/>
  <c r="AJ58" s="1"/>
  <c r="AH11"/>
  <c r="AH58" s="1"/>
  <c r="AG11"/>
  <c r="AG58" s="1"/>
  <c r="AE11"/>
  <c r="AE58" s="1"/>
  <c r="AD11"/>
  <c r="AD58" s="1"/>
  <c r="AB11"/>
  <c r="AB58" s="1"/>
  <c r="AA11"/>
  <c r="AA58" s="1"/>
  <c r="Z11"/>
  <c r="Y11"/>
  <c r="Y58" s="1"/>
  <c r="X11"/>
  <c r="X58" s="1"/>
  <c r="V11"/>
  <c r="V58" s="1"/>
  <c r="U11"/>
  <c r="U58" s="1"/>
  <c r="S11"/>
  <c r="S58" s="1"/>
  <c r="R11"/>
  <c r="R58" s="1"/>
  <c r="Q11"/>
  <c r="P11"/>
  <c r="P58" s="1"/>
  <c r="O11"/>
  <c r="O58" s="1"/>
  <c r="N11"/>
  <c r="M11"/>
  <c r="M58" s="1"/>
  <c r="L11"/>
  <c r="L58" s="1"/>
  <c r="K11"/>
  <c r="J11"/>
  <c r="J58" s="1"/>
  <c r="I11"/>
  <c r="I58" s="1"/>
  <c r="F11"/>
  <c r="G61" l="1"/>
  <c r="G14"/>
  <c r="E11"/>
  <c r="E58" s="1"/>
  <c r="H11"/>
  <c r="H58" s="1"/>
  <c r="F55"/>
  <c r="AP62"/>
  <c r="G63"/>
  <c r="G27"/>
  <c r="AH62"/>
  <c r="G33"/>
  <c r="AE62"/>
  <c r="F32"/>
  <c r="G32" s="1"/>
  <c r="AB62"/>
  <c r="G54"/>
  <c r="F67"/>
  <c r="H68"/>
  <c r="H72" s="1"/>
  <c r="E67"/>
  <c r="E71" s="1"/>
  <c r="F68"/>
  <c r="AA70"/>
  <c r="AM70"/>
  <c r="I72"/>
  <c r="O72"/>
  <c r="AA72"/>
  <c r="AM72"/>
  <c r="U73"/>
  <c r="AG73"/>
  <c r="F58"/>
  <c r="G58" s="1"/>
  <c r="M76"/>
  <c r="AN70"/>
  <c r="P72"/>
  <c r="T11"/>
  <c r="Z53"/>
  <c r="Z66" s="1"/>
  <c r="H54"/>
  <c r="T54"/>
  <c r="T67" s="1"/>
  <c r="E55"/>
  <c r="Q55"/>
  <c r="W55"/>
  <c r="W68" s="1"/>
  <c r="W56"/>
  <c r="W69" s="1"/>
  <c r="E59"/>
  <c r="H60"/>
  <c r="J63"/>
  <c r="L63"/>
  <c r="O63"/>
  <c r="V63"/>
  <c r="Y63"/>
  <c r="AB63"/>
  <c r="AE63"/>
  <c r="AH63"/>
  <c r="AK63"/>
  <c r="AN63"/>
  <c r="AQ63"/>
  <c r="J64"/>
  <c r="M64"/>
  <c r="P64"/>
  <c r="R64"/>
  <c r="U64"/>
  <c r="X64"/>
  <c r="AA64"/>
  <c r="AD64"/>
  <c r="AG64"/>
  <c r="AJ64"/>
  <c r="AM64"/>
  <c r="AP64"/>
  <c r="U65"/>
  <c r="X65"/>
  <c r="AA65"/>
  <c r="AD65"/>
  <c r="AG65"/>
  <c r="AJ65"/>
  <c r="AM65"/>
  <c r="AP65"/>
  <c r="V66"/>
  <c r="X66"/>
  <c r="X70" s="1"/>
  <c r="AB66"/>
  <c r="AB70" s="1"/>
  <c r="AD66"/>
  <c r="AD70" s="1"/>
  <c r="AH66"/>
  <c r="AH70" s="1"/>
  <c r="AJ66"/>
  <c r="AJ70" s="1"/>
  <c r="AN66"/>
  <c r="AP66"/>
  <c r="AP70" s="1"/>
  <c r="J67"/>
  <c r="J71" s="1"/>
  <c r="L67"/>
  <c r="L71" s="1"/>
  <c r="O67"/>
  <c r="O71" s="1"/>
  <c r="S67"/>
  <c r="S71" s="1"/>
  <c r="U67"/>
  <c r="Y67"/>
  <c r="Y71" s="1"/>
  <c r="AA67"/>
  <c r="AE67"/>
  <c r="AE71" s="1"/>
  <c r="AG67"/>
  <c r="AK67"/>
  <c r="AK71" s="1"/>
  <c r="AM67"/>
  <c r="AQ67"/>
  <c r="AQ71" s="1"/>
  <c r="I68"/>
  <c r="M68"/>
  <c r="M72" s="1"/>
  <c r="P68"/>
  <c r="R68"/>
  <c r="R72" s="1"/>
  <c r="V68"/>
  <c r="X68"/>
  <c r="X72" s="1"/>
  <c r="AB68"/>
  <c r="AB72" s="1"/>
  <c r="AD68"/>
  <c r="AD72" s="1"/>
  <c r="AH68"/>
  <c r="AJ68"/>
  <c r="AJ72" s="1"/>
  <c r="AN68"/>
  <c r="AP68"/>
  <c r="AP72" s="1"/>
  <c r="U69"/>
  <c r="Y69"/>
  <c r="Y73" s="1"/>
  <c r="AA69"/>
  <c r="AA73" s="1"/>
  <c r="AE69"/>
  <c r="AE73" s="1"/>
  <c r="AG69"/>
  <c r="AK69"/>
  <c r="AK73" s="1"/>
  <c r="AM69"/>
  <c r="AM73" s="1"/>
  <c r="AQ69"/>
  <c r="AQ73" s="1"/>
  <c r="V70"/>
  <c r="Y70"/>
  <c r="AE70"/>
  <c r="AK70"/>
  <c r="AQ70"/>
  <c r="I71"/>
  <c r="R71"/>
  <c r="U71"/>
  <c r="X71"/>
  <c r="AA71"/>
  <c r="AD71"/>
  <c r="AG71"/>
  <c r="AJ71"/>
  <c r="AM71"/>
  <c r="AP71"/>
  <c r="J72"/>
  <c r="S72"/>
  <c r="V72"/>
  <c r="Y72"/>
  <c r="AE72"/>
  <c r="AH72"/>
  <c r="AK72"/>
  <c r="AN72"/>
  <c r="AQ72"/>
  <c r="X73"/>
  <c r="AD73"/>
  <c r="AJ73"/>
  <c r="AP73"/>
  <c r="L76"/>
  <c r="W11"/>
  <c r="G13"/>
  <c r="H16"/>
  <c r="Q54"/>
  <c r="W54"/>
  <c r="W67" s="1"/>
  <c r="T55"/>
  <c r="T68" s="1"/>
  <c r="Z56"/>
  <c r="Z69" s="1"/>
  <c r="I63"/>
  <c r="M63"/>
  <c r="P63"/>
  <c r="X63"/>
  <c r="AD63"/>
  <c r="AJ63"/>
  <c r="AP63"/>
  <c r="I64"/>
  <c r="L64"/>
  <c r="O64"/>
  <c r="S64"/>
  <c r="Y64"/>
  <c r="AE64"/>
  <c r="AK64"/>
  <c r="AQ64"/>
  <c r="V65"/>
  <c r="Y65"/>
  <c r="AB65"/>
  <c r="AE65"/>
  <c r="AH65"/>
  <c r="AK65"/>
  <c r="AN65"/>
  <c r="AQ65"/>
  <c r="U66"/>
  <c r="U70" s="1"/>
  <c r="AA66"/>
  <c r="AG66"/>
  <c r="AG70" s="1"/>
  <c r="AM66"/>
  <c r="M67"/>
  <c r="M71" s="1"/>
  <c r="P67"/>
  <c r="Q67" s="1"/>
  <c r="V67"/>
  <c r="V71" s="1"/>
  <c r="AB67"/>
  <c r="AB71" s="1"/>
  <c r="AH67"/>
  <c r="AH71" s="1"/>
  <c r="AN67"/>
  <c r="AN71" s="1"/>
  <c r="L68"/>
  <c r="L72" s="1"/>
  <c r="O68"/>
  <c r="U68"/>
  <c r="U72" s="1"/>
  <c r="AA68"/>
  <c r="AG68"/>
  <c r="AG72" s="1"/>
  <c r="AM68"/>
  <c r="V69"/>
  <c r="V73" s="1"/>
  <c r="AB69"/>
  <c r="AB73" s="1"/>
  <c r="AH69"/>
  <c r="AH73" s="1"/>
  <c r="AN69"/>
  <c r="AN73" s="1"/>
  <c r="AR69" i="8"/>
  <c r="AO69"/>
  <c r="AL69"/>
  <c r="AI69"/>
  <c r="AF69"/>
  <c r="AC69"/>
  <c r="AR68"/>
  <c r="AO68"/>
  <c r="AL68"/>
  <c r="AI68"/>
  <c r="AF68"/>
  <c r="AC68"/>
  <c r="Z68"/>
  <c r="K68"/>
  <c r="AR67"/>
  <c r="AO67"/>
  <c r="AL67"/>
  <c r="AI67"/>
  <c r="AF67"/>
  <c r="AC67"/>
  <c r="Z67"/>
  <c r="K67"/>
  <c r="AR66"/>
  <c r="AO66"/>
  <c r="AL66"/>
  <c r="AI66"/>
  <c r="AF66"/>
  <c r="AC66"/>
  <c r="S63"/>
  <c r="R63"/>
  <c r="AQ61"/>
  <c r="AP61"/>
  <c r="AN61"/>
  <c r="AM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F61"/>
  <c r="AQ60"/>
  <c r="AP60"/>
  <c r="AN60"/>
  <c r="AM60"/>
  <c r="AK60"/>
  <c r="AJ60"/>
  <c r="AH60"/>
  <c r="AG60"/>
  <c r="AE60"/>
  <c r="AD60"/>
  <c r="AB60"/>
  <c r="AA60"/>
  <c r="Y60"/>
  <c r="X60"/>
  <c r="V60"/>
  <c r="U60"/>
  <c r="S60"/>
  <c r="R60"/>
  <c r="P60"/>
  <c r="O60"/>
  <c r="M60"/>
  <c r="L60"/>
  <c r="J60"/>
  <c r="I60"/>
  <c r="F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F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F57"/>
  <c r="AQ56"/>
  <c r="AP56"/>
  <c r="AP69" s="1"/>
  <c r="AN56"/>
  <c r="AM56"/>
  <c r="AK56"/>
  <c r="AJ56"/>
  <c r="AJ69" s="1"/>
  <c r="AH56"/>
  <c r="AG56"/>
  <c r="AE56"/>
  <c r="AD56"/>
  <c r="AD69" s="1"/>
  <c r="AB56"/>
  <c r="AA56"/>
  <c r="Y56"/>
  <c r="X56"/>
  <c r="X69" s="1"/>
  <c r="V56"/>
  <c r="U56"/>
  <c r="S56"/>
  <c r="R56"/>
  <c r="R69" s="1"/>
  <c r="P56"/>
  <c r="O56"/>
  <c r="O65" s="1"/>
  <c r="M56"/>
  <c r="L56"/>
  <c r="L65" s="1"/>
  <c r="J56"/>
  <c r="I56"/>
  <c r="I69" s="1"/>
  <c r="AQ55"/>
  <c r="AQ68" s="1"/>
  <c r="AP55"/>
  <c r="AN55"/>
  <c r="AN64" s="1"/>
  <c r="AM55"/>
  <c r="AK55"/>
  <c r="AK68" s="1"/>
  <c r="AJ55"/>
  <c r="AH55"/>
  <c r="AH64" s="1"/>
  <c r="AG55"/>
  <c r="AE55"/>
  <c r="AE68" s="1"/>
  <c r="AD55"/>
  <c r="AB55"/>
  <c r="AB64" s="1"/>
  <c r="AA55"/>
  <c r="Y55"/>
  <c r="Y68" s="1"/>
  <c r="X55"/>
  <c r="V55"/>
  <c r="V64" s="1"/>
  <c r="U55"/>
  <c r="S55"/>
  <c r="S68" s="1"/>
  <c r="R55"/>
  <c r="P55"/>
  <c r="O55"/>
  <c r="M55"/>
  <c r="L55"/>
  <c r="J55"/>
  <c r="J68" s="1"/>
  <c r="I55"/>
  <c r="AQ54"/>
  <c r="AP54"/>
  <c r="AP67" s="1"/>
  <c r="AN54"/>
  <c r="AM54"/>
  <c r="AM63" s="1"/>
  <c r="AK54"/>
  <c r="AJ54"/>
  <c r="AJ67" s="1"/>
  <c r="AH54"/>
  <c r="AG54"/>
  <c r="AG63" s="1"/>
  <c r="AE54"/>
  <c r="AD54"/>
  <c r="AD67" s="1"/>
  <c r="AB54"/>
  <c r="AA54"/>
  <c r="AA63" s="1"/>
  <c r="Y54"/>
  <c r="X54"/>
  <c r="X67" s="1"/>
  <c r="V54"/>
  <c r="U54"/>
  <c r="U63" s="1"/>
  <c r="S54"/>
  <c r="R54"/>
  <c r="R67" s="1"/>
  <c r="P54"/>
  <c r="O54"/>
  <c r="Q54" s="1"/>
  <c r="M54"/>
  <c r="L54"/>
  <c r="J54"/>
  <c r="I54"/>
  <c r="I67" s="1"/>
  <c r="AQ53"/>
  <c r="AQ66" s="1"/>
  <c r="AP53"/>
  <c r="AN53"/>
  <c r="AM53"/>
  <c r="AK53"/>
  <c r="AK66" s="1"/>
  <c r="AJ53"/>
  <c r="AH53"/>
  <c r="AG53"/>
  <c r="AE53"/>
  <c r="AE66" s="1"/>
  <c r="AD53"/>
  <c r="AB53"/>
  <c r="AA53"/>
  <c r="Y53"/>
  <c r="Y66" s="1"/>
  <c r="X53"/>
  <c r="V53"/>
  <c r="U53"/>
  <c r="S53"/>
  <c r="S66" s="1"/>
  <c r="R53"/>
  <c r="K76" s="1"/>
  <c r="P53"/>
  <c r="O53"/>
  <c r="M53"/>
  <c r="L53"/>
  <c r="J53"/>
  <c r="J66" s="1"/>
  <c r="I53"/>
  <c r="F52"/>
  <c r="E52"/>
  <c r="F51"/>
  <c r="E51"/>
  <c r="F50"/>
  <c r="E50"/>
  <c r="F49"/>
  <c r="E49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F48" s="1"/>
  <c r="I48"/>
  <c r="H48"/>
  <c r="E48"/>
  <c r="H47"/>
  <c r="F47"/>
  <c r="E47"/>
  <c r="H46"/>
  <c r="F46"/>
  <c r="E46"/>
  <c r="H45"/>
  <c r="F45"/>
  <c r="E45"/>
  <c r="H44"/>
  <c r="F44"/>
  <c r="E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F43"/>
  <c r="H42"/>
  <c r="F42"/>
  <c r="E42"/>
  <c r="H41"/>
  <c r="F41"/>
  <c r="E41"/>
  <c r="H40"/>
  <c r="F40"/>
  <c r="E40"/>
  <c r="H39"/>
  <c r="F39"/>
  <c r="E39"/>
  <c r="T38"/>
  <c r="H38"/>
  <c r="F38"/>
  <c r="E38"/>
  <c r="G38" s="1"/>
  <c r="AQ37"/>
  <c r="AP37"/>
  <c r="AN37"/>
  <c r="AM37"/>
  <c r="AK37"/>
  <c r="AJ37"/>
  <c r="AH37"/>
  <c r="AG37"/>
  <c r="AE37"/>
  <c r="AD37"/>
  <c r="AB37"/>
  <c r="AA37"/>
  <c r="Y37"/>
  <c r="X37"/>
  <c r="V37"/>
  <c r="U37"/>
  <c r="E37" s="1"/>
  <c r="S37"/>
  <c r="T37" s="1"/>
  <c r="R37"/>
  <c r="P37"/>
  <c r="O37"/>
  <c r="M37"/>
  <c r="L37"/>
  <c r="J37"/>
  <c r="I37"/>
  <c r="H37"/>
  <c r="F37"/>
  <c r="G37" s="1"/>
  <c r="H36"/>
  <c r="F36"/>
  <c r="E36"/>
  <c r="W35"/>
  <c r="T35"/>
  <c r="Q35"/>
  <c r="H35"/>
  <c r="F35"/>
  <c r="G35" s="1"/>
  <c r="E35"/>
  <c r="W34"/>
  <c r="T34"/>
  <c r="Q34"/>
  <c r="H34"/>
  <c r="F34"/>
  <c r="E34"/>
  <c r="G34" s="1"/>
  <c r="W33"/>
  <c r="T33"/>
  <c r="Q33"/>
  <c r="H33"/>
  <c r="F33"/>
  <c r="G33" s="1"/>
  <c r="E33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Y32"/>
  <c r="X32"/>
  <c r="Z32" s="1"/>
  <c r="V32"/>
  <c r="W32" s="1"/>
  <c r="U32"/>
  <c r="S32"/>
  <c r="R32"/>
  <c r="T32" s="1"/>
  <c r="P32"/>
  <c r="Q32" s="1"/>
  <c r="O32"/>
  <c r="N32"/>
  <c r="M32"/>
  <c r="L32"/>
  <c r="E32" s="1"/>
  <c r="K32"/>
  <c r="J32"/>
  <c r="I32"/>
  <c r="H32"/>
  <c r="F32"/>
  <c r="G32" s="1"/>
  <c r="H31"/>
  <c r="F31"/>
  <c r="E31"/>
  <c r="H30"/>
  <c r="F30"/>
  <c r="E30"/>
  <c r="W29"/>
  <c r="H29"/>
  <c r="F29"/>
  <c r="E29"/>
  <c r="G29" s="1"/>
  <c r="H28"/>
  <c r="F28"/>
  <c r="E28"/>
  <c r="AR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F27" s="1"/>
  <c r="G27" s="1"/>
  <c r="L27"/>
  <c r="K27"/>
  <c r="J27"/>
  <c r="I27"/>
  <c r="H27"/>
  <c r="E27"/>
  <c r="F26"/>
  <c r="E26"/>
  <c r="H25"/>
  <c r="F25"/>
  <c r="E25"/>
  <c r="W24"/>
  <c r="T24"/>
  <c r="Q24"/>
  <c r="H24"/>
  <c r="F24"/>
  <c r="E24"/>
  <c r="G24" s="1"/>
  <c r="H23"/>
  <c r="F23"/>
  <c r="E23"/>
  <c r="H22"/>
  <c r="F22"/>
  <c r="E22"/>
  <c r="AQ21"/>
  <c r="AP21"/>
  <c r="AN21"/>
  <c r="AM21"/>
  <c r="AK21"/>
  <c r="AJ21"/>
  <c r="AH21"/>
  <c r="AG21"/>
  <c r="AE21"/>
  <c r="AD21"/>
  <c r="AB21"/>
  <c r="AA21"/>
  <c r="Z21"/>
  <c r="Y21"/>
  <c r="X21"/>
  <c r="V21"/>
  <c r="U21"/>
  <c r="W21" s="1"/>
  <c r="S21"/>
  <c r="T21" s="1"/>
  <c r="R21"/>
  <c r="Q21"/>
  <c r="P21"/>
  <c r="O21"/>
  <c r="N21"/>
  <c r="M21"/>
  <c r="F21" s="1"/>
  <c r="G21" s="1"/>
  <c r="L21"/>
  <c r="K21"/>
  <c r="J21"/>
  <c r="I21"/>
  <c r="H21"/>
  <c r="E21"/>
  <c r="H20"/>
  <c r="F20"/>
  <c r="E20"/>
  <c r="H19"/>
  <c r="H65" s="1"/>
  <c r="F19"/>
  <c r="E19"/>
  <c r="E65" s="1"/>
  <c r="H18"/>
  <c r="H64" s="1"/>
  <c r="F18"/>
  <c r="E18"/>
  <c r="E64" s="1"/>
  <c r="H17"/>
  <c r="H63" s="1"/>
  <c r="F17"/>
  <c r="F63" s="1"/>
  <c r="G63" s="1"/>
  <c r="E17"/>
  <c r="E63" s="1"/>
  <c r="AQ16"/>
  <c r="AQ62" s="1"/>
  <c r="AP16"/>
  <c r="AP62" s="1"/>
  <c r="AN16"/>
  <c r="AN62" s="1"/>
  <c r="AM16"/>
  <c r="AM62" s="1"/>
  <c r="AL16"/>
  <c r="AK16"/>
  <c r="AK62" s="1"/>
  <c r="AJ16"/>
  <c r="AJ62" s="1"/>
  <c r="AI16"/>
  <c r="AH16"/>
  <c r="AH62" s="1"/>
  <c r="AG16"/>
  <c r="AG62" s="1"/>
  <c r="AF16"/>
  <c r="AE16"/>
  <c r="AE62" s="1"/>
  <c r="AD16"/>
  <c r="AD62" s="1"/>
  <c r="AC16"/>
  <c r="AB16"/>
  <c r="AB62" s="1"/>
  <c r="AA16"/>
  <c r="AA62" s="1"/>
  <c r="Z16"/>
  <c r="Y16"/>
  <c r="Y62" s="1"/>
  <c r="X16"/>
  <c r="X62" s="1"/>
  <c r="W16"/>
  <c r="V16"/>
  <c r="V62" s="1"/>
  <c r="U16"/>
  <c r="U62" s="1"/>
  <c r="T16"/>
  <c r="S16"/>
  <c r="S62" s="1"/>
  <c r="R16"/>
  <c r="R62" s="1"/>
  <c r="Q16"/>
  <c r="P16"/>
  <c r="P62" s="1"/>
  <c r="Q62" s="1"/>
  <c r="O16"/>
  <c r="O62" s="1"/>
  <c r="M16"/>
  <c r="M62" s="1"/>
  <c r="L16"/>
  <c r="L62" s="1"/>
  <c r="K16"/>
  <c r="K63" s="1"/>
  <c r="J16"/>
  <c r="J62" s="1"/>
  <c r="I16"/>
  <c r="I62" s="1"/>
  <c r="H16"/>
  <c r="H62" s="1"/>
  <c r="G16"/>
  <c r="F16"/>
  <c r="H15"/>
  <c r="H57" s="1"/>
  <c r="F15"/>
  <c r="E15"/>
  <c r="E57" s="1"/>
  <c r="W14"/>
  <c r="T14"/>
  <c r="H14"/>
  <c r="H61" s="1"/>
  <c r="F14"/>
  <c r="F56" s="1"/>
  <c r="E14"/>
  <c r="E61" s="1"/>
  <c r="G61" s="1"/>
  <c r="W13"/>
  <c r="T13"/>
  <c r="H13"/>
  <c r="H55" s="1"/>
  <c r="F13"/>
  <c r="F55" s="1"/>
  <c r="E13"/>
  <c r="E60" s="1"/>
  <c r="G60" s="1"/>
  <c r="H12"/>
  <c r="H59" s="1"/>
  <c r="F12"/>
  <c r="F54" s="1"/>
  <c r="E12"/>
  <c r="E54" s="1"/>
  <c r="AQ11"/>
  <c r="AQ58" s="1"/>
  <c r="AP11"/>
  <c r="AP58" s="1"/>
  <c r="AN11"/>
  <c r="AN58" s="1"/>
  <c r="AM11"/>
  <c r="AM58" s="1"/>
  <c r="AL11"/>
  <c r="AK11"/>
  <c r="AK58" s="1"/>
  <c r="AJ11"/>
  <c r="AJ58" s="1"/>
  <c r="AH11"/>
  <c r="AH58" s="1"/>
  <c r="AG11"/>
  <c r="AG58" s="1"/>
  <c r="AE11"/>
  <c r="AE58" s="1"/>
  <c r="AD11"/>
  <c r="AD58" s="1"/>
  <c r="AB11"/>
  <c r="AB58" s="1"/>
  <c r="AA11"/>
  <c r="AA58" s="1"/>
  <c r="Z11"/>
  <c r="Y11"/>
  <c r="Y58" s="1"/>
  <c r="X11"/>
  <c r="X58" s="1"/>
  <c r="V11"/>
  <c r="V58" s="1"/>
  <c r="U11"/>
  <c r="W11" s="1"/>
  <c r="S11"/>
  <c r="S58" s="1"/>
  <c r="R11"/>
  <c r="R58" s="1"/>
  <c r="Q11"/>
  <c r="P11"/>
  <c r="P58" s="1"/>
  <c r="O11"/>
  <c r="O58" s="1"/>
  <c r="N11"/>
  <c r="M11"/>
  <c r="M58" s="1"/>
  <c r="L11"/>
  <c r="L58" s="1"/>
  <c r="K11"/>
  <c r="J11"/>
  <c r="J58" s="1"/>
  <c r="I11"/>
  <c r="I58" s="1"/>
  <c r="H11"/>
  <c r="E11"/>
  <c r="G11" i="9" l="1"/>
  <c r="G55"/>
  <c r="E68"/>
  <c r="E72" s="1"/>
  <c r="H67"/>
  <c r="H71" s="1"/>
  <c r="Q63"/>
  <c r="F72"/>
  <c r="Q68"/>
  <c r="Q64"/>
  <c r="F64"/>
  <c r="G64" s="1"/>
  <c r="P71"/>
  <c r="F71" s="1"/>
  <c r="G67"/>
  <c r="G54" i="8"/>
  <c r="F53"/>
  <c r="F67"/>
  <c r="H68"/>
  <c r="H72" s="1"/>
  <c r="F69"/>
  <c r="E71"/>
  <c r="E67"/>
  <c r="F68"/>
  <c r="G55"/>
  <c r="K62"/>
  <c r="F62"/>
  <c r="I70"/>
  <c r="I72"/>
  <c r="U72"/>
  <c r="AG72"/>
  <c r="U73"/>
  <c r="AG73"/>
  <c r="H58"/>
  <c r="F58"/>
  <c r="M76"/>
  <c r="V70"/>
  <c r="AH70"/>
  <c r="J71"/>
  <c r="V71"/>
  <c r="AH71"/>
  <c r="J73"/>
  <c r="V73"/>
  <c r="AH73"/>
  <c r="F11"/>
  <c r="G11" s="1"/>
  <c r="T11"/>
  <c r="E16"/>
  <c r="E62" s="1"/>
  <c r="E43"/>
  <c r="E58" s="1"/>
  <c r="K53"/>
  <c r="T53"/>
  <c r="T66" s="1"/>
  <c r="Z53"/>
  <c r="Z66" s="1"/>
  <c r="H54"/>
  <c r="T54"/>
  <c r="T67" s="1"/>
  <c r="E55"/>
  <c r="Q55"/>
  <c r="W55"/>
  <c r="W68" s="1"/>
  <c r="H56"/>
  <c r="Q56"/>
  <c r="W56"/>
  <c r="W69" s="1"/>
  <c r="U58"/>
  <c r="E59"/>
  <c r="H60"/>
  <c r="J63"/>
  <c r="L63"/>
  <c r="O63"/>
  <c r="V63"/>
  <c r="Y63"/>
  <c r="AB63"/>
  <c r="AE63"/>
  <c r="AH63"/>
  <c r="AK63"/>
  <c r="AN63"/>
  <c r="AQ63"/>
  <c r="J64"/>
  <c r="M64"/>
  <c r="P64"/>
  <c r="R64"/>
  <c r="U64"/>
  <c r="X64"/>
  <c r="AA64"/>
  <c r="AD64"/>
  <c r="AG64"/>
  <c r="AJ64"/>
  <c r="AM64"/>
  <c r="AP64"/>
  <c r="I65"/>
  <c r="M65"/>
  <c r="P65"/>
  <c r="Q65" s="1"/>
  <c r="R65"/>
  <c r="U65"/>
  <c r="X65"/>
  <c r="AA65"/>
  <c r="AD65"/>
  <c r="AG65"/>
  <c r="AJ65"/>
  <c r="AM65"/>
  <c r="AP65"/>
  <c r="I66"/>
  <c r="K66" s="1"/>
  <c r="M66"/>
  <c r="M70" s="1"/>
  <c r="P66"/>
  <c r="R66"/>
  <c r="R70" s="1"/>
  <c r="V66"/>
  <c r="X66"/>
  <c r="X70" s="1"/>
  <c r="AB66"/>
  <c r="AB70" s="1"/>
  <c r="AD66"/>
  <c r="AD70" s="1"/>
  <c r="AH66"/>
  <c r="AJ66"/>
  <c r="AJ70" s="1"/>
  <c r="AN66"/>
  <c r="AN70" s="1"/>
  <c r="AP66"/>
  <c r="AP70" s="1"/>
  <c r="J67"/>
  <c r="L67"/>
  <c r="L71" s="1"/>
  <c r="O67"/>
  <c r="S67"/>
  <c r="S71" s="1"/>
  <c r="U67"/>
  <c r="Y67"/>
  <c r="Y71" s="1"/>
  <c r="AA67"/>
  <c r="AE67"/>
  <c r="AE71" s="1"/>
  <c r="AG67"/>
  <c r="AK67"/>
  <c r="AK71" s="1"/>
  <c r="AM67"/>
  <c r="AQ67"/>
  <c r="AQ71" s="1"/>
  <c r="I68"/>
  <c r="M68"/>
  <c r="M72" s="1"/>
  <c r="P68"/>
  <c r="R68"/>
  <c r="R72" s="1"/>
  <c r="V68"/>
  <c r="X68"/>
  <c r="X72" s="1"/>
  <c r="AB68"/>
  <c r="AD68"/>
  <c r="AD72" s="1"/>
  <c r="AH68"/>
  <c r="AJ68"/>
  <c r="AJ72" s="1"/>
  <c r="AN68"/>
  <c r="AP68"/>
  <c r="AP72" s="1"/>
  <c r="J69"/>
  <c r="K69" s="1"/>
  <c r="L69"/>
  <c r="L73" s="1"/>
  <c r="O69"/>
  <c r="S69"/>
  <c r="S73" s="1"/>
  <c r="U69"/>
  <c r="Y69"/>
  <c r="Y73" s="1"/>
  <c r="AA69"/>
  <c r="AA73" s="1"/>
  <c r="AE69"/>
  <c r="AE73" s="1"/>
  <c r="AG69"/>
  <c r="AK69"/>
  <c r="AK73" s="1"/>
  <c r="AM69"/>
  <c r="AM73" s="1"/>
  <c r="AQ69"/>
  <c r="AQ73" s="1"/>
  <c r="J70"/>
  <c r="S70"/>
  <c r="Y70"/>
  <c r="AE70"/>
  <c r="AK70"/>
  <c r="AQ70"/>
  <c r="I71"/>
  <c r="O71"/>
  <c r="R71"/>
  <c r="U71"/>
  <c r="X71"/>
  <c r="AA71"/>
  <c r="AD71"/>
  <c r="AG71"/>
  <c r="AJ71"/>
  <c r="AM71"/>
  <c r="AP71"/>
  <c r="J72"/>
  <c r="S72"/>
  <c r="V72"/>
  <c r="Y72"/>
  <c r="AB72"/>
  <c r="AE72"/>
  <c r="AH72"/>
  <c r="AK72"/>
  <c r="AN72"/>
  <c r="AQ72"/>
  <c r="I73"/>
  <c r="O73"/>
  <c r="R73"/>
  <c r="X73"/>
  <c r="AD73"/>
  <c r="AJ73"/>
  <c r="AP73"/>
  <c r="J76"/>
  <c r="N76" s="1"/>
  <c r="L76"/>
  <c r="G13"/>
  <c r="G14"/>
  <c r="Q53"/>
  <c r="W53"/>
  <c r="W66" s="1"/>
  <c r="W54"/>
  <c r="W67" s="1"/>
  <c r="T55"/>
  <c r="T68" s="1"/>
  <c r="E56"/>
  <c r="K56"/>
  <c r="T56"/>
  <c r="T69" s="1"/>
  <c r="Z56"/>
  <c r="Z69" s="1"/>
  <c r="I63"/>
  <c r="M63"/>
  <c r="P63"/>
  <c r="Q63" s="1"/>
  <c r="X63"/>
  <c r="AD63"/>
  <c r="AJ63"/>
  <c r="AP63"/>
  <c r="I64"/>
  <c r="L64"/>
  <c r="O64"/>
  <c r="S64"/>
  <c r="Y64"/>
  <c r="AE64"/>
  <c r="AK64"/>
  <c r="AQ64"/>
  <c r="J65"/>
  <c r="S65"/>
  <c r="V65"/>
  <c r="Y65"/>
  <c r="AB65"/>
  <c r="AE65"/>
  <c r="AH65"/>
  <c r="AK65"/>
  <c r="AN65"/>
  <c r="AQ65"/>
  <c r="L66"/>
  <c r="L70" s="1"/>
  <c r="O66"/>
  <c r="O70" s="1"/>
  <c r="U66"/>
  <c r="U70" s="1"/>
  <c r="AA66"/>
  <c r="AA70" s="1"/>
  <c r="AG66"/>
  <c r="AG70" s="1"/>
  <c r="AM66"/>
  <c r="AM70" s="1"/>
  <c r="M67"/>
  <c r="M71" s="1"/>
  <c r="P67"/>
  <c r="Q67" s="1"/>
  <c r="V67"/>
  <c r="AB67"/>
  <c r="AB71" s="1"/>
  <c r="AH67"/>
  <c r="AN67"/>
  <c r="AN71" s="1"/>
  <c r="L68"/>
  <c r="L72" s="1"/>
  <c r="O68"/>
  <c r="O72" s="1"/>
  <c r="U68"/>
  <c r="AA68"/>
  <c r="AA72" s="1"/>
  <c r="AG68"/>
  <c r="AM68"/>
  <c r="AM72" s="1"/>
  <c r="M69"/>
  <c r="M73" s="1"/>
  <c r="P69"/>
  <c r="Q69" s="1"/>
  <c r="V69"/>
  <c r="AB69"/>
  <c r="AB73" s="1"/>
  <c r="AH69"/>
  <c r="AN69"/>
  <c r="AN73" s="1"/>
  <c r="G68" i="9" l="1"/>
  <c r="E69" i="8"/>
  <c r="E73" s="1"/>
  <c r="H69"/>
  <c r="H73" s="1"/>
  <c r="F66"/>
  <c r="F65"/>
  <c r="G65" s="1"/>
  <c r="K65"/>
  <c r="E68"/>
  <c r="E72" s="1"/>
  <c r="H53"/>
  <c r="H67"/>
  <c r="H71" s="1"/>
  <c r="F72"/>
  <c r="P73"/>
  <c r="F73"/>
  <c r="P71"/>
  <c r="F71"/>
  <c r="G62"/>
  <c r="E53"/>
  <c r="G56"/>
  <c r="Q68"/>
  <c r="Q66"/>
  <c r="Q64"/>
  <c r="F64"/>
  <c r="G64" s="1"/>
  <c r="P72"/>
  <c r="P70"/>
  <c r="F70" s="1"/>
  <c r="G58"/>
  <c r="G68"/>
  <c r="G67"/>
  <c r="E66" l="1"/>
  <c r="E70" s="1"/>
  <c r="H66"/>
  <c r="H70"/>
  <c r="G53"/>
  <c r="G69"/>
  <c r="G66" l="1"/>
  <c r="K68" i="7" l="1"/>
  <c r="K67"/>
  <c r="T69"/>
  <c r="T68"/>
  <c r="T67"/>
  <c r="T66"/>
  <c r="Q67"/>
  <c r="Q68"/>
  <c r="Q69"/>
  <c r="Q66"/>
  <c r="K69"/>
  <c r="K66"/>
  <c r="G69"/>
  <c r="G68"/>
  <c r="G67"/>
  <c r="G66"/>
  <c r="F66"/>
  <c r="H66"/>
  <c r="I66"/>
  <c r="J66"/>
  <c r="L66"/>
  <c r="M66"/>
  <c r="O66"/>
  <c r="P66"/>
  <c r="R66"/>
  <c r="S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F67"/>
  <c r="H67"/>
  <c r="I67"/>
  <c r="J67"/>
  <c r="L67"/>
  <c r="M67"/>
  <c r="O67"/>
  <c r="P67"/>
  <c r="R67"/>
  <c r="S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F68"/>
  <c r="H68"/>
  <c r="I68"/>
  <c r="J68"/>
  <c r="L68"/>
  <c r="M68"/>
  <c r="O68"/>
  <c r="P68"/>
  <c r="R68"/>
  <c r="S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F69"/>
  <c r="H69"/>
  <c r="I69"/>
  <c r="J69"/>
  <c r="L69"/>
  <c r="M69"/>
  <c r="O69"/>
  <c r="P69"/>
  <c r="R69"/>
  <c r="S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E67"/>
  <c r="E68"/>
  <c r="E69"/>
  <c r="E66"/>
  <c r="E60"/>
  <c r="E63"/>
  <c r="E54"/>
  <c r="F54"/>
  <c r="F53" s="1"/>
  <c r="F55"/>
  <c r="F56"/>
  <c r="E57"/>
  <c r="F57"/>
  <c r="F11"/>
  <c r="F12"/>
  <c r="E12"/>
  <c r="E14"/>
  <c r="E56" s="1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13"/>
  <c r="E13"/>
  <c r="E55" s="1"/>
  <c r="AG32"/>
  <c r="AG11"/>
  <c r="E11" s="1"/>
  <c r="M76"/>
  <c r="K76"/>
  <c r="J76"/>
  <c r="Z11"/>
  <c r="W11"/>
  <c r="T11"/>
  <c r="Q11"/>
  <c r="N11"/>
  <c r="AQ11"/>
  <c r="AP11"/>
  <c r="AN11"/>
  <c r="AM11"/>
  <c r="AQ16"/>
  <c r="AP16"/>
  <c r="AN16"/>
  <c r="AM16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AQ37"/>
  <c r="AR32"/>
  <c r="AO32"/>
  <c r="AL32"/>
  <c r="AI32"/>
  <c r="AF32"/>
  <c r="W32"/>
  <c r="T32"/>
  <c r="Q34"/>
  <c r="Q35"/>
  <c r="Q33"/>
  <c r="K32"/>
  <c r="E53" l="1"/>
  <c r="AR27"/>
  <c r="AO27"/>
  <c r="AL27"/>
  <c r="AI27"/>
  <c r="AF27"/>
  <c r="AC27"/>
  <c r="Z27"/>
  <c r="W27"/>
  <c r="Q27"/>
  <c r="Q24"/>
  <c r="AL16"/>
  <c r="AL11"/>
  <c r="AQ61" l="1"/>
  <c r="AP61"/>
  <c r="AN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AQ60"/>
  <c r="AP60"/>
  <c r="AN60"/>
  <c r="AK60"/>
  <c r="AJ60"/>
  <c r="AH60"/>
  <c r="AG60"/>
  <c r="AE60"/>
  <c r="AD60"/>
  <c r="AB60"/>
  <c r="AA60"/>
  <c r="Y60"/>
  <c r="V60"/>
  <c r="U60"/>
  <c r="S60"/>
  <c r="R60"/>
  <c r="P60"/>
  <c r="O60"/>
  <c r="M60"/>
  <c r="L60"/>
  <c r="J60"/>
  <c r="I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AQ56"/>
  <c r="AP56"/>
  <c r="AP73" s="1"/>
  <c r="AN56"/>
  <c r="AK56"/>
  <c r="AH56"/>
  <c r="AG56"/>
  <c r="AG73" s="1"/>
  <c r="AE56"/>
  <c r="AD56"/>
  <c r="AB56"/>
  <c r="AA56"/>
  <c r="AA65" s="1"/>
  <c r="Y56"/>
  <c r="X56"/>
  <c r="X73" s="1"/>
  <c r="V56"/>
  <c r="U56"/>
  <c r="U65" s="1"/>
  <c r="S56"/>
  <c r="P56"/>
  <c r="M56"/>
  <c r="L56"/>
  <c r="L73" s="1"/>
  <c r="J56"/>
  <c r="I56"/>
  <c r="AQ55"/>
  <c r="AP55"/>
  <c r="AN55"/>
  <c r="AN72" s="1"/>
  <c r="AK55"/>
  <c r="AJ55"/>
  <c r="AH55"/>
  <c r="AG55"/>
  <c r="AE55"/>
  <c r="AD55"/>
  <c r="AD72" s="1"/>
  <c r="AB55"/>
  <c r="AA55"/>
  <c r="Y55"/>
  <c r="V55"/>
  <c r="U55"/>
  <c r="S55"/>
  <c r="P55"/>
  <c r="O55"/>
  <c r="M55"/>
  <c r="L55"/>
  <c r="L72" s="1"/>
  <c r="J55"/>
  <c r="I55"/>
  <c r="AQ54"/>
  <c r="AP54"/>
  <c r="AN54"/>
  <c r="AM54"/>
  <c r="AM71" s="1"/>
  <c r="AK54"/>
  <c r="AJ54"/>
  <c r="AH54"/>
  <c r="AG54"/>
  <c r="AE54"/>
  <c r="AD54"/>
  <c r="AB54"/>
  <c r="AB53" s="1"/>
  <c r="AA54"/>
  <c r="Y54"/>
  <c r="X54"/>
  <c r="X63" s="1"/>
  <c r="V54"/>
  <c r="U54"/>
  <c r="S54"/>
  <c r="P54"/>
  <c r="O54"/>
  <c r="M54"/>
  <c r="L54"/>
  <c r="J54"/>
  <c r="I54"/>
  <c r="I71" s="1"/>
  <c r="AA53"/>
  <c r="I53"/>
  <c r="I48"/>
  <c r="H48"/>
  <c r="H47"/>
  <c r="H46"/>
  <c r="H45"/>
  <c r="H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H42"/>
  <c r="H41"/>
  <c r="H40"/>
  <c r="H39"/>
  <c r="H38"/>
  <c r="H37" s="1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H36"/>
  <c r="AJ56"/>
  <c r="Z35"/>
  <c r="R35"/>
  <c r="R56" s="1"/>
  <c r="G35"/>
  <c r="Z34"/>
  <c r="R34"/>
  <c r="R55" s="1"/>
  <c r="G34"/>
  <c r="Z33"/>
  <c r="R33"/>
  <c r="H33" s="1"/>
  <c r="G33"/>
  <c r="AQ32"/>
  <c r="AP32"/>
  <c r="AN32"/>
  <c r="AM32"/>
  <c r="AK32"/>
  <c r="AJ32"/>
  <c r="AH32"/>
  <c r="AE32"/>
  <c r="AD32"/>
  <c r="AC32"/>
  <c r="AB32"/>
  <c r="AA32"/>
  <c r="Y32"/>
  <c r="X32"/>
  <c r="V32"/>
  <c r="U32"/>
  <c r="S32"/>
  <c r="P32"/>
  <c r="Q32" s="1"/>
  <c r="O32"/>
  <c r="N32"/>
  <c r="M32"/>
  <c r="L32"/>
  <c r="J32"/>
  <c r="I32"/>
  <c r="H31"/>
  <c r="H30"/>
  <c r="E61"/>
  <c r="X60"/>
  <c r="H29"/>
  <c r="H28"/>
  <c r="AP27"/>
  <c r="AN27"/>
  <c r="AM27"/>
  <c r="AK27"/>
  <c r="AJ27"/>
  <c r="AH27"/>
  <c r="AG27"/>
  <c r="AE27"/>
  <c r="AD27"/>
  <c r="AB27"/>
  <c r="AA27"/>
  <c r="Y27"/>
  <c r="X27"/>
  <c r="V27"/>
  <c r="U27"/>
  <c r="T27"/>
  <c r="S27"/>
  <c r="R27"/>
  <c r="P27"/>
  <c r="O27"/>
  <c r="N27"/>
  <c r="M27"/>
  <c r="L27"/>
  <c r="K27"/>
  <c r="J27"/>
  <c r="I27"/>
  <c r="H25"/>
  <c r="Z21"/>
  <c r="H24"/>
  <c r="E65"/>
  <c r="H23"/>
  <c r="E64"/>
  <c r="H22"/>
  <c r="AQ21"/>
  <c r="AP21"/>
  <c r="AN21"/>
  <c r="AM21"/>
  <c r="AK21"/>
  <c r="AJ21"/>
  <c r="AH21"/>
  <c r="AG21"/>
  <c r="AE21"/>
  <c r="AD21"/>
  <c r="AB21"/>
  <c r="AA21"/>
  <c r="Y21"/>
  <c r="X21"/>
  <c r="W21"/>
  <c r="V21"/>
  <c r="U21"/>
  <c r="T21"/>
  <c r="S21"/>
  <c r="R21"/>
  <c r="Q21"/>
  <c r="P21"/>
  <c r="O21"/>
  <c r="N21"/>
  <c r="M21"/>
  <c r="L21"/>
  <c r="K21"/>
  <c r="J21"/>
  <c r="I21"/>
  <c r="H20"/>
  <c r="H19"/>
  <c r="H18"/>
  <c r="H17"/>
  <c r="AK16"/>
  <c r="AJ16"/>
  <c r="AI16"/>
  <c r="AH16"/>
  <c r="AH62" s="1"/>
  <c r="AG16"/>
  <c r="AG62" s="1"/>
  <c r="AF16"/>
  <c r="AE16"/>
  <c r="AD16"/>
  <c r="AD62" s="1"/>
  <c r="AC16"/>
  <c r="AB16"/>
  <c r="AB62" s="1"/>
  <c r="AA16"/>
  <c r="Z16"/>
  <c r="Y16"/>
  <c r="X16"/>
  <c r="X62" s="1"/>
  <c r="W16"/>
  <c r="V16"/>
  <c r="V62" s="1"/>
  <c r="U16"/>
  <c r="T16"/>
  <c r="S16"/>
  <c r="R16"/>
  <c r="Q16"/>
  <c r="P16"/>
  <c r="O16"/>
  <c r="M16"/>
  <c r="M62" s="1"/>
  <c r="L16"/>
  <c r="K16"/>
  <c r="K63" s="1"/>
  <c r="J16"/>
  <c r="J62" s="1"/>
  <c r="I16"/>
  <c r="I62" s="1"/>
  <c r="G16"/>
  <c r="H15"/>
  <c r="AM56"/>
  <c r="H14"/>
  <c r="G14"/>
  <c r="AM60"/>
  <c r="H13"/>
  <c r="H12"/>
  <c r="AQ58"/>
  <c r="AN58"/>
  <c r="AK11"/>
  <c r="AK58" s="1"/>
  <c r="AJ11"/>
  <c r="AH11"/>
  <c r="AG58"/>
  <c r="AE11"/>
  <c r="AE58" s="1"/>
  <c r="AD11"/>
  <c r="AB11"/>
  <c r="AB58" s="1"/>
  <c r="AA11"/>
  <c r="Y11"/>
  <c r="X11"/>
  <c r="X58" s="1"/>
  <c r="V11"/>
  <c r="V58" s="1"/>
  <c r="U11"/>
  <c r="S11"/>
  <c r="S58" s="1"/>
  <c r="R11"/>
  <c r="P11"/>
  <c r="P58" s="1"/>
  <c r="O11"/>
  <c r="M11"/>
  <c r="L11"/>
  <c r="L58" s="1"/>
  <c r="K11"/>
  <c r="J11"/>
  <c r="J58" s="1"/>
  <c r="I11"/>
  <c r="I58" l="1"/>
  <c r="M58"/>
  <c r="O58"/>
  <c r="U58"/>
  <c r="Y58"/>
  <c r="AA58"/>
  <c r="AD58"/>
  <c r="AH58"/>
  <c r="AJ58"/>
  <c r="AM58"/>
  <c r="AP58"/>
  <c r="E59"/>
  <c r="H59"/>
  <c r="H61"/>
  <c r="H57"/>
  <c r="L62"/>
  <c r="O62"/>
  <c r="S62"/>
  <c r="U62"/>
  <c r="Y62"/>
  <c r="V53"/>
  <c r="AA64"/>
  <c r="AB65"/>
  <c r="AE65"/>
  <c r="Q55"/>
  <c r="H16"/>
  <c r="H21"/>
  <c r="Z32"/>
  <c r="H34"/>
  <c r="H64" s="1"/>
  <c r="J53"/>
  <c r="K53" s="1"/>
  <c r="K56"/>
  <c r="S65"/>
  <c r="T56"/>
  <c r="H27"/>
  <c r="Z56"/>
  <c r="I63"/>
  <c r="Q54"/>
  <c r="AH72"/>
  <c r="AD65"/>
  <c r="AA63"/>
  <c r="U64"/>
  <c r="S63"/>
  <c r="P64"/>
  <c r="Q64" s="1"/>
  <c r="L53"/>
  <c r="F59"/>
  <c r="AP62"/>
  <c r="AM62"/>
  <c r="AN62"/>
  <c r="AN53"/>
  <c r="AK62"/>
  <c r="AG71"/>
  <c r="AE62"/>
  <c r="AD64"/>
  <c r="AE53"/>
  <c r="AE63"/>
  <c r="AA62"/>
  <c r="AA72"/>
  <c r="Y63"/>
  <c r="V71"/>
  <c r="V65"/>
  <c r="U72"/>
  <c r="P53"/>
  <c r="G32"/>
  <c r="P71"/>
  <c r="Y53"/>
  <c r="Y72"/>
  <c r="H60"/>
  <c r="R58"/>
  <c r="AJ62"/>
  <c r="S53"/>
  <c r="P62"/>
  <c r="Q62" s="1"/>
  <c r="G21"/>
  <c r="AP53"/>
  <c r="AP65"/>
  <c r="F61"/>
  <c r="G61" s="1"/>
  <c r="AG53"/>
  <c r="L76" s="1"/>
  <c r="N76" s="1"/>
  <c r="X65"/>
  <c r="H11"/>
  <c r="H58" s="1"/>
  <c r="S72"/>
  <c r="E62"/>
  <c r="AM73"/>
  <c r="R72"/>
  <c r="R64"/>
  <c r="R73"/>
  <c r="R65"/>
  <c r="AJ73"/>
  <c r="AJ65"/>
  <c r="J63"/>
  <c r="O71"/>
  <c r="AB63"/>
  <c r="AD63"/>
  <c r="AH53"/>
  <c r="AB72"/>
  <c r="AE72"/>
  <c r="AE64"/>
  <c r="AQ53"/>
  <c r="Y65"/>
  <c r="G24"/>
  <c r="AJ53"/>
  <c r="H54"/>
  <c r="R54"/>
  <c r="X55"/>
  <c r="AM55"/>
  <c r="O56"/>
  <c r="H56" s="1"/>
  <c r="F60"/>
  <c r="AM61"/>
  <c r="K62"/>
  <c r="AQ62"/>
  <c r="O63"/>
  <c r="U63"/>
  <c r="AH63"/>
  <c r="AJ63"/>
  <c r="AN63"/>
  <c r="M64"/>
  <c r="AB64"/>
  <c r="AQ64"/>
  <c r="AH65"/>
  <c r="AN71"/>
  <c r="AD73"/>
  <c r="M71"/>
  <c r="J72"/>
  <c r="O72"/>
  <c r="O64"/>
  <c r="AK53"/>
  <c r="M73"/>
  <c r="AQ73"/>
  <c r="AQ65"/>
  <c r="F58"/>
  <c r="R62"/>
  <c r="H63"/>
  <c r="G27"/>
  <c r="R32"/>
  <c r="H35"/>
  <c r="H32" s="1"/>
  <c r="H62" s="1"/>
  <c r="M53"/>
  <c r="U53"/>
  <c r="W53" s="1"/>
  <c r="AD53"/>
  <c r="H55"/>
  <c r="M72"/>
  <c r="AH73"/>
  <c r="M63"/>
  <c r="AP63"/>
  <c r="J64"/>
  <c r="V64"/>
  <c r="AG64"/>
  <c r="AK64"/>
  <c r="I65"/>
  <c r="M65"/>
  <c r="AK65"/>
  <c r="AQ72"/>
  <c r="AA70"/>
  <c r="S71"/>
  <c r="U71"/>
  <c r="AA71"/>
  <c r="AE71"/>
  <c r="AG72"/>
  <c r="AK72"/>
  <c r="I73"/>
  <c r="U73"/>
  <c r="L63"/>
  <c r="P63"/>
  <c r="Q63" s="1"/>
  <c r="V63"/>
  <c r="AG63"/>
  <c r="AK63"/>
  <c r="AM63"/>
  <c r="AQ63"/>
  <c r="I64"/>
  <c r="L64"/>
  <c r="S64"/>
  <c r="Y64"/>
  <c r="AH64"/>
  <c r="AJ64"/>
  <c r="AN64"/>
  <c r="AP64"/>
  <c r="J65"/>
  <c r="L65"/>
  <c r="P65"/>
  <c r="AG65"/>
  <c r="AN65"/>
  <c r="L70"/>
  <c r="Y71"/>
  <c r="AK71"/>
  <c r="I72"/>
  <c r="AJ72"/>
  <c r="AP72"/>
  <c r="AB73"/>
  <c r="P73" l="1"/>
  <c r="P72"/>
  <c r="T53"/>
  <c r="G55"/>
  <c r="Q56"/>
  <c r="AH71"/>
  <c r="O53"/>
  <c r="Q53" s="1"/>
  <c r="AG70"/>
  <c r="H73"/>
  <c r="M70"/>
  <c r="G60"/>
  <c r="E72"/>
  <c r="O73"/>
  <c r="G56"/>
  <c r="O65"/>
  <c r="Q65" s="1"/>
  <c r="AM53"/>
  <c r="AM64"/>
  <c r="X64"/>
  <c r="X53"/>
  <c r="Z53" s="1"/>
  <c r="R63"/>
  <c r="R53"/>
  <c r="AP70"/>
  <c r="F64"/>
  <c r="G64" s="1"/>
  <c r="I70"/>
  <c r="H65"/>
  <c r="AJ70"/>
  <c r="AN73"/>
  <c r="Y73"/>
  <c r="AD70"/>
  <c r="G54"/>
  <c r="F63"/>
  <c r="G63" s="1"/>
  <c r="AP71"/>
  <c r="G13"/>
  <c r="F65"/>
  <c r="G65" s="1"/>
  <c r="K65"/>
  <c r="H72"/>
  <c r="H71"/>
  <c r="H53"/>
  <c r="AA73"/>
  <c r="AB70"/>
  <c r="V73"/>
  <c r="L71"/>
  <c r="U70"/>
  <c r="S73"/>
  <c r="V72"/>
  <c r="F72" s="1"/>
  <c r="X71"/>
  <c r="AE73"/>
  <c r="J73"/>
  <c r="AQ71"/>
  <c r="F62"/>
  <c r="G62" s="1"/>
  <c r="AK73"/>
  <c r="AH70"/>
  <c r="AD71"/>
  <c r="AB71"/>
  <c r="J71"/>
  <c r="G29"/>
  <c r="AJ71"/>
  <c r="AM65"/>
  <c r="F71" l="1"/>
  <c r="R71"/>
  <c r="X72"/>
  <c r="O70"/>
  <c r="H70"/>
  <c r="J70"/>
  <c r="Y70"/>
  <c r="E71"/>
  <c r="G53"/>
  <c r="AM70"/>
  <c r="S70"/>
  <c r="AE70"/>
  <c r="AN70"/>
  <c r="P70"/>
  <c r="R70"/>
  <c r="E73"/>
  <c r="V70"/>
  <c r="E58"/>
  <c r="G58" s="1"/>
  <c r="G11"/>
  <c r="F73"/>
  <c r="AM72"/>
  <c r="AQ70"/>
  <c r="AK70"/>
  <c r="X70" l="1"/>
  <c r="E70"/>
  <c r="F70"/>
  <c r="L21" i="9"/>
  <c r="M21"/>
  <c r="M62" s="1"/>
  <c r="N21"/>
  <c r="O21"/>
  <c r="P21"/>
  <c r="Q21"/>
  <c r="R21"/>
  <c r="S21"/>
  <c r="T21" s="1"/>
  <c r="L53"/>
  <c r="O53"/>
  <c r="S53"/>
  <c r="L56"/>
  <c r="M56"/>
  <c r="M53" s="1"/>
  <c r="O56"/>
  <c r="P56"/>
  <c r="P53" s="1"/>
  <c r="R56"/>
  <c r="R53" s="1"/>
  <c r="S56"/>
  <c r="T56"/>
  <c r="L62"/>
  <c r="O62"/>
  <c r="P62"/>
  <c r="Q62"/>
  <c r="R62"/>
  <c r="S62"/>
  <c r="L65"/>
  <c r="O65"/>
  <c r="S65"/>
  <c r="L66"/>
  <c r="O66"/>
  <c r="S66"/>
  <c r="S70" s="1"/>
  <c r="L69"/>
  <c r="M69"/>
  <c r="O69"/>
  <c r="P69"/>
  <c r="Q69" s="1"/>
  <c r="R69"/>
  <c r="S69"/>
  <c r="T69"/>
  <c r="L70"/>
  <c r="O70"/>
  <c r="L73"/>
  <c r="M73"/>
  <c r="O73"/>
  <c r="P73"/>
  <c r="S73"/>
  <c r="R66" l="1"/>
  <c r="R70"/>
  <c r="K76"/>
  <c r="Q53"/>
  <c r="P66"/>
  <c r="Q66" s="1"/>
  <c r="P70"/>
  <c r="M66"/>
  <c r="M70"/>
  <c r="T53"/>
  <c r="T66" s="1"/>
  <c r="R73"/>
  <c r="R65"/>
  <c r="P65"/>
  <c r="Q65" s="1"/>
  <c r="M65"/>
  <c r="Q56"/>
  <c r="H21"/>
  <c r="I21"/>
  <c r="E21" s="1"/>
  <c r="E62" s="1"/>
  <c r="J21"/>
  <c r="F21" s="1"/>
  <c r="G21" s="1"/>
  <c r="K21"/>
  <c r="E24"/>
  <c r="F24"/>
  <c r="G24" s="1"/>
  <c r="E56"/>
  <c r="E53" s="1"/>
  <c r="F56"/>
  <c r="F53" s="1"/>
  <c r="I56"/>
  <c r="I53" s="1"/>
  <c r="J56"/>
  <c r="J53" s="1"/>
  <c r="K56"/>
  <c r="H62"/>
  <c r="I62"/>
  <c r="J62"/>
  <c r="F62" s="1"/>
  <c r="G62" s="1"/>
  <c r="K62"/>
  <c r="E65"/>
  <c r="H65"/>
  <c r="I65"/>
  <c r="J65"/>
  <c r="K65" s="1"/>
  <c r="E69"/>
  <c r="I69"/>
  <c r="J69"/>
  <c r="K69" s="1"/>
  <c r="E73"/>
  <c r="I73"/>
  <c r="J73"/>
  <c r="F73" s="1"/>
  <c r="F69" l="1"/>
  <c r="G69" s="1"/>
  <c r="G56"/>
  <c r="J66"/>
  <c r="K53"/>
  <c r="J70"/>
  <c r="F70" s="1"/>
  <c r="E66"/>
  <c r="E70" s="1"/>
  <c r="I66"/>
  <c r="I70" s="1"/>
  <c r="J76"/>
  <c r="N76" s="1"/>
  <c r="F66"/>
  <c r="G53"/>
  <c r="F65"/>
  <c r="G65" s="1"/>
  <c r="H56"/>
  <c r="G66" l="1"/>
  <c r="K66"/>
  <c r="H53"/>
  <c r="H69"/>
  <c r="H73" s="1"/>
  <c r="H66" l="1"/>
  <c r="H70"/>
</calcChain>
</file>

<file path=xl/sharedStrings.xml><?xml version="1.0" encoding="utf-8"?>
<sst xmlns="http://schemas.openxmlformats.org/spreadsheetml/2006/main" count="808" uniqueCount="149">
  <si>
    <t>№ п/п</t>
  </si>
  <si>
    <t xml:space="preserve">Наименование программных мероприятий </t>
  </si>
  <si>
    <t>Исполнитель</t>
  </si>
  <si>
    <t>Источники финансирования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</si>
  <si>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</si>
  <si>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</si>
  <si>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</si>
  <si>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</si>
  <si>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</si>
  <si>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</si>
  <si>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</si>
  <si>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</si>
  <si>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</si>
  <si>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</si>
  <si>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</si>
  <si>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</si>
  <si>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</si>
  <si>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</si>
  <si>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</si>
  <si>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</si>
  <si>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</si>
  <si>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</si>
  <si>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</si>
  <si>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</si>
  <si>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</si>
  <si>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</si>
  <si>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</si>
  <si>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</si>
  <si>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</si>
  <si>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</si>
  <si>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</si>
  <si>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</si>
  <si>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</si>
  <si>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</si>
  <si>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</si>
  <si>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</si>
  <si>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</si>
  <si>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</si>
  <si>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>Всего:</t>
  </si>
  <si>
    <t xml:space="preserve">Иные источники финансирования </t>
  </si>
  <si>
    <t>1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</si>
  <si>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</si>
  <si>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</si>
  <si>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2</t>
  </si>
  <si>
    <t>3</t>
  </si>
  <si>
    <t>4</t>
  </si>
  <si>
    <t>5</t>
  </si>
  <si>
    <t>6</t>
  </si>
  <si>
    <t>7</t>
  </si>
  <si>
    <t>8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</si>
  <si>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</si>
  <si>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</si>
  <si>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</si>
  <si>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2-33-51</t>
  </si>
  <si>
    <t>Инвестиции</t>
  </si>
  <si>
    <t>Прочие расходы</t>
  </si>
  <si>
    <t>Соисполнитель 1: МКУ "УКС г. Урай"</t>
  </si>
  <si>
    <t>______________ И.В.Хусаинова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</si>
  <si>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</si>
  <si>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</si>
  <si>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</si>
  <si>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</si>
  <si>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Предоставление молодым семьям социальных выплат в виде субсидий (2)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</si>
  <si>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</si>
  <si>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Отнесение жилых помещений муниципального жилого фонда к специализированному жилищному фонду (2)</t>
  </si>
  <si>
    <t>Реконструкция нежилого здания детской поликлиники под жилой дом в городе Урай (2)</t>
  </si>
  <si>
    <t>"____"___________2021 года</t>
  </si>
  <si>
    <t>"_____"____________2021 года</t>
  </si>
  <si>
    <t>Отчет о ходе исполнения комплексного плана (сетевого графика)</t>
  </si>
  <si>
    <t>реализации муниципальной программы за 2021  год</t>
  </si>
  <si>
    <t>по состоянию на 01.04.2021</t>
  </si>
  <si>
    <t>Объем финансирования (тыс.рублей), всего на год:</t>
  </si>
  <si>
    <t xml:space="preserve"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 </t>
  </si>
  <si>
    <t xml:space="preserve">Контракты на приобретение в муниципальную собственность квартир не заключались, оплата не производилась </t>
  </si>
  <si>
    <t>Произведены выплаты по обязательствам прошлого года, а так же выплачены возмещения по соглашениям 2021 года за 7 жилых помещений площадью 277,3 кв.м.</t>
  </si>
  <si>
    <t>2 семьям предоставлены жилые помещения в порядке очередности по договорам социального найма площадью 101,0 кв.м.</t>
  </si>
  <si>
    <t>С учетом увеличения  финансирования в феврале 2021 года с собственниками в 1 квартале заключены соглашения и по мере готовности пакетов документов выплаты будут произведены во 2 квартале</t>
  </si>
  <si>
    <t>Муниципальные контракты не заключались, выплаты не производились. Предоставлена 1 квартира площадью 34,9 кв.м.</t>
  </si>
  <si>
    <t>За 1 квартал 2021 года были размещены 19 аукционов на приобретение в целом 35 квартир, 18 аукцонов не состоялись по причине отсутствия или отклонения заявок и 1МК на приобретение 4 квартир будет заключен во 2 квартале</t>
  </si>
  <si>
    <t>В течении 1 квартала 2021 года выданы 13 свидетельств молодым семьям, выплаты произведены 2 молодым семьям</t>
  </si>
  <si>
    <t>Выдано гарантийное письмо 1 льготоносителю</t>
  </si>
  <si>
    <t>К специализированному фонду жилые помещения не относились</t>
  </si>
  <si>
    <t xml:space="preserve">Муниципальные контракты не заключались, квартиры не предоставлялись </t>
  </si>
  <si>
    <t>Ответственный исполнитель: Управление по учету и распределению муниципального жилого фонда администрации города Урай,Соисполнитель 1</t>
  </si>
  <si>
    <t>по состоянию на 01.07.2021</t>
  </si>
  <si>
    <t xml:space="preserve">Приобретено 12 квартир,  их передача запланировна до конца июля 2021 года </t>
  </si>
  <si>
    <t>Произведены выплаты по обязательствам прошлого года, а так же выплачены возмещения по соглашениям 2021 года за 20 жилых помещений площадью 705,7 кв.м.</t>
  </si>
  <si>
    <t>С учетом увеличения  финансирования в мае 2021 года с собственниками во 2 квартале заключены соглашения и по мере готовности пакетов документов выплаты будут произведены в 3 квартале</t>
  </si>
  <si>
    <t>8 семьям предоставлены жилые помещения в порядке очередности по договорам социального найма площадью 266,6 кв.м.</t>
  </si>
  <si>
    <t>Приобретено 18 квартир, площадью 714,2. Передача 17 квартир планируется в период с июля по сентябрь текущего года. Обеспечено жилыми помещениями двое сирот, в том числе за счет квартиры приобретенной в прошлом году  на экономию средств.</t>
  </si>
  <si>
    <t xml:space="preserve">Выданы свидетельства 13 молодым семьям. Субсидия выплачена 7 семьям </t>
  </si>
  <si>
    <t>Субсидия выплачена ветерану боевых действий.</t>
  </si>
  <si>
    <t>по состоянию на 01.10.2021</t>
  </si>
  <si>
    <t xml:space="preserve">Приобретено 35 квартир, из них 32 приняты в муниципальную собственность </t>
  </si>
  <si>
    <t>Произведены выплаты по обязательствам прошлого года, а так же выплачены возмещения по соглашениям 2021 года за 23 жилых помещения площадью 793,9 кв.м.</t>
  </si>
  <si>
    <t>9 семьям предоставлены жилые помещения в порядке очередности по договорам социального найма площадью 421,6 кв.м.</t>
  </si>
  <si>
    <t xml:space="preserve">Выданы свидетельства 13 молодым семьям, одна из семей субсидией не воспользовалась. Субсидии выплачены 12 семьям </t>
  </si>
  <si>
    <t>Субсидия выплачена 1 ветерану боевых действий</t>
  </si>
  <si>
    <t>Приобретено 18 квартир, площадью 714,2. Обеспечены жилыми помещениями 18 сирот, в том числе за счет квартиры приобретенной в прошлом году</t>
  </si>
  <si>
    <t>К специализированному фонду отнесены 2 жилых помещения площадью 138,9 кв.м.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</si>
  <si>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</si>
  <si>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_________________ Е.В.Аристархова</t>
  </si>
  <si>
    <t xml:space="preserve">Планировалось поступление дополнительных средств из окружного бюджета на приобретение жилых помещений у застройщиков. 
Решением Думы была предусмотрена доля софинансирования средств.  
</t>
  </si>
  <si>
    <t>-</t>
  </si>
  <si>
    <t xml:space="preserve">Неисполнение плновых назначений обусловлено экономией денежных средствне использованных 1 семьей </t>
  </si>
  <si>
    <t>Реализация мероприятия будет продолжена в 4 квартале 2021 года, 13.10.2021 года согласована конкурсная документация на приобретение 4 квартир на сумму 7490,1</t>
  </si>
  <si>
    <t>по состоянию на 01.01.2022</t>
  </si>
  <si>
    <t>За 2021 год заключено 29 мунципальных контрактов на приобретение в муниципальную собственность 122 квартир общей площадью 7,3 тыс.кв.м. Оплата произведена в полном объеме</t>
  </si>
  <si>
    <t>Произведены выплаты по обязательствам прошлого года, а так же выплачены возмещения по соглашениям 2021 года за 54 жилых помещения общей площадью 2,5 тыс.кв.м.</t>
  </si>
  <si>
    <t>В порядке очередности по договорам социального найма    12 семьям предоставлены жилые помещения  общей площадью    0,5 тыс.кв.м.</t>
  </si>
  <si>
    <t>Заключены 7 муниципальных контрактов на приобретение в муниципальную собственность  31 квартиры общей площадью 1,2 тыс.кв.м. Обеспечены жилыми помещениями 20 детей-сирот, в том числе за счет квартиры, приобретенной в прошлом году</t>
  </si>
  <si>
    <t>Экономия средств сложилась по причине того, что одна из молодых семей, получивших свидетельство в 2021 году, субсидией не воспользовалась</t>
  </si>
  <si>
    <t>К специализированному фонду отнесены 2 жилых помещения площадью 0,1 тыс.кв.м.</t>
  </si>
  <si>
    <t>исп.Аристархова Е.В.</t>
  </si>
  <si>
    <t>телефон 2-33-51 (доб.083)</t>
  </si>
  <si>
    <t>"____"___________2022 года</t>
  </si>
  <si>
    <t>"_____"____________2022 года</t>
  </si>
  <si>
    <t>Таблица 2</t>
  </si>
  <si>
    <t>ОТЧЕТ</t>
  </si>
  <si>
    <t>о достижении целевых показателей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</si>
  <si>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</t>
  </si>
  <si>
    <t>за 2021 год</t>
  </si>
  <si>
    <t>№</t>
  </si>
  <si>
    <t>Наименование целевого показателя муниципальной программы &lt;1&gt;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</si>
  <si>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</si>
  <si>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</si>
  <si>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</si>
  <si>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</si>
  <si>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</si>
  <si>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</si>
  <si>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t>тыс.кв.м.</t>
  </si>
  <si>
    <t>Площадь расселенного аварийного фонда определена на основании фактически заключенных договоров при расселении аварийного фонда</t>
  </si>
  <si>
    <t>%</t>
  </si>
  <si>
    <t xml:space="preserve">За 2021 год обеспечены жильем в рамках жилищных программ 275 семей по следующим категориям: 13 - очередников, в том числе субсидия ВБД, 182 - переселенные из аварийного жилья, 20 -  дети-сироты, 56 - молодые семьи, 4 - альтернативная замена предоставления земельного участка  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</si>
  <si>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в общем количестве включенных в список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за весь период реализации программы.  </t>
  </si>
  <si>
    <t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</t>
  </si>
  <si>
    <t xml:space="preserve">&lt;2&gt; Расчет степени достижения целевого показателя осуществляется по следующей формуле: </t>
  </si>
  <si>
    <t>1) Для прямого показателя  факт/план*100 (положительной динамикой является увеличение значения показателя).</t>
  </si>
  <si>
    <t>2) Для обратного показателя  (100-факт/план*100)+100 (положительной динамикой является снижение значения показателя).</t>
  </si>
  <si>
    <t>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</t>
  </si>
  <si>
    <t>(в редакции постановления администрации города Урай от 20.12.2019 №3099)</t>
  </si>
  <si>
    <t>Ответственный исполнитель муниципальной программы:</t>
  </si>
  <si>
    <t>Начальник управления по учету и распределению муниципального жилого фонда                                      администрации города Урай</t>
  </si>
  <si>
    <t>С.В.Белова</t>
  </si>
  <si>
    <t xml:space="preserve">«__»_________20__г.  </t>
  </si>
  <si>
    <t xml:space="preserve">Исполнители: </t>
  </si>
  <si>
    <t>Аристархова Е.В., тел.2-33-51 (доб.083)</t>
  </si>
  <si>
    <r>
      <t xml:space="preserve">Количество квадратных метров расселенного аварийного жилищного фонда.                                                                                 - </t>
    </r>
    <r>
      <rPr>
        <i/>
        <sz val="12"/>
        <color theme="1"/>
        <rFont val="Times New Roman"/>
        <family val="1"/>
        <charset val="204"/>
      </rPr>
      <t>Указ Президента Российской Федерации  от 07.05.2018 № 204 «О национальных целях и стратегических задачах развития Российской Федерации на период до 2024 года».                                      - Региональный проект «Обеспечение устойчивого сокращения непригодного для проживания жилищного фонда», утвержденный протоколом заседания Проектного комитета ХМАО-Югры от 04.12.2018 №37.</t>
    </r>
  </si>
  <si>
    <r>
  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нуждающихся в жилых помещениях.                                                - </t>
    </r>
    <r>
      <rPr>
        <i/>
        <sz val="12"/>
        <color theme="1"/>
        <rFont val="Times New Roman"/>
        <family val="1"/>
        <charset val="204"/>
      </rPr>
      <t>Распоряжение Правительства Ханты-Мансийского автономного округа - Югры от 15.03.2013 №92-рп 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  </r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</si>
</sst>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  <numFmt numFmtId="172" formatCode="_-* #,##0.0\ _₽_-;\-* #,##0.0\ _₽_-;_-* &quot;-&quot;?\ _₽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justify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>
      <alignment horizontal="right" vertical="center" wrapText="1"/>
    </xf>
    <xf numFmtId="17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top" wrapText="1"/>
    </xf>
    <xf numFmtId="167" fontId="4" fillId="3" borderId="2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9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/>
    </xf>
    <xf numFmtId="9" fontId="2" fillId="2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7" fontId="4" fillId="5" borderId="2" xfId="1" applyNumberFormat="1" applyFont="1" applyFill="1" applyBorder="1" applyAlignment="1">
      <alignment horizontal="right" vertical="center" wrapText="1"/>
    </xf>
    <xf numFmtId="167" fontId="4" fillId="5" borderId="2" xfId="1" applyNumberFormat="1" applyFont="1" applyFill="1" applyBorder="1" applyAlignment="1">
      <alignment horizontal="right" vertical="center" wrapText="1" indent="1"/>
    </xf>
    <xf numFmtId="0" fontId="13" fillId="0" borderId="0" xfId="0" applyFont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left" vertical="center" wrapText="1"/>
    </xf>
    <xf numFmtId="167" fontId="5" fillId="3" borderId="2" xfId="1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167" fontId="3" fillId="3" borderId="2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9" fontId="4" fillId="5" borderId="2" xfId="2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2" fillId="2" borderId="2" xfId="2" applyFont="1" applyFill="1" applyBorder="1" applyAlignment="1" applyProtection="1">
      <alignment horizontal="right" vertical="center"/>
      <protection locked="0"/>
    </xf>
    <xf numFmtId="9" fontId="2" fillId="0" borderId="2" xfId="2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2" xfId="2" applyFont="1" applyFill="1" applyBorder="1" applyAlignment="1">
      <alignment horizontal="right" vertical="center" wrapText="1"/>
    </xf>
    <xf numFmtId="9" fontId="4" fillId="4" borderId="2" xfId="1" applyNumberFormat="1" applyFont="1" applyFill="1" applyBorder="1" applyAlignment="1">
      <alignment horizontal="right" vertical="center" wrapText="1"/>
    </xf>
    <xf numFmtId="9" fontId="4" fillId="4" borderId="2" xfId="2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right" vertical="center" wrapText="1"/>
    </xf>
    <xf numFmtId="9" fontId="4" fillId="3" borderId="2" xfId="2" applyFont="1" applyFill="1" applyBorder="1" applyAlignment="1">
      <alignment horizontal="right" vertical="center" wrapText="1"/>
    </xf>
    <xf numFmtId="172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center" vertical="center" wrapText="1"/>
    </xf>
    <xf numFmtId="167" fontId="4" fillId="3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4" fillId="3" borderId="0" xfId="1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>
      <alignment horizontal="right" vertical="center" wrapText="1"/>
    </xf>
    <xf numFmtId="167" fontId="4" fillId="0" borderId="0" xfId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3" borderId="2" xfId="1" applyFont="1" applyFill="1" applyBorder="1" applyAlignment="1">
      <alignment horizontal="right" vertical="center" wrapText="1"/>
    </xf>
    <xf numFmtId="9" fontId="2" fillId="3" borderId="2" xfId="2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9" fontId="2" fillId="3" borderId="2" xfId="1" applyNumberFormat="1" applyFont="1" applyFill="1" applyBorder="1" applyAlignment="1">
      <alignment horizontal="right" vertical="center" wrapText="1"/>
    </xf>
    <xf numFmtId="9" fontId="2" fillId="3" borderId="2" xfId="2" applyNumberFormat="1" applyFont="1" applyFill="1" applyBorder="1" applyAlignment="1">
      <alignment horizontal="right" vertical="center" wrapText="1"/>
    </xf>
    <xf numFmtId="165" fontId="2" fillId="3" borderId="0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168" fontId="2" fillId="3" borderId="0" xfId="0" applyNumberFormat="1" applyFont="1" applyFill="1" applyAlignment="1">
      <alignment vertical="center"/>
    </xf>
    <xf numFmtId="43" fontId="2" fillId="3" borderId="2" xfId="1" applyFont="1" applyFill="1" applyBorder="1" applyAlignment="1">
      <alignment horizontal="right" vertical="center"/>
    </xf>
    <xf numFmtId="171" fontId="4" fillId="6" borderId="2" xfId="1" applyNumberFormat="1" applyFont="1" applyFill="1" applyBorder="1" applyAlignment="1">
      <alignment horizontal="right" vertical="center" wrapText="1"/>
    </xf>
    <xf numFmtId="167" fontId="4" fillId="6" borderId="2" xfId="1" applyNumberFormat="1" applyFont="1" applyFill="1" applyBorder="1" applyAlignment="1">
      <alignment horizontal="right" vertical="center" wrapText="1"/>
    </xf>
    <xf numFmtId="9" fontId="4" fillId="6" borderId="2" xfId="2" applyFont="1" applyFill="1" applyBorder="1" applyAlignment="1">
      <alignment horizontal="right" vertical="center" wrapText="1"/>
    </xf>
    <xf numFmtId="167" fontId="4" fillId="6" borderId="2" xfId="1" applyNumberFormat="1" applyFont="1" applyFill="1" applyBorder="1" applyAlignment="1">
      <alignment horizontal="right" vertical="center" wrapText="1" indent="1"/>
    </xf>
    <xf numFmtId="167" fontId="3" fillId="6" borderId="2" xfId="1" applyNumberFormat="1" applyFont="1" applyFill="1" applyBorder="1" applyAlignment="1">
      <alignment horizontal="right" vertical="center" wrapText="1"/>
    </xf>
    <xf numFmtId="166" fontId="4" fillId="6" borderId="2" xfId="1" applyNumberFormat="1" applyFont="1" applyFill="1" applyBorder="1" applyAlignment="1">
      <alignment horizontal="right" vertical="center" wrapText="1"/>
    </xf>
    <xf numFmtId="9" fontId="4" fillId="6" borderId="2" xfId="1" applyNumberFormat="1" applyFont="1" applyFill="1" applyBorder="1" applyAlignment="1">
      <alignment horizontal="righ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165" fontId="4" fillId="6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6" fillId="0" borderId="0" xfId="3" applyAlignment="1" applyProtection="1"/>
    <xf numFmtId="167" fontId="9" fillId="3" borderId="2" xfId="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0" fillId="3" borderId="0" xfId="0" applyFill="1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0" fontId="20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3" fillId="0" borderId="0" xfId="0" applyFont="1"/>
    <xf numFmtId="0" fontId="1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3" borderId="2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Alignment="1">
      <alignment horizontal="left" vertical="center" wrapText="1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center" vertical="center" wrapText="1"/>
    </xf>
    <xf numFmtId="167" fontId="4" fillId="3" borderId="4" xfId="1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shrinkToFi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3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view="pageBreakPreview" zoomScale="60" zoomScaleNormal="84" workbookViewId="0">
      <pane xSplit="8" ySplit="10" topLeftCell="AF11" activePane="bottomRight" state="frozen"/>
      <selection pane="topRight" activeCell="I1" sqref="I1"/>
      <selection pane="bottomLeft" activeCell="A11" sqref="A11"/>
      <selection pane="bottomRight" activeCell="D26" sqref="D26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26" customWidth="1"/>
    <col min="7" max="7" width="18.85546875" style="1" customWidth="1"/>
    <col min="8" max="8" width="18.85546875" style="49" hidden="1" customWidth="1"/>
    <col min="9" max="44" width="15.7109375" style="1" customWidth="1"/>
    <col min="45" max="45" width="39.7109375" style="4" customWidth="1"/>
    <col min="46" max="46" width="40.28515625" style="4" customWidth="1"/>
    <col min="47" max="48" width="16.28515625" style="4" customWidth="1"/>
    <col min="49" max="16384" width="9.140625" style="4"/>
  </cols>
  <sheetData>
    <row r="1" spans="1:48">
      <c r="E1" s="2"/>
      <c r="F1" s="1"/>
      <c r="G1" s="3"/>
      <c r="H1" s="40"/>
      <c r="I1" s="4"/>
      <c r="J1" s="4"/>
      <c r="AP1" s="4"/>
      <c r="AS1" s="1"/>
      <c r="AT1" s="1"/>
    </row>
    <row r="2" spans="1:48" ht="20.25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</row>
    <row r="3" spans="1:48" ht="20.25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</row>
    <row r="4" spans="1:48" ht="20.25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</row>
    <row r="5" spans="1:48" ht="2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</row>
    <row r="6" spans="1:48" ht="20.25">
      <c r="A6" s="190" t="s">
        <v>70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</row>
    <row r="7" spans="1:48" ht="23.25">
      <c r="A7" s="35"/>
      <c r="B7" s="3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8">
      <c r="A8" s="193" t="s">
        <v>0</v>
      </c>
      <c r="B8" s="193" t="s">
        <v>1</v>
      </c>
      <c r="C8" s="193" t="s">
        <v>2</v>
      </c>
      <c r="D8" s="193" t="s">
        <v>3</v>
      </c>
      <c r="E8" s="198" t="s">
        <v>71</v>
      </c>
      <c r="F8" s="198"/>
      <c r="G8" s="198"/>
      <c r="H8" s="42" t="s">
        <v>4</v>
      </c>
      <c r="I8" s="193" t="s">
        <v>5</v>
      </c>
      <c r="J8" s="193"/>
      <c r="K8" s="193"/>
      <c r="L8" s="193" t="s">
        <v>6</v>
      </c>
      <c r="M8" s="193"/>
      <c r="N8" s="193"/>
      <c r="O8" s="193" t="s">
        <v>7</v>
      </c>
      <c r="P8" s="193"/>
      <c r="Q8" s="193"/>
      <c r="R8" s="193" t="s">
        <v>8</v>
      </c>
      <c r="S8" s="193"/>
      <c r="T8" s="193"/>
      <c r="U8" s="193" t="s">
        <v>9</v>
      </c>
      <c r="V8" s="193"/>
      <c r="W8" s="193"/>
      <c r="X8" s="193" t="s">
        <v>10</v>
      </c>
      <c r="Y8" s="193"/>
      <c r="Z8" s="193"/>
      <c r="AA8" s="193" t="s">
        <v>11</v>
      </c>
      <c r="AB8" s="193"/>
      <c r="AC8" s="193"/>
      <c r="AD8" s="193" t="s">
        <v>12</v>
      </c>
      <c r="AE8" s="193"/>
      <c r="AF8" s="193"/>
      <c r="AG8" s="193" t="s">
        <v>13</v>
      </c>
      <c r="AH8" s="193"/>
      <c r="AI8" s="193"/>
      <c r="AJ8" s="193" t="s">
        <v>14</v>
      </c>
      <c r="AK8" s="193"/>
      <c r="AL8" s="193"/>
      <c r="AM8" s="193" t="s">
        <v>15</v>
      </c>
      <c r="AN8" s="193"/>
      <c r="AO8" s="193"/>
      <c r="AP8" s="193" t="s">
        <v>16</v>
      </c>
      <c r="AQ8" s="193"/>
      <c r="AR8" s="193"/>
      <c r="AS8" s="194" t="s">
        <v>17</v>
      </c>
      <c r="AT8" s="194" t="s">
        <v>18</v>
      </c>
    </row>
    <row r="9" spans="1:48" s="7" customFormat="1" ht="68.25" customHeight="1">
      <c r="A9" s="193"/>
      <c r="B9" s="193"/>
      <c r="C9" s="193"/>
      <c r="D9" s="193"/>
      <c r="E9" s="5" t="s">
        <v>19</v>
      </c>
      <c r="F9" s="5" t="s">
        <v>20</v>
      </c>
      <c r="G9" s="5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6" t="s">
        <v>19</v>
      </c>
      <c r="AB9" s="6" t="s">
        <v>20</v>
      </c>
      <c r="AC9" s="6" t="s">
        <v>21</v>
      </c>
      <c r="AD9" s="6" t="s">
        <v>19</v>
      </c>
      <c r="AE9" s="6" t="s">
        <v>20</v>
      </c>
      <c r="AF9" s="6" t="s">
        <v>21</v>
      </c>
      <c r="AG9" s="6" t="s">
        <v>19</v>
      </c>
      <c r="AH9" s="6" t="s">
        <v>20</v>
      </c>
      <c r="AI9" s="6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94"/>
      <c r="AT9" s="194"/>
    </row>
    <row r="10" spans="1:48" s="11" customFormat="1">
      <c r="A10" s="85">
        <v>1</v>
      </c>
      <c r="B10" s="85">
        <v>2</v>
      </c>
      <c r="C10" s="85">
        <v>3</v>
      </c>
      <c r="D10" s="85">
        <v>5</v>
      </c>
      <c r="E10" s="8">
        <v>6</v>
      </c>
      <c r="F10" s="8">
        <v>7</v>
      </c>
      <c r="G10" s="8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10"/>
    </row>
    <row r="11" spans="1:48" s="11" customFormat="1">
      <c r="A11" s="195" t="s">
        <v>40</v>
      </c>
      <c r="B11" s="196" t="s">
        <v>72</v>
      </c>
      <c r="C11" s="197" t="s">
        <v>26</v>
      </c>
      <c r="D11" s="89" t="s">
        <v>38</v>
      </c>
      <c r="E11" s="36">
        <f t="shared" ref="E11:E12" si="0">I11+L11+O11+R11+U11+X11+AA11+AD11+AG11+AJ11+AM11+AP11</f>
        <v>65285.599999999999</v>
      </c>
      <c r="F11" s="36">
        <f t="shared" ref="F11:F12" si="1">J11+M11+P11+S11+V11+Y11+AB11+AE11+AH11+AK11+AN11+AQ11</f>
        <v>0</v>
      </c>
      <c r="G11" s="53">
        <f t="shared" ref="G11" si="2">F11/E11</f>
        <v>0</v>
      </c>
      <c r="H11" s="45">
        <f t="shared" ref="H11:AK11" si="3">H12+H13+H14+H15</f>
        <v>65285.599999999999</v>
      </c>
      <c r="I11" s="33">
        <f t="shared" si="3"/>
        <v>0</v>
      </c>
      <c r="J11" s="33">
        <f t="shared" si="3"/>
        <v>0</v>
      </c>
      <c r="K11" s="52">
        <f t="shared" si="3"/>
        <v>0</v>
      </c>
      <c r="L11" s="33">
        <f t="shared" si="3"/>
        <v>0</v>
      </c>
      <c r="M11" s="33">
        <f t="shared" si="3"/>
        <v>0</v>
      </c>
      <c r="N11" s="52">
        <f t="shared" si="3"/>
        <v>0</v>
      </c>
      <c r="O11" s="33">
        <f t="shared" si="3"/>
        <v>0</v>
      </c>
      <c r="P11" s="33">
        <f t="shared" si="3"/>
        <v>0</v>
      </c>
      <c r="Q11" s="52">
        <f t="shared" si="3"/>
        <v>0</v>
      </c>
      <c r="R11" s="33">
        <f>R12+R13+R14+R15</f>
        <v>0</v>
      </c>
      <c r="S11" s="33">
        <f t="shared" si="3"/>
        <v>0</v>
      </c>
      <c r="T11" s="52">
        <f t="shared" si="3"/>
        <v>0</v>
      </c>
      <c r="U11" s="33">
        <f t="shared" si="3"/>
        <v>0</v>
      </c>
      <c r="V11" s="33">
        <f t="shared" si="3"/>
        <v>0</v>
      </c>
      <c r="W11" s="52">
        <f t="shared" si="3"/>
        <v>0</v>
      </c>
      <c r="X11" s="33">
        <f t="shared" si="3"/>
        <v>5600</v>
      </c>
      <c r="Y11" s="33">
        <f t="shared" si="3"/>
        <v>0</v>
      </c>
      <c r="Z11" s="52">
        <f t="shared" si="3"/>
        <v>0</v>
      </c>
      <c r="AA11" s="33">
        <f t="shared" si="3"/>
        <v>0</v>
      </c>
      <c r="AB11" s="33">
        <f t="shared" si="3"/>
        <v>0</v>
      </c>
      <c r="AC11" s="52">
        <v>0</v>
      </c>
      <c r="AD11" s="33">
        <f t="shared" si="3"/>
        <v>0</v>
      </c>
      <c r="AE11" s="33">
        <f t="shared" si="3"/>
        <v>0</v>
      </c>
      <c r="AF11" s="52">
        <v>0</v>
      </c>
      <c r="AG11" s="33">
        <f>AG12+AG13+AG14+AG15</f>
        <v>59685.599999999999</v>
      </c>
      <c r="AH11" s="33">
        <f t="shared" si="3"/>
        <v>0</v>
      </c>
      <c r="AI11" s="52">
        <v>0</v>
      </c>
      <c r="AJ11" s="33">
        <f t="shared" si="3"/>
        <v>0</v>
      </c>
      <c r="AK11" s="33">
        <f t="shared" si="3"/>
        <v>0</v>
      </c>
      <c r="AL11" s="52">
        <f t="shared" ref="AL11:AN11" si="4">AL12+AL13+AL14+AL15</f>
        <v>0</v>
      </c>
      <c r="AM11" s="33">
        <f t="shared" si="4"/>
        <v>0</v>
      </c>
      <c r="AN11" s="33">
        <f t="shared" si="4"/>
        <v>0</v>
      </c>
      <c r="AO11" s="53">
        <v>0</v>
      </c>
      <c r="AP11" s="33">
        <f>AP12+AP13+AP14+AP15+AP16</f>
        <v>0</v>
      </c>
      <c r="AQ11" s="33">
        <f>AQ12+AQ13+AQ14+AQ15+AQ16</f>
        <v>0</v>
      </c>
      <c r="AR11" s="53">
        <v>0</v>
      </c>
      <c r="AS11" s="191" t="s">
        <v>73</v>
      </c>
      <c r="AT11" s="192"/>
    </row>
    <row r="12" spans="1:48" s="7" customFormat="1" ht="37.5">
      <c r="A12" s="195"/>
      <c r="B12" s="196"/>
      <c r="C12" s="197"/>
      <c r="D12" s="21" t="s">
        <v>31</v>
      </c>
      <c r="E12" s="36">
        <f t="shared" si="0"/>
        <v>0</v>
      </c>
      <c r="F12" s="36">
        <f t="shared" si="1"/>
        <v>0</v>
      </c>
      <c r="G12" s="53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4">
        <v>0</v>
      </c>
      <c r="AB12" s="14">
        <v>0</v>
      </c>
      <c r="AC12" s="15">
        <v>0</v>
      </c>
      <c r="AD12" s="14">
        <v>0</v>
      </c>
      <c r="AE12" s="14">
        <v>0</v>
      </c>
      <c r="AF12" s="15">
        <v>0</v>
      </c>
      <c r="AG12" s="14">
        <v>0</v>
      </c>
      <c r="AH12" s="14">
        <v>0</v>
      </c>
      <c r="AI12" s="1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91"/>
      <c r="AT12" s="192"/>
    </row>
    <row r="13" spans="1:48" s="7" customFormat="1" ht="75">
      <c r="A13" s="195"/>
      <c r="B13" s="196"/>
      <c r="C13" s="197"/>
      <c r="D13" s="12" t="s">
        <v>27</v>
      </c>
      <c r="E13" s="36">
        <f>I13+L13+O13+R13+U13+X13+AA13+AD13+AG13+AJ13+AM13+AP13</f>
        <v>29220.9</v>
      </c>
      <c r="F13" s="36">
        <f>J13+M13+P13+S13+V13+Y13+AB13+AE13+AH13+AK13+AN13+AQ13</f>
        <v>0</v>
      </c>
      <c r="G13" s="53">
        <f>F13/E13</f>
        <v>0</v>
      </c>
      <c r="H13" s="46">
        <f t="shared" ref="H13:H47" si="5">I13+L13+O13+R13+U13+X13+AA13+AD13+AG13+AJ13+AM13+AP13</f>
        <v>29220.9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0</v>
      </c>
      <c r="S13" s="14">
        <v>0</v>
      </c>
      <c r="T13" s="15">
        <v>0</v>
      </c>
      <c r="U13" s="14">
        <v>0</v>
      </c>
      <c r="V13" s="14">
        <v>0</v>
      </c>
      <c r="W13" s="15">
        <v>0</v>
      </c>
      <c r="X13" s="14">
        <v>5320</v>
      </c>
      <c r="Y13" s="14">
        <v>0</v>
      </c>
      <c r="Z13" s="15">
        <v>0</v>
      </c>
      <c r="AA13" s="66">
        <v>0</v>
      </c>
      <c r="AB13" s="14">
        <v>0</v>
      </c>
      <c r="AC13" s="15">
        <v>0</v>
      </c>
      <c r="AD13" s="14">
        <v>0</v>
      </c>
      <c r="AE13" s="14">
        <v>0</v>
      </c>
      <c r="AF13" s="15">
        <v>0</v>
      </c>
      <c r="AG13" s="16">
        <v>23900.9</v>
      </c>
      <c r="AH13" s="14">
        <v>0</v>
      </c>
      <c r="AI13" s="1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0</v>
      </c>
      <c r="AQ13" s="14">
        <v>0</v>
      </c>
      <c r="AR13" s="15">
        <v>0</v>
      </c>
      <c r="AS13" s="191"/>
      <c r="AT13" s="192"/>
      <c r="AU13" s="68"/>
      <c r="AV13" s="68"/>
    </row>
    <row r="14" spans="1:48" s="7" customFormat="1" ht="56.25">
      <c r="A14" s="195"/>
      <c r="B14" s="196"/>
      <c r="C14" s="197"/>
      <c r="D14" s="12" t="s">
        <v>28</v>
      </c>
      <c r="E14" s="36">
        <f t="shared" ref="E14:E52" si="6">I14+L14+O14+R14+U14+X14+AA14+AD14+AG14+AJ14+AM14+AP14</f>
        <v>36064.699999999997</v>
      </c>
      <c r="F14" s="36">
        <f t="shared" ref="F14:F52" si="7">J14+M14+P14+S14+V14+Y14+AB14+AE14+AH14+AK14+AN14+AQ14</f>
        <v>0</v>
      </c>
      <c r="G14" s="53">
        <f>F14/E14</f>
        <v>0</v>
      </c>
      <c r="H14" s="46">
        <f>I14+L14+O14+R14+U14+X14+AA14+AD14+AG14+AJ14+AM14+AP14</f>
        <v>36064.699999999997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0</v>
      </c>
      <c r="S14" s="14">
        <v>0</v>
      </c>
      <c r="T14" s="15">
        <v>0</v>
      </c>
      <c r="U14" s="14">
        <v>0</v>
      </c>
      <c r="V14" s="14">
        <v>0</v>
      </c>
      <c r="W14" s="15">
        <v>0</v>
      </c>
      <c r="X14" s="14">
        <v>280</v>
      </c>
      <c r="Y14" s="14">
        <v>0</v>
      </c>
      <c r="Z14" s="15">
        <v>0</v>
      </c>
      <c r="AA14" s="14">
        <v>0</v>
      </c>
      <c r="AB14" s="14">
        <v>0</v>
      </c>
      <c r="AC14" s="15">
        <v>0</v>
      </c>
      <c r="AD14" s="14">
        <v>0</v>
      </c>
      <c r="AE14" s="14">
        <v>0</v>
      </c>
      <c r="AF14" s="15">
        <v>0</v>
      </c>
      <c r="AG14" s="16">
        <v>35784.699999999997</v>
      </c>
      <c r="AH14" s="14">
        <v>0</v>
      </c>
      <c r="AI14" s="1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0</v>
      </c>
      <c r="AQ14" s="14">
        <v>0</v>
      </c>
      <c r="AR14" s="15">
        <v>0</v>
      </c>
      <c r="AS14" s="191"/>
      <c r="AT14" s="192"/>
      <c r="AU14" s="68"/>
      <c r="AV14" s="68"/>
    </row>
    <row r="15" spans="1:48" s="7" customFormat="1" ht="96" customHeight="1">
      <c r="A15" s="195"/>
      <c r="B15" s="196"/>
      <c r="C15" s="197"/>
      <c r="D15" s="21" t="s">
        <v>39</v>
      </c>
      <c r="E15" s="36">
        <f t="shared" si="6"/>
        <v>0</v>
      </c>
      <c r="F15" s="36">
        <f t="shared" si="7"/>
        <v>0</v>
      </c>
      <c r="G15" s="67">
        <v>0</v>
      </c>
      <c r="H15" s="46">
        <f t="shared" si="5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4">
        <v>0</v>
      </c>
      <c r="AB15" s="14">
        <v>0</v>
      </c>
      <c r="AC15" s="15">
        <v>0</v>
      </c>
      <c r="AD15" s="14">
        <v>0</v>
      </c>
      <c r="AE15" s="14">
        <v>0</v>
      </c>
      <c r="AF15" s="15">
        <v>0</v>
      </c>
      <c r="AG15" s="14">
        <v>0</v>
      </c>
      <c r="AH15" s="14">
        <v>0</v>
      </c>
      <c r="AI15" s="1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91"/>
      <c r="AT15" s="192"/>
    </row>
    <row r="16" spans="1:48" s="7" customFormat="1">
      <c r="A16" s="195" t="s">
        <v>43</v>
      </c>
      <c r="B16" s="196" t="s">
        <v>58</v>
      </c>
      <c r="C16" s="197" t="s">
        <v>26</v>
      </c>
      <c r="D16" s="89" t="s">
        <v>38</v>
      </c>
      <c r="E16" s="36">
        <f t="shared" si="6"/>
        <v>0</v>
      </c>
      <c r="F16" s="36">
        <f t="shared" si="7"/>
        <v>0</v>
      </c>
      <c r="G16" s="53">
        <f t="shared" ref="G16:AK16" si="8">SUM(G17:G20)</f>
        <v>0</v>
      </c>
      <c r="H16" s="48">
        <f t="shared" si="5"/>
        <v>0</v>
      </c>
      <c r="I16" s="13">
        <f t="shared" si="8"/>
        <v>0</v>
      </c>
      <c r="J16" s="13">
        <f t="shared" si="8"/>
        <v>0</v>
      </c>
      <c r="K16" s="53">
        <f t="shared" si="8"/>
        <v>0</v>
      </c>
      <c r="L16" s="13">
        <f t="shared" si="8"/>
        <v>0</v>
      </c>
      <c r="M16" s="13">
        <f t="shared" si="8"/>
        <v>0</v>
      </c>
      <c r="N16" s="53">
        <v>0</v>
      </c>
      <c r="O16" s="13">
        <f t="shared" si="8"/>
        <v>0</v>
      </c>
      <c r="P16" s="13">
        <f t="shared" si="8"/>
        <v>0</v>
      </c>
      <c r="Q16" s="53">
        <f t="shared" si="8"/>
        <v>0</v>
      </c>
      <c r="R16" s="13">
        <f t="shared" si="8"/>
        <v>0</v>
      </c>
      <c r="S16" s="13">
        <f t="shared" si="8"/>
        <v>0</v>
      </c>
      <c r="T16" s="53">
        <f t="shared" si="8"/>
        <v>0</v>
      </c>
      <c r="U16" s="13">
        <f t="shared" si="8"/>
        <v>0</v>
      </c>
      <c r="V16" s="13">
        <f t="shared" si="8"/>
        <v>0</v>
      </c>
      <c r="W16" s="53">
        <f t="shared" si="8"/>
        <v>0</v>
      </c>
      <c r="X16" s="13">
        <f t="shared" si="8"/>
        <v>0</v>
      </c>
      <c r="Y16" s="13">
        <f t="shared" si="8"/>
        <v>0</v>
      </c>
      <c r="Z16" s="53">
        <f t="shared" si="8"/>
        <v>0</v>
      </c>
      <c r="AA16" s="13">
        <f t="shared" si="8"/>
        <v>0</v>
      </c>
      <c r="AB16" s="13">
        <f t="shared" si="8"/>
        <v>0</v>
      </c>
      <c r="AC16" s="53">
        <f t="shared" si="8"/>
        <v>0</v>
      </c>
      <c r="AD16" s="13">
        <f t="shared" si="8"/>
        <v>0</v>
      </c>
      <c r="AE16" s="13">
        <f t="shared" si="8"/>
        <v>0</v>
      </c>
      <c r="AF16" s="53">
        <f t="shared" si="8"/>
        <v>0</v>
      </c>
      <c r="AG16" s="13">
        <f t="shared" si="8"/>
        <v>0</v>
      </c>
      <c r="AH16" s="13">
        <f t="shared" si="8"/>
        <v>0</v>
      </c>
      <c r="AI16" s="53">
        <f t="shared" si="8"/>
        <v>0</v>
      </c>
      <c r="AJ16" s="13">
        <f t="shared" si="8"/>
        <v>0</v>
      </c>
      <c r="AK16" s="13">
        <f t="shared" si="8"/>
        <v>0</v>
      </c>
      <c r="AL16" s="53">
        <f t="shared" ref="AL16" si="9">SUM(AL17:AL20)</f>
        <v>0</v>
      </c>
      <c r="AM16" s="33">
        <f t="shared" ref="AM16:AN16" si="10">AM17+AM18+AM19+AM20</f>
        <v>0</v>
      </c>
      <c r="AN16" s="33">
        <f t="shared" si="10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94"/>
      <c r="AT16" s="194"/>
    </row>
    <row r="17" spans="1:48" s="7" customFormat="1" ht="37.5">
      <c r="A17" s="195"/>
      <c r="B17" s="196"/>
      <c r="C17" s="197"/>
      <c r="D17" s="21" t="s">
        <v>31</v>
      </c>
      <c r="E17" s="36">
        <f t="shared" si="6"/>
        <v>0</v>
      </c>
      <c r="F17" s="36">
        <f t="shared" si="7"/>
        <v>0</v>
      </c>
      <c r="G17" s="67">
        <v>0</v>
      </c>
      <c r="H17" s="46">
        <f t="shared" si="5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4">
        <v>0</v>
      </c>
      <c r="AB17" s="14">
        <v>0</v>
      </c>
      <c r="AC17" s="37">
        <v>0</v>
      </c>
      <c r="AD17" s="14">
        <v>0</v>
      </c>
      <c r="AE17" s="14">
        <v>0</v>
      </c>
      <c r="AF17" s="37">
        <v>0</v>
      </c>
      <c r="AG17" s="16">
        <v>0</v>
      </c>
      <c r="AH17" s="14">
        <v>0</v>
      </c>
      <c r="AI17" s="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94"/>
      <c r="AT17" s="194"/>
      <c r="AU17" s="68"/>
      <c r="AV17" s="68"/>
    </row>
    <row r="18" spans="1:48" s="7" customFormat="1" ht="75">
      <c r="A18" s="195"/>
      <c r="B18" s="196"/>
      <c r="C18" s="197"/>
      <c r="D18" s="12" t="s">
        <v>27</v>
      </c>
      <c r="E18" s="36">
        <f t="shared" si="6"/>
        <v>0</v>
      </c>
      <c r="F18" s="36">
        <f t="shared" si="7"/>
        <v>0</v>
      </c>
      <c r="G18" s="67">
        <v>0</v>
      </c>
      <c r="H18" s="46">
        <f t="shared" si="5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4">
        <v>0</v>
      </c>
      <c r="AB18" s="14">
        <v>0</v>
      </c>
      <c r="AC18" s="37">
        <v>0</v>
      </c>
      <c r="AD18" s="14">
        <v>0</v>
      </c>
      <c r="AE18" s="14">
        <v>0</v>
      </c>
      <c r="AF18" s="37">
        <v>0</v>
      </c>
      <c r="AG18" s="16">
        <v>0</v>
      </c>
      <c r="AH18" s="14">
        <v>0</v>
      </c>
      <c r="AI18" s="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94"/>
      <c r="AT18" s="194"/>
      <c r="AU18" s="68"/>
      <c r="AV18" s="68"/>
    </row>
    <row r="19" spans="1:48" s="7" customFormat="1" ht="56.25">
      <c r="A19" s="195"/>
      <c r="B19" s="196"/>
      <c r="C19" s="197"/>
      <c r="D19" s="12" t="s">
        <v>28</v>
      </c>
      <c r="E19" s="36">
        <f t="shared" si="6"/>
        <v>0</v>
      </c>
      <c r="F19" s="36">
        <f t="shared" si="7"/>
        <v>0</v>
      </c>
      <c r="G19" s="67">
        <v>0</v>
      </c>
      <c r="H19" s="46">
        <f t="shared" si="5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4">
        <v>0</v>
      </c>
      <c r="AB19" s="14">
        <v>0</v>
      </c>
      <c r="AC19" s="37">
        <v>0</v>
      </c>
      <c r="AD19" s="14">
        <v>0</v>
      </c>
      <c r="AE19" s="14">
        <v>0</v>
      </c>
      <c r="AF19" s="37">
        <v>0</v>
      </c>
      <c r="AG19" s="16">
        <v>0</v>
      </c>
      <c r="AH19" s="14">
        <v>0</v>
      </c>
      <c r="AI19" s="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94"/>
      <c r="AT19" s="194"/>
      <c r="AU19" s="68"/>
      <c r="AV19" s="68"/>
    </row>
    <row r="20" spans="1:48" s="7" customFormat="1" ht="37.5">
      <c r="A20" s="195"/>
      <c r="B20" s="196"/>
      <c r="C20" s="197"/>
      <c r="D20" s="21" t="s">
        <v>39</v>
      </c>
      <c r="E20" s="36">
        <f t="shared" si="6"/>
        <v>0</v>
      </c>
      <c r="F20" s="36">
        <f t="shared" si="7"/>
        <v>0</v>
      </c>
      <c r="G20" s="67">
        <v>0</v>
      </c>
      <c r="H20" s="46">
        <f t="shared" si="5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6">
        <v>0</v>
      </c>
      <c r="AB20" s="16">
        <v>0</v>
      </c>
      <c r="AC20" s="37">
        <v>0</v>
      </c>
      <c r="AD20" s="16">
        <v>0</v>
      </c>
      <c r="AE20" s="16">
        <v>0</v>
      </c>
      <c r="AF20" s="37">
        <v>0</v>
      </c>
      <c r="AG20" s="16">
        <v>0</v>
      </c>
      <c r="AH20" s="16">
        <v>0</v>
      </c>
      <c r="AI20" s="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94"/>
      <c r="AT20" s="194"/>
    </row>
    <row r="21" spans="1:48" s="7" customFormat="1">
      <c r="A21" s="195" t="s">
        <v>44</v>
      </c>
      <c r="B21" s="196" t="s">
        <v>59</v>
      </c>
      <c r="C21" s="197" t="s">
        <v>29</v>
      </c>
      <c r="D21" s="89" t="s">
        <v>38</v>
      </c>
      <c r="E21" s="36">
        <f t="shared" si="6"/>
        <v>47508.789999999994</v>
      </c>
      <c r="F21" s="36">
        <f t="shared" si="7"/>
        <v>29357.1</v>
      </c>
      <c r="G21" s="53">
        <f>F21/E21</f>
        <v>0.61792986097941038</v>
      </c>
      <c r="H21" s="45">
        <f t="shared" ref="H21:AN21" si="11">H22+H23+H24+H25</f>
        <v>47508.789999999994</v>
      </c>
      <c r="I21" s="33">
        <f t="shared" si="11"/>
        <v>19089.8</v>
      </c>
      <c r="J21" s="33">
        <f t="shared" si="11"/>
        <v>19089.8</v>
      </c>
      <c r="K21" s="52">
        <f t="shared" si="11"/>
        <v>1</v>
      </c>
      <c r="L21" s="33">
        <f t="shared" si="11"/>
        <v>0</v>
      </c>
      <c r="M21" s="33">
        <f t="shared" si="11"/>
        <v>0</v>
      </c>
      <c r="N21" s="52">
        <f t="shared" si="11"/>
        <v>0</v>
      </c>
      <c r="O21" s="33">
        <f t="shared" si="11"/>
        <v>20294.849999999999</v>
      </c>
      <c r="P21" s="33">
        <f t="shared" si="11"/>
        <v>10267.299999999999</v>
      </c>
      <c r="Q21" s="90">
        <f t="shared" si="11"/>
        <v>0.50590667090419494</v>
      </c>
      <c r="R21" s="33">
        <f t="shared" si="11"/>
        <v>4127.74</v>
      </c>
      <c r="S21" s="33">
        <f t="shared" si="11"/>
        <v>0</v>
      </c>
      <c r="T21" s="52">
        <f t="shared" si="11"/>
        <v>0</v>
      </c>
      <c r="U21" s="33">
        <f t="shared" si="11"/>
        <v>0</v>
      </c>
      <c r="V21" s="33">
        <f t="shared" si="11"/>
        <v>0</v>
      </c>
      <c r="W21" s="52">
        <f t="shared" si="11"/>
        <v>0</v>
      </c>
      <c r="X21" s="33">
        <f t="shared" si="11"/>
        <v>0</v>
      </c>
      <c r="Y21" s="33">
        <f t="shared" si="11"/>
        <v>0</v>
      </c>
      <c r="Z21" s="52">
        <f t="shared" si="11"/>
        <v>0</v>
      </c>
      <c r="AA21" s="33">
        <f t="shared" si="11"/>
        <v>0</v>
      </c>
      <c r="AB21" s="33">
        <f t="shared" si="11"/>
        <v>0</v>
      </c>
      <c r="AC21" s="53">
        <v>0</v>
      </c>
      <c r="AD21" s="33">
        <f t="shared" si="11"/>
        <v>0</v>
      </c>
      <c r="AE21" s="33">
        <f t="shared" si="11"/>
        <v>0</v>
      </c>
      <c r="AF21" s="52">
        <v>0</v>
      </c>
      <c r="AG21" s="33">
        <f t="shared" si="11"/>
        <v>3996.4</v>
      </c>
      <c r="AH21" s="33">
        <f t="shared" si="11"/>
        <v>0</v>
      </c>
      <c r="AI21" s="53">
        <v>0</v>
      </c>
      <c r="AJ21" s="33">
        <f t="shared" si="11"/>
        <v>0</v>
      </c>
      <c r="AK21" s="33">
        <f t="shared" si="11"/>
        <v>0</v>
      </c>
      <c r="AL21" s="53">
        <v>0</v>
      </c>
      <c r="AM21" s="33">
        <f t="shared" si="11"/>
        <v>0</v>
      </c>
      <c r="AN21" s="33">
        <f t="shared" si="11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99" t="s">
        <v>74</v>
      </c>
      <c r="AT21" s="199" t="s">
        <v>76</v>
      </c>
    </row>
    <row r="22" spans="1:48" s="7" customFormat="1" ht="37.5">
      <c r="A22" s="195"/>
      <c r="B22" s="196"/>
      <c r="C22" s="197"/>
      <c r="D22" s="21" t="s">
        <v>31</v>
      </c>
      <c r="E22" s="36">
        <f t="shared" si="6"/>
        <v>0</v>
      </c>
      <c r="F22" s="36">
        <f t="shared" si="7"/>
        <v>0</v>
      </c>
      <c r="G22" s="67">
        <v>0</v>
      </c>
      <c r="H22" s="46">
        <f t="shared" si="5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37">
        <v>0</v>
      </c>
      <c r="X22" s="14">
        <v>0</v>
      </c>
      <c r="Y22" s="14">
        <v>0</v>
      </c>
      <c r="Z22" s="37">
        <v>0</v>
      </c>
      <c r="AA22" s="14">
        <v>0</v>
      </c>
      <c r="AB22" s="14">
        <v>0</v>
      </c>
      <c r="AC22" s="37">
        <v>0</v>
      </c>
      <c r="AD22" s="14">
        <v>0</v>
      </c>
      <c r="AE22" s="14">
        <v>0</v>
      </c>
      <c r="AF22" s="37">
        <v>0</v>
      </c>
      <c r="AG22" s="14">
        <v>0</v>
      </c>
      <c r="AH22" s="14">
        <v>0</v>
      </c>
      <c r="AI22" s="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99"/>
      <c r="AT22" s="199"/>
      <c r="AU22" s="68"/>
      <c r="AV22" s="68"/>
    </row>
    <row r="23" spans="1:48" s="7" customFormat="1" ht="75">
      <c r="A23" s="195"/>
      <c r="B23" s="196"/>
      <c r="C23" s="197"/>
      <c r="D23" s="12" t="s">
        <v>27</v>
      </c>
      <c r="E23" s="36">
        <f t="shared" si="6"/>
        <v>0</v>
      </c>
      <c r="F23" s="36">
        <f t="shared" si="7"/>
        <v>0</v>
      </c>
      <c r="G23" s="67">
        <v>0</v>
      </c>
      <c r="H23" s="46">
        <f t="shared" si="5"/>
        <v>0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37">
        <v>0</v>
      </c>
      <c r="X23" s="14">
        <v>0</v>
      </c>
      <c r="Y23" s="14">
        <v>0</v>
      </c>
      <c r="Z23" s="37">
        <v>0</v>
      </c>
      <c r="AA23" s="14">
        <v>0</v>
      </c>
      <c r="AB23" s="14">
        <v>0</v>
      </c>
      <c r="AC23" s="37">
        <v>0</v>
      </c>
      <c r="AD23" s="14">
        <v>0</v>
      </c>
      <c r="AE23" s="14">
        <v>0</v>
      </c>
      <c r="AF23" s="37">
        <v>0</v>
      </c>
      <c r="AG23" s="14">
        <v>0</v>
      </c>
      <c r="AH23" s="14">
        <v>0</v>
      </c>
      <c r="AI23" s="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99"/>
      <c r="AT23" s="199"/>
      <c r="AU23" s="68"/>
      <c r="AV23" s="68"/>
    </row>
    <row r="24" spans="1:48" s="7" customFormat="1" ht="56.25">
      <c r="A24" s="195"/>
      <c r="B24" s="196"/>
      <c r="C24" s="197"/>
      <c r="D24" s="12" t="s">
        <v>28</v>
      </c>
      <c r="E24" s="36">
        <f t="shared" si="6"/>
        <v>47508.789999999994</v>
      </c>
      <c r="F24" s="36">
        <f t="shared" si="7"/>
        <v>29357.1</v>
      </c>
      <c r="G24" s="53">
        <f>F24/E24</f>
        <v>0.61792986097941038</v>
      </c>
      <c r="H24" s="46">
        <f t="shared" si="5"/>
        <v>47508.789999999994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20294.849999999999</v>
      </c>
      <c r="P24" s="16">
        <v>10267.299999999999</v>
      </c>
      <c r="Q24" s="15">
        <f>P24/O24</f>
        <v>0.50590667090419494</v>
      </c>
      <c r="R24" s="14">
        <v>4127.74</v>
      </c>
      <c r="S24" s="14">
        <v>0</v>
      </c>
      <c r="T24" s="15">
        <v>0</v>
      </c>
      <c r="U24" s="14">
        <v>0</v>
      </c>
      <c r="V24" s="14">
        <v>0</v>
      </c>
      <c r="W24" s="37">
        <v>0</v>
      </c>
      <c r="X24" s="14">
        <v>0</v>
      </c>
      <c r="Y24" s="14">
        <v>0</v>
      </c>
      <c r="Z24" s="37">
        <v>0</v>
      </c>
      <c r="AA24" s="14">
        <v>0</v>
      </c>
      <c r="AB24" s="14">
        <v>0</v>
      </c>
      <c r="AC24" s="91">
        <v>0</v>
      </c>
      <c r="AD24" s="14">
        <v>0</v>
      </c>
      <c r="AE24" s="14">
        <v>0</v>
      </c>
      <c r="AF24" s="37">
        <v>0</v>
      </c>
      <c r="AG24" s="14">
        <v>3996.4</v>
      </c>
      <c r="AH24" s="14">
        <v>0</v>
      </c>
      <c r="AI24" s="91">
        <v>0</v>
      </c>
      <c r="AJ24" s="14">
        <v>0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99"/>
      <c r="AT24" s="199"/>
      <c r="AU24" s="68"/>
      <c r="AV24" s="68"/>
    </row>
    <row r="25" spans="1:48" s="7" customFormat="1" ht="37.5">
      <c r="A25" s="195"/>
      <c r="B25" s="196"/>
      <c r="C25" s="197"/>
      <c r="D25" s="21" t="s">
        <v>39</v>
      </c>
      <c r="E25" s="36">
        <f t="shared" si="6"/>
        <v>0</v>
      </c>
      <c r="F25" s="36">
        <f t="shared" si="7"/>
        <v>0</v>
      </c>
      <c r="G25" s="67">
        <v>0</v>
      </c>
      <c r="H25" s="46">
        <f t="shared" si="5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4">
        <v>0</v>
      </c>
      <c r="AB25" s="16">
        <v>0</v>
      </c>
      <c r="AC25" s="37">
        <v>0</v>
      </c>
      <c r="AD25" s="14">
        <v>0</v>
      </c>
      <c r="AE25" s="16">
        <v>0</v>
      </c>
      <c r="AF25" s="37">
        <v>0</v>
      </c>
      <c r="AG25" s="14">
        <v>0</v>
      </c>
      <c r="AH25" s="16">
        <v>0</v>
      </c>
      <c r="AI25" s="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99"/>
      <c r="AT25" s="199"/>
    </row>
    <row r="26" spans="1:48" s="7" customFormat="1" ht="131.25">
      <c r="A26" s="85" t="s">
        <v>45</v>
      </c>
      <c r="B26" s="86" t="s">
        <v>60</v>
      </c>
      <c r="C26" s="87" t="s">
        <v>29</v>
      </c>
      <c r="D26" s="12" t="s">
        <v>30</v>
      </c>
      <c r="E26" s="36">
        <f t="shared" si="6"/>
        <v>0</v>
      </c>
      <c r="F26" s="36">
        <f t="shared" si="7"/>
        <v>0</v>
      </c>
      <c r="G26" s="67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4">
        <v>0</v>
      </c>
      <c r="AB26" s="14">
        <v>0</v>
      </c>
      <c r="AC26" s="15">
        <v>0</v>
      </c>
      <c r="AD26" s="14">
        <v>0</v>
      </c>
      <c r="AE26" s="14">
        <v>0</v>
      </c>
      <c r="AF26" s="15">
        <v>0</v>
      </c>
      <c r="AG26" s="14">
        <v>0</v>
      </c>
      <c r="AH26" s="14">
        <v>0</v>
      </c>
      <c r="AI26" s="1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88" t="s">
        <v>75</v>
      </c>
      <c r="AT26" s="19"/>
      <c r="AU26" s="68"/>
      <c r="AV26" s="68"/>
    </row>
    <row r="27" spans="1:48" s="7" customFormat="1">
      <c r="A27" s="195" t="s">
        <v>46</v>
      </c>
      <c r="B27" s="199" t="s">
        <v>61</v>
      </c>
      <c r="C27" s="197" t="s">
        <v>29</v>
      </c>
      <c r="D27" s="89" t="s">
        <v>38</v>
      </c>
      <c r="E27" s="36">
        <f t="shared" si="6"/>
        <v>33705.32</v>
      </c>
      <c r="F27" s="36">
        <f t="shared" si="7"/>
        <v>0</v>
      </c>
      <c r="G27" s="53">
        <f>F27/E27</f>
        <v>0</v>
      </c>
      <c r="H27" s="45">
        <f t="shared" ref="H27:AR27" si="12">H28+H29+H30+H31</f>
        <v>33705.32</v>
      </c>
      <c r="I27" s="33">
        <f t="shared" si="12"/>
        <v>0</v>
      </c>
      <c r="J27" s="33">
        <f t="shared" si="12"/>
        <v>0</v>
      </c>
      <c r="K27" s="52">
        <f t="shared" si="12"/>
        <v>0</v>
      </c>
      <c r="L27" s="33">
        <f t="shared" si="12"/>
        <v>0</v>
      </c>
      <c r="M27" s="33">
        <f t="shared" si="12"/>
        <v>0</v>
      </c>
      <c r="N27" s="52">
        <f t="shared" si="12"/>
        <v>0</v>
      </c>
      <c r="O27" s="33">
        <f t="shared" si="12"/>
        <v>16852.7</v>
      </c>
      <c r="P27" s="33">
        <f t="shared" si="12"/>
        <v>0</v>
      </c>
      <c r="Q27" s="52">
        <f t="shared" si="12"/>
        <v>0</v>
      </c>
      <c r="R27" s="33">
        <f t="shared" si="12"/>
        <v>0</v>
      </c>
      <c r="S27" s="33">
        <f t="shared" si="12"/>
        <v>0</v>
      </c>
      <c r="T27" s="52">
        <f t="shared" si="12"/>
        <v>0</v>
      </c>
      <c r="U27" s="33">
        <f t="shared" si="12"/>
        <v>0</v>
      </c>
      <c r="V27" s="33">
        <f t="shared" si="12"/>
        <v>0</v>
      </c>
      <c r="W27" s="52">
        <f t="shared" si="12"/>
        <v>0</v>
      </c>
      <c r="X27" s="33">
        <f t="shared" si="12"/>
        <v>9362.6200000000008</v>
      </c>
      <c r="Y27" s="33">
        <f t="shared" si="12"/>
        <v>0</v>
      </c>
      <c r="Z27" s="52">
        <f t="shared" si="12"/>
        <v>0</v>
      </c>
      <c r="AA27" s="33">
        <f t="shared" si="12"/>
        <v>0</v>
      </c>
      <c r="AB27" s="33">
        <f t="shared" si="12"/>
        <v>0</v>
      </c>
      <c r="AC27" s="52">
        <f t="shared" si="12"/>
        <v>0</v>
      </c>
      <c r="AD27" s="33">
        <f t="shared" si="12"/>
        <v>0</v>
      </c>
      <c r="AE27" s="33">
        <f t="shared" si="12"/>
        <v>0</v>
      </c>
      <c r="AF27" s="52">
        <f t="shared" si="12"/>
        <v>0</v>
      </c>
      <c r="AG27" s="33">
        <f t="shared" si="12"/>
        <v>7490</v>
      </c>
      <c r="AH27" s="33">
        <f t="shared" si="12"/>
        <v>0</v>
      </c>
      <c r="AI27" s="52">
        <f t="shared" si="12"/>
        <v>0</v>
      </c>
      <c r="AJ27" s="33">
        <f t="shared" si="12"/>
        <v>0</v>
      </c>
      <c r="AK27" s="33">
        <f t="shared" si="12"/>
        <v>0</v>
      </c>
      <c r="AL27" s="52">
        <f t="shared" si="12"/>
        <v>0</v>
      </c>
      <c r="AM27" s="33">
        <f t="shared" si="12"/>
        <v>0</v>
      </c>
      <c r="AN27" s="33">
        <f t="shared" si="12"/>
        <v>0</v>
      </c>
      <c r="AO27" s="52">
        <f t="shared" si="12"/>
        <v>0</v>
      </c>
      <c r="AP27" s="33">
        <f t="shared" si="12"/>
        <v>0</v>
      </c>
      <c r="AQ27" s="18"/>
      <c r="AR27" s="52">
        <f t="shared" si="12"/>
        <v>0</v>
      </c>
      <c r="AS27" s="199" t="s">
        <v>77</v>
      </c>
      <c r="AT27" s="199" t="s">
        <v>78</v>
      </c>
    </row>
    <row r="28" spans="1:48" s="7" customFormat="1" ht="37.5">
      <c r="A28" s="195"/>
      <c r="B28" s="199"/>
      <c r="C28" s="197"/>
      <c r="D28" s="21" t="s">
        <v>31</v>
      </c>
      <c r="E28" s="36">
        <f t="shared" si="6"/>
        <v>0</v>
      </c>
      <c r="F28" s="36">
        <f t="shared" si="7"/>
        <v>0</v>
      </c>
      <c r="G28" s="67">
        <v>0</v>
      </c>
      <c r="H28" s="46">
        <f t="shared" si="5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4">
        <v>0</v>
      </c>
      <c r="AB28" s="14">
        <v>0</v>
      </c>
      <c r="AC28" s="15">
        <v>0</v>
      </c>
      <c r="AD28" s="14">
        <v>0</v>
      </c>
      <c r="AE28" s="14">
        <v>0</v>
      </c>
      <c r="AF28" s="15">
        <v>0</v>
      </c>
      <c r="AG28" s="14">
        <v>0</v>
      </c>
      <c r="AH28" s="14">
        <v>0</v>
      </c>
      <c r="AI28" s="1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99"/>
      <c r="AT28" s="199"/>
    </row>
    <row r="29" spans="1:48" s="7" customFormat="1" ht="75">
      <c r="A29" s="195"/>
      <c r="B29" s="199"/>
      <c r="C29" s="197"/>
      <c r="D29" s="12" t="s">
        <v>27</v>
      </c>
      <c r="E29" s="36">
        <f t="shared" si="6"/>
        <v>33705.32</v>
      </c>
      <c r="F29" s="36">
        <f t="shared" si="7"/>
        <v>0</v>
      </c>
      <c r="G29" s="53">
        <f>F29/E29</f>
        <v>0</v>
      </c>
      <c r="H29" s="46">
        <f t="shared" si="5"/>
        <v>33705.32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0</v>
      </c>
      <c r="T29" s="15">
        <v>0</v>
      </c>
      <c r="U29" s="14">
        <v>0</v>
      </c>
      <c r="V29" s="14">
        <v>0</v>
      </c>
      <c r="W29" s="15">
        <v>0</v>
      </c>
      <c r="X29" s="16">
        <v>9362.6200000000008</v>
      </c>
      <c r="Y29" s="14">
        <v>0</v>
      </c>
      <c r="Z29" s="15">
        <v>0</v>
      </c>
      <c r="AA29" s="14">
        <v>0</v>
      </c>
      <c r="AB29" s="14">
        <v>0</v>
      </c>
      <c r="AC29" s="15">
        <v>0</v>
      </c>
      <c r="AD29" s="14">
        <v>0</v>
      </c>
      <c r="AE29" s="14">
        <v>0</v>
      </c>
      <c r="AF29" s="15">
        <v>0</v>
      </c>
      <c r="AG29" s="14">
        <v>7490</v>
      </c>
      <c r="AH29" s="14">
        <v>0</v>
      </c>
      <c r="AI29" s="1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99"/>
      <c r="AT29" s="199"/>
      <c r="AU29" s="68"/>
      <c r="AV29" s="68"/>
    </row>
    <row r="30" spans="1:48" s="7" customFormat="1" ht="56.25">
      <c r="A30" s="195"/>
      <c r="B30" s="199"/>
      <c r="C30" s="197"/>
      <c r="D30" s="12" t="s">
        <v>28</v>
      </c>
      <c r="E30" s="36">
        <f t="shared" si="6"/>
        <v>0</v>
      </c>
      <c r="F30" s="36">
        <f t="shared" si="7"/>
        <v>0</v>
      </c>
      <c r="G30" s="67">
        <v>0</v>
      </c>
      <c r="H30" s="46">
        <f t="shared" si="5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4">
        <v>0</v>
      </c>
      <c r="AB30" s="14">
        <v>0</v>
      </c>
      <c r="AC30" s="15">
        <v>0</v>
      </c>
      <c r="AD30" s="14">
        <v>0</v>
      </c>
      <c r="AE30" s="14">
        <v>0</v>
      </c>
      <c r="AF30" s="15">
        <v>0</v>
      </c>
      <c r="AG30" s="14">
        <v>0</v>
      </c>
      <c r="AH30" s="14">
        <v>0</v>
      </c>
      <c r="AI30" s="1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99"/>
      <c r="AT30" s="199"/>
    </row>
    <row r="31" spans="1:48" s="7" customFormat="1" ht="37.5">
      <c r="A31" s="195"/>
      <c r="B31" s="199"/>
      <c r="C31" s="197"/>
      <c r="D31" s="21" t="s">
        <v>39</v>
      </c>
      <c r="E31" s="36">
        <f t="shared" si="6"/>
        <v>0</v>
      </c>
      <c r="F31" s="36">
        <f t="shared" si="7"/>
        <v>0</v>
      </c>
      <c r="G31" s="67">
        <v>0</v>
      </c>
      <c r="H31" s="46">
        <f t="shared" si="5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4">
        <v>0</v>
      </c>
      <c r="AB31" s="14">
        <v>0</v>
      </c>
      <c r="AC31" s="15">
        <v>0</v>
      </c>
      <c r="AD31" s="14">
        <v>0</v>
      </c>
      <c r="AE31" s="14">
        <v>0</v>
      </c>
      <c r="AF31" s="15">
        <v>0</v>
      </c>
      <c r="AG31" s="14">
        <v>0</v>
      </c>
      <c r="AH31" s="14">
        <v>0</v>
      </c>
      <c r="AI31" s="1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99"/>
      <c r="AT31" s="199"/>
    </row>
    <row r="32" spans="1:48" s="7" customFormat="1">
      <c r="A32" s="195" t="s">
        <v>47</v>
      </c>
      <c r="B32" s="199" t="s">
        <v>62</v>
      </c>
      <c r="C32" s="197" t="s">
        <v>29</v>
      </c>
      <c r="D32" s="89" t="s">
        <v>38</v>
      </c>
      <c r="E32" s="36">
        <f t="shared" si="6"/>
        <v>25597.372600000002</v>
      </c>
      <c r="F32" s="36">
        <f t="shared" si="7"/>
        <v>1984.4726000000001</v>
      </c>
      <c r="G32" s="53">
        <f t="shared" ref="G32:G35" si="13">F32/E32</f>
        <v>7.752641769179075E-2</v>
      </c>
      <c r="H32" s="45">
        <f t="shared" ref="H32:AR32" si="14">H33+H34+H35+H36</f>
        <v>25597.372599999999</v>
      </c>
      <c r="I32" s="33">
        <f t="shared" si="14"/>
        <v>0</v>
      </c>
      <c r="J32" s="33">
        <f t="shared" si="14"/>
        <v>0</v>
      </c>
      <c r="K32" s="51">
        <f t="shared" si="14"/>
        <v>0</v>
      </c>
      <c r="L32" s="92">
        <f t="shared" si="14"/>
        <v>0</v>
      </c>
      <c r="M32" s="92">
        <f t="shared" si="14"/>
        <v>0</v>
      </c>
      <c r="N32" s="51">
        <f t="shared" si="14"/>
        <v>0</v>
      </c>
      <c r="O32" s="92">
        <f t="shared" si="14"/>
        <v>1984.4726000000001</v>
      </c>
      <c r="P32" s="92">
        <f t="shared" si="14"/>
        <v>1984.4726000000001</v>
      </c>
      <c r="Q32" s="51">
        <f>P32/O32</f>
        <v>1</v>
      </c>
      <c r="R32" s="33">
        <f t="shared" si="14"/>
        <v>0</v>
      </c>
      <c r="S32" s="33">
        <f t="shared" si="14"/>
        <v>0</v>
      </c>
      <c r="T32" s="51">
        <f t="shared" si="14"/>
        <v>0</v>
      </c>
      <c r="U32" s="33">
        <f t="shared" si="14"/>
        <v>0</v>
      </c>
      <c r="V32" s="33">
        <f t="shared" si="14"/>
        <v>0</v>
      </c>
      <c r="W32" s="51">
        <f t="shared" ref="W32" si="15">W33+W34+W35+W36</f>
        <v>0</v>
      </c>
      <c r="X32" s="33">
        <f t="shared" si="14"/>
        <v>6615.2</v>
      </c>
      <c r="Y32" s="33">
        <f t="shared" si="14"/>
        <v>0</v>
      </c>
      <c r="Z32" s="52">
        <f>Y32/X32</f>
        <v>0</v>
      </c>
      <c r="AA32" s="33">
        <f t="shared" si="14"/>
        <v>0</v>
      </c>
      <c r="AB32" s="33">
        <f t="shared" si="14"/>
        <v>0</v>
      </c>
      <c r="AC32" s="51">
        <f t="shared" si="14"/>
        <v>0</v>
      </c>
      <c r="AD32" s="33">
        <f t="shared" si="14"/>
        <v>0</v>
      </c>
      <c r="AE32" s="33">
        <f t="shared" si="14"/>
        <v>0</v>
      </c>
      <c r="AF32" s="51">
        <f t="shared" ref="AF32" si="16">AF33+AF34+AF35+AF36</f>
        <v>0</v>
      </c>
      <c r="AG32" s="33">
        <f>AG33+AG34+AG35</f>
        <v>8599.7000000000007</v>
      </c>
      <c r="AH32" s="33">
        <f t="shared" si="14"/>
        <v>0</v>
      </c>
      <c r="AI32" s="51">
        <f t="shared" si="14"/>
        <v>0</v>
      </c>
      <c r="AJ32" s="33">
        <f t="shared" si="14"/>
        <v>0</v>
      </c>
      <c r="AK32" s="33">
        <f t="shared" si="14"/>
        <v>0</v>
      </c>
      <c r="AL32" s="51">
        <f t="shared" si="14"/>
        <v>0</v>
      </c>
      <c r="AM32" s="33">
        <f t="shared" si="14"/>
        <v>0</v>
      </c>
      <c r="AN32" s="33">
        <f t="shared" si="14"/>
        <v>0</v>
      </c>
      <c r="AO32" s="51">
        <f t="shared" si="14"/>
        <v>0</v>
      </c>
      <c r="AP32" s="33">
        <f t="shared" si="14"/>
        <v>8398</v>
      </c>
      <c r="AQ32" s="33">
        <f t="shared" si="14"/>
        <v>0</v>
      </c>
      <c r="AR32" s="51">
        <f t="shared" si="14"/>
        <v>0</v>
      </c>
      <c r="AS32" s="199" t="s">
        <v>79</v>
      </c>
      <c r="AT32" s="199"/>
    </row>
    <row r="33" spans="1:48" s="7" customFormat="1" ht="37.5">
      <c r="A33" s="195"/>
      <c r="B33" s="199"/>
      <c r="C33" s="197"/>
      <c r="D33" s="21" t="s">
        <v>31</v>
      </c>
      <c r="E33" s="36">
        <f t="shared" si="6"/>
        <v>946.37259999999992</v>
      </c>
      <c r="F33" s="36">
        <f t="shared" si="7"/>
        <v>73.372600000000006</v>
      </c>
      <c r="G33" s="53">
        <f t="shared" si="13"/>
        <v>7.7530351153446336E-2</v>
      </c>
      <c r="H33" s="46">
        <f t="shared" si="5"/>
        <v>946.37259999999992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f>73.3-73.3</f>
        <v>0</v>
      </c>
      <c r="S33" s="14">
        <v>0</v>
      </c>
      <c r="T33" s="15">
        <v>0</v>
      </c>
      <c r="U33" s="54"/>
      <c r="V33" s="54"/>
      <c r="W33" s="15">
        <v>0</v>
      </c>
      <c r="X33" s="54">
        <v>244.4</v>
      </c>
      <c r="Y33" s="14">
        <v>0</v>
      </c>
      <c r="Z33" s="15">
        <f>Y33/X33</f>
        <v>0</v>
      </c>
      <c r="AA33" s="14">
        <v>0</v>
      </c>
      <c r="AB33" s="14">
        <v>0</v>
      </c>
      <c r="AC33" s="15">
        <v>0</v>
      </c>
      <c r="AD33" s="14">
        <v>0</v>
      </c>
      <c r="AE33" s="14">
        <v>0</v>
      </c>
      <c r="AF33" s="15">
        <v>0</v>
      </c>
      <c r="AG33" s="14">
        <v>317.8</v>
      </c>
      <c r="AH33" s="14">
        <v>0</v>
      </c>
      <c r="AI33" s="1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310.8</v>
      </c>
      <c r="AQ33" s="14">
        <v>0</v>
      </c>
      <c r="AR33" s="15">
        <v>0</v>
      </c>
      <c r="AS33" s="199"/>
      <c r="AT33" s="199"/>
      <c r="AU33" s="68"/>
      <c r="AV33" s="68"/>
    </row>
    <row r="34" spans="1:48" s="7" customFormat="1" ht="75">
      <c r="A34" s="195"/>
      <c r="B34" s="199"/>
      <c r="C34" s="197"/>
      <c r="D34" s="12" t="s">
        <v>27</v>
      </c>
      <c r="E34" s="36">
        <f t="shared" si="6"/>
        <v>23371.1</v>
      </c>
      <c r="F34" s="36">
        <f t="shared" si="7"/>
        <v>1811.9</v>
      </c>
      <c r="G34" s="53">
        <f t="shared" si="13"/>
        <v>7.7527373551095166E-2</v>
      </c>
      <c r="H34" s="46">
        <f t="shared" si="5"/>
        <v>23371.1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7">P34/O34</f>
        <v>1</v>
      </c>
      <c r="R34" s="65">
        <f>1497.8-1497.8</f>
        <v>0</v>
      </c>
      <c r="S34" s="14">
        <v>0</v>
      </c>
      <c r="T34" s="15">
        <v>0</v>
      </c>
      <c r="U34" s="54"/>
      <c r="V34" s="54"/>
      <c r="W34" s="15">
        <v>0</v>
      </c>
      <c r="X34" s="54">
        <v>6040</v>
      </c>
      <c r="Y34" s="14">
        <v>0</v>
      </c>
      <c r="Z34" s="15">
        <f t="shared" ref="Z34:Z35" si="18">Y34/X34</f>
        <v>0</v>
      </c>
      <c r="AA34" s="14">
        <v>0</v>
      </c>
      <c r="AB34" s="14">
        <v>0</v>
      </c>
      <c r="AC34" s="15">
        <v>0</v>
      </c>
      <c r="AD34" s="14">
        <v>0</v>
      </c>
      <c r="AE34" s="14">
        <v>0</v>
      </c>
      <c r="AF34" s="15">
        <v>0</v>
      </c>
      <c r="AG34" s="14">
        <v>7851.9</v>
      </c>
      <c r="AH34" s="14">
        <v>0</v>
      </c>
      <c r="AI34" s="1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7667.3</v>
      </c>
      <c r="AQ34" s="14">
        <v>0</v>
      </c>
      <c r="AR34" s="15">
        <v>0</v>
      </c>
      <c r="AS34" s="199"/>
      <c r="AT34" s="199"/>
      <c r="AU34" s="68"/>
      <c r="AV34" s="68"/>
    </row>
    <row r="35" spans="1:48" s="7" customFormat="1" ht="56.25">
      <c r="A35" s="195"/>
      <c r="B35" s="199"/>
      <c r="C35" s="197"/>
      <c r="D35" s="12" t="s">
        <v>28</v>
      </c>
      <c r="E35" s="36">
        <f t="shared" si="6"/>
        <v>1279.9000000000001</v>
      </c>
      <c r="F35" s="36">
        <f t="shared" si="7"/>
        <v>99.2</v>
      </c>
      <c r="G35" s="53">
        <f t="shared" si="13"/>
        <v>7.7506055160559417E-2</v>
      </c>
      <c r="H35" s="46">
        <f t="shared" si="5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7"/>
        <v>1</v>
      </c>
      <c r="R35" s="65">
        <f>82.7-82.7</f>
        <v>0</v>
      </c>
      <c r="S35" s="14">
        <v>0</v>
      </c>
      <c r="T35" s="15">
        <v>0</v>
      </c>
      <c r="U35" s="38"/>
      <c r="V35" s="38"/>
      <c r="W35" s="15">
        <v>0</v>
      </c>
      <c r="X35" s="38">
        <v>330.8</v>
      </c>
      <c r="Y35" s="14">
        <v>0</v>
      </c>
      <c r="Z35" s="15">
        <f t="shared" si="18"/>
        <v>0</v>
      </c>
      <c r="AA35" s="14">
        <v>0</v>
      </c>
      <c r="AB35" s="14">
        <v>0</v>
      </c>
      <c r="AC35" s="15">
        <v>0</v>
      </c>
      <c r="AD35" s="14">
        <v>0</v>
      </c>
      <c r="AE35" s="14">
        <v>0</v>
      </c>
      <c r="AF35" s="15">
        <v>0</v>
      </c>
      <c r="AG35" s="14">
        <v>430</v>
      </c>
      <c r="AH35" s="14">
        <v>0</v>
      </c>
      <c r="AI35" s="1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99"/>
      <c r="AT35" s="199"/>
      <c r="AU35" s="68"/>
      <c r="AV35" s="68"/>
    </row>
    <row r="36" spans="1:48" s="7" customFormat="1" ht="37.5">
      <c r="A36" s="195"/>
      <c r="B36" s="199"/>
      <c r="C36" s="197"/>
      <c r="D36" s="21" t="s">
        <v>39</v>
      </c>
      <c r="E36" s="36">
        <f t="shared" si="6"/>
        <v>0</v>
      </c>
      <c r="F36" s="36">
        <f t="shared" si="7"/>
        <v>0</v>
      </c>
      <c r="G36" s="67">
        <v>0</v>
      </c>
      <c r="H36" s="46">
        <f t="shared" si="5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4">
        <v>0</v>
      </c>
      <c r="AB36" s="14">
        <v>0</v>
      </c>
      <c r="AC36" s="15">
        <v>0</v>
      </c>
      <c r="AD36" s="14">
        <v>0</v>
      </c>
      <c r="AE36" s="14">
        <v>0</v>
      </c>
      <c r="AF36" s="15">
        <v>0</v>
      </c>
      <c r="AG36" s="14">
        <v>0</v>
      </c>
      <c r="AH36" s="14">
        <v>0</v>
      </c>
      <c r="AI36" s="1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99"/>
      <c r="AT36" s="199"/>
    </row>
    <row r="37" spans="1:48" s="7" customFormat="1">
      <c r="A37" s="195" t="s">
        <v>48</v>
      </c>
      <c r="B37" s="199" t="s">
        <v>63</v>
      </c>
      <c r="C37" s="197" t="s">
        <v>29</v>
      </c>
      <c r="D37" s="89" t="s">
        <v>38</v>
      </c>
      <c r="E37" s="36">
        <f t="shared" si="6"/>
        <v>945</v>
      </c>
      <c r="F37" s="36">
        <f t="shared" si="7"/>
        <v>0</v>
      </c>
      <c r="G37" s="67">
        <v>0</v>
      </c>
      <c r="H37" s="47">
        <f t="shared" ref="H37:AQ37" si="19">H38+H39+H40+H41</f>
        <v>945</v>
      </c>
      <c r="I37" s="33">
        <f t="shared" si="19"/>
        <v>0</v>
      </c>
      <c r="J37" s="33">
        <f t="shared" si="19"/>
        <v>0</v>
      </c>
      <c r="K37" s="67">
        <v>0</v>
      </c>
      <c r="L37" s="33">
        <f t="shared" si="19"/>
        <v>0</v>
      </c>
      <c r="M37" s="33">
        <f t="shared" si="19"/>
        <v>0</v>
      </c>
      <c r="N37" s="67">
        <v>0</v>
      </c>
      <c r="O37" s="33">
        <f t="shared" si="19"/>
        <v>0</v>
      </c>
      <c r="P37" s="33">
        <f t="shared" si="19"/>
        <v>0</v>
      </c>
      <c r="Q37" s="67">
        <v>0</v>
      </c>
      <c r="R37" s="33">
        <f t="shared" si="19"/>
        <v>0</v>
      </c>
      <c r="S37" s="33">
        <f t="shared" si="19"/>
        <v>0</v>
      </c>
      <c r="T37" s="67">
        <v>0</v>
      </c>
      <c r="U37" s="33">
        <f t="shared" si="19"/>
        <v>945</v>
      </c>
      <c r="V37" s="33">
        <f t="shared" si="19"/>
        <v>0</v>
      </c>
      <c r="W37" s="67">
        <v>0</v>
      </c>
      <c r="X37" s="33">
        <f t="shared" si="19"/>
        <v>0</v>
      </c>
      <c r="Y37" s="33">
        <f t="shared" si="19"/>
        <v>0</v>
      </c>
      <c r="Z37" s="67">
        <v>0</v>
      </c>
      <c r="AA37" s="33">
        <f t="shared" si="19"/>
        <v>0</v>
      </c>
      <c r="AB37" s="33">
        <f t="shared" si="19"/>
        <v>0</v>
      </c>
      <c r="AC37" s="67">
        <v>0</v>
      </c>
      <c r="AD37" s="33">
        <f t="shared" si="19"/>
        <v>0</v>
      </c>
      <c r="AE37" s="33">
        <f t="shared" si="19"/>
        <v>0</v>
      </c>
      <c r="AF37" s="67">
        <v>0</v>
      </c>
      <c r="AG37" s="33">
        <f t="shared" si="19"/>
        <v>0</v>
      </c>
      <c r="AH37" s="33">
        <f t="shared" si="19"/>
        <v>0</v>
      </c>
      <c r="AI37" s="67">
        <v>0</v>
      </c>
      <c r="AJ37" s="33">
        <f t="shared" si="19"/>
        <v>0</v>
      </c>
      <c r="AK37" s="33">
        <f t="shared" si="19"/>
        <v>0</v>
      </c>
      <c r="AL37" s="67">
        <v>0</v>
      </c>
      <c r="AM37" s="33">
        <f t="shared" si="19"/>
        <v>0</v>
      </c>
      <c r="AN37" s="33">
        <f t="shared" si="19"/>
        <v>0</v>
      </c>
      <c r="AO37" s="67">
        <v>0</v>
      </c>
      <c r="AP37" s="33">
        <f t="shared" si="19"/>
        <v>0</v>
      </c>
      <c r="AQ37" s="33">
        <f t="shared" si="19"/>
        <v>0</v>
      </c>
      <c r="AR37" s="67">
        <v>0</v>
      </c>
      <c r="AS37" s="199" t="s">
        <v>80</v>
      </c>
      <c r="AT37" s="194"/>
    </row>
    <row r="38" spans="1:48" s="7" customFormat="1" ht="37.5">
      <c r="A38" s="195"/>
      <c r="B38" s="199"/>
      <c r="C38" s="197"/>
      <c r="D38" s="21" t="s">
        <v>31</v>
      </c>
      <c r="E38" s="36">
        <f t="shared" si="6"/>
        <v>945</v>
      </c>
      <c r="F38" s="36">
        <f t="shared" si="7"/>
        <v>0</v>
      </c>
      <c r="G38" s="67">
        <v>0</v>
      </c>
      <c r="H38" s="46">
        <f t="shared" si="5"/>
        <v>945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0</v>
      </c>
      <c r="S38" s="14">
        <v>0</v>
      </c>
      <c r="T38" s="15">
        <v>0</v>
      </c>
      <c r="U38" s="14">
        <v>945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4">
        <v>0</v>
      </c>
      <c r="AB38" s="14">
        <v>0</v>
      </c>
      <c r="AC38" s="15">
        <v>0</v>
      </c>
      <c r="AD38" s="14">
        <v>0</v>
      </c>
      <c r="AE38" s="14">
        <v>0</v>
      </c>
      <c r="AF38" s="15">
        <v>0</v>
      </c>
      <c r="AG38" s="14">
        <v>0</v>
      </c>
      <c r="AH38" s="14">
        <v>0</v>
      </c>
      <c r="AI38" s="1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99"/>
      <c r="AT38" s="194"/>
    </row>
    <row r="39" spans="1:48" s="7" customFormat="1" ht="75">
      <c r="A39" s="195"/>
      <c r="B39" s="199"/>
      <c r="C39" s="197"/>
      <c r="D39" s="12" t="s">
        <v>27</v>
      </c>
      <c r="E39" s="36">
        <f t="shared" si="6"/>
        <v>0</v>
      </c>
      <c r="F39" s="36">
        <f t="shared" si="7"/>
        <v>0</v>
      </c>
      <c r="G39" s="67">
        <v>0</v>
      </c>
      <c r="H39" s="46">
        <f t="shared" si="5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4">
        <v>0</v>
      </c>
      <c r="AB39" s="14">
        <v>0</v>
      </c>
      <c r="AC39" s="15">
        <v>0</v>
      </c>
      <c r="AD39" s="14">
        <v>0</v>
      </c>
      <c r="AE39" s="14">
        <v>0</v>
      </c>
      <c r="AF39" s="15">
        <v>0</v>
      </c>
      <c r="AG39" s="14">
        <v>0</v>
      </c>
      <c r="AH39" s="14">
        <v>0</v>
      </c>
      <c r="AI39" s="1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99"/>
      <c r="AT39" s="194"/>
    </row>
    <row r="40" spans="1:48" s="7" customFormat="1" ht="56.25">
      <c r="A40" s="195"/>
      <c r="B40" s="199"/>
      <c r="C40" s="197"/>
      <c r="D40" s="12" t="s">
        <v>28</v>
      </c>
      <c r="E40" s="36">
        <f t="shared" si="6"/>
        <v>0</v>
      </c>
      <c r="F40" s="36">
        <f t="shared" si="7"/>
        <v>0</v>
      </c>
      <c r="G40" s="67">
        <v>0</v>
      </c>
      <c r="H40" s="46">
        <f t="shared" si="5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4">
        <v>0</v>
      </c>
      <c r="AB40" s="14">
        <v>0</v>
      </c>
      <c r="AC40" s="15">
        <v>0</v>
      </c>
      <c r="AD40" s="14">
        <v>0</v>
      </c>
      <c r="AE40" s="14">
        <v>0</v>
      </c>
      <c r="AF40" s="15">
        <v>0</v>
      </c>
      <c r="AG40" s="14">
        <v>0</v>
      </c>
      <c r="AH40" s="14">
        <v>0</v>
      </c>
      <c r="AI40" s="1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99"/>
      <c r="AT40" s="194"/>
    </row>
    <row r="41" spans="1:48" s="7" customFormat="1" ht="37.5">
      <c r="A41" s="195"/>
      <c r="B41" s="199"/>
      <c r="C41" s="197"/>
      <c r="D41" s="21" t="s">
        <v>39</v>
      </c>
      <c r="E41" s="36">
        <f t="shared" si="6"/>
        <v>0</v>
      </c>
      <c r="F41" s="36">
        <f t="shared" si="7"/>
        <v>0</v>
      </c>
      <c r="G41" s="67">
        <v>0</v>
      </c>
      <c r="H41" s="46">
        <f t="shared" si="5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4">
        <v>0</v>
      </c>
      <c r="AB41" s="14">
        <v>0</v>
      </c>
      <c r="AC41" s="15">
        <v>0</v>
      </c>
      <c r="AD41" s="14">
        <v>0</v>
      </c>
      <c r="AE41" s="14">
        <v>0</v>
      </c>
      <c r="AF41" s="15">
        <v>0</v>
      </c>
      <c r="AG41" s="14">
        <v>0</v>
      </c>
      <c r="AH41" s="14">
        <v>0</v>
      </c>
      <c r="AI41" s="1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99"/>
      <c r="AT41" s="194"/>
    </row>
    <row r="42" spans="1:48" s="7" customFormat="1" ht="131.25">
      <c r="A42" s="85" t="s">
        <v>49</v>
      </c>
      <c r="B42" s="86" t="s">
        <v>64</v>
      </c>
      <c r="C42" s="87" t="s">
        <v>26</v>
      </c>
      <c r="D42" s="12" t="s">
        <v>30</v>
      </c>
      <c r="E42" s="36">
        <f t="shared" si="6"/>
        <v>0</v>
      </c>
      <c r="F42" s="36">
        <f t="shared" si="7"/>
        <v>0</v>
      </c>
      <c r="G42" s="67">
        <v>0</v>
      </c>
      <c r="H42" s="46">
        <f t="shared" si="5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4">
        <v>0</v>
      </c>
      <c r="AB42" s="14">
        <v>0</v>
      </c>
      <c r="AC42" s="15">
        <v>0</v>
      </c>
      <c r="AD42" s="14">
        <v>0</v>
      </c>
      <c r="AE42" s="14">
        <v>0</v>
      </c>
      <c r="AF42" s="15">
        <v>0</v>
      </c>
      <c r="AG42" s="14">
        <v>0</v>
      </c>
      <c r="AH42" s="14">
        <v>0</v>
      </c>
      <c r="AI42" s="1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</row>
    <row r="43" spans="1:48" s="7" customFormat="1">
      <c r="A43" s="195" t="s">
        <v>22</v>
      </c>
      <c r="B43" s="200" t="s">
        <v>51</v>
      </c>
      <c r="C43" s="197" t="s">
        <v>26</v>
      </c>
      <c r="D43" s="89" t="s">
        <v>38</v>
      </c>
      <c r="E43" s="36">
        <f t="shared" si="6"/>
        <v>0</v>
      </c>
      <c r="F43" s="36">
        <f t="shared" si="7"/>
        <v>0</v>
      </c>
      <c r="G43" s="53">
        <v>0</v>
      </c>
      <c r="H43" s="48">
        <f t="shared" si="5"/>
        <v>0</v>
      </c>
      <c r="I43" s="33">
        <f t="shared" ref="I43:AH43" si="20">I44+I45+I46+I47</f>
        <v>0</v>
      </c>
      <c r="J43" s="33">
        <f t="shared" si="20"/>
        <v>0</v>
      </c>
      <c r="K43" s="67">
        <v>0</v>
      </c>
      <c r="L43" s="33">
        <f t="shared" si="20"/>
        <v>0</v>
      </c>
      <c r="M43" s="33">
        <f t="shared" si="20"/>
        <v>0</v>
      </c>
      <c r="N43" s="67">
        <v>0</v>
      </c>
      <c r="O43" s="33">
        <f t="shared" si="20"/>
        <v>0</v>
      </c>
      <c r="P43" s="33">
        <f t="shared" si="20"/>
        <v>0</v>
      </c>
      <c r="Q43" s="67">
        <v>0</v>
      </c>
      <c r="R43" s="33">
        <f t="shared" si="20"/>
        <v>0</v>
      </c>
      <c r="S43" s="33">
        <f t="shared" si="20"/>
        <v>0</v>
      </c>
      <c r="T43" s="67">
        <v>0</v>
      </c>
      <c r="U43" s="33">
        <f t="shared" si="20"/>
        <v>0</v>
      </c>
      <c r="V43" s="33">
        <f t="shared" si="20"/>
        <v>0</v>
      </c>
      <c r="W43" s="67">
        <v>0</v>
      </c>
      <c r="X43" s="33">
        <f t="shared" si="20"/>
        <v>0</v>
      </c>
      <c r="Y43" s="33">
        <f t="shared" si="20"/>
        <v>0</v>
      </c>
      <c r="Z43" s="67">
        <v>0</v>
      </c>
      <c r="AA43" s="33">
        <f t="shared" si="20"/>
        <v>0</v>
      </c>
      <c r="AB43" s="33">
        <f t="shared" si="20"/>
        <v>0</v>
      </c>
      <c r="AC43" s="67">
        <v>0</v>
      </c>
      <c r="AD43" s="33">
        <f t="shared" si="20"/>
        <v>0</v>
      </c>
      <c r="AE43" s="33">
        <f t="shared" si="20"/>
        <v>0</v>
      </c>
      <c r="AF43" s="67">
        <v>0</v>
      </c>
      <c r="AG43" s="33">
        <f t="shared" si="20"/>
        <v>0</v>
      </c>
      <c r="AH43" s="33">
        <f t="shared" si="20"/>
        <v>0</v>
      </c>
      <c r="AI43" s="67">
        <v>0</v>
      </c>
      <c r="AJ43" s="13">
        <f t="shared" ref="AJ43:AN43" si="21">SUM(AJ44:AJ47)</f>
        <v>0</v>
      </c>
      <c r="AK43" s="13">
        <f t="shared" si="21"/>
        <v>0</v>
      </c>
      <c r="AL43" s="67">
        <v>0</v>
      </c>
      <c r="AM43" s="13">
        <f t="shared" si="21"/>
        <v>0</v>
      </c>
      <c r="AN43" s="13">
        <f t="shared" si="21"/>
        <v>0</v>
      </c>
      <c r="AO43" s="67">
        <v>0</v>
      </c>
      <c r="AP43" s="13">
        <f t="shared" ref="AP43:AQ43" si="22">SUM(AP44:AP47)</f>
        <v>0</v>
      </c>
      <c r="AQ43" s="13">
        <f t="shared" si="22"/>
        <v>0</v>
      </c>
      <c r="AR43" s="67">
        <v>0</v>
      </c>
      <c r="AS43" s="199" t="s">
        <v>82</v>
      </c>
      <c r="AT43" s="201"/>
    </row>
    <row r="44" spans="1:48" s="7" customFormat="1" ht="37.5">
      <c r="A44" s="195"/>
      <c r="B44" s="200"/>
      <c r="C44" s="197"/>
      <c r="D44" s="21" t="s">
        <v>31</v>
      </c>
      <c r="E44" s="36">
        <f t="shared" si="6"/>
        <v>0</v>
      </c>
      <c r="F44" s="36">
        <f t="shared" si="7"/>
        <v>0</v>
      </c>
      <c r="G44" s="53">
        <v>0</v>
      </c>
      <c r="H44" s="46">
        <f t="shared" si="5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6">
        <v>0</v>
      </c>
      <c r="AB44" s="16">
        <v>0</v>
      </c>
      <c r="AC44" s="15">
        <v>0</v>
      </c>
      <c r="AD44" s="16">
        <v>0</v>
      </c>
      <c r="AE44" s="16">
        <v>0</v>
      </c>
      <c r="AF44" s="15">
        <v>0</v>
      </c>
      <c r="AG44" s="16">
        <v>0</v>
      </c>
      <c r="AH44" s="16">
        <v>0</v>
      </c>
      <c r="AI44" s="1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99"/>
      <c r="AT44" s="201"/>
    </row>
    <row r="45" spans="1:48" s="7" customFormat="1" ht="75">
      <c r="A45" s="195"/>
      <c r="B45" s="200"/>
      <c r="C45" s="197"/>
      <c r="D45" s="12" t="s">
        <v>27</v>
      </c>
      <c r="E45" s="36">
        <f t="shared" si="6"/>
        <v>0</v>
      </c>
      <c r="F45" s="36">
        <f t="shared" si="7"/>
        <v>0</v>
      </c>
      <c r="G45" s="53">
        <v>0</v>
      </c>
      <c r="H45" s="46">
        <f t="shared" si="5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6">
        <v>0</v>
      </c>
      <c r="AB45" s="16">
        <v>0</v>
      </c>
      <c r="AC45" s="15">
        <v>0</v>
      </c>
      <c r="AD45" s="16">
        <v>0</v>
      </c>
      <c r="AE45" s="16">
        <v>0</v>
      </c>
      <c r="AF45" s="15">
        <v>0</v>
      </c>
      <c r="AG45" s="16">
        <v>0</v>
      </c>
      <c r="AH45" s="16">
        <v>0</v>
      </c>
      <c r="AI45" s="1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99"/>
      <c r="AT45" s="201"/>
    </row>
    <row r="46" spans="1:48" s="7" customFormat="1" ht="56.25">
      <c r="A46" s="195"/>
      <c r="B46" s="200"/>
      <c r="C46" s="197"/>
      <c r="D46" s="12" t="s">
        <v>28</v>
      </c>
      <c r="E46" s="36">
        <f t="shared" si="6"/>
        <v>0</v>
      </c>
      <c r="F46" s="36">
        <f t="shared" si="7"/>
        <v>0</v>
      </c>
      <c r="G46" s="53">
        <v>0</v>
      </c>
      <c r="H46" s="46">
        <f t="shared" si="5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6">
        <v>0</v>
      </c>
      <c r="AB46" s="16">
        <v>0</v>
      </c>
      <c r="AC46" s="15">
        <v>0</v>
      </c>
      <c r="AD46" s="16">
        <v>0</v>
      </c>
      <c r="AE46" s="16">
        <v>0</v>
      </c>
      <c r="AF46" s="15">
        <v>0</v>
      </c>
      <c r="AG46" s="16">
        <v>0</v>
      </c>
      <c r="AH46" s="16">
        <v>0</v>
      </c>
      <c r="AI46" s="1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99"/>
      <c r="AT46" s="201"/>
    </row>
    <row r="47" spans="1:48" s="7" customFormat="1" ht="37.5">
      <c r="A47" s="195"/>
      <c r="B47" s="200"/>
      <c r="C47" s="197"/>
      <c r="D47" s="21" t="s">
        <v>39</v>
      </c>
      <c r="E47" s="36">
        <f t="shared" si="6"/>
        <v>0</v>
      </c>
      <c r="F47" s="36">
        <f t="shared" si="7"/>
        <v>0</v>
      </c>
      <c r="G47" s="53">
        <v>0</v>
      </c>
      <c r="H47" s="46">
        <f t="shared" si="5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6">
        <v>0</v>
      </c>
      <c r="AB47" s="16">
        <v>0</v>
      </c>
      <c r="AC47" s="15">
        <v>0</v>
      </c>
      <c r="AD47" s="16">
        <v>0</v>
      </c>
      <c r="AE47" s="16">
        <v>0</v>
      </c>
      <c r="AF47" s="15">
        <v>0</v>
      </c>
      <c r="AG47" s="16">
        <v>0</v>
      </c>
      <c r="AH47" s="16">
        <v>0</v>
      </c>
      <c r="AI47" s="1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99"/>
      <c r="AT47" s="201"/>
    </row>
    <row r="48" spans="1:48" s="7" customFormat="1">
      <c r="A48" s="195" t="s">
        <v>52</v>
      </c>
      <c r="B48" s="196" t="s">
        <v>65</v>
      </c>
      <c r="C48" s="197" t="s">
        <v>32</v>
      </c>
      <c r="D48" s="89" t="s">
        <v>38</v>
      </c>
      <c r="E48" s="36">
        <f t="shared" si="6"/>
        <v>0</v>
      </c>
      <c r="F48" s="36">
        <f t="shared" si="7"/>
        <v>0</v>
      </c>
      <c r="G48" s="67">
        <v>0</v>
      </c>
      <c r="H48" s="33">
        <f t="shared" ref="H48:I48" si="23">H49+H50+H51+H52</f>
        <v>0</v>
      </c>
      <c r="I48" s="33">
        <f t="shared" si="23"/>
        <v>0</v>
      </c>
      <c r="J48" s="33">
        <f t="shared" ref="J48" si="24">J49+J50+J51+J52</f>
        <v>0</v>
      </c>
      <c r="K48" s="67">
        <v>0</v>
      </c>
      <c r="L48" s="33">
        <f t="shared" ref="L48:M48" si="25">L49+L50+L51+L52</f>
        <v>0</v>
      </c>
      <c r="M48" s="33">
        <f t="shared" si="25"/>
        <v>0</v>
      </c>
      <c r="N48" s="67">
        <v>0</v>
      </c>
      <c r="O48" s="33">
        <f t="shared" ref="O48:P48" si="26">O49+O50+O51+O52</f>
        <v>0</v>
      </c>
      <c r="P48" s="33">
        <f t="shared" si="26"/>
        <v>0</v>
      </c>
      <c r="Q48" s="67">
        <v>0</v>
      </c>
      <c r="R48" s="33">
        <f t="shared" ref="R48:S48" si="27">R49+R50+R51+R52</f>
        <v>0</v>
      </c>
      <c r="S48" s="33">
        <f t="shared" si="27"/>
        <v>0</v>
      </c>
      <c r="T48" s="67">
        <v>0</v>
      </c>
      <c r="U48" s="33">
        <f t="shared" ref="U48:V48" si="28">U49+U50+U51+U52</f>
        <v>0</v>
      </c>
      <c r="V48" s="33">
        <f t="shared" si="28"/>
        <v>0</v>
      </c>
      <c r="W48" s="67">
        <v>0</v>
      </c>
      <c r="X48" s="33">
        <f t="shared" ref="X48:Y48" si="29">X49+X50+X51+X52</f>
        <v>0</v>
      </c>
      <c r="Y48" s="33">
        <f t="shared" si="29"/>
        <v>0</v>
      </c>
      <c r="Z48" s="67">
        <v>0</v>
      </c>
      <c r="AA48" s="33">
        <f t="shared" ref="AA48:AB48" si="30">AA49+AA50+AA51+AA52</f>
        <v>0</v>
      </c>
      <c r="AB48" s="33">
        <f t="shared" si="30"/>
        <v>0</v>
      </c>
      <c r="AC48" s="67">
        <v>0</v>
      </c>
      <c r="AD48" s="33">
        <f t="shared" ref="AD48:AE48" si="31">AD49+AD50+AD51+AD52</f>
        <v>0</v>
      </c>
      <c r="AE48" s="33">
        <f t="shared" si="31"/>
        <v>0</v>
      </c>
      <c r="AF48" s="67">
        <v>0</v>
      </c>
      <c r="AG48" s="33">
        <f t="shared" ref="AG48:AH48" si="32">AG49+AG50+AG51+AG52</f>
        <v>0</v>
      </c>
      <c r="AH48" s="33">
        <f t="shared" si="32"/>
        <v>0</v>
      </c>
      <c r="AI48" s="67">
        <v>0</v>
      </c>
      <c r="AJ48" s="33">
        <f t="shared" ref="AJ48:AK48" si="33">AJ49+AJ50+AJ51+AJ52</f>
        <v>0</v>
      </c>
      <c r="AK48" s="33">
        <f t="shared" si="33"/>
        <v>0</v>
      </c>
      <c r="AL48" s="67">
        <v>0</v>
      </c>
      <c r="AM48" s="33">
        <f t="shared" ref="AM48:AN48" si="34">AM49+AM50+AM51+AM52</f>
        <v>0</v>
      </c>
      <c r="AN48" s="33">
        <f t="shared" si="34"/>
        <v>0</v>
      </c>
      <c r="AO48" s="67">
        <v>0</v>
      </c>
      <c r="AP48" s="33">
        <f t="shared" ref="AP48:AQ48" si="35">AP49+AP50+AP51+AP52</f>
        <v>0</v>
      </c>
      <c r="AQ48" s="33">
        <f t="shared" si="35"/>
        <v>0</v>
      </c>
      <c r="AR48" s="67">
        <v>0</v>
      </c>
      <c r="AS48" s="202"/>
      <c r="AT48" s="202"/>
    </row>
    <row r="49" spans="1:49" s="7" customFormat="1" ht="37.5">
      <c r="A49" s="195"/>
      <c r="B49" s="196"/>
      <c r="C49" s="197"/>
      <c r="D49" s="21" t="s">
        <v>31</v>
      </c>
      <c r="E49" s="36">
        <f t="shared" si="6"/>
        <v>0</v>
      </c>
      <c r="F49" s="36">
        <f t="shared" si="7"/>
        <v>0</v>
      </c>
      <c r="G49" s="53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6">
        <v>0</v>
      </c>
      <c r="AB49" s="16">
        <v>0</v>
      </c>
      <c r="AC49" s="15">
        <v>0</v>
      </c>
      <c r="AD49" s="16">
        <v>0</v>
      </c>
      <c r="AE49" s="16">
        <v>0</v>
      </c>
      <c r="AF49" s="15">
        <v>0</v>
      </c>
      <c r="AG49" s="16">
        <v>0</v>
      </c>
      <c r="AH49" s="16">
        <v>0</v>
      </c>
      <c r="AI49" s="1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202"/>
      <c r="AT49" s="202"/>
    </row>
    <row r="50" spans="1:49" s="7" customFormat="1" ht="75">
      <c r="A50" s="195"/>
      <c r="B50" s="196"/>
      <c r="C50" s="197"/>
      <c r="D50" s="12" t="s">
        <v>27</v>
      </c>
      <c r="E50" s="36">
        <f t="shared" si="6"/>
        <v>0</v>
      </c>
      <c r="F50" s="36">
        <f t="shared" si="7"/>
        <v>0</v>
      </c>
      <c r="G50" s="53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6">
        <v>0</v>
      </c>
      <c r="AB50" s="16">
        <v>0</v>
      </c>
      <c r="AC50" s="15">
        <v>0</v>
      </c>
      <c r="AD50" s="16">
        <v>0</v>
      </c>
      <c r="AE50" s="16">
        <v>0</v>
      </c>
      <c r="AF50" s="15">
        <v>0</v>
      </c>
      <c r="AG50" s="16">
        <v>0</v>
      </c>
      <c r="AH50" s="16">
        <v>0</v>
      </c>
      <c r="AI50" s="1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202"/>
      <c r="AT50" s="202"/>
    </row>
    <row r="51" spans="1:49" s="22" customFormat="1" ht="56.25">
      <c r="A51" s="195"/>
      <c r="B51" s="196"/>
      <c r="C51" s="197"/>
      <c r="D51" s="12" t="s">
        <v>28</v>
      </c>
      <c r="E51" s="36">
        <f t="shared" si="6"/>
        <v>0</v>
      </c>
      <c r="F51" s="36">
        <f t="shared" si="7"/>
        <v>0</v>
      </c>
      <c r="G51" s="53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6">
        <v>0</v>
      </c>
      <c r="AB51" s="16">
        <v>0</v>
      </c>
      <c r="AC51" s="15">
        <v>0</v>
      </c>
      <c r="AD51" s="16">
        <v>0</v>
      </c>
      <c r="AE51" s="16">
        <v>0</v>
      </c>
      <c r="AF51" s="15">
        <v>0</v>
      </c>
      <c r="AG51" s="16">
        <v>0</v>
      </c>
      <c r="AH51" s="16">
        <v>0</v>
      </c>
      <c r="AI51" s="1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202"/>
      <c r="AT51" s="202"/>
    </row>
    <row r="52" spans="1:49" s="22" customFormat="1" ht="37.5">
      <c r="A52" s="195"/>
      <c r="B52" s="196"/>
      <c r="C52" s="197"/>
      <c r="D52" s="21" t="s">
        <v>39</v>
      </c>
      <c r="E52" s="36">
        <f t="shared" si="6"/>
        <v>0</v>
      </c>
      <c r="F52" s="36">
        <f t="shared" si="7"/>
        <v>0</v>
      </c>
      <c r="G52" s="53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6">
        <v>0</v>
      </c>
      <c r="AB52" s="16">
        <v>0</v>
      </c>
      <c r="AC52" s="15">
        <v>0</v>
      </c>
      <c r="AD52" s="16">
        <v>0</v>
      </c>
      <c r="AE52" s="16">
        <v>0</v>
      </c>
      <c r="AF52" s="15">
        <v>0</v>
      </c>
      <c r="AG52" s="16">
        <v>0</v>
      </c>
      <c r="AH52" s="16">
        <v>0</v>
      </c>
      <c r="AI52" s="1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202"/>
      <c r="AT52" s="202"/>
    </row>
    <row r="53" spans="1:49" s="22" customFormat="1">
      <c r="A53" s="207" t="s">
        <v>33</v>
      </c>
      <c r="B53" s="207"/>
      <c r="C53" s="207"/>
      <c r="D53" s="81" t="s">
        <v>38</v>
      </c>
      <c r="E53" s="69">
        <f>E54+E55+E56+E57</f>
        <v>173042.08259999999</v>
      </c>
      <c r="F53" s="69">
        <f>F54+F55+F56+F57</f>
        <v>31341.5726</v>
      </c>
      <c r="G53" s="82">
        <f>F53/E53</f>
        <v>0.18112110146321136</v>
      </c>
      <c r="H53" s="69">
        <f t="shared" ref="H53:AQ53" si="36">H54+H55+H56+H57</f>
        <v>173042.08259999999</v>
      </c>
      <c r="I53" s="69">
        <f>I54+I55+I56+I57</f>
        <v>19089.8</v>
      </c>
      <c r="J53" s="69">
        <f t="shared" si="36"/>
        <v>19089.8</v>
      </c>
      <c r="K53" s="82">
        <f>J53/I53</f>
        <v>1</v>
      </c>
      <c r="L53" s="69">
        <f t="shared" si="36"/>
        <v>0</v>
      </c>
      <c r="M53" s="69">
        <f t="shared" si="36"/>
        <v>0</v>
      </c>
      <c r="N53" s="82">
        <v>0</v>
      </c>
      <c r="O53" s="69">
        <f t="shared" si="36"/>
        <v>39132.022599999997</v>
      </c>
      <c r="P53" s="69">
        <f t="shared" si="36"/>
        <v>12251.7726</v>
      </c>
      <c r="Q53" s="82">
        <f>P53/O53</f>
        <v>0.31308815098149312</v>
      </c>
      <c r="R53" s="69">
        <f t="shared" si="36"/>
        <v>4127.74</v>
      </c>
      <c r="S53" s="69">
        <f t="shared" si="36"/>
        <v>0</v>
      </c>
      <c r="T53" s="82">
        <f>S53/R53</f>
        <v>0</v>
      </c>
      <c r="U53" s="69">
        <f t="shared" si="36"/>
        <v>945</v>
      </c>
      <c r="V53" s="69">
        <f t="shared" si="36"/>
        <v>0</v>
      </c>
      <c r="W53" s="82">
        <f>V53/U53</f>
        <v>0</v>
      </c>
      <c r="X53" s="69">
        <f t="shared" si="36"/>
        <v>21577.820000000003</v>
      </c>
      <c r="Y53" s="69">
        <f t="shared" si="36"/>
        <v>0</v>
      </c>
      <c r="Z53" s="82">
        <f>Y53/X53</f>
        <v>0</v>
      </c>
      <c r="AA53" s="69">
        <f t="shared" si="36"/>
        <v>0</v>
      </c>
      <c r="AB53" s="69">
        <f t="shared" si="36"/>
        <v>0</v>
      </c>
      <c r="AC53" s="82">
        <v>0</v>
      </c>
      <c r="AD53" s="69">
        <f t="shared" si="36"/>
        <v>0</v>
      </c>
      <c r="AE53" s="69">
        <f t="shared" si="36"/>
        <v>0</v>
      </c>
      <c r="AF53" s="82">
        <v>0</v>
      </c>
      <c r="AG53" s="69">
        <f t="shared" si="36"/>
        <v>79771.700000000012</v>
      </c>
      <c r="AH53" s="69">
        <f t="shared" si="36"/>
        <v>0</v>
      </c>
      <c r="AI53" s="82">
        <v>0</v>
      </c>
      <c r="AJ53" s="69">
        <f t="shared" si="36"/>
        <v>0</v>
      </c>
      <c r="AK53" s="69">
        <f t="shared" si="36"/>
        <v>0</v>
      </c>
      <c r="AL53" s="82">
        <v>0</v>
      </c>
      <c r="AM53" s="69">
        <f t="shared" si="36"/>
        <v>0</v>
      </c>
      <c r="AN53" s="69">
        <f t="shared" si="36"/>
        <v>0</v>
      </c>
      <c r="AO53" s="82">
        <v>0</v>
      </c>
      <c r="AP53" s="69">
        <f t="shared" si="36"/>
        <v>8398</v>
      </c>
      <c r="AQ53" s="69">
        <f t="shared" si="36"/>
        <v>0</v>
      </c>
      <c r="AR53" s="82">
        <v>0</v>
      </c>
      <c r="AS53" s="208"/>
      <c r="AT53" s="208"/>
      <c r="AV53" s="71"/>
      <c r="AW53" s="71"/>
    </row>
    <row r="54" spans="1:49" s="22" customFormat="1" ht="37.5">
      <c r="A54" s="207"/>
      <c r="B54" s="207"/>
      <c r="C54" s="207"/>
      <c r="D54" s="72" t="s">
        <v>31</v>
      </c>
      <c r="E54" s="70">
        <f>E12+E17+E22+E28+E33+E38+E44+E49</f>
        <v>1891.3725999999999</v>
      </c>
      <c r="F54" s="70">
        <f>F12+F17+F22+F28+F33+F38+F44+F49</f>
        <v>73.372600000000006</v>
      </c>
      <c r="G54" s="82">
        <f t="shared" ref="G54:G61" si="37">F54/E54</f>
        <v>3.8793308098044779E-2</v>
      </c>
      <c r="H54" s="70">
        <f t="shared" ref="H54:AP57" si="38">H12+H22+H28+H33+H38+H49</f>
        <v>1891.3725999999999</v>
      </c>
      <c r="I54" s="70">
        <f>I12+I17+I22+I28+I33+I38+I44+I49</f>
        <v>0</v>
      </c>
      <c r="J54" s="70">
        <f>J12+J17+J22+J28+J33+J38+J44+K49</f>
        <v>0</v>
      </c>
      <c r="K54" s="82">
        <v>0</v>
      </c>
      <c r="L54" s="70">
        <f>L12+L17+L22+L28+L33+L38+L44+L49</f>
        <v>0</v>
      </c>
      <c r="M54" s="70">
        <f>M12+M17+M22+M28+M33+M38+M44+M49</f>
        <v>0</v>
      </c>
      <c r="N54" s="82">
        <v>0</v>
      </c>
      <c r="O54" s="70">
        <f>O12+O17+O22+O28+O33+O38+O44+O49</f>
        <v>73.372600000000006</v>
      </c>
      <c r="P54" s="70">
        <f>P12+P17+P22+P28+P33+P38+P44+P49</f>
        <v>73.372600000000006</v>
      </c>
      <c r="Q54" s="82">
        <f t="shared" ref="Q54:Q56" si="39">P54/O54</f>
        <v>1</v>
      </c>
      <c r="R54" s="70">
        <f>R12+R17+R22+R28+R33+R38+R44+R49</f>
        <v>0</v>
      </c>
      <c r="S54" s="70">
        <f>S12+S17+S22+S28+S33+S38+S44+S49</f>
        <v>0</v>
      </c>
      <c r="T54" s="82">
        <v>0</v>
      </c>
      <c r="U54" s="70">
        <f>U12+U17+U22+U28+U33+U38+U44+U49</f>
        <v>945</v>
      </c>
      <c r="V54" s="70">
        <f>V12+V17+V22+V28+V33+V38+V44+V49</f>
        <v>0</v>
      </c>
      <c r="W54" s="82">
        <v>0</v>
      </c>
      <c r="X54" s="70">
        <f>X12+X17+X22+X28+X33+X38+X44+X49</f>
        <v>244.4</v>
      </c>
      <c r="Y54" s="70">
        <f>Y12+Y17+Y22+Y28+Y33+Y38+Y44+Y49</f>
        <v>0</v>
      </c>
      <c r="Z54" s="82">
        <v>0</v>
      </c>
      <c r="AA54" s="70">
        <f>AA12+AA17+AA22+AA28+AA33+AA38+AA44+AA49</f>
        <v>0</v>
      </c>
      <c r="AB54" s="70">
        <f>AB12+AB17+AB22+AB28+AB33+AB38+AB44+AB49</f>
        <v>0</v>
      </c>
      <c r="AC54" s="82">
        <v>0</v>
      </c>
      <c r="AD54" s="70">
        <f>AD12+AD17+AD22+AD28+AD33+AD38+AD44+AD49</f>
        <v>0</v>
      </c>
      <c r="AE54" s="70">
        <f>AE12+AE17+AE22+AE28+AE33+AE38+AE44+AE49</f>
        <v>0</v>
      </c>
      <c r="AF54" s="82">
        <v>0</v>
      </c>
      <c r="AG54" s="70">
        <f>AG12+AG17+AG22+AG28+AG33+AG38+AG44+AG49</f>
        <v>317.8</v>
      </c>
      <c r="AH54" s="70">
        <f>AH12+AH17+AH22+AH28+AH33+AH38+AH44+AH49</f>
        <v>0</v>
      </c>
      <c r="AI54" s="82">
        <v>0</v>
      </c>
      <c r="AJ54" s="70">
        <f>AJ12+AJ17+AJ22+AJ28+AJ33+AJ38+AJ44+AJ49</f>
        <v>0</v>
      </c>
      <c r="AK54" s="70">
        <f>AK12+AK17+AK22+AK28+AK33+AK38+AK44+AK49</f>
        <v>0</v>
      </c>
      <c r="AL54" s="82">
        <v>0</v>
      </c>
      <c r="AM54" s="70">
        <f>AM12+AM17+AM22+AM28+AM33+AM38+AM44+AM49</f>
        <v>0</v>
      </c>
      <c r="AN54" s="70">
        <f>AN12+AN17+AN22+AN28+AN33+AN38+AN44+AN49</f>
        <v>0</v>
      </c>
      <c r="AO54" s="82">
        <v>0</v>
      </c>
      <c r="AP54" s="70">
        <f>AP12+AP17+AP22+AP28+AP33+AP38+AP44+AP49</f>
        <v>310.8</v>
      </c>
      <c r="AQ54" s="70">
        <f>AQ12+AQ17+AQ22+AQ28+AQ33+AQ38+AQ44+AQ49</f>
        <v>0</v>
      </c>
      <c r="AR54" s="82">
        <v>0</v>
      </c>
      <c r="AS54" s="209"/>
      <c r="AT54" s="209"/>
      <c r="AV54" s="71"/>
      <c r="AW54" s="71"/>
    </row>
    <row r="55" spans="1:49" s="22" customFormat="1" ht="75">
      <c r="A55" s="207"/>
      <c r="B55" s="207"/>
      <c r="C55" s="207"/>
      <c r="D55" s="73" t="s">
        <v>27</v>
      </c>
      <c r="E55" s="70">
        <f t="shared" ref="E55:F56" si="40">E13+E18+E23+E29+E34+E39+E45+E50</f>
        <v>86297.32</v>
      </c>
      <c r="F55" s="70">
        <f t="shared" si="40"/>
        <v>1811.9</v>
      </c>
      <c r="G55" s="82">
        <f t="shared" si="37"/>
        <v>2.0996017025789446E-2</v>
      </c>
      <c r="H55" s="69">
        <f t="shared" si="38"/>
        <v>86297.32</v>
      </c>
      <c r="I55" s="70">
        <f t="shared" ref="I55:I56" si="41">I13+I18+I23+I29+I34+I39+I45+I50</f>
        <v>0</v>
      </c>
      <c r="J55" s="70">
        <f>J13+J18+J23+J29+J34+J39+J45+K50</f>
        <v>0</v>
      </c>
      <c r="K55" s="82">
        <v>0</v>
      </c>
      <c r="L55" s="70">
        <f t="shared" ref="L55:M56" si="42">L13+L18+L23+L29+L34+L39+L45+L50</f>
        <v>0</v>
      </c>
      <c r="M55" s="70">
        <f t="shared" si="42"/>
        <v>0</v>
      </c>
      <c r="N55" s="82">
        <v>0</v>
      </c>
      <c r="O55" s="70">
        <f t="shared" ref="O55:P56" si="43">O13+O18+O23+O29+O34+O39+O45+O50</f>
        <v>18664.600000000002</v>
      </c>
      <c r="P55" s="70">
        <f t="shared" si="43"/>
        <v>1811.9</v>
      </c>
      <c r="Q55" s="82">
        <f t="shared" si="39"/>
        <v>9.7076819219270694E-2</v>
      </c>
      <c r="R55" s="70">
        <f t="shared" ref="R55:S56" si="44">R13+R18+R23+R29+R34+R39+R45+R50</f>
        <v>0</v>
      </c>
      <c r="S55" s="70">
        <f t="shared" si="44"/>
        <v>0</v>
      </c>
      <c r="T55" s="82">
        <v>0</v>
      </c>
      <c r="U55" s="70">
        <f t="shared" ref="U55:V56" si="45">U13+U18+U23+U29+U34+U39+U45+U50</f>
        <v>0</v>
      </c>
      <c r="V55" s="70">
        <f t="shared" si="45"/>
        <v>0</v>
      </c>
      <c r="W55" s="82">
        <v>0</v>
      </c>
      <c r="X55" s="70">
        <f t="shared" ref="X55:Y56" si="46">X13+X18+X23+X29+X34+X39+X45+X50</f>
        <v>20722.620000000003</v>
      </c>
      <c r="Y55" s="70">
        <f t="shared" si="46"/>
        <v>0</v>
      </c>
      <c r="Z55" s="82">
        <v>0</v>
      </c>
      <c r="AA55" s="70">
        <f t="shared" ref="AA55:AB56" si="47">AA13+AA18+AA23+AA29+AA34+AA39+AA45+AA50</f>
        <v>0</v>
      </c>
      <c r="AB55" s="70">
        <f t="shared" si="47"/>
        <v>0</v>
      </c>
      <c r="AC55" s="82">
        <v>0</v>
      </c>
      <c r="AD55" s="70">
        <f t="shared" ref="AD55:AE56" si="48">AD13+AD18+AD23+AD29+AD34+AD39+AD45+AD50</f>
        <v>0</v>
      </c>
      <c r="AE55" s="70">
        <f t="shared" si="48"/>
        <v>0</v>
      </c>
      <c r="AF55" s="82">
        <v>0</v>
      </c>
      <c r="AG55" s="70">
        <f t="shared" ref="AG55:AH56" si="49">AG13+AG18+AG23+AG29+AG34+AG39+AG45+AG50</f>
        <v>39242.800000000003</v>
      </c>
      <c r="AH55" s="70">
        <f t="shared" si="49"/>
        <v>0</v>
      </c>
      <c r="AI55" s="82">
        <v>0</v>
      </c>
      <c r="AJ55" s="70">
        <f t="shared" ref="AJ55:AK56" si="50">AJ13+AJ18+AJ23+AJ29+AJ34+AJ39+AJ45+AJ50</f>
        <v>0</v>
      </c>
      <c r="AK55" s="70">
        <f t="shared" si="50"/>
        <v>0</v>
      </c>
      <c r="AL55" s="82">
        <v>0</v>
      </c>
      <c r="AM55" s="70">
        <f t="shared" ref="AM55:AQ56" si="51">AM13+AM18+AM23+AM29+AM34+AM39+AM45+AM50</f>
        <v>0</v>
      </c>
      <c r="AN55" s="70">
        <f t="shared" si="51"/>
        <v>0</v>
      </c>
      <c r="AO55" s="82">
        <v>0</v>
      </c>
      <c r="AP55" s="70">
        <f t="shared" si="51"/>
        <v>7667.3</v>
      </c>
      <c r="AQ55" s="70">
        <f t="shared" si="51"/>
        <v>0</v>
      </c>
      <c r="AR55" s="82">
        <v>0</v>
      </c>
      <c r="AS55" s="209"/>
      <c r="AT55" s="209"/>
    </row>
    <row r="56" spans="1:49" s="22" customFormat="1" ht="75">
      <c r="A56" s="207"/>
      <c r="B56" s="207"/>
      <c r="C56" s="207"/>
      <c r="D56" s="73" t="s">
        <v>28</v>
      </c>
      <c r="E56" s="70">
        <f t="shared" si="40"/>
        <v>84853.389999999985</v>
      </c>
      <c r="F56" s="70">
        <f t="shared" si="40"/>
        <v>29456.3</v>
      </c>
      <c r="G56" s="82">
        <f t="shared" si="37"/>
        <v>0.34714346710249294</v>
      </c>
      <c r="H56" s="69">
        <f>I56+L56+O56+R56+U56+X56+AA56+AD56+AG56+AJ56+AM56+AP56</f>
        <v>84853.389999999985</v>
      </c>
      <c r="I56" s="70">
        <f t="shared" si="41"/>
        <v>19089.8</v>
      </c>
      <c r="J56" s="70">
        <f>J14+J19+J24+J30+J35+J40+J46+K51</f>
        <v>19089.8</v>
      </c>
      <c r="K56" s="82">
        <f t="shared" ref="K56" si="52">J56/I56</f>
        <v>1</v>
      </c>
      <c r="L56" s="70">
        <f t="shared" si="42"/>
        <v>0</v>
      </c>
      <c r="M56" s="70">
        <f t="shared" si="42"/>
        <v>0</v>
      </c>
      <c r="N56" s="82">
        <v>0</v>
      </c>
      <c r="O56" s="70">
        <f t="shared" si="43"/>
        <v>20394.05</v>
      </c>
      <c r="P56" s="70">
        <f t="shared" si="43"/>
        <v>10366.5</v>
      </c>
      <c r="Q56" s="82">
        <f t="shared" si="39"/>
        <v>0.50831002179557272</v>
      </c>
      <c r="R56" s="70">
        <f t="shared" si="44"/>
        <v>4127.74</v>
      </c>
      <c r="S56" s="70">
        <f t="shared" si="44"/>
        <v>0</v>
      </c>
      <c r="T56" s="82">
        <f t="shared" ref="T56" si="53">S56/R56</f>
        <v>0</v>
      </c>
      <c r="U56" s="70">
        <f t="shared" si="45"/>
        <v>0</v>
      </c>
      <c r="V56" s="70">
        <f t="shared" si="45"/>
        <v>0</v>
      </c>
      <c r="W56" s="82">
        <v>0</v>
      </c>
      <c r="X56" s="70">
        <f t="shared" si="46"/>
        <v>610.79999999999995</v>
      </c>
      <c r="Y56" s="70">
        <f t="shared" si="46"/>
        <v>0</v>
      </c>
      <c r="Z56" s="82">
        <f t="shared" ref="Z56" si="54">Y56/X56</f>
        <v>0</v>
      </c>
      <c r="AA56" s="70">
        <f t="shared" si="47"/>
        <v>0</v>
      </c>
      <c r="AB56" s="70">
        <f t="shared" si="47"/>
        <v>0</v>
      </c>
      <c r="AC56" s="82">
        <v>0</v>
      </c>
      <c r="AD56" s="70">
        <f t="shared" si="48"/>
        <v>0</v>
      </c>
      <c r="AE56" s="70">
        <f t="shared" si="48"/>
        <v>0</v>
      </c>
      <c r="AF56" s="82">
        <v>0</v>
      </c>
      <c r="AG56" s="70">
        <f t="shared" si="49"/>
        <v>40211.1</v>
      </c>
      <c r="AH56" s="70">
        <f t="shared" si="49"/>
        <v>0</v>
      </c>
      <c r="AI56" s="82">
        <v>0</v>
      </c>
      <c r="AJ56" s="70">
        <f t="shared" si="50"/>
        <v>0</v>
      </c>
      <c r="AK56" s="70">
        <f t="shared" si="50"/>
        <v>0</v>
      </c>
      <c r="AL56" s="82">
        <v>0</v>
      </c>
      <c r="AM56" s="70">
        <f t="shared" si="51"/>
        <v>0</v>
      </c>
      <c r="AN56" s="70">
        <f t="shared" si="51"/>
        <v>0</v>
      </c>
      <c r="AO56" s="82">
        <v>0</v>
      </c>
      <c r="AP56" s="70">
        <f t="shared" si="51"/>
        <v>419.9</v>
      </c>
      <c r="AQ56" s="70">
        <f t="shared" si="51"/>
        <v>0</v>
      </c>
      <c r="AR56" s="82">
        <v>0</v>
      </c>
      <c r="AS56" s="209"/>
      <c r="AT56" s="209"/>
    </row>
    <row r="57" spans="1:49" s="22" customFormat="1" ht="37.5">
      <c r="A57" s="207"/>
      <c r="B57" s="207"/>
      <c r="C57" s="207"/>
      <c r="D57" s="72" t="s">
        <v>39</v>
      </c>
      <c r="E57" s="69">
        <f>E15+E20+E25+E31+E36+E41+E52</f>
        <v>0</v>
      </c>
      <c r="F57" s="69">
        <f t="shared" ref="F57:F59" si="55">J57+M57+P57+S57+V57+Y57+AB57+AE57+AH57+AK57+AN57+AQ57</f>
        <v>0</v>
      </c>
      <c r="G57" s="82">
        <v>0</v>
      </c>
      <c r="H57" s="69">
        <f>H15+H25+H31+H36+H41+H52</f>
        <v>0</v>
      </c>
      <c r="I57" s="69">
        <f t="shared" si="38"/>
        <v>0</v>
      </c>
      <c r="J57" s="69">
        <f>J15+J25+J31+J36+J41+K52</f>
        <v>0</v>
      </c>
      <c r="K57" s="82">
        <v>0</v>
      </c>
      <c r="L57" s="69">
        <f t="shared" si="38"/>
        <v>0</v>
      </c>
      <c r="M57" s="69">
        <f t="shared" si="38"/>
        <v>0</v>
      </c>
      <c r="N57" s="82">
        <v>0</v>
      </c>
      <c r="O57" s="69">
        <f t="shared" si="38"/>
        <v>0</v>
      </c>
      <c r="P57" s="69">
        <f t="shared" si="38"/>
        <v>0</v>
      </c>
      <c r="Q57" s="82">
        <v>0</v>
      </c>
      <c r="R57" s="69">
        <f t="shared" si="38"/>
        <v>0</v>
      </c>
      <c r="S57" s="69">
        <f t="shared" si="38"/>
        <v>0</v>
      </c>
      <c r="T57" s="82">
        <v>0</v>
      </c>
      <c r="U57" s="69">
        <f t="shared" si="38"/>
        <v>0</v>
      </c>
      <c r="V57" s="69">
        <f t="shared" si="38"/>
        <v>0</v>
      </c>
      <c r="W57" s="82">
        <v>0</v>
      </c>
      <c r="X57" s="69">
        <f t="shared" si="38"/>
        <v>0</v>
      </c>
      <c r="Y57" s="69">
        <f t="shared" si="38"/>
        <v>0</v>
      </c>
      <c r="Z57" s="82">
        <v>0</v>
      </c>
      <c r="AA57" s="69">
        <f t="shared" si="38"/>
        <v>0</v>
      </c>
      <c r="AB57" s="69">
        <f t="shared" si="38"/>
        <v>0</v>
      </c>
      <c r="AC57" s="82">
        <v>0</v>
      </c>
      <c r="AD57" s="69">
        <f t="shared" si="38"/>
        <v>0</v>
      </c>
      <c r="AE57" s="69">
        <f t="shared" si="38"/>
        <v>0</v>
      </c>
      <c r="AF57" s="82">
        <v>0</v>
      </c>
      <c r="AG57" s="69">
        <f t="shared" si="38"/>
        <v>0</v>
      </c>
      <c r="AH57" s="69">
        <f t="shared" si="38"/>
        <v>0</v>
      </c>
      <c r="AI57" s="82">
        <v>0</v>
      </c>
      <c r="AJ57" s="69">
        <f t="shared" si="38"/>
        <v>0</v>
      </c>
      <c r="AK57" s="69">
        <f t="shared" si="38"/>
        <v>0</v>
      </c>
      <c r="AL57" s="82">
        <v>0</v>
      </c>
      <c r="AM57" s="69">
        <f t="shared" si="38"/>
        <v>0</v>
      </c>
      <c r="AN57" s="69">
        <f t="shared" si="38"/>
        <v>0</v>
      </c>
      <c r="AO57" s="82">
        <v>0</v>
      </c>
      <c r="AP57" s="69">
        <f t="shared" si="38"/>
        <v>0</v>
      </c>
      <c r="AQ57" s="69">
        <v>0</v>
      </c>
      <c r="AR57" s="82">
        <v>0</v>
      </c>
      <c r="AS57" s="210"/>
      <c r="AT57" s="210"/>
    </row>
    <row r="58" spans="1:49" s="78" customFormat="1">
      <c r="A58" s="203" t="s">
        <v>54</v>
      </c>
      <c r="B58" s="203"/>
      <c r="C58" s="203"/>
      <c r="D58" s="83" t="s">
        <v>38</v>
      </c>
      <c r="E58" s="58">
        <f>E11+E27+E43</f>
        <v>98990.92</v>
      </c>
      <c r="F58" s="77">
        <f>J58+M58+P58+S58+V58+Y58+AB58+AE58+AH58+AK58+AN58+AQ58</f>
        <v>0</v>
      </c>
      <c r="G58" s="93">
        <f t="shared" si="37"/>
        <v>0</v>
      </c>
      <c r="H58" s="58">
        <f>H11+H27+H43</f>
        <v>98990.92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0</v>
      </c>
      <c r="S58" s="58">
        <f>S11+S27+S43</f>
        <v>0</v>
      </c>
      <c r="T58" s="93">
        <v>0</v>
      </c>
      <c r="U58" s="58">
        <f>U11+U27+U43</f>
        <v>0</v>
      </c>
      <c r="V58" s="58">
        <f>V11+V27+V43</f>
        <v>0</v>
      </c>
      <c r="W58" s="93">
        <v>0</v>
      </c>
      <c r="X58" s="58">
        <f>X11+X27+X43</f>
        <v>14962.62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93">
        <v>0</v>
      </c>
      <c r="AD58" s="58">
        <f>AD11+AD27+AD43</f>
        <v>0</v>
      </c>
      <c r="AE58" s="58">
        <f>AE11+AE27+AE43</f>
        <v>0</v>
      </c>
      <c r="AF58" s="93">
        <v>0</v>
      </c>
      <c r="AG58" s="58">
        <f>AG11+AG27+AG43</f>
        <v>67175.600000000006</v>
      </c>
      <c r="AH58" s="58">
        <f>AH11+AH27+AH43</f>
        <v>0</v>
      </c>
      <c r="AI58" s="93">
        <v>0</v>
      </c>
      <c r="AJ58" s="5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0</v>
      </c>
      <c r="AQ58" s="58">
        <f>AQ11+AQ27+AQ43</f>
        <v>0</v>
      </c>
      <c r="AR58" s="93">
        <v>0</v>
      </c>
      <c r="AS58" s="204"/>
      <c r="AT58" s="204"/>
    </row>
    <row r="59" spans="1:49" s="78" customFormat="1" ht="37.5">
      <c r="A59" s="203"/>
      <c r="B59" s="203"/>
      <c r="C59" s="203"/>
      <c r="D59" s="79" t="s">
        <v>31</v>
      </c>
      <c r="E59" s="58">
        <f>E12+E28+E44</f>
        <v>0</v>
      </c>
      <c r="F59" s="77">
        <f t="shared" si="55"/>
        <v>0</v>
      </c>
      <c r="G59" s="93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93">
        <v>0</v>
      </c>
      <c r="AD59" s="58">
        <f>AD12+AD28+AD17+AD44+AD49</f>
        <v>0</v>
      </c>
      <c r="AE59" s="58">
        <f>AE12+AE28+AE17+AE44+AE49</f>
        <v>0</v>
      </c>
      <c r="AF59" s="93">
        <v>0</v>
      </c>
      <c r="AG59" s="58">
        <f>AG12+AG28+AG17+AG44+AG49</f>
        <v>0</v>
      </c>
      <c r="AH59" s="58">
        <f>AH12+AH28+AH17+AH44+AH49</f>
        <v>0</v>
      </c>
      <c r="AI59" s="93">
        <v>0</v>
      </c>
      <c r="AJ59" s="5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205"/>
      <c r="AT59" s="205"/>
    </row>
    <row r="60" spans="1:49" s="78" customFormat="1" ht="75">
      <c r="A60" s="203"/>
      <c r="B60" s="203"/>
      <c r="C60" s="203"/>
      <c r="D60" s="80" t="s">
        <v>27</v>
      </c>
      <c r="E60" s="58">
        <f>E13+E29+E45</f>
        <v>62926.22</v>
      </c>
      <c r="F60" s="77">
        <f>J60+M60+P60+S60+V60+Y60+AB60+AE60+AH60+AK60+AN60+AQ60</f>
        <v>0</v>
      </c>
      <c r="G60" s="93">
        <f t="shared" si="37"/>
        <v>0</v>
      </c>
      <c r="H60" s="58">
        <f t="shared" ref="H60:H61" si="56">H13+H29+H45</f>
        <v>62926.22</v>
      </c>
      <c r="I60" s="58">
        <f t="shared" ref="I60:I61" si="57">I13+I29+I18+I45+I50</f>
        <v>0</v>
      </c>
      <c r="J60" s="58">
        <f>J13+J29+J18+J45+K50</f>
        <v>0</v>
      </c>
      <c r="K60" s="93">
        <v>0</v>
      </c>
      <c r="L60" s="58">
        <f t="shared" ref="L60:M61" si="58">L13+L29+L18+L45+L50</f>
        <v>0</v>
      </c>
      <c r="M60" s="58">
        <f t="shared" si="58"/>
        <v>0</v>
      </c>
      <c r="N60" s="93">
        <v>0</v>
      </c>
      <c r="O60" s="58">
        <f t="shared" ref="O60:P61" si="59">O13+O29+O18+O45+O50</f>
        <v>16852.7</v>
      </c>
      <c r="P60" s="58">
        <f t="shared" si="59"/>
        <v>0</v>
      </c>
      <c r="Q60" s="93">
        <v>0</v>
      </c>
      <c r="R60" s="58">
        <f t="shared" ref="R60:S61" si="60">R13+R29+R18+R45+R50</f>
        <v>0</v>
      </c>
      <c r="S60" s="58">
        <f t="shared" si="60"/>
        <v>0</v>
      </c>
      <c r="T60" s="93">
        <v>0</v>
      </c>
      <c r="U60" s="58">
        <f t="shared" ref="U60:V61" si="61">U13+U29+U18+U45+U50</f>
        <v>0</v>
      </c>
      <c r="V60" s="58">
        <f t="shared" si="61"/>
        <v>0</v>
      </c>
      <c r="W60" s="93">
        <v>0</v>
      </c>
      <c r="X60" s="58">
        <f t="shared" ref="X60:Y61" si="62">X13+X29+X18+X45+X50</f>
        <v>14682.62</v>
      </c>
      <c r="Y60" s="58">
        <f t="shared" si="62"/>
        <v>0</v>
      </c>
      <c r="Z60" s="93">
        <v>0</v>
      </c>
      <c r="AA60" s="58">
        <f t="shared" ref="AA60:AB61" si="63">AA13+AA29+AA18+AA45+AA50</f>
        <v>0</v>
      </c>
      <c r="AB60" s="58">
        <f t="shared" si="63"/>
        <v>0</v>
      </c>
      <c r="AC60" s="93">
        <v>0</v>
      </c>
      <c r="AD60" s="58">
        <f t="shared" ref="AD60:AE61" si="64">AD13+AD29+AD18+AD45+AD50</f>
        <v>0</v>
      </c>
      <c r="AE60" s="58">
        <f t="shared" si="64"/>
        <v>0</v>
      </c>
      <c r="AF60" s="93">
        <v>0</v>
      </c>
      <c r="AG60" s="58">
        <f t="shared" ref="AG60:AH61" si="65">AG13+AG29+AG18+AG45+AG50</f>
        <v>31390.9</v>
      </c>
      <c r="AH60" s="58">
        <f t="shared" si="65"/>
        <v>0</v>
      </c>
      <c r="AI60" s="93">
        <v>0</v>
      </c>
      <c r="AJ60" s="58">
        <f t="shared" ref="AJ60:AK61" si="66">AJ13+AJ29+AJ18+AJ45+AJ50</f>
        <v>0</v>
      </c>
      <c r="AK60" s="58">
        <f t="shared" si="66"/>
        <v>0</v>
      </c>
      <c r="AL60" s="93">
        <v>0</v>
      </c>
      <c r="AM60" s="58">
        <f t="shared" ref="AM60:AN61" si="67">AM13+AM29+AM18+AM45+AM50</f>
        <v>0</v>
      </c>
      <c r="AN60" s="58">
        <f t="shared" si="67"/>
        <v>0</v>
      </c>
      <c r="AO60" s="93">
        <v>0</v>
      </c>
      <c r="AP60" s="58">
        <f t="shared" ref="AP60:AQ61" si="68">AP13+AP29+AP18+AP45+AP50</f>
        <v>0</v>
      </c>
      <c r="AQ60" s="58">
        <f t="shared" si="68"/>
        <v>0</v>
      </c>
      <c r="AR60" s="93">
        <v>0</v>
      </c>
      <c r="AS60" s="205"/>
      <c r="AT60" s="205"/>
    </row>
    <row r="61" spans="1:49" s="78" customFormat="1" ht="75">
      <c r="A61" s="203"/>
      <c r="B61" s="203"/>
      <c r="C61" s="203"/>
      <c r="D61" s="80" t="s">
        <v>28</v>
      </c>
      <c r="E61" s="58">
        <f t="shared" ref="E61" si="69">E14+E30+E46</f>
        <v>36064.699999999997</v>
      </c>
      <c r="F61" s="77">
        <f t="shared" ref="F61:F73" si="70">J61+M61+P61+S61+V61+Y61+AB61+AE61+AH61+AK61+AN61+AQ61</f>
        <v>0</v>
      </c>
      <c r="G61" s="93">
        <f t="shared" si="37"/>
        <v>0</v>
      </c>
      <c r="H61" s="58">
        <f t="shared" si="56"/>
        <v>36064.699999999997</v>
      </c>
      <c r="I61" s="58">
        <f t="shared" si="57"/>
        <v>0</v>
      </c>
      <c r="J61" s="58">
        <f>J14+J30+J19+J46+K51</f>
        <v>0</v>
      </c>
      <c r="K61" s="93">
        <v>0</v>
      </c>
      <c r="L61" s="58">
        <f t="shared" si="58"/>
        <v>0</v>
      </c>
      <c r="M61" s="58">
        <f t="shared" si="58"/>
        <v>0</v>
      </c>
      <c r="N61" s="93">
        <v>0</v>
      </c>
      <c r="O61" s="58">
        <f t="shared" si="59"/>
        <v>0</v>
      </c>
      <c r="P61" s="58">
        <f t="shared" si="59"/>
        <v>0</v>
      </c>
      <c r="Q61" s="93">
        <v>0</v>
      </c>
      <c r="R61" s="58">
        <f t="shared" si="60"/>
        <v>0</v>
      </c>
      <c r="S61" s="58">
        <f t="shared" si="60"/>
        <v>0</v>
      </c>
      <c r="T61" s="93">
        <v>0</v>
      </c>
      <c r="U61" s="58">
        <f t="shared" si="61"/>
        <v>0</v>
      </c>
      <c r="V61" s="58">
        <f t="shared" si="61"/>
        <v>0</v>
      </c>
      <c r="W61" s="93">
        <v>0</v>
      </c>
      <c r="X61" s="58">
        <f t="shared" si="62"/>
        <v>280</v>
      </c>
      <c r="Y61" s="58">
        <f t="shared" si="62"/>
        <v>0</v>
      </c>
      <c r="Z61" s="93">
        <v>0</v>
      </c>
      <c r="AA61" s="58">
        <f t="shared" si="63"/>
        <v>0</v>
      </c>
      <c r="AB61" s="58">
        <f t="shared" si="63"/>
        <v>0</v>
      </c>
      <c r="AC61" s="93">
        <v>0</v>
      </c>
      <c r="AD61" s="58">
        <f t="shared" si="64"/>
        <v>0</v>
      </c>
      <c r="AE61" s="58">
        <f t="shared" si="64"/>
        <v>0</v>
      </c>
      <c r="AF61" s="93">
        <v>0</v>
      </c>
      <c r="AG61" s="58">
        <f t="shared" si="65"/>
        <v>35784.699999999997</v>
      </c>
      <c r="AH61" s="58">
        <f t="shared" si="65"/>
        <v>0</v>
      </c>
      <c r="AI61" s="93">
        <v>0</v>
      </c>
      <c r="AJ61" s="58">
        <f t="shared" si="66"/>
        <v>0</v>
      </c>
      <c r="AK61" s="58">
        <f t="shared" si="66"/>
        <v>0</v>
      </c>
      <c r="AL61" s="93">
        <v>0</v>
      </c>
      <c r="AM61" s="58">
        <f t="shared" si="67"/>
        <v>0</v>
      </c>
      <c r="AN61" s="58">
        <f t="shared" si="67"/>
        <v>0</v>
      </c>
      <c r="AO61" s="93">
        <v>0</v>
      </c>
      <c r="AP61" s="58">
        <f t="shared" si="68"/>
        <v>0</v>
      </c>
      <c r="AQ61" s="58">
        <f t="shared" si="68"/>
        <v>0</v>
      </c>
      <c r="AR61" s="93">
        <v>0</v>
      </c>
      <c r="AS61" s="206"/>
      <c r="AT61" s="206"/>
    </row>
    <row r="62" spans="1:49" s="22" customFormat="1">
      <c r="A62" s="211" t="s">
        <v>55</v>
      </c>
      <c r="B62" s="211"/>
      <c r="C62" s="211"/>
      <c r="D62" s="96" t="s">
        <v>38</v>
      </c>
      <c r="E62" s="23">
        <f>E16+E21+E32</f>
        <v>73106.162599999996</v>
      </c>
      <c r="F62" s="39">
        <f t="shared" si="70"/>
        <v>31341.5726</v>
      </c>
      <c r="G62" s="56">
        <f t="shared" ref="G62:G65" si="71">F62/E62</f>
        <v>0.42871314107246</v>
      </c>
      <c r="H62" s="23">
        <f t="shared" ref="H62:J65" si="72">H16+H21+H32</f>
        <v>73106.162599999996</v>
      </c>
      <c r="I62" s="23">
        <f>I16+I21+I32</f>
        <v>19089.8</v>
      </c>
      <c r="J62" s="23">
        <f t="shared" si="72"/>
        <v>19089.8</v>
      </c>
      <c r="K62" s="94">
        <f>J62/I62</f>
        <v>1</v>
      </c>
      <c r="L62" s="23">
        <f>L16+L21+L32</f>
        <v>0</v>
      </c>
      <c r="M62" s="23">
        <f t="shared" ref="M62" si="73">M16+M21+M32</f>
        <v>0</v>
      </c>
      <c r="N62" s="94">
        <v>0</v>
      </c>
      <c r="O62" s="23">
        <f>O16+O21+O32</f>
        <v>22279.3226</v>
      </c>
      <c r="P62" s="23">
        <f t="shared" ref="P62" si="74">P16+P21+P32</f>
        <v>12251.7726</v>
      </c>
      <c r="Q62" s="95">
        <f>P62/O62</f>
        <v>0.5499167465711009</v>
      </c>
      <c r="R62" s="23">
        <f>R16+R21+R32</f>
        <v>4127.74</v>
      </c>
      <c r="S62" s="23">
        <f t="shared" ref="S62" si="75">S16+S21+S32</f>
        <v>0</v>
      </c>
      <c r="T62" s="94">
        <v>0</v>
      </c>
      <c r="U62" s="23">
        <f>U16+U21+U32</f>
        <v>0</v>
      </c>
      <c r="V62" s="23">
        <f t="shared" ref="V62" si="76">V16+V21+V32</f>
        <v>0</v>
      </c>
      <c r="W62" s="94">
        <v>0</v>
      </c>
      <c r="X62" s="23">
        <f>X16+X21+X32</f>
        <v>6615.2</v>
      </c>
      <c r="Y62" s="23">
        <f t="shared" ref="Y62" si="77">Y16+Y21+Y32</f>
        <v>0</v>
      </c>
      <c r="Z62" s="94">
        <v>0</v>
      </c>
      <c r="AA62" s="23">
        <f>AA16+AA21+AA32</f>
        <v>0</v>
      </c>
      <c r="AB62" s="23">
        <f t="shared" ref="AB62" si="78">AB16+AB21+AB32</f>
        <v>0</v>
      </c>
      <c r="AC62" s="94">
        <v>0</v>
      </c>
      <c r="AD62" s="23">
        <f>AD16+AD21+AD32</f>
        <v>0</v>
      </c>
      <c r="AE62" s="23">
        <f t="shared" ref="AE62" si="79">AE16+AE21+AE32</f>
        <v>0</v>
      </c>
      <c r="AF62" s="94">
        <v>0</v>
      </c>
      <c r="AG62" s="23">
        <f>AG16+AG21+AG32</f>
        <v>12596.1</v>
      </c>
      <c r="AH62" s="23">
        <f t="shared" ref="AH62" si="80">AH16+AH21+AH32</f>
        <v>0</v>
      </c>
      <c r="AI62" s="94">
        <v>0</v>
      </c>
      <c r="AJ62" s="23">
        <f>AJ16+AJ21+AJ32</f>
        <v>0</v>
      </c>
      <c r="AK62" s="23">
        <f t="shared" ref="AK62" si="81">AK16+AK21+AK32</f>
        <v>0</v>
      </c>
      <c r="AL62" s="94">
        <v>0</v>
      </c>
      <c r="AM62" s="23">
        <f>AM16+AM21+AM32</f>
        <v>0</v>
      </c>
      <c r="AN62" s="23">
        <f t="shared" ref="AN62" si="82">AN16+AN21+AN32</f>
        <v>0</v>
      </c>
      <c r="AO62" s="94">
        <v>0</v>
      </c>
      <c r="AP62" s="23">
        <f>AP16+AP21+AP32</f>
        <v>8398</v>
      </c>
      <c r="AQ62" s="23">
        <f t="shared" ref="AQ62" si="83">AQ16+AQ21+AQ32</f>
        <v>0</v>
      </c>
      <c r="AR62" s="94">
        <v>0</v>
      </c>
      <c r="AS62" s="208"/>
      <c r="AT62" s="208"/>
    </row>
    <row r="63" spans="1:49" s="22" customFormat="1" ht="37.5">
      <c r="A63" s="211"/>
      <c r="B63" s="211"/>
      <c r="C63" s="211"/>
      <c r="D63" s="97" t="s">
        <v>31</v>
      </c>
      <c r="E63" s="23">
        <f>E17+E22+E33</f>
        <v>946.37259999999992</v>
      </c>
      <c r="F63" s="39">
        <f t="shared" si="70"/>
        <v>73.372600000000006</v>
      </c>
      <c r="G63" s="56">
        <f t="shared" si="71"/>
        <v>7.7530351153446336E-2</v>
      </c>
      <c r="H63" s="23">
        <f t="shared" si="72"/>
        <v>946.37259999999992</v>
      </c>
      <c r="I63" s="23">
        <f>I54-I59</f>
        <v>0</v>
      </c>
      <c r="J63" s="23">
        <f>J54-J59</f>
        <v>0</v>
      </c>
      <c r="K63" s="94">
        <f t="shared" ref="K63" si="84">K16+K32</f>
        <v>0</v>
      </c>
      <c r="L63" s="23">
        <f>L54-L59</f>
        <v>0</v>
      </c>
      <c r="M63" s="23">
        <f>M54-M59</f>
        <v>0</v>
      </c>
      <c r="N63" s="94">
        <v>0</v>
      </c>
      <c r="O63" s="23">
        <f>O54-O59</f>
        <v>73.372600000000006</v>
      </c>
      <c r="P63" s="23">
        <f>P54-P59</f>
        <v>73.372600000000006</v>
      </c>
      <c r="Q63" s="95">
        <f t="shared" ref="Q63:Q65" si="85">P63/O63</f>
        <v>1</v>
      </c>
      <c r="R63" s="23">
        <f>R54-R59</f>
        <v>0</v>
      </c>
      <c r="S63" s="23">
        <f>S54-S59</f>
        <v>0</v>
      </c>
      <c r="T63" s="94">
        <v>0</v>
      </c>
      <c r="U63" s="23">
        <f>U54-U59</f>
        <v>945</v>
      </c>
      <c r="V63" s="23">
        <f>V54-V59</f>
        <v>0</v>
      </c>
      <c r="W63" s="94">
        <v>0</v>
      </c>
      <c r="X63" s="23">
        <f>X54-X59</f>
        <v>244.4</v>
      </c>
      <c r="Y63" s="23">
        <f>Y54-Y59</f>
        <v>0</v>
      </c>
      <c r="Z63" s="94">
        <v>0</v>
      </c>
      <c r="AA63" s="23">
        <f>AA54-AA59</f>
        <v>0</v>
      </c>
      <c r="AB63" s="23">
        <f>AB54-AB59</f>
        <v>0</v>
      </c>
      <c r="AC63" s="94">
        <v>0</v>
      </c>
      <c r="AD63" s="23">
        <f>AD54-AD59</f>
        <v>0</v>
      </c>
      <c r="AE63" s="23">
        <f>AE54-AE59</f>
        <v>0</v>
      </c>
      <c r="AF63" s="94">
        <v>0</v>
      </c>
      <c r="AG63" s="23">
        <f>AG54-AG59</f>
        <v>317.8</v>
      </c>
      <c r="AH63" s="23">
        <f>AH54-AH59</f>
        <v>0</v>
      </c>
      <c r="AI63" s="94">
        <v>0</v>
      </c>
      <c r="AJ63" s="23">
        <f>AJ54-AJ59</f>
        <v>0</v>
      </c>
      <c r="AK63" s="23">
        <f>AK54-AK59</f>
        <v>0</v>
      </c>
      <c r="AL63" s="94">
        <v>0</v>
      </c>
      <c r="AM63" s="23">
        <f>AM54-AM59</f>
        <v>0</v>
      </c>
      <c r="AN63" s="23">
        <f>AN54-AN59</f>
        <v>0</v>
      </c>
      <c r="AO63" s="94">
        <v>0</v>
      </c>
      <c r="AP63" s="23">
        <f>AP54-AP59</f>
        <v>310.8</v>
      </c>
      <c r="AQ63" s="23">
        <f>AQ54-AQ59</f>
        <v>0</v>
      </c>
      <c r="AR63" s="94">
        <v>0</v>
      </c>
      <c r="AS63" s="209"/>
      <c r="AT63" s="209"/>
    </row>
    <row r="64" spans="1:49" s="22" customFormat="1" ht="75">
      <c r="A64" s="211"/>
      <c r="B64" s="211"/>
      <c r="C64" s="211"/>
      <c r="D64" s="98" t="s">
        <v>27</v>
      </c>
      <c r="E64" s="23">
        <f t="shared" ref="E64:E65" si="86">E18+E23+E34</f>
        <v>23371.1</v>
      </c>
      <c r="F64" s="39">
        <f t="shared" si="70"/>
        <v>1811.9</v>
      </c>
      <c r="G64" s="56">
        <f t="shared" si="71"/>
        <v>7.7527373551095166E-2</v>
      </c>
      <c r="H64" s="23">
        <f t="shared" si="72"/>
        <v>23371.1</v>
      </c>
      <c r="I64" s="23">
        <f t="shared" ref="I64:J65" si="87">I55-I60</f>
        <v>0</v>
      </c>
      <c r="J64" s="23">
        <f t="shared" si="87"/>
        <v>0</v>
      </c>
      <c r="K64" s="94">
        <v>0</v>
      </c>
      <c r="L64" s="23">
        <f t="shared" ref="L64:M65" si="88">L55-L60</f>
        <v>0</v>
      </c>
      <c r="M64" s="23">
        <f t="shared" si="88"/>
        <v>0</v>
      </c>
      <c r="N64" s="94">
        <v>0</v>
      </c>
      <c r="O64" s="23">
        <f t="shared" ref="O64:P65" si="89">O55-O60</f>
        <v>1811.9000000000015</v>
      </c>
      <c r="P64" s="23">
        <f t="shared" si="89"/>
        <v>1811.9</v>
      </c>
      <c r="Q64" s="95">
        <f t="shared" si="85"/>
        <v>0.99999999999999922</v>
      </c>
      <c r="R64" s="23">
        <f t="shared" ref="R64:S65" si="90">R55-R60</f>
        <v>0</v>
      </c>
      <c r="S64" s="23">
        <f t="shared" si="90"/>
        <v>0</v>
      </c>
      <c r="T64" s="94">
        <v>0</v>
      </c>
      <c r="U64" s="23">
        <f t="shared" ref="U64:V65" si="91">U55-U60</f>
        <v>0</v>
      </c>
      <c r="V64" s="23">
        <f t="shared" si="91"/>
        <v>0</v>
      </c>
      <c r="W64" s="94">
        <v>0</v>
      </c>
      <c r="X64" s="23">
        <f t="shared" ref="X64:Y65" si="92">X55-X60</f>
        <v>6040.0000000000018</v>
      </c>
      <c r="Y64" s="23">
        <f t="shared" si="92"/>
        <v>0</v>
      </c>
      <c r="Z64" s="94">
        <v>0</v>
      </c>
      <c r="AA64" s="23">
        <f t="shared" ref="AA64:AB65" si="93">AA55-AA60</f>
        <v>0</v>
      </c>
      <c r="AB64" s="23">
        <f t="shared" si="93"/>
        <v>0</v>
      </c>
      <c r="AC64" s="94">
        <v>0</v>
      </c>
      <c r="AD64" s="23">
        <f t="shared" ref="AD64:AE65" si="94">AD55-AD60</f>
        <v>0</v>
      </c>
      <c r="AE64" s="23">
        <f t="shared" si="94"/>
        <v>0</v>
      </c>
      <c r="AF64" s="94">
        <v>0</v>
      </c>
      <c r="AG64" s="23">
        <f t="shared" ref="AG64:AH65" si="95">AG55-AG60</f>
        <v>7851.9000000000015</v>
      </c>
      <c r="AH64" s="23">
        <f t="shared" si="95"/>
        <v>0</v>
      </c>
      <c r="AI64" s="94">
        <v>0</v>
      </c>
      <c r="AJ64" s="23">
        <f t="shared" ref="AJ64:AK65" si="96">AJ55-AJ60</f>
        <v>0</v>
      </c>
      <c r="AK64" s="23">
        <f t="shared" si="96"/>
        <v>0</v>
      </c>
      <c r="AL64" s="94">
        <v>0</v>
      </c>
      <c r="AM64" s="23">
        <f t="shared" ref="AM64:AN65" si="97">AM55-AM60</f>
        <v>0</v>
      </c>
      <c r="AN64" s="23">
        <f t="shared" si="97"/>
        <v>0</v>
      </c>
      <c r="AO64" s="94">
        <v>0</v>
      </c>
      <c r="AP64" s="23">
        <f t="shared" ref="AP64:AQ65" si="98">AP55-AP60</f>
        <v>7667.3</v>
      </c>
      <c r="AQ64" s="23">
        <f t="shared" si="98"/>
        <v>0</v>
      </c>
      <c r="AR64" s="94">
        <v>0</v>
      </c>
      <c r="AS64" s="209"/>
      <c r="AT64" s="209"/>
    </row>
    <row r="65" spans="1:46" s="22" customFormat="1" ht="75">
      <c r="A65" s="211"/>
      <c r="B65" s="211"/>
      <c r="C65" s="211"/>
      <c r="D65" s="98" t="s">
        <v>28</v>
      </c>
      <c r="E65" s="23">
        <f t="shared" si="86"/>
        <v>48788.689999999995</v>
      </c>
      <c r="F65" s="39">
        <f t="shared" si="70"/>
        <v>29456.3</v>
      </c>
      <c r="G65" s="56">
        <f t="shared" si="71"/>
        <v>0.60375263201369012</v>
      </c>
      <c r="H65" s="23">
        <f t="shared" si="72"/>
        <v>48788.689999999995</v>
      </c>
      <c r="I65" s="23">
        <f t="shared" si="87"/>
        <v>19089.8</v>
      </c>
      <c r="J65" s="23">
        <f t="shared" si="87"/>
        <v>19089.8</v>
      </c>
      <c r="K65" s="94">
        <f>J65/I65</f>
        <v>1</v>
      </c>
      <c r="L65" s="23">
        <f t="shared" si="88"/>
        <v>0</v>
      </c>
      <c r="M65" s="23">
        <f t="shared" si="88"/>
        <v>0</v>
      </c>
      <c r="N65" s="94">
        <v>0</v>
      </c>
      <c r="O65" s="23">
        <f t="shared" si="89"/>
        <v>20394.05</v>
      </c>
      <c r="P65" s="23">
        <f t="shared" si="89"/>
        <v>10366.5</v>
      </c>
      <c r="Q65" s="95">
        <f t="shared" si="85"/>
        <v>0.50831002179557272</v>
      </c>
      <c r="R65" s="23">
        <f t="shared" si="90"/>
        <v>4127.74</v>
      </c>
      <c r="S65" s="23">
        <f>S56-S61</f>
        <v>0</v>
      </c>
      <c r="T65" s="94">
        <v>0</v>
      </c>
      <c r="U65" s="23">
        <f t="shared" si="91"/>
        <v>0</v>
      </c>
      <c r="V65" s="23">
        <f t="shared" si="91"/>
        <v>0</v>
      </c>
      <c r="W65" s="94">
        <v>0</v>
      </c>
      <c r="X65" s="23">
        <f t="shared" si="92"/>
        <v>330.79999999999995</v>
      </c>
      <c r="Y65" s="23">
        <f t="shared" si="92"/>
        <v>0</v>
      </c>
      <c r="Z65" s="94">
        <v>0</v>
      </c>
      <c r="AA65" s="23">
        <f t="shared" si="93"/>
        <v>0</v>
      </c>
      <c r="AB65" s="23">
        <f t="shared" si="93"/>
        <v>0</v>
      </c>
      <c r="AC65" s="94">
        <v>0</v>
      </c>
      <c r="AD65" s="23">
        <f t="shared" si="94"/>
        <v>0</v>
      </c>
      <c r="AE65" s="23">
        <f t="shared" si="94"/>
        <v>0</v>
      </c>
      <c r="AF65" s="94">
        <v>0</v>
      </c>
      <c r="AG65" s="23">
        <f t="shared" si="95"/>
        <v>4426.4000000000015</v>
      </c>
      <c r="AH65" s="23">
        <f t="shared" si="95"/>
        <v>0</v>
      </c>
      <c r="AI65" s="94">
        <v>0</v>
      </c>
      <c r="AJ65" s="23">
        <f t="shared" si="96"/>
        <v>0</v>
      </c>
      <c r="AK65" s="23">
        <f t="shared" si="96"/>
        <v>0</v>
      </c>
      <c r="AL65" s="94">
        <v>0</v>
      </c>
      <c r="AM65" s="23">
        <f t="shared" si="97"/>
        <v>0</v>
      </c>
      <c r="AN65" s="23">
        <f t="shared" si="97"/>
        <v>0</v>
      </c>
      <c r="AO65" s="94">
        <v>0</v>
      </c>
      <c r="AP65" s="23">
        <f t="shared" si="98"/>
        <v>419.9</v>
      </c>
      <c r="AQ65" s="23">
        <f t="shared" si="98"/>
        <v>0</v>
      </c>
      <c r="AR65" s="94">
        <v>0</v>
      </c>
      <c r="AS65" s="210"/>
      <c r="AT65" s="210"/>
    </row>
    <row r="66" spans="1:46" s="78" customFormat="1">
      <c r="A66" s="212" t="s">
        <v>83</v>
      </c>
      <c r="B66" s="212"/>
      <c r="C66" s="212"/>
      <c r="D66" s="83" t="s">
        <v>38</v>
      </c>
      <c r="E66" s="58">
        <f>E53</f>
        <v>173042.08259999999</v>
      </c>
      <c r="F66" s="58">
        <f t="shared" ref="F66:AR69" si="99">F53</f>
        <v>31341.5726</v>
      </c>
      <c r="G66" s="100">
        <f>F66/E66</f>
        <v>0.18112110146321136</v>
      </c>
      <c r="H66" s="58">
        <f t="shared" si="99"/>
        <v>173042.08259999999</v>
      </c>
      <c r="I66" s="58">
        <f t="shared" si="99"/>
        <v>19089.8</v>
      </c>
      <c r="J66" s="58">
        <f t="shared" si="99"/>
        <v>19089.8</v>
      </c>
      <c r="K66" s="99">
        <f>J66/I66</f>
        <v>1</v>
      </c>
      <c r="L66" s="58">
        <f t="shared" si="99"/>
        <v>0</v>
      </c>
      <c r="M66" s="58">
        <f t="shared" si="99"/>
        <v>0</v>
      </c>
      <c r="N66" s="99">
        <v>0</v>
      </c>
      <c r="O66" s="58">
        <f t="shared" si="99"/>
        <v>39132.022599999997</v>
      </c>
      <c r="P66" s="58">
        <f t="shared" si="99"/>
        <v>12251.7726</v>
      </c>
      <c r="Q66" s="99">
        <f>P66/O66</f>
        <v>0.31308815098149312</v>
      </c>
      <c r="R66" s="58">
        <f t="shared" si="99"/>
        <v>4127.74</v>
      </c>
      <c r="S66" s="58">
        <f t="shared" si="99"/>
        <v>0</v>
      </c>
      <c r="T66" s="58">
        <f t="shared" ref="T66" si="100">T53</f>
        <v>0</v>
      </c>
      <c r="U66" s="58">
        <f t="shared" si="99"/>
        <v>945</v>
      </c>
      <c r="V66" s="58">
        <f t="shared" si="99"/>
        <v>0</v>
      </c>
      <c r="W66" s="58">
        <f t="shared" si="99"/>
        <v>0</v>
      </c>
      <c r="X66" s="58">
        <f t="shared" si="99"/>
        <v>21577.820000000003</v>
      </c>
      <c r="Y66" s="58">
        <f t="shared" si="99"/>
        <v>0</v>
      </c>
      <c r="Z66" s="58">
        <f t="shared" si="99"/>
        <v>0</v>
      </c>
      <c r="AA66" s="58">
        <f t="shared" si="99"/>
        <v>0</v>
      </c>
      <c r="AB66" s="58">
        <f t="shared" si="99"/>
        <v>0</v>
      </c>
      <c r="AC66" s="58">
        <f t="shared" si="99"/>
        <v>0</v>
      </c>
      <c r="AD66" s="58">
        <f t="shared" si="99"/>
        <v>0</v>
      </c>
      <c r="AE66" s="58">
        <f t="shared" si="99"/>
        <v>0</v>
      </c>
      <c r="AF66" s="58">
        <f t="shared" si="99"/>
        <v>0</v>
      </c>
      <c r="AG66" s="58">
        <f t="shared" si="99"/>
        <v>79771.700000000012</v>
      </c>
      <c r="AH66" s="58">
        <f t="shared" si="99"/>
        <v>0</v>
      </c>
      <c r="AI66" s="58">
        <f t="shared" si="99"/>
        <v>0</v>
      </c>
      <c r="AJ66" s="58">
        <f t="shared" si="99"/>
        <v>0</v>
      </c>
      <c r="AK66" s="58">
        <f t="shared" si="99"/>
        <v>0</v>
      </c>
      <c r="AL66" s="58">
        <f t="shared" si="99"/>
        <v>0</v>
      </c>
      <c r="AM66" s="58">
        <f t="shared" si="99"/>
        <v>0</v>
      </c>
      <c r="AN66" s="58">
        <f t="shared" si="99"/>
        <v>0</v>
      </c>
      <c r="AO66" s="58">
        <f t="shared" si="99"/>
        <v>0</v>
      </c>
      <c r="AP66" s="58">
        <f t="shared" si="99"/>
        <v>8398</v>
      </c>
      <c r="AQ66" s="58">
        <f t="shared" si="99"/>
        <v>0</v>
      </c>
      <c r="AR66" s="58">
        <f t="shared" si="99"/>
        <v>0</v>
      </c>
      <c r="AS66" s="204"/>
      <c r="AT66" s="204"/>
    </row>
    <row r="67" spans="1:46" s="78" customFormat="1" ht="37.5">
      <c r="A67" s="212"/>
      <c r="B67" s="212"/>
      <c r="C67" s="212"/>
      <c r="D67" s="79" t="s">
        <v>31</v>
      </c>
      <c r="E67" s="58">
        <f t="shared" ref="E67:T69" si="101">E54</f>
        <v>1891.3725999999999</v>
      </c>
      <c r="F67" s="58">
        <f t="shared" si="101"/>
        <v>73.372600000000006</v>
      </c>
      <c r="G67" s="100">
        <f t="shared" ref="G67:G69" si="102">F67/E67</f>
        <v>3.8793308098044779E-2</v>
      </c>
      <c r="H67" s="58">
        <f t="shared" si="101"/>
        <v>1891.3725999999999</v>
      </c>
      <c r="I67" s="58">
        <f t="shared" si="101"/>
        <v>0</v>
      </c>
      <c r="J67" s="58">
        <f t="shared" si="101"/>
        <v>0</v>
      </c>
      <c r="K67" s="58">
        <f t="shared" ref="K67:K68" si="103">K54</f>
        <v>0</v>
      </c>
      <c r="L67" s="58">
        <f t="shared" si="101"/>
        <v>0</v>
      </c>
      <c r="M67" s="58">
        <f t="shared" si="101"/>
        <v>0</v>
      </c>
      <c r="N67" s="99">
        <v>0</v>
      </c>
      <c r="O67" s="58">
        <f t="shared" si="101"/>
        <v>73.372600000000006</v>
      </c>
      <c r="P67" s="58">
        <f t="shared" si="101"/>
        <v>73.372600000000006</v>
      </c>
      <c r="Q67" s="99">
        <f t="shared" ref="Q67:Q69" si="104">P67/O67</f>
        <v>1</v>
      </c>
      <c r="R67" s="58">
        <f t="shared" si="101"/>
        <v>0</v>
      </c>
      <c r="S67" s="58">
        <f t="shared" si="101"/>
        <v>0</v>
      </c>
      <c r="T67" s="58">
        <f t="shared" si="101"/>
        <v>0</v>
      </c>
      <c r="U67" s="58">
        <f t="shared" si="99"/>
        <v>945</v>
      </c>
      <c r="V67" s="58">
        <f t="shared" si="99"/>
        <v>0</v>
      </c>
      <c r="W67" s="58">
        <f t="shared" si="99"/>
        <v>0</v>
      </c>
      <c r="X67" s="58">
        <f t="shared" si="99"/>
        <v>244.4</v>
      </c>
      <c r="Y67" s="58">
        <f t="shared" si="99"/>
        <v>0</v>
      </c>
      <c r="Z67" s="58">
        <f t="shared" si="99"/>
        <v>0</v>
      </c>
      <c r="AA67" s="58">
        <f t="shared" si="99"/>
        <v>0</v>
      </c>
      <c r="AB67" s="58">
        <f t="shared" si="99"/>
        <v>0</v>
      </c>
      <c r="AC67" s="58">
        <f t="shared" si="99"/>
        <v>0</v>
      </c>
      <c r="AD67" s="58">
        <f t="shared" si="99"/>
        <v>0</v>
      </c>
      <c r="AE67" s="58">
        <f t="shared" si="99"/>
        <v>0</v>
      </c>
      <c r="AF67" s="58">
        <f t="shared" si="99"/>
        <v>0</v>
      </c>
      <c r="AG67" s="58">
        <f t="shared" si="99"/>
        <v>317.8</v>
      </c>
      <c r="AH67" s="58">
        <f t="shared" si="99"/>
        <v>0</v>
      </c>
      <c r="AI67" s="58">
        <f t="shared" si="99"/>
        <v>0</v>
      </c>
      <c r="AJ67" s="58">
        <f t="shared" si="99"/>
        <v>0</v>
      </c>
      <c r="AK67" s="58">
        <f t="shared" si="99"/>
        <v>0</v>
      </c>
      <c r="AL67" s="58">
        <f t="shared" si="99"/>
        <v>0</v>
      </c>
      <c r="AM67" s="58">
        <f t="shared" si="99"/>
        <v>0</v>
      </c>
      <c r="AN67" s="58">
        <f t="shared" si="99"/>
        <v>0</v>
      </c>
      <c r="AO67" s="58">
        <f t="shared" si="99"/>
        <v>0</v>
      </c>
      <c r="AP67" s="58">
        <f t="shared" si="99"/>
        <v>310.8</v>
      </c>
      <c r="AQ67" s="58">
        <f t="shared" si="99"/>
        <v>0</v>
      </c>
      <c r="AR67" s="58">
        <f t="shared" si="99"/>
        <v>0</v>
      </c>
      <c r="AS67" s="205"/>
      <c r="AT67" s="205"/>
    </row>
    <row r="68" spans="1:46" s="78" customFormat="1" ht="75">
      <c r="A68" s="212"/>
      <c r="B68" s="212"/>
      <c r="C68" s="212"/>
      <c r="D68" s="80" t="s">
        <v>27</v>
      </c>
      <c r="E68" s="58">
        <f t="shared" si="101"/>
        <v>86297.32</v>
      </c>
      <c r="F68" s="58">
        <f t="shared" si="99"/>
        <v>1811.9</v>
      </c>
      <c r="G68" s="100">
        <f t="shared" si="102"/>
        <v>2.0996017025789446E-2</v>
      </c>
      <c r="H68" s="58">
        <f t="shared" si="99"/>
        <v>86297.32</v>
      </c>
      <c r="I68" s="58">
        <f t="shared" si="99"/>
        <v>0</v>
      </c>
      <c r="J68" s="58">
        <f t="shared" si="99"/>
        <v>0</v>
      </c>
      <c r="K68" s="58">
        <f t="shared" si="103"/>
        <v>0</v>
      </c>
      <c r="L68" s="58">
        <f t="shared" si="99"/>
        <v>0</v>
      </c>
      <c r="M68" s="58">
        <f t="shared" si="99"/>
        <v>0</v>
      </c>
      <c r="N68" s="99">
        <v>0</v>
      </c>
      <c r="O68" s="58">
        <f t="shared" si="99"/>
        <v>18664.600000000002</v>
      </c>
      <c r="P68" s="58">
        <f t="shared" si="99"/>
        <v>1811.9</v>
      </c>
      <c r="Q68" s="99">
        <f t="shared" si="104"/>
        <v>9.7076819219270694E-2</v>
      </c>
      <c r="R68" s="58">
        <f t="shared" si="99"/>
        <v>0</v>
      </c>
      <c r="S68" s="58">
        <f t="shared" si="99"/>
        <v>0</v>
      </c>
      <c r="T68" s="58">
        <f t="shared" ref="T68" si="105">T55</f>
        <v>0</v>
      </c>
      <c r="U68" s="58">
        <f t="shared" si="99"/>
        <v>0</v>
      </c>
      <c r="V68" s="58">
        <f t="shared" si="99"/>
        <v>0</v>
      </c>
      <c r="W68" s="58">
        <f t="shared" si="99"/>
        <v>0</v>
      </c>
      <c r="X68" s="58">
        <f t="shared" si="99"/>
        <v>20722.620000000003</v>
      </c>
      <c r="Y68" s="58">
        <f t="shared" si="99"/>
        <v>0</v>
      </c>
      <c r="Z68" s="58">
        <f t="shared" si="99"/>
        <v>0</v>
      </c>
      <c r="AA68" s="58">
        <f t="shared" si="99"/>
        <v>0</v>
      </c>
      <c r="AB68" s="58">
        <f t="shared" si="99"/>
        <v>0</v>
      </c>
      <c r="AC68" s="58">
        <f t="shared" si="99"/>
        <v>0</v>
      </c>
      <c r="AD68" s="58">
        <f t="shared" si="99"/>
        <v>0</v>
      </c>
      <c r="AE68" s="58">
        <f t="shared" si="99"/>
        <v>0</v>
      </c>
      <c r="AF68" s="58">
        <f t="shared" si="99"/>
        <v>0</v>
      </c>
      <c r="AG68" s="58">
        <f t="shared" si="99"/>
        <v>39242.800000000003</v>
      </c>
      <c r="AH68" s="58">
        <f t="shared" si="99"/>
        <v>0</v>
      </c>
      <c r="AI68" s="58">
        <f t="shared" si="99"/>
        <v>0</v>
      </c>
      <c r="AJ68" s="58">
        <f t="shared" si="99"/>
        <v>0</v>
      </c>
      <c r="AK68" s="58">
        <f t="shared" si="99"/>
        <v>0</v>
      </c>
      <c r="AL68" s="58">
        <f t="shared" si="99"/>
        <v>0</v>
      </c>
      <c r="AM68" s="58">
        <f t="shared" si="99"/>
        <v>0</v>
      </c>
      <c r="AN68" s="58">
        <f t="shared" si="99"/>
        <v>0</v>
      </c>
      <c r="AO68" s="58">
        <f t="shared" si="99"/>
        <v>0</v>
      </c>
      <c r="AP68" s="58">
        <f t="shared" si="99"/>
        <v>7667.3</v>
      </c>
      <c r="AQ68" s="58">
        <f t="shared" si="99"/>
        <v>0</v>
      </c>
      <c r="AR68" s="58">
        <f t="shared" si="99"/>
        <v>0</v>
      </c>
      <c r="AS68" s="205"/>
      <c r="AT68" s="205"/>
    </row>
    <row r="69" spans="1:46" s="78" customFormat="1" ht="75">
      <c r="A69" s="212"/>
      <c r="B69" s="212"/>
      <c r="C69" s="212"/>
      <c r="D69" s="80" t="s">
        <v>28</v>
      </c>
      <c r="E69" s="58">
        <f t="shared" si="101"/>
        <v>84853.389999999985</v>
      </c>
      <c r="F69" s="58">
        <f t="shared" si="99"/>
        <v>29456.3</v>
      </c>
      <c r="G69" s="100">
        <f t="shared" si="102"/>
        <v>0.34714346710249294</v>
      </c>
      <c r="H69" s="58">
        <f t="shared" si="99"/>
        <v>84853.389999999985</v>
      </c>
      <c r="I69" s="58">
        <f t="shared" si="99"/>
        <v>19089.8</v>
      </c>
      <c r="J69" s="58">
        <f t="shared" si="99"/>
        <v>19089.8</v>
      </c>
      <c r="K69" s="99">
        <f t="shared" ref="K69" si="106">J69/I69</f>
        <v>1</v>
      </c>
      <c r="L69" s="58">
        <f t="shared" si="99"/>
        <v>0</v>
      </c>
      <c r="M69" s="58">
        <f t="shared" si="99"/>
        <v>0</v>
      </c>
      <c r="N69" s="99">
        <v>0</v>
      </c>
      <c r="O69" s="58">
        <f t="shared" si="99"/>
        <v>20394.05</v>
      </c>
      <c r="P69" s="58">
        <f t="shared" si="99"/>
        <v>10366.5</v>
      </c>
      <c r="Q69" s="99">
        <f t="shared" si="104"/>
        <v>0.50831002179557272</v>
      </c>
      <c r="R69" s="58">
        <f t="shared" si="99"/>
        <v>4127.74</v>
      </c>
      <c r="S69" s="58">
        <f t="shared" si="99"/>
        <v>0</v>
      </c>
      <c r="T69" s="58">
        <f t="shared" ref="T69" si="107">T56</f>
        <v>0</v>
      </c>
      <c r="U69" s="58">
        <f t="shared" si="99"/>
        <v>0</v>
      </c>
      <c r="V69" s="58">
        <f t="shared" si="99"/>
        <v>0</v>
      </c>
      <c r="W69" s="58">
        <f t="shared" si="99"/>
        <v>0</v>
      </c>
      <c r="X69" s="58">
        <f t="shared" si="99"/>
        <v>610.79999999999995</v>
      </c>
      <c r="Y69" s="58">
        <f t="shared" si="99"/>
        <v>0</v>
      </c>
      <c r="Z69" s="58">
        <f t="shared" si="99"/>
        <v>0</v>
      </c>
      <c r="AA69" s="58">
        <f t="shared" si="99"/>
        <v>0</v>
      </c>
      <c r="AB69" s="58">
        <f t="shared" si="99"/>
        <v>0</v>
      </c>
      <c r="AC69" s="58">
        <f t="shared" si="99"/>
        <v>0</v>
      </c>
      <c r="AD69" s="58">
        <f t="shared" si="99"/>
        <v>0</v>
      </c>
      <c r="AE69" s="58">
        <f t="shared" si="99"/>
        <v>0</v>
      </c>
      <c r="AF69" s="58">
        <f t="shared" si="99"/>
        <v>0</v>
      </c>
      <c r="AG69" s="58">
        <f t="shared" si="99"/>
        <v>40211.1</v>
      </c>
      <c r="AH69" s="58">
        <f t="shared" si="99"/>
        <v>0</v>
      </c>
      <c r="AI69" s="58">
        <f t="shared" si="99"/>
        <v>0</v>
      </c>
      <c r="AJ69" s="58">
        <f t="shared" si="99"/>
        <v>0</v>
      </c>
      <c r="AK69" s="58">
        <f t="shared" si="99"/>
        <v>0</v>
      </c>
      <c r="AL69" s="58">
        <f t="shared" si="99"/>
        <v>0</v>
      </c>
      <c r="AM69" s="58">
        <f t="shared" si="99"/>
        <v>0</v>
      </c>
      <c r="AN69" s="58">
        <f t="shared" si="99"/>
        <v>0</v>
      </c>
      <c r="AO69" s="58">
        <f t="shared" si="99"/>
        <v>0</v>
      </c>
      <c r="AP69" s="58">
        <f t="shared" si="99"/>
        <v>419.9</v>
      </c>
      <c r="AQ69" s="58">
        <f t="shared" si="99"/>
        <v>0</v>
      </c>
      <c r="AR69" s="58">
        <f t="shared" si="99"/>
        <v>0</v>
      </c>
      <c r="AS69" s="206"/>
      <c r="AT69" s="206"/>
    </row>
    <row r="70" spans="1:46" s="64" customFormat="1">
      <c r="A70" s="203" t="s">
        <v>56</v>
      </c>
      <c r="B70" s="203"/>
      <c r="C70" s="203"/>
      <c r="D70" s="83" t="s">
        <v>38</v>
      </c>
      <c r="E70" s="58">
        <f>E53-E66</f>
        <v>0</v>
      </c>
      <c r="F70" s="74">
        <f t="shared" si="70"/>
        <v>0</v>
      </c>
      <c r="G70" s="99">
        <v>0</v>
      </c>
      <c r="H70" s="58">
        <f t="shared" ref="H70:AQ73" si="108">H53-H66</f>
        <v>0</v>
      </c>
      <c r="I70" s="58">
        <f t="shared" si="108"/>
        <v>0</v>
      </c>
      <c r="J70" s="58">
        <f t="shared" si="108"/>
        <v>0</v>
      </c>
      <c r="K70" s="99">
        <v>0</v>
      </c>
      <c r="L70" s="58">
        <f t="shared" si="108"/>
        <v>0</v>
      </c>
      <c r="M70" s="58">
        <f t="shared" si="108"/>
        <v>0</v>
      </c>
      <c r="N70" s="99">
        <v>0</v>
      </c>
      <c r="O70" s="58">
        <f t="shared" si="108"/>
        <v>0</v>
      </c>
      <c r="P70" s="58">
        <f t="shared" si="108"/>
        <v>0</v>
      </c>
      <c r="Q70" s="99">
        <v>0</v>
      </c>
      <c r="R70" s="58">
        <f t="shared" si="108"/>
        <v>0</v>
      </c>
      <c r="S70" s="58">
        <f t="shared" si="108"/>
        <v>0</v>
      </c>
      <c r="T70" s="99">
        <v>0</v>
      </c>
      <c r="U70" s="58">
        <f t="shared" si="108"/>
        <v>0</v>
      </c>
      <c r="V70" s="58">
        <f t="shared" si="108"/>
        <v>0</v>
      </c>
      <c r="W70" s="99">
        <v>0</v>
      </c>
      <c r="X70" s="58">
        <f t="shared" si="108"/>
        <v>0</v>
      </c>
      <c r="Y70" s="58">
        <f t="shared" si="108"/>
        <v>0</v>
      </c>
      <c r="Z70" s="99">
        <v>0</v>
      </c>
      <c r="AA70" s="58">
        <f t="shared" si="108"/>
        <v>0</v>
      </c>
      <c r="AB70" s="58">
        <f t="shared" si="108"/>
        <v>0</v>
      </c>
      <c r="AC70" s="99">
        <v>0</v>
      </c>
      <c r="AD70" s="58">
        <f t="shared" si="108"/>
        <v>0</v>
      </c>
      <c r="AE70" s="58">
        <f t="shared" si="108"/>
        <v>0</v>
      </c>
      <c r="AF70" s="99">
        <v>0</v>
      </c>
      <c r="AG70" s="58">
        <f t="shared" si="108"/>
        <v>0</v>
      </c>
      <c r="AH70" s="58">
        <f t="shared" si="108"/>
        <v>0</v>
      </c>
      <c r="AI70" s="99">
        <v>0</v>
      </c>
      <c r="AJ70" s="58">
        <f t="shared" si="108"/>
        <v>0</v>
      </c>
      <c r="AK70" s="58">
        <f t="shared" si="108"/>
        <v>0</v>
      </c>
      <c r="AL70" s="99">
        <v>0</v>
      </c>
      <c r="AM70" s="58">
        <f t="shared" si="108"/>
        <v>0</v>
      </c>
      <c r="AN70" s="58">
        <f t="shared" si="108"/>
        <v>0</v>
      </c>
      <c r="AO70" s="99">
        <v>0</v>
      </c>
      <c r="AP70" s="58">
        <f t="shared" si="108"/>
        <v>0</v>
      </c>
      <c r="AQ70" s="58">
        <f t="shared" si="108"/>
        <v>0</v>
      </c>
      <c r="AR70" s="99">
        <v>0</v>
      </c>
      <c r="AS70" s="214"/>
      <c r="AT70" s="214"/>
    </row>
    <row r="71" spans="1:46" s="64" customFormat="1" ht="37.5">
      <c r="A71" s="203"/>
      <c r="B71" s="203"/>
      <c r="C71" s="203"/>
      <c r="D71" s="75" t="s">
        <v>31</v>
      </c>
      <c r="E71" s="58">
        <f t="shared" ref="E71:E73" si="109">E54-E67</f>
        <v>0</v>
      </c>
      <c r="F71" s="74">
        <f t="shared" si="70"/>
        <v>0</v>
      </c>
      <c r="G71" s="99">
        <v>0</v>
      </c>
      <c r="H71" s="58">
        <f t="shared" si="108"/>
        <v>0</v>
      </c>
      <c r="I71" s="58">
        <f t="shared" si="108"/>
        <v>0</v>
      </c>
      <c r="J71" s="58">
        <f t="shared" si="108"/>
        <v>0</v>
      </c>
      <c r="K71" s="99">
        <v>0</v>
      </c>
      <c r="L71" s="58">
        <f t="shared" si="108"/>
        <v>0</v>
      </c>
      <c r="M71" s="58">
        <f t="shared" si="108"/>
        <v>0</v>
      </c>
      <c r="N71" s="99">
        <v>0</v>
      </c>
      <c r="O71" s="58">
        <f t="shared" si="108"/>
        <v>0</v>
      </c>
      <c r="P71" s="58">
        <f t="shared" si="108"/>
        <v>0</v>
      </c>
      <c r="Q71" s="99">
        <v>0</v>
      </c>
      <c r="R71" s="58">
        <f t="shared" si="108"/>
        <v>0</v>
      </c>
      <c r="S71" s="58">
        <f t="shared" si="108"/>
        <v>0</v>
      </c>
      <c r="T71" s="99">
        <v>0</v>
      </c>
      <c r="U71" s="58">
        <f t="shared" si="108"/>
        <v>0</v>
      </c>
      <c r="V71" s="58">
        <f t="shared" si="108"/>
        <v>0</v>
      </c>
      <c r="W71" s="99">
        <v>0</v>
      </c>
      <c r="X71" s="58">
        <f t="shared" si="108"/>
        <v>0</v>
      </c>
      <c r="Y71" s="58">
        <f t="shared" si="108"/>
        <v>0</v>
      </c>
      <c r="Z71" s="99">
        <v>0</v>
      </c>
      <c r="AA71" s="58">
        <f t="shared" si="108"/>
        <v>0</v>
      </c>
      <c r="AB71" s="58">
        <f t="shared" si="108"/>
        <v>0</v>
      </c>
      <c r="AC71" s="99">
        <v>0</v>
      </c>
      <c r="AD71" s="58">
        <f t="shared" si="108"/>
        <v>0</v>
      </c>
      <c r="AE71" s="58">
        <f t="shared" si="108"/>
        <v>0</v>
      </c>
      <c r="AF71" s="99">
        <v>0</v>
      </c>
      <c r="AG71" s="58">
        <f t="shared" si="108"/>
        <v>0</v>
      </c>
      <c r="AH71" s="58">
        <f t="shared" si="108"/>
        <v>0</v>
      </c>
      <c r="AI71" s="99">
        <v>0</v>
      </c>
      <c r="AJ71" s="58">
        <f t="shared" si="108"/>
        <v>0</v>
      </c>
      <c r="AK71" s="58">
        <f t="shared" si="108"/>
        <v>0</v>
      </c>
      <c r="AL71" s="99">
        <v>0</v>
      </c>
      <c r="AM71" s="58">
        <f t="shared" si="108"/>
        <v>0</v>
      </c>
      <c r="AN71" s="58">
        <f t="shared" si="108"/>
        <v>0</v>
      </c>
      <c r="AO71" s="99">
        <v>0</v>
      </c>
      <c r="AP71" s="58">
        <f t="shared" si="108"/>
        <v>0</v>
      </c>
      <c r="AQ71" s="58">
        <f t="shared" si="108"/>
        <v>0</v>
      </c>
      <c r="AR71" s="99">
        <v>0</v>
      </c>
      <c r="AS71" s="215"/>
      <c r="AT71" s="215"/>
    </row>
    <row r="72" spans="1:46" s="64" customFormat="1" ht="75">
      <c r="A72" s="203"/>
      <c r="B72" s="203"/>
      <c r="C72" s="203"/>
      <c r="D72" s="76" t="s">
        <v>27</v>
      </c>
      <c r="E72" s="58">
        <f t="shared" si="109"/>
        <v>0</v>
      </c>
      <c r="F72" s="74">
        <f t="shared" si="70"/>
        <v>0</v>
      </c>
      <c r="G72" s="99">
        <v>0</v>
      </c>
      <c r="H72" s="58">
        <f t="shared" si="108"/>
        <v>0</v>
      </c>
      <c r="I72" s="58">
        <f t="shared" si="108"/>
        <v>0</v>
      </c>
      <c r="J72" s="58">
        <f t="shared" si="108"/>
        <v>0</v>
      </c>
      <c r="K72" s="99">
        <v>0</v>
      </c>
      <c r="L72" s="58">
        <f t="shared" si="108"/>
        <v>0</v>
      </c>
      <c r="M72" s="58">
        <f t="shared" si="108"/>
        <v>0</v>
      </c>
      <c r="N72" s="99">
        <v>0</v>
      </c>
      <c r="O72" s="58">
        <f t="shared" si="108"/>
        <v>0</v>
      </c>
      <c r="P72" s="58">
        <f t="shared" si="108"/>
        <v>0</v>
      </c>
      <c r="Q72" s="99">
        <v>0</v>
      </c>
      <c r="R72" s="58">
        <f t="shared" si="108"/>
        <v>0</v>
      </c>
      <c r="S72" s="58">
        <f t="shared" si="108"/>
        <v>0</v>
      </c>
      <c r="T72" s="99">
        <v>0</v>
      </c>
      <c r="U72" s="58">
        <f t="shared" si="108"/>
        <v>0</v>
      </c>
      <c r="V72" s="58">
        <f t="shared" si="108"/>
        <v>0</v>
      </c>
      <c r="W72" s="99">
        <v>0</v>
      </c>
      <c r="X72" s="58">
        <f t="shared" si="108"/>
        <v>0</v>
      </c>
      <c r="Y72" s="58">
        <f t="shared" si="108"/>
        <v>0</v>
      </c>
      <c r="Z72" s="99">
        <v>0</v>
      </c>
      <c r="AA72" s="58">
        <f t="shared" si="108"/>
        <v>0</v>
      </c>
      <c r="AB72" s="58">
        <f t="shared" si="108"/>
        <v>0</v>
      </c>
      <c r="AC72" s="99">
        <v>0</v>
      </c>
      <c r="AD72" s="58">
        <f t="shared" si="108"/>
        <v>0</v>
      </c>
      <c r="AE72" s="58">
        <f t="shared" si="108"/>
        <v>0</v>
      </c>
      <c r="AF72" s="99">
        <v>0</v>
      </c>
      <c r="AG72" s="58">
        <f t="shared" si="108"/>
        <v>0</v>
      </c>
      <c r="AH72" s="58">
        <f t="shared" si="108"/>
        <v>0</v>
      </c>
      <c r="AI72" s="99">
        <v>0</v>
      </c>
      <c r="AJ72" s="58">
        <f t="shared" si="108"/>
        <v>0</v>
      </c>
      <c r="AK72" s="58">
        <f t="shared" si="108"/>
        <v>0</v>
      </c>
      <c r="AL72" s="99">
        <v>0</v>
      </c>
      <c r="AM72" s="58">
        <f t="shared" si="108"/>
        <v>0</v>
      </c>
      <c r="AN72" s="58">
        <f t="shared" si="108"/>
        <v>0</v>
      </c>
      <c r="AO72" s="99">
        <v>0</v>
      </c>
      <c r="AP72" s="58">
        <f t="shared" si="108"/>
        <v>0</v>
      </c>
      <c r="AQ72" s="58">
        <f t="shared" si="108"/>
        <v>0</v>
      </c>
      <c r="AR72" s="99">
        <v>0</v>
      </c>
      <c r="AS72" s="215"/>
      <c r="AT72" s="215"/>
    </row>
    <row r="73" spans="1:46" s="64" customFormat="1" ht="56.25">
      <c r="A73" s="203"/>
      <c r="B73" s="203"/>
      <c r="C73" s="203"/>
      <c r="D73" s="76" t="s">
        <v>28</v>
      </c>
      <c r="E73" s="58">
        <f t="shared" si="109"/>
        <v>0</v>
      </c>
      <c r="F73" s="74">
        <f t="shared" si="70"/>
        <v>0</v>
      </c>
      <c r="G73" s="99">
        <v>0</v>
      </c>
      <c r="H73" s="58">
        <f t="shared" si="108"/>
        <v>0</v>
      </c>
      <c r="I73" s="58">
        <f t="shared" si="108"/>
        <v>0</v>
      </c>
      <c r="J73" s="58">
        <f t="shared" si="108"/>
        <v>0</v>
      </c>
      <c r="K73" s="99">
        <v>0</v>
      </c>
      <c r="L73" s="58">
        <f t="shared" si="108"/>
        <v>0</v>
      </c>
      <c r="M73" s="58">
        <f t="shared" si="108"/>
        <v>0</v>
      </c>
      <c r="N73" s="99">
        <v>0</v>
      </c>
      <c r="O73" s="58">
        <f t="shared" si="108"/>
        <v>0</v>
      </c>
      <c r="P73" s="58">
        <f t="shared" si="108"/>
        <v>0</v>
      </c>
      <c r="Q73" s="99">
        <v>0</v>
      </c>
      <c r="R73" s="58">
        <f t="shared" si="108"/>
        <v>0</v>
      </c>
      <c r="S73" s="58">
        <f t="shared" si="108"/>
        <v>0</v>
      </c>
      <c r="T73" s="99">
        <v>0</v>
      </c>
      <c r="U73" s="58">
        <f t="shared" si="108"/>
        <v>0</v>
      </c>
      <c r="V73" s="58">
        <f t="shared" si="108"/>
        <v>0</v>
      </c>
      <c r="W73" s="99">
        <v>0</v>
      </c>
      <c r="X73" s="58">
        <f t="shared" si="108"/>
        <v>0</v>
      </c>
      <c r="Y73" s="58">
        <f t="shared" si="108"/>
        <v>0</v>
      </c>
      <c r="Z73" s="99">
        <v>0</v>
      </c>
      <c r="AA73" s="58">
        <f t="shared" si="108"/>
        <v>0</v>
      </c>
      <c r="AB73" s="58">
        <f t="shared" si="108"/>
        <v>0</v>
      </c>
      <c r="AC73" s="99">
        <v>0</v>
      </c>
      <c r="AD73" s="58">
        <f t="shared" si="108"/>
        <v>0</v>
      </c>
      <c r="AE73" s="58">
        <f t="shared" si="108"/>
        <v>0</v>
      </c>
      <c r="AF73" s="99">
        <v>0</v>
      </c>
      <c r="AG73" s="58">
        <f t="shared" si="108"/>
        <v>0</v>
      </c>
      <c r="AH73" s="58">
        <f t="shared" si="108"/>
        <v>0</v>
      </c>
      <c r="AI73" s="99">
        <v>0</v>
      </c>
      <c r="AJ73" s="58">
        <f t="shared" si="108"/>
        <v>0</v>
      </c>
      <c r="AK73" s="58">
        <f t="shared" si="108"/>
        <v>0</v>
      </c>
      <c r="AL73" s="99">
        <v>0</v>
      </c>
      <c r="AM73" s="58">
        <f t="shared" si="108"/>
        <v>0</v>
      </c>
      <c r="AN73" s="58">
        <f t="shared" si="108"/>
        <v>0</v>
      </c>
      <c r="AO73" s="99">
        <v>0</v>
      </c>
      <c r="AP73" s="58">
        <f t="shared" si="108"/>
        <v>0</v>
      </c>
      <c r="AQ73" s="58">
        <f t="shared" si="108"/>
        <v>0</v>
      </c>
      <c r="AR73" s="99">
        <v>0</v>
      </c>
      <c r="AS73" s="216"/>
      <c r="AT73" s="216"/>
    </row>
    <row r="74" spans="1:46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3"/>
      <c r="AT74" s="63"/>
    </row>
    <row r="75" spans="1:46">
      <c r="A75" s="24"/>
      <c r="B75" s="25" t="s">
        <v>34</v>
      </c>
      <c r="D75" s="25" t="s">
        <v>35</v>
      </c>
      <c r="E75" s="49"/>
      <c r="G75" s="4"/>
      <c r="H75" s="4"/>
      <c r="O75" s="55"/>
      <c r="AP75" s="4"/>
      <c r="AQ75" s="4"/>
      <c r="AR75" s="4"/>
      <c r="AS75" s="57"/>
      <c r="AT75" s="57"/>
    </row>
    <row r="76" spans="1:46">
      <c r="A76" s="24"/>
      <c r="B76" s="25" t="s">
        <v>36</v>
      </c>
      <c r="D76" s="1"/>
      <c r="E76" s="49"/>
      <c r="G76" s="4"/>
      <c r="H76" s="4"/>
      <c r="J76" s="101">
        <f>I53+L53+O53</f>
        <v>58221.8226</v>
      </c>
      <c r="K76" s="101">
        <f>R53+U53+X53</f>
        <v>26650.560000000005</v>
      </c>
      <c r="L76" s="101">
        <f>AG53+AD53+AA53</f>
        <v>79771.700000000012</v>
      </c>
      <c r="M76" s="101">
        <f>AP62+AM62+AJ62</f>
        <v>8398</v>
      </c>
      <c r="N76" s="217">
        <f>J76+K76+L76+M76</f>
        <v>173042.08260000002</v>
      </c>
      <c r="O76" s="217"/>
      <c r="AP76" s="4"/>
      <c r="AQ76" s="4"/>
      <c r="AR76" s="4"/>
      <c r="AS76" s="57"/>
      <c r="AT76" s="57"/>
    </row>
    <row r="77" spans="1:46" ht="75">
      <c r="A77" s="24"/>
      <c r="B77" s="84" t="s">
        <v>41</v>
      </c>
      <c r="D77" s="213" t="s">
        <v>37</v>
      </c>
      <c r="E77" s="213"/>
      <c r="G77" s="4"/>
      <c r="H77" s="4"/>
      <c r="I77" s="27"/>
      <c r="J77" s="27"/>
      <c r="AP77" s="4"/>
      <c r="AQ77" s="4"/>
      <c r="AR77" s="4"/>
      <c r="AS77" s="57"/>
      <c r="AT77" s="57"/>
    </row>
    <row r="78" spans="1:46">
      <c r="A78" s="24"/>
      <c r="B78" s="2" t="s">
        <v>42</v>
      </c>
      <c r="D78" s="28" t="s">
        <v>57</v>
      </c>
      <c r="E78" s="49"/>
      <c r="G78" s="4"/>
      <c r="H78" s="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M78" s="29"/>
      <c r="AN78" s="29"/>
      <c r="AO78" s="29"/>
      <c r="AP78" s="4"/>
      <c r="AQ78" s="4"/>
      <c r="AR78" s="4"/>
      <c r="AS78" s="57"/>
      <c r="AT78" s="57"/>
    </row>
    <row r="79" spans="1:46">
      <c r="A79" s="24"/>
      <c r="B79" s="84" t="s">
        <v>66</v>
      </c>
      <c r="D79" s="1" t="s">
        <v>67</v>
      </c>
      <c r="E79" s="49"/>
      <c r="G79" s="4"/>
      <c r="H79" s="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M79" s="29"/>
      <c r="AN79" s="29"/>
      <c r="AO79" s="29"/>
      <c r="AP79" s="4"/>
      <c r="AQ79" s="4"/>
      <c r="AR79" s="4"/>
      <c r="AS79" s="57"/>
      <c r="AT79" s="57"/>
    </row>
    <row r="80" spans="1:46">
      <c r="B80" s="4" t="s">
        <v>53</v>
      </c>
      <c r="D80" s="30"/>
      <c r="E80" s="3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N80" s="29"/>
      <c r="AO80" s="29"/>
      <c r="AP80" s="4"/>
      <c r="AQ80" s="4"/>
      <c r="AR80" s="4"/>
      <c r="AS80" s="57"/>
      <c r="AT80" s="57"/>
    </row>
    <row r="81" spans="2:46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N81" s="29"/>
      <c r="AO81" s="29"/>
      <c r="AP81" s="4"/>
      <c r="AQ81" s="4"/>
      <c r="AR81" s="4"/>
      <c r="AS81" s="57"/>
      <c r="AT81" s="57"/>
    </row>
    <row r="82" spans="2:46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N82" s="29"/>
      <c r="AO82" s="29"/>
      <c r="AP82" s="4"/>
      <c r="AQ82" s="4"/>
      <c r="AR82" s="4"/>
      <c r="AS82" s="57"/>
      <c r="AT82" s="57"/>
    </row>
    <row r="83" spans="2:46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N83" s="29"/>
      <c r="AO83" s="29"/>
      <c r="AP83" s="28"/>
      <c r="AQ83" s="4"/>
      <c r="AR83" s="4"/>
      <c r="AS83" s="57"/>
      <c r="AT83" s="57"/>
    </row>
    <row r="84" spans="2:46">
      <c r="B84" s="4"/>
      <c r="D84" s="4"/>
      <c r="E84" s="4"/>
      <c r="F84" s="4"/>
      <c r="G84" s="4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</row>
    <row r="85" spans="2:46">
      <c r="D85" s="4"/>
      <c r="E85" s="4"/>
      <c r="F85" s="4"/>
      <c r="G85" s="4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</row>
    <row r="86" spans="2:46">
      <c r="D86" s="4"/>
      <c r="E86" s="4"/>
      <c r="F86" s="4"/>
      <c r="G86" s="4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</row>
    <row r="87" spans="2:46">
      <c r="B87" s="32"/>
      <c r="C87" s="30"/>
      <c r="AP87" s="4"/>
      <c r="AQ87" s="4"/>
      <c r="AR87" s="4"/>
      <c r="AS87" s="57"/>
      <c r="AT87" s="57"/>
    </row>
    <row r="88" spans="2:46"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M88" s="31"/>
      <c r="AN88" s="31"/>
      <c r="AO88" s="31"/>
      <c r="AP88" s="4"/>
      <c r="AQ88" s="4"/>
      <c r="AR88" s="4"/>
      <c r="AS88" s="57"/>
      <c r="AT88" s="57"/>
    </row>
    <row r="89" spans="2:46"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M89" s="31"/>
      <c r="AN89" s="31"/>
      <c r="AO89" s="31"/>
      <c r="AP89" s="4"/>
      <c r="AQ89" s="4"/>
      <c r="AR89" s="4"/>
      <c r="AS89" s="57"/>
      <c r="AT89" s="57"/>
    </row>
    <row r="90" spans="2:46"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M90" s="31"/>
      <c r="AN90" s="31"/>
      <c r="AO90" s="31"/>
      <c r="AP90" s="4"/>
      <c r="AQ90" s="4"/>
      <c r="AR90" s="4"/>
      <c r="AS90" s="57"/>
      <c r="AT90" s="57"/>
    </row>
    <row r="91" spans="2:46">
      <c r="AP91" s="4"/>
      <c r="AQ91" s="4"/>
      <c r="AR91" s="4"/>
      <c r="AS91" s="57"/>
      <c r="AT91" s="57"/>
    </row>
    <row r="92" spans="2:46">
      <c r="AP92" s="4"/>
      <c r="AQ92" s="4"/>
      <c r="AR92" s="4"/>
    </row>
    <row r="93" spans="2:46">
      <c r="AP93" s="4"/>
      <c r="AQ93" s="4"/>
      <c r="AR93" s="4"/>
    </row>
    <row r="94" spans="2:46">
      <c r="AP94" s="4"/>
      <c r="AQ94" s="4"/>
      <c r="AR94" s="4"/>
    </row>
    <row r="95" spans="2:46">
      <c r="AP95" s="4"/>
      <c r="AQ95" s="4"/>
      <c r="AR95" s="4"/>
    </row>
    <row r="96" spans="2:46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81">
    <mergeCell ref="A70:C73"/>
    <mergeCell ref="D77:E77"/>
    <mergeCell ref="AS70:AS73"/>
    <mergeCell ref="AT70:AT73"/>
    <mergeCell ref="N76:O76"/>
    <mergeCell ref="A62:C65"/>
    <mergeCell ref="AS62:AS65"/>
    <mergeCell ref="AT62:AT65"/>
    <mergeCell ref="A66:C69"/>
    <mergeCell ref="AS66:AS69"/>
    <mergeCell ref="AT66:AT69"/>
    <mergeCell ref="AS48:AS52"/>
    <mergeCell ref="AT48:AT52"/>
    <mergeCell ref="A58:C61"/>
    <mergeCell ref="AS58:AS61"/>
    <mergeCell ref="AT58:AT61"/>
    <mergeCell ref="A53:C57"/>
    <mergeCell ref="AS53:AS57"/>
    <mergeCell ref="AT53:AT57"/>
    <mergeCell ref="A48:A52"/>
    <mergeCell ref="B48:B52"/>
    <mergeCell ref="C48:C52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27:A31"/>
    <mergeCell ref="B27:B31"/>
    <mergeCell ref="C27:C31"/>
    <mergeCell ref="AS27:AS31"/>
    <mergeCell ref="AT27:AT31"/>
    <mergeCell ref="A32:A36"/>
    <mergeCell ref="B32:B36"/>
    <mergeCell ref="C32:C36"/>
    <mergeCell ref="AS32:AS36"/>
    <mergeCell ref="AT32:AT36"/>
    <mergeCell ref="AS21:AS25"/>
    <mergeCell ref="AT21:AT25"/>
    <mergeCell ref="A16:A20"/>
    <mergeCell ref="B16:B20"/>
    <mergeCell ref="C16:C20"/>
    <mergeCell ref="AS16:AS20"/>
    <mergeCell ref="AT16:AT20"/>
    <mergeCell ref="I8:K8"/>
    <mergeCell ref="L8:N8"/>
    <mergeCell ref="O8:Q8"/>
    <mergeCell ref="A21:A25"/>
    <mergeCell ref="B21:B25"/>
    <mergeCell ref="C21:C25"/>
    <mergeCell ref="A11:A15"/>
    <mergeCell ref="B11:B15"/>
    <mergeCell ref="C11:C15"/>
    <mergeCell ref="A8:A9"/>
    <mergeCell ref="B8:B9"/>
    <mergeCell ref="C8:C9"/>
    <mergeCell ref="D8:D9"/>
    <mergeCell ref="E8:G8"/>
    <mergeCell ref="AS11:AS15"/>
    <mergeCell ref="AT11:AT15"/>
    <mergeCell ref="R8:T8"/>
    <mergeCell ref="U8:W8"/>
    <mergeCell ref="X8:Z8"/>
    <mergeCell ref="AS8:AS9"/>
    <mergeCell ref="AT8:AT9"/>
    <mergeCell ref="AA8:AC8"/>
    <mergeCell ref="AD8:AF8"/>
    <mergeCell ref="AG8:AI8"/>
    <mergeCell ref="AJ8:AL8"/>
    <mergeCell ref="AM8:AO8"/>
    <mergeCell ref="AP8:AR8"/>
    <mergeCell ref="A2:AT2"/>
    <mergeCell ref="A3:AT3"/>
    <mergeCell ref="A4:AT4"/>
    <mergeCell ref="A5:AT5"/>
    <mergeCell ref="A6:AT6"/>
  </mergeCells>
  <conditionalFormatting sqref="H28:H31 H33:H36 H11:H20 H22:H26 H38:H47">
    <cfRule type="cellIs" dxfId="3" priority="1" stopIfTrue="1" operator="notEqual">
      <formula>#REF!</formula>
    </cfRule>
  </conditionalFormatting>
  <pageMargins left="0.25" right="0.25" top="0.75" bottom="0.75" header="0.3" footer="0.3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topLeftCell="A58" zoomScale="50" zoomScaleNormal="50" workbookViewId="0">
      <selection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26" customWidth="1"/>
    <col min="7" max="7" width="18.85546875" style="1" customWidth="1"/>
    <col min="8" max="8" width="18.85546875" style="49" hidden="1" customWidth="1"/>
    <col min="9" max="27" width="15.7109375" style="1" customWidth="1"/>
    <col min="28" max="29" width="15.7109375" style="1" hidden="1" customWidth="1"/>
    <col min="30" max="30" width="15.7109375" style="1" customWidth="1"/>
    <col min="31" max="32" width="15.7109375" style="1" hidden="1" customWidth="1"/>
    <col min="33" max="33" width="15.7109375" style="1" customWidth="1"/>
    <col min="34" max="35" width="15.7109375" style="1" hidden="1" customWidth="1"/>
    <col min="36" max="36" width="15.7109375" style="1" customWidth="1"/>
    <col min="37" max="38" width="15.7109375" style="1" hidden="1" customWidth="1"/>
    <col min="39" max="39" width="15.7109375" style="1" customWidth="1"/>
    <col min="40" max="41" width="15.7109375" style="1" hidden="1" customWidth="1"/>
    <col min="42" max="42" width="15.7109375" style="1" customWidth="1"/>
    <col min="43" max="44" width="15.7109375" style="1" hidden="1" customWidth="1"/>
    <col min="45" max="45" width="39.7109375" style="4" hidden="1" customWidth="1"/>
    <col min="46" max="46" width="40.28515625" style="4" hidden="1" customWidth="1"/>
    <col min="47" max="47" width="33" style="4" customWidth="1"/>
    <col min="48" max="48" width="36.140625" style="4" customWidth="1"/>
    <col min="49" max="49" width="40.28515625" style="4" customWidth="1"/>
    <col min="50" max="51" width="16.28515625" style="4" customWidth="1"/>
    <col min="52" max="16384" width="9.140625" style="4"/>
  </cols>
  <sheetData>
    <row r="1" spans="1:51">
      <c r="E1" s="2"/>
      <c r="F1" s="1"/>
      <c r="G1" s="3"/>
      <c r="H1" s="40"/>
      <c r="I1" s="4"/>
      <c r="J1" s="4"/>
      <c r="AP1" s="4"/>
      <c r="AS1" s="1"/>
      <c r="AT1" s="1"/>
      <c r="AW1" s="1"/>
    </row>
    <row r="2" spans="1:51" ht="20.25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W2" s="102"/>
    </row>
    <row r="3" spans="1:51" ht="20.25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W3" s="102"/>
    </row>
    <row r="4" spans="1:51" ht="20.25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W4" s="102"/>
    </row>
    <row r="5" spans="1:51" ht="2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W5" s="103"/>
    </row>
    <row r="6" spans="1:51" ht="20.25">
      <c r="A6" s="190" t="s">
        <v>84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W6" s="103"/>
    </row>
    <row r="7" spans="1:51" ht="23.25">
      <c r="A7" s="35"/>
      <c r="B7" s="3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W7" s="118"/>
    </row>
    <row r="8" spans="1:51" ht="75" customHeight="1">
      <c r="A8" s="193" t="s">
        <v>0</v>
      </c>
      <c r="B8" s="193" t="s">
        <v>1</v>
      </c>
      <c r="C8" s="193" t="s">
        <v>2</v>
      </c>
      <c r="D8" s="193" t="s">
        <v>3</v>
      </c>
      <c r="E8" s="198" t="s">
        <v>71</v>
      </c>
      <c r="F8" s="198"/>
      <c r="G8" s="198"/>
      <c r="H8" s="42" t="s">
        <v>4</v>
      </c>
      <c r="I8" s="193" t="s">
        <v>5</v>
      </c>
      <c r="J8" s="193"/>
      <c r="K8" s="193"/>
      <c r="L8" s="193" t="s">
        <v>6</v>
      </c>
      <c r="M8" s="193"/>
      <c r="N8" s="193"/>
      <c r="O8" s="193" t="s">
        <v>7</v>
      </c>
      <c r="P8" s="193"/>
      <c r="Q8" s="193"/>
      <c r="R8" s="193" t="s">
        <v>8</v>
      </c>
      <c r="S8" s="193"/>
      <c r="T8" s="193"/>
      <c r="U8" s="193" t="s">
        <v>9</v>
      </c>
      <c r="V8" s="193"/>
      <c r="W8" s="193"/>
      <c r="X8" s="193" t="s">
        <v>10</v>
      </c>
      <c r="Y8" s="193"/>
      <c r="Z8" s="193"/>
      <c r="AA8" s="193" t="s">
        <v>11</v>
      </c>
      <c r="AB8" s="193"/>
      <c r="AC8" s="193"/>
      <c r="AD8" s="193" t="s">
        <v>12</v>
      </c>
      <c r="AE8" s="193"/>
      <c r="AF8" s="193"/>
      <c r="AG8" s="193" t="s">
        <v>13</v>
      </c>
      <c r="AH8" s="193"/>
      <c r="AI8" s="193"/>
      <c r="AJ8" s="193" t="s">
        <v>14</v>
      </c>
      <c r="AK8" s="193"/>
      <c r="AL8" s="193"/>
      <c r="AM8" s="193" t="s">
        <v>15</v>
      </c>
      <c r="AN8" s="193"/>
      <c r="AO8" s="193"/>
      <c r="AP8" s="193" t="s">
        <v>16</v>
      </c>
      <c r="AQ8" s="193"/>
      <c r="AR8" s="193"/>
      <c r="AS8" s="194" t="s">
        <v>17</v>
      </c>
      <c r="AT8" s="194" t="s">
        <v>18</v>
      </c>
      <c r="AU8" s="221" t="s">
        <v>17</v>
      </c>
      <c r="AV8" s="221" t="s">
        <v>18</v>
      </c>
      <c r="AW8" s="119"/>
    </row>
    <row r="9" spans="1:51" s="7" customFormat="1" ht="37.5">
      <c r="A9" s="193"/>
      <c r="B9" s="193"/>
      <c r="C9" s="193"/>
      <c r="D9" s="193"/>
      <c r="E9" s="5" t="s">
        <v>19</v>
      </c>
      <c r="F9" s="5" t="s">
        <v>20</v>
      </c>
      <c r="G9" s="5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6" t="s">
        <v>19</v>
      </c>
      <c r="AB9" s="6" t="s">
        <v>20</v>
      </c>
      <c r="AC9" s="6" t="s">
        <v>21</v>
      </c>
      <c r="AD9" s="6" t="s">
        <v>19</v>
      </c>
      <c r="AE9" s="6" t="s">
        <v>20</v>
      </c>
      <c r="AF9" s="6" t="s">
        <v>21</v>
      </c>
      <c r="AG9" s="6" t="s">
        <v>19</v>
      </c>
      <c r="AH9" s="6" t="s">
        <v>20</v>
      </c>
      <c r="AI9" s="6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94"/>
      <c r="AT9" s="194"/>
      <c r="AU9" s="223"/>
      <c r="AV9" s="223"/>
      <c r="AW9" s="119"/>
    </row>
    <row r="10" spans="1:51" s="11" customFormat="1">
      <c r="A10" s="104">
        <v>1</v>
      </c>
      <c r="B10" s="104">
        <v>2</v>
      </c>
      <c r="C10" s="104">
        <v>3</v>
      </c>
      <c r="D10" s="104">
        <v>5</v>
      </c>
      <c r="E10" s="8">
        <v>6</v>
      </c>
      <c r="F10" s="8">
        <v>7</v>
      </c>
      <c r="G10" s="8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34" t="s">
        <v>24</v>
      </c>
      <c r="AV10" s="9" t="s">
        <v>25</v>
      </c>
      <c r="AW10" s="10"/>
      <c r="AX10" s="10"/>
    </row>
    <row r="11" spans="1:51" s="11" customFormat="1" ht="75" customHeight="1">
      <c r="A11" s="195" t="s">
        <v>40</v>
      </c>
      <c r="B11" s="196" t="s">
        <v>72</v>
      </c>
      <c r="C11" s="197" t="s">
        <v>26</v>
      </c>
      <c r="D11" s="111" t="s">
        <v>38</v>
      </c>
      <c r="E11" s="36">
        <f t="shared" ref="E11:F12" si="0">I11+L11+O11+R11+U11+X11+AA11+AD11+AG11+AJ11+AM11+AP11</f>
        <v>64350.3</v>
      </c>
      <c r="F11" s="36">
        <f t="shared" si="0"/>
        <v>29817.300000000003</v>
      </c>
      <c r="G11" s="53">
        <f>F11/E11</f>
        <v>0.46335914517881038</v>
      </c>
      <c r="H11" s="45">
        <f t="shared" ref="H11:AN11" si="1">H12+H13+H14+H15</f>
        <v>64350.3</v>
      </c>
      <c r="I11" s="33">
        <f t="shared" si="1"/>
        <v>0</v>
      </c>
      <c r="J11" s="33">
        <f t="shared" si="1"/>
        <v>0</v>
      </c>
      <c r="K11" s="52">
        <f t="shared" si="1"/>
        <v>0</v>
      </c>
      <c r="L11" s="33">
        <f t="shared" si="1"/>
        <v>0</v>
      </c>
      <c r="M11" s="33">
        <f t="shared" si="1"/>
        <v>0</v>
      </c>
      <c r="N11" s="52">
        <f t="shared" si="1"/>
        <v>0</v>
      </c>
      <c r="O11" s="33">
        <f t="shared" si="1"/>
        <v>0</v>
      </c>
      <c r="P11" s="33">
        <f t="shared" si="1"/>
        <v>0</v>
      </c>
      <c r="Q11" s="52">
        <f t="shared" si="1"/>
        <v>0</v>
      </c>
      <c r="R11" s="33">
        <f>R12+R13+R14+R15</f>
        <v>22318.7</v>
      </c>
      <c r="S11" s="33">
        <f t="shared" si="1"/>
        <v>22318.7</v>
      </c>
      <c r="T11" s="52">
        <f>S11/R11</f>
        <v>1</v>
      </c>
      <c r="U11" s="33">
        <f t="shared" si="1"/>
        <v>7498.6</v>
      </c>
      <c r="V11" s="33">
        <f t="shared" si="1"/>
        <v>7498.6</v>
      </c>
      <c r="W11" s="52">
        <f>V11/U11</f>
        <v>1</v>
      </c>
      <c r="X11" s="33">
        <f t="shared" si="1"/>
        <v>16491.8</v>
      </c>
      <c r="Y11" s="33">
        <f t="shared" si="1"/>
        <v>0</v>
      </c>
      <c r="Z11" s="52">
        <f t="shared" si="1"/>
        <v>0</v>
      </c>
      <c r="AA11" s="33">
        <f t="shared" si="1"/>
        <v>0</v>
      </c>
      <c r="AB11" s="33">
        <f t="shared" si="1"/>
        <v>0</v>
      </c>
      <c r="AC11" s="52">
        <v>0</v>
      </c>
      <c r="AD11" s="33">
        <f t="shared" si="1"/>
        <v>0</v>
      </c>
      <c r="AE11" s="33">
        <f t="shared" si="1"/>
        <v>0</v>
      </c>
      <c r="AF11" s="52">
        <v>0</v>
      </c>
      <c r="AG11" s="33">
        <f>AG12+AG13+AG14+AG15</f>
        <v>4868.6000000000004</v>
      </c>
      <c r="AH11" s="33">
        <f t="shared" si="1"/>
        <v>0</v>
      </c>
      <c r="AI11" s="52">
        <v>0</v>
      </c>
      <c r="AJ11" s="33">
        <f t="shared" si="1"/>
        <v>0</v>
      </c>
      <c r="AK11" s="33">
        <f t="shared" si="1"/>
        <v>0</v>
      </c>
      <c r="AL11" s="52">
        <f t="shared" si="1"/>
        <v>0</v>
      </c>
      <c r="AM11" s="33">
        <f t="shared" si="1"/>
        <v>0</v>
      </c>
      <c r="AN11" s="33">
        <f t="shared" si="1"/>
        <v>0</v>
      </c>
      <c r="AO11" s="53">
        <v>0</v>
      </c>
      <c r="AP11" s="33">
        <f>AP12+AP13+AP14+AP15+AP16</f>
        <v>13172.6</v>
      </c>
      <c r="AQ11" s="33">
        <f>AQ12+AQ13+AQ14+AQ15+AQ16</f>
        <v>0</v>
      </c>
      <c r="AR11" s="53">
        <v>0</v>
      </c>
      <c r="AS11" s="191" t="s">
        <v>73</v>
      </c>
      <c r="AT11" s="192"/>
      <c r="AU11" s="230" t="s">
        <v>85</v>
      </c>
      <c r="AV11" s="224"/>
      <c r="AW11" s="120"/>
    </row>
    <row r="12" spans="1:51" s="7" customFormat="1" ht="37.5">
      <c r="A12" s="195"/>
      <c r="B12" s="196"/>
      <c r="C12" s="197"/>
      <c r="D12" s="21" t="s">
        <v>31</v>
      </c>
      <c r="E12" s="36">
        <f t="shared" si="0"/>
        <v>0</v>
      </c>
      <c r="F12" s="36">
        <f t="shared" si="0"/>
        <v>0</v>
      </c>
      <c r="G12" s="53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4">
        <v>0</v>
      </c>
      <c r="AB12" s="14">
        <v>0</v>
      </c>
      <c r="AC12" s="15">
        <v>0</v>
      </c>
      <c r="AD12" s="14">
        <v>0</v>
      </c>
      <c r="AE12" s="14">
        <v>0</v>
      </c>
      <c r="AF12" s="15">
        <v>0</v>
      </c>
      <c r="AG12" s="14">
        <v>0</v>
      </c>
      <c r="AH12" s="14">
        <v>0</v>
      </c>
      <c r="AI12" s="1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91"/>
      <c r="AT12" s="192"/>
      <c r="AU12" s="231"/>
      <c r="AV12" s="225"/>
      <c r="AW12" s="120"/>
    </row>
    <row r="13" spans="1:51" s="7" customFormat="1" ht="75">
      <c r="A13" s="195"/>
      <c r="B13" s="196"/>
      <c r="C13" s="197"/>
      <c r="D13" s="12" t="s">
        <v>27</v>
      </c>
      <c r="E13" s="36">
        <f>I13+L13+O13+R13+U13+X13+AA13+AD13+AG13+AJ13+AM13+AP13</f>
        <v>29220.9</v>
      </c>
      <c r="F13" s="36">
        <f>J13+M13+P13+S13+V13+Y13+AB13+AE13+AH13+AK13+AN13+AQ13</f>
        <v>28326.400000000001</v>
      </c>
      <c r="G13" s="53">
        <f>F13/E13</f>
        <v>0.96938834875038071</v>
      </c>
      <c r="H13" s="46">
        <f t="shared" ref="H13:H47" si="2">I13+L13+O13+R13+U13+X13+AA13+AD13+AG13+AJ13+AM13+AP13</f>
        <v>29220.9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21202.799999999999</v>
      </c>
      <c r="S13" s="14">
        <v>21202.799999999999</v>
      </c>
      <c r="T13" s="15">
        <f>S13/R13</f>
        <v>1</v>
      </c>
      <c r="U13" s="14">
        <v>7123.6</v>
      </c>
      <c r="V13" s="14">
        <v>7123.6</v>
      </c>
      <c r="W13" s="15">
        <f>V13/U13</f>
        <v>1</v>
      </c>
      <c r="X13" s="14"/>
      <c r="Y13" s="14">
        <v>0</v>
      </c>
      <c r="Z13" s="15">
        <v>0</v>
      </c>
      <c r="AA13" s="66">
        <v>0</v>
      </c>
      <c r="AB13" s="14">
        <v>0</v>
      </c>
      <c r="AC13" s="15">
        <v>0</v>
      </c>
      <c r="AD13" s="14">
        <v>0</v>
      </c>
      <c r="AE13" s="14">
        <v>0</v>
      </c>
      <c r="AF13" s="15">
        <v>0</v>
      </c>
      <c r="AG13" s="16">
        <v>0</v>
      </c>
      <c r="AH13" s="14">
        <v>0</v>
      </c>
      <c r="AI13" s="1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894.5</v>
      </c>
      <c r="AQ13" s="14">
        <v>0</v>
      </c>
      <c r="AR13" s="15">
        <v>0</v>
      </c>
      <c r="AS13" s="191"/>
      <c r="AT13" s="192"/>
      <c r="AU13" s="231"/>
      <c r="AV13" s="225"/>
      <c r="AW13" s="120"/>
      <c r="AX13" s="68"/>
      <c r="AY13" s="68"/>
    </row>
    <row r="14" spans="1:51" s="7" customFormat="1" ht="56.25">
      <c r="A14" s="195"/>
      <c r="B14" s="196"/>
      <c r="C14" s="197"/>
      <c r="D14" s="12" t="s">
        <v>28</v>
      </c>
      <c r="E14" s="36">
        <f t="shared" ref="E14:F52" si="3">I14+L14+O14+R14+U14+X14+AA14+AD14+AG14+AJ14+AM14+AP14</f>
        <v>35129.4</v>
      </c>
      <c r="F14" s="36">
        <f t="shared" si="3"/>
        <v>1490.9</v>
      </c>
      <c r="G14" s="53">
        <f>F14/E14</f>
        <v>4.2440235244552996E-2</v>
      </c>
      <c r="H14" s="46">
        <f>I14+L14+O14+R14+U14+X14+AA14+AD14+AG14+AJ14+AM14+AP14</f>
        <v>35129.4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1115.9000000000001</v>
      </c>
      <c r="S14" s="14">
        <v>1115.9000000000001</v>
      </c>
      <c r="T14" s="15">
        <f>S14/R14</f>
        <v>1</v>
      </c>
      <c r="U14" s="14">
        <v>375</v>
      </c>
      <c r="V14" s="14">
        <v>375</v>
      </c>
      <c r="W14" s="15">
        <f>V14/U14</f>
        <v>1</v>
      </c>
      <c r="X14" s="14">
        <v>16491.8</v>
      </c>
      <c r="Y14" s="14">
        <v>0</v>
      </c>
      <c r="Z14" s="15">
        <v>0</v>
      </c>
      <c r="AA14" s="14">
        <v>0</v>
      </c>
      <c r="AB14" s="14">
        <v>0</v>
      </c>
      <c r="AC14" s="15">
        <v>0</v>
      </c>
      <c r="AD14" s="14">
        <v>0</v>
      </c>
      <c r="AE14" s="14">
        <v>0</v>
      </c>
      <c r="AF14" s="15">
        <v>0</v>
      </c>
      <c r="AG14" s="16">
        <v>4868.6000000000004</v>
      </c>
      <c r="AH14" s="14">
        <v>0</v>
      </c>
      <c r="AI14" s="1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12278.1</v>
      </c>
      <c r="AQ14" s="14">
        <v>0</v>
      </c>
      <c r="AR14" s="15">
        <v>0</v>
      </c>
      <c r="AS14" s="191"/>
      <c r="AT14" s="192"/>
      <c r="AU14" s="231"/>
      <c r="AV14" s="225"/>
      <c r="AW14" s="120"/>
      <c r="AX14" s="68"/>
      <c r="AY14" s="68"/>
    </row>
    <row r="15" spans="1:51" s="7" customFormat="1" ht="37.5">
      <c r="A15" s="195"/>
      <c r="B15" s="196"/>
      <c r="C15" s="197"/>
      <c r="D15" s="21" t="s">
        <v>39</v>
      </c>
      <c r="E15" s="36">
        <f t="shared" si="3"/>
        <v>0</v>
      </c>
      <c r="F15" s="36">
        <f t="shared" si="3"/>
        <v>0</v>
      </c>
      <c r="G15" s="67">
        <v>0</v>
      </c>
      <c r="H15" s="46">
        <f t="shared" si="2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4">
        <v>0</v>
      </c>
      <c r="AB15" s="14">
        <v>0</v>
      </c>
      <c r="AC15" s="15">
        <v>0</v>
      </c>
      <c r="AD15" s="14">
        <v>0</v>
      </c>
      <c r="AE15" s="14">
        <v>0</v>
      </c>
      <c r="AF15" s="15">
        <v>0</v>
      </c>
      <c r="AG15" s="14">
        <v>0</v>
      </c>
      <c r="AH15" s="14">
        <v>0</v>
      </c>
      <c r="AI15" s="1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91"/>
      <c r="AT15" s="192"/>
      <c r="AU15" s="232"/>
      <c r="AV15" s="226"/>
      <c r="AW15" s="120"/>
    </row>
    <row r="16" spans="1:51" s="7" customFormat="1">
      <c r="A16" s="195" t="s">
        <v>43</v>
      </c>
      <c r="B16" s="196" t="s">
        <v>58</v>
      </c>
      <c r="C16" s="197" t="s">
        <v>26</v>
      </c>
      <c r="D16" s="111" t="s">
        <v>38</v>
      </c>
      <c r="E16" s="36">
        <f t="shared" si="3"/>
        <v>0</v>
      </c>
      <c r="F16" s="36">
        <f t="shared" si="3"/>
        <v>0</v>
      </c>
      <c r="G16" s="53">
        <f t="shared" ref="G16:AK16" si="4">SUM(G17:G20)</f>
        <v>0</v>
      </c>
      <c r="H16" s="48">
        <f t="shared" si="2"/>
        <v>0</v>
      </c>
      <c r="I16" s="13">
        <f t="shared" si="4"/>
        <v>0</v>
      </c>
      <c r="J16" s="13">
        <f t="shared" si="4"/>
        <v>0</v>
      </c>
      <c r="K16" s="53">
        <f t="shared" si="4"/>
        <v>0</v>
      </c>
      <c r="L16" s="13">
        <f t="shared" si="4"/>
        <v>0</v>
      </c>
      <c r="M16" s="13">
        <f t="shared" si="4"/>
        <v>0</v>
      </c>
      <c r="N16" s="53">
        <v>0</v>
      </c>
      <c r="O16" s="13">
        <f t="shared" si="4"/>
        <v>0</v>
      </c>
      <c r="P16" s="13">
        <f t="shared" si="4"/>
        <v>0</v>
      </c>
      <c r="Q16" s="53">
        <f t="shared" si="4"/>
        <v>0</v>
      </c>
      <c r="R16" s="13">
        <f t="shared" si="4"/>
        <v>0</v>
      </c>
      <c r="S16" s="13">
        <f t="shared" si="4"/>
        <v>0</v>
      </c>
      <c r="T16" s="53">
        <f t="shared" si="4"/>
        <v>0</v>
      </c>
      <c r="U16" s="13">
        <f t="shared" si="4"/>
        <v>0</v>
      </c>
      <c r="V16" s="13">
        <f t="shared" si="4"/>
        <v>0</v>
      </c>
      <c r="W16" s="53">
        <f t="shared" si="4"/>
        <v>0</v>
      </c>
      <c r="X16" s="13">
        <f t="shared" si="4"/>
        <v>0</v>
      </c>
      <c r="Y16" s="13">
        <f t="shared" si="4"/>
        <v>0</v>
      </c>
      <c r="Z16" s="53">
        <f t="shared" si="4"/>
        <v>0</v>
      </c>
      <c r="AA16" s="13">
        <f t="shared" si="4"/>
        <v>0</v>
      </c>
      <c r="AB16" s="13">
        <f t="shared" si="4"/>
        <v>0</v>
      </c>
      <c r="AC16" s="53">
        <f t="shared" si="4"/>
        <v>0</v>
      </c>
      <c r="AD16" s="13">
        <f t="shared" si="4"/>
        <v>0</v>
      </c>
      <c r="AE16" s="13">
        <f t="shared" si="4"/>
        <v>0</v>
      </c>
      <c r="AF16" s="53">
        <f t="shared" si="4"/>
        <v>0</v>
      </c>
      <c r="AG16" s="13">
        <f t="shared" si="4"/>
        <v>0</v>
      </c>
      <c r="AH16" s="13">
        <f t="shared" si="4"/>
        <v>0</v>
      </c>
      <c r="AI16" s="53">
        <f t="shared" si="4"/>
        <v>0</v>
      </c>
      <c r="AJ16" s="13">
        <f t="shared" si="4"/>
        <v>0</v>
      </c>
      <c r="AK16" s="13">
        <f t="shared" si="4"/>
        <v>0</v>
      </c>
      <c r="AL16" s="53">
        <f t="shared" ref="AL16" si="5">SUM(AL17:AL20)</f>
        <v>0</v>
      </c>
      <c r="AM16" s="33">
        <f t="shared" ref="AM16:AN16" si="6">AM17+AM18+AM19+AM20</f>
        <v>0</v>
      </c>
      <c r="AN16" s="33">
        <f t="shared" si="6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94"/>
      <c r="AT16" s="194"/>
      <c r="AU16" s="221"/>
      <c r="AV16" s="221"/>
      <c r="AW16" s="119"/>
    </row>
    <row r="17" spans="1:51" s="7" customFormat="1" ht="37.5">
      <c r="A17" s="195"/>
      <c r="B17" s="196"/>
      <c r="C17" s="197"/>
      <c r="D17" s="21" t="s">
        <v>31</v>
      </c>
      <c r="E17" s="36">
        <f t="shared" si="3"/>
        <v>0</v>
      </c>
      <c r="F17" s="36">
        <f t="shared" si="3"/>
        <v>0</v>
      </c>
      <c r="G17" s="67">
        <v>0</v>
      </c>
      <c r="H17" s="46">
        <f t="shared" si="2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4">
        <v>0</v>
      </c>
      <c r="AB17" s="14">
        <v>0</v>
      </c>
      <c r="AC17" s="37">
        <v>0</v>
      </c>
      <c r="AD17" s="14">
        <v>0</v>
      </c>
      <c r="AE17" s="14">
        <v>0</v>
      </c>
      <c r="AF17" s="37">
        <v>0</v>
      </c>
      <c r="AG17" s="16">
        <v>0</v>
      </c>
      <c r="AH17" s="14">
        <v>0</v>
      </c>
      <c r="AI17" s="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94"/>
      <c r="AT17" s="194"/>
      <c r="AU17" s="222"/>
      <c r="AV17" s="222"/>
      <c r="AW17" s="119"/>
      <c r="AX17" s="68"/>
      <c r="AY17" s="68"/>
    </row>
    <row r="18" spans="1:51" s="7" customFormat="1" ht="75">
      <c r="A18" s="195"/>
      <c r="B18" s="196"/>
      <c r="C18" s="197"/>
      <c r="D18" s="12" t="s">
        <v>27</v>
      </c>
      <c r="E18" s="36">
        <f t="shared" si="3"/>
        <v>0</v>
      </c>
      <c r="F18" s="36">
        <f t="shared" si="3"/>
        <v>0</v>
      </c>
      <c r="G18" s="67">
        <v>0</v>
      </c>
      <c r="H18" s="46">
        <f t="shared" si="2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4">
        <v>0</v>
      </c>
      <c r="AB18" s="14">
        <v>0</v>
      </c>
      <c r="AC18" s="37">
        <v>0</v>
      </c>
      <c r="AD18" s="14">
        <v>0</v>
      </c>
      <c r="AE18" s="14">
        <v>0</v>
      </c>
      <c r="AF18" s="37">
        <v>0</v>
      </c>
      <c r="AG18" s="16">
        <v>0</v>
      </c>
      <c r="AH18" s="14">
        <v>0</v>
      </c>
      <c r="AI18" s="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94"/>
      <c r="AT18" s="194"/>
      <c r="AU18" s="222"/>
      <c r="AV18" s="222"/>
      <c r="AW18" s="119"/>
      <c r="AX18" s="68"/>
      <c r="AY18" s="68"/>
    </row>
    <row r="19" spans="1:51" s="7" customFormat="1" ht="56.25">
      <c r="A19" s="195"/>
      <c r="B19" s="196"/>
      <c r="C19" s="197"/>
      <c r="D19" s="12" t="s">
        <v>28</v>
      </c>
      <c r="E19" s="36">
        <f t="shared" si="3"/>
        <v>0</v>
      </c>
      <c r="F19" s="36">
        <f t="shared" si="3"/>
        <v>0</v>
      </c>
      <c r="G19" s="67">
        <v>0</v>
      </c>
      <c r="H19" s="46">
        <f t="shared" si="2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4">
        <v>0</v>
      </c>
      <c r="AB19" s="14">
        <v>0</v>
      </c>
      <c r="AC19" s="37">
        <v>0</v>
      </c>
      <c r="AD19" s="14">
        <v>0</v>
      </c>
      <c r="AE19" s="14">
        <v>0</v>
      </c>
      <c r="AF19" s="37">
        <v>0</v>
      </c>
      <c r="AG19" s="16">
        <v>0</v>
      </c>
      <c r="AH19" s="14">
        <v>0</v>
      </c>
      <c r="AI19" s="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94"/>
      <c r="AT19" s="194"/>
      <c r="AU19" s="222"/>
      <c r="AV19" s="222"/>
      <c r="AW19" s="119"/>
      <c r="AX19" s="68"/>
      <c r="AY19" s="68"/>
    </row>
    <row r="20" spans="1:51" s="7" customFormat="1" ht="37.5">
      <c r="A20" s="195"/>
      <c r="B20" s="196"/>
      <c r="C20" s="197"/>
      <c r="D20" s="21" t="s">
        <v>39</v>
      </c>
      <c r="E20" s="36">
        <f t="shared" si="3"/>
        <v>0</v>
      </c>
      <c r="F20" s="36">
        <f t="shared" si="3"/>
        <v>0</v>
      </c>
      <c r="G20" s="67">
        <v>0</v>
      </c>
      <c r="H20" s="46">
        <f t="shared" si="2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6">
        <v>0</v>
      </c>
      <c r="AB20" s="16">
        <v>0</v>
      </c>
      <c r="AC20" s="37">
        <v>0</v>
      </c>
      <c r="AD20" s="16">
        <v>0</v>
      </c>
      <c r="AE20" s="16">
        <v>0</v>
      </c>
      <c r="AF20" s="37">
        <v>0</v>
      </c>
      <c r="AG20" s="16">
        <v>0</v>
      </c>
      <c r="AH20" s="16">
        <v>0</v>
      </c>
      <c r="AI20" s="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94"/>
      <c r="AT20" s="194"/>
      <c r="AU20" s="223"/>
      <c r="AV20" s="223"/>
      <c r="AW20" s="119"/>
    </row>
    <row r="21" spans="1:51" s="7" customFormat="1">
      <c r="A21" s="195" t="s">
        <v>44</v>
      </c>
      <c r="B21" s="196" t="s">
        <v>59</v>
      </c>
      <c r="C21" s="197" t="s">
        <v>29</v>
      </c>
      <c r="D21" s="111" t="s">
        <v>38</v>
      </c>
      <c r="E21" s="36">
        <f t="shared" si="3"/>
        <v>52621.399999999994</v>
      </c>
      <c r="F21" s="36">
        <f t="shared" si="3"/>
        <v>45581.2</v>
      </c>
      <c r="G21" s="53">
        <f>F21/E21</f>
        <v>0.8662103250768699</v>
      </c>
      <c r="H21" s="45">
        <f t="shared" ref="H21:AN21" si="7">H22+H23+H24+H25</f>
        <v>52621.399999999994</v>
      </c>
      <c r="I21" s="33">
        <f t="shared" si="7"/>
        <v>19089.8</v>
      </c>
      <c r="J21" s="33">
        <f t="shared" si="7"/>
        <v>19089.8</v>
      </c>
      <c r="K21" s="52">
        <f t="shared" si="7"/>
        <v>1</v>
      </c>
      <c r="L21" s="33">
        <f t="shared" si="7"/>
        <v>0</v>
      </c>
      <c r="M21" s="33">
        <f t="shared" si="7"/>
        <v>0</v>
      </c>
      <c r="N21" s="52">
        <f t="shared" si="7"/>
        <v>0</v>
      </c>
      <c r="O21" s="33">
        <f t="shared" si="7"/>
        <v>20294.8</v>
      </c>
      <c r="P21" s="33">
        <f t="shared" si="7"/>
        <v>10267.299999999999</v>
      </c>
      <c r="Q21" s="90">
        <f t="shared" si="7"/>
        <v>0.50590791729901252</v>
      </c>
      <c r="R21" s="33">
        <f t="shared" si="7"/>
        <v>3474.1</v>
      </c>
      <c r="S21" s="33">
        <f t="shared" si="7"/>
        <v>13501.6</v>
      </c>
      <c r="T21" s="52">
        <f>S21/R21</f>
        <v>3.8863590570219628</v>
      </c>
      <c r="U21" s="33">
        <f t="shared" si="7"/>
        <v>2722.5</v>
      </c>
      <c r="V21" s="33">
        <f t="shared" si="7"/>
        <v>2722.5</v>
      </c>
      <c r="W21" s="52">
        <f>V21/U21</f>
        <v>1</v>
      </c>
      <c r="X21" s="33">
        <f t="shared" si="7"/>
        <v>5112.6000000000004</v>
      </c>
      <c r="Y21" s="33">
        <f t="shared" si="7"/>
        <v>0</v>
      </c>
      <c r="Z21" s="52">
        <f t="shared" si="7"/>
        <v>0</v>
      </c>
      <c r="AA21" s="33">
        <f t="shared" si="7"/>
        <v>0</v>
      </c>
      <c r="AB21" s="33">
        <f t="shared" si="7"/>
        <v>0</v>
      </c>
      <c r="AC21" s="53">
        <v>0</v>
      </c>
      <c r="AD21" s="33">
        <f t="shared" si="7"/>
        <v>0</v>
      </c>
      <c r="AE21" s="33">
        <f t="shared" si="7"/>
        <v>0</v>
      </c>
      <c r="AF21" s="52">
        <v>0</v>
      </c>
      <c r="AG21" s="33">
        <f t="shared" si="7"/>
        <v>0</v>
      </c>
      <c r="AH21" s="33">
        <f t="shared" si="7"/>
        <v>0</v>
      </c>
      <c r="AI21" s="53">
        <v>0</v>
      </c>
      <c r="AJ21" s="33">
        <f t="shared" si="7"/>
        <v>1927.6</v>
      </c>
      <c r="AK21" s="33">
        <f t="shared" si="7"/>
        <v>0</v>
      </c>
      <c r="AL21" s="53">
        <v>0</v>
      </c>
      <c r="AM21" s="33">
        <f t="shared" si="7"/>
        <v>0</v>
      </c>
      <c r="AN21" s="33">
        <f t="shared" si="7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99" t="s">
        <v>74</v>
      </c>
      <c r="AT21" s="199" t="s">
        <v>76</v>
      </c>
      <c r="AU21" s="221" t="s">
        <v>86</v>
      </c>
      <c r="AV21" s="221" t="s">
        <v>87</v>
      </c>
      <c r="AW21" s="121"/>
    </row>
    <row r="22" spans="1:51" s="7" customFormat="1" ht="37.5">
      <c r="A22" s="195"/>
      <c r="B22" s="196"/>
      <c r="C22" s="197"/>
      <c r="D22" s="21" t="s">
        <v>31</v>
      </c>
      <c r="E22" s="36">
        <f t="shared" si="3"/>
        <v>0</v>
      </c>
      <c r="F22" s="36">
        <f t="shared" si="3"/>
        <v>0</v>
      </c>
      <c r="G22" s="67">
        <v>0</v>
      </c>
      <c r="H22" s="46">
        <f t="shared" si="2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15">
        <v>0</v>
      </c>
      <c r="X22" s="14">
        <v>0</v>
      </c>
      <c r="Y22" s="14">
        <v>0</v>
      </c>
      <c r="Z22" s="37">
        <v>0</v>
      </c>
      <c r="AA22" s="14">
        <v>0</v>
      </c>
      <c r="AB22" s="14">
        <v>0</v>
      </c>
      <c r="AC22" s="37">
        <v>0</v>
      </c>
      <c r="AD22" s="14">
        <v>0</v>
      </c>
      <c r="AE22" s="14">
        <v>0</v>
      </c>
      <c r="AF22" s="37">
        <v>0</v>
      </c>
      <c r="AG22" s="14">
        <v>0</v>
      </c>
      <c r="AH22" s="14">
        <v>0</v>
      </c>
      <c r="AI22" s="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99"/>
      <c r="AT22" s="199"/>
      <c r="AU22" s="222"/>
      <c r="AV22" s="222"/>
      <c r="AW22" s="121"/>
      <c r="AX22" s="68"/>
      <c r="AY22" s="68"/>
    </row>
    <row r="23" spans="1:51" s="7" customFormat="1" ht="75">
      <c r="A23" s="195"/>
      <c r="B23" s="196"/>
      <c r="C23" s="197"/>
      <c r="D23" s="12" t="s">
        <v>27</v>
      </c>
      <c r="E23" s="36">
        <f t="shared" si="3"/>
        <v>4857</v>
      </c>
      <c r="F23" s="36">
        <f t="shared" si="3"/>
        <v>0</v>
      </c>
      <c r="G23" s="67">
        <v>0</v>
      </c>
      <c r="H23" s="46">
        <f t="shared" si="2"/>
        <v>4857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15">
        <v>0</v>
      </c>
      <c r="X23" s="14">
        <v>4857</v>
      </c>
      <c r="Y23" s="14">
        <v>0</v>
      </c>
      <c r="Z23" s="37">
        <v>0</v>
      </c>
      <c r="AA23" s="14">
        <v>0</v>
      </c>
      <c r="AB23" s="14">
        <v>0</v>
      </c>
      <c r="AC23" s="37">
        <v>0</v>
      </c>
      <c r="AD23" s="14">
        <v>0</v>
      </c>
      <c r="AE23" s="14">
        <v>0</v>
      </c>
      <c r="AF23" s="37">
        <v>0</v>
      </c>
      <c r="AG23" s="14">
        <v>0</v>
      </c>
      <c r="AH23" s="14">
        <v>0</v>
      </c>
      <c r="AI23" s="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99"/>
      <c r="AT23" s="199"/>
      <c r="AU23" s="222"/>
      <c r="AV23" s="222"/>
      <c r="AW23" s="121"/>
      <c r="AX23" s="68"/>
      <c r="AY23" s="68"/>
    </row>
    <row r="24" spans="1:51" s="7" customFormat="1" ht="56.25">
      <c r="A24" s="195"/>
      <c r="B24" s="196"/>
      <c r="C24" s="197"/>
      <c r="D24" s="12" t="s">
        <v>28</v>
      </c>
      <c r="E24" s="36">
        <f t="shared" si="3"/>
        <v>47764.399999999994</v>
      </c>
      <c r="F24" s="36">
        <f t="shared" si="3"/>
        <v>45581.2</v>
      </c>
      <c r="G24" s="53">
        <f>F24/E24</f>
        <v>0.95429231812814574</v>
      </c>
      <c r="H24" s="46">
        <f t="shared" si="2"/>
        <v>47764.399999999994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</v>
      </c>
      <c r="P24" s="16">
        <v>10267.299999999999</v>
      </c>
      <c r="Q24" s="15">
        <f>P24/O24</f>
        <v>0.50590791729901252</v>
      </c>
      <c r="R24" s="14">
        <v>3474.1</v>
      </c>
      <c r="S24" s="14">
        <v>13501.6</v>
      </c>
      <c r="T24" s="15">
        <f>S24/R24</f>
        <v>3.8863590570219628</v>
      </c>
      <c r="U24" s="14">
        <v>2722.5</v>
      </c>
      <c r="V24" s="14">
        <v>2722.5</v>
      </c>
      <c r="W24" s="15">
        <f>V24/U24</f>
        <v>1</v>
      </c>
      <c r="X24" s="14">
        <v>255.6</v>
      </c>
      <c r="Y24" s="14">
        <v>0</v>
      </c>
      <c r="Z24" s="37">
        <v>0</v>
      </c>
      <c r="AA24" s="14">
        <v>0</v>
      </c>
      <c r="AB24" s="14">
        <v>0</v>
      </c>
      <c r="AC24" s="91">
        <v>0</v>
      </c>
      <c r="AD24" s="14">
        <v>0</v>
      </c>
      <c r="AE24" s="14">
        <v>0</v>
      </c>
      <c r="AF24" s="37">
        <v>0</v>
      </c>
      <c r="AG24" s="14">
        <v>0</v>
      </c>
      <c r="AH24" s="14">
        <v>0</v>
      </c>
      <c r="AI24" s="91">
        <v>0</v>
      </c>
      <c r="AJ24" s="14">
        <v>1927.6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99"/>
      <c r="AT24" s="199"/>
      <c r="AU24" s="222"/>
      <c r="AV24" s="222"/>
      <c r="AW24" s="121"/>
      <c r="AX24" s="68"/>
      <c r="AY24" s="68"/>
    </row>
    <row r="25" spans="1:51" s="7" customFormat="1" ht="37.5">
      <c r="A25" s="195"/>
      <c r="B25" s="196"/>
      <c r="C25" s="197"/>
      <c r="D25" s="21" t="s">
        <v>39</v>
      </c>
      <c r="E25" s="36">
        <f t="shared" si="3"/>
        <v>0</v>
      </c>
      <c r="F25" s="36">
        <f t="shared" si="3"/>
        <v>0</v>
      </c>
      <c r="G25" s="67">
        <v>0</v>
      </c>
      <c r="H25" s="46">
        <f t="shared" si="2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4">
        <v>0</v>
      </c>
      <c r="AB25" s="16">
        <v>0</v>
      </c>
      <c r="AC25" s="37">
        <v>0</v>
      </c>
      <c r="AD25" s="14">
        <v>0</v>
      </c>
      <c r="AE25" s="16">
        <v>0</v>
      </c>
      <c r="AF25" s="37">
        <v>0</v>
      </c>
      <c r="AG25" s="14">
        <v>0</v>
      </c>
      <c r="AH25" s="16">
        <v>0</v>
      </c>
      <c r="AI25" s="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99"/>
      <c r="AT25" s="199"/>
      <c r="AU25" s="223"/>
      <c r="AV25" s="223"/>
      <c r="AW25" s="121"/>
    </row>
    <row r="26" spans="1:51" s="7" customFormat="1" ht="131.25">
      <c r="A26" s="104" t="s">
        <v>45</v>
      </c>
      <c r="B26" s="105" t="s">
        <v>60</v>
      </c>
      <c r="C26" s="106" t="s">
        <v>29</v>
      </c>
      <c r="D26" s="12" t="s">
        <v>30</v>
      </c>
      <c r="E26" s="36">
        <f t="shared" si="3"/>
        <v>0</v>
      </c>
      <c r="F26" s="36">
        <f t="shared" si="3"/>
        <v>0</v>
      </c>
      <c r="G26" s="67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4">
        <v>0</v>
      </c>
      <c r="AB26" s="14">
        <v>0</v>
      </c>
      <c r="AC26" s="15">
        <v>0</v>
      </c>
      <c r="AD26" s="14">
        <v>0</v>
      </c>
      <c r="AE26" s="14">
        <v>0</v>
      </c>
      <c r="AF26" s="15">
        <v>0</v>
      </c>
      <c r="AG26" s="14">
        <v>0</v>
      </c>
      <c r="AH26" s="14">
        <v>0</v>
      </c>
      <c r="AI26" s="1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107" t="s">
        <v>75</v>
      </c>
      <c r="AT26" s="19"/>
      <c r="AU26" s="107" t="s">
        <v>88</v>
      </c>
      <c r="AV26" s="19"/>
      <c r="AW26" s="122"/>
      <c r="AX26" s="68"/>
      <c r="AY26" s="68"/>
    </row>
    <row r="27" spans="1:51" s="7" customFormat="1">
      <c r="A27" s="195" t="s">
        <v>46</v>
      </c>
      <c r="B27" s="199" t="s">
        <v>61</v>
      </c>
      <c r="C27" s="197" t="s">
        <v>29</v>
      </c>
      <c r="D27" s="111" t="s">
        <v>38</v>
      </c>
      <c r="E27" s="36">
        <f t="shared" si="3"/>
        <v>33705.300000000003</v>
      </c>
      <c r="F27" s="36">
        <f t="shared" si="3"/>
        <v>33632.800000000003</v>
      </c>
      <c r="G27" s="53">
        <f>F27/E27</f>
        <v>0.99784900297579315</v>
      </c>
      <c r="H27" s="45">
        <f t="shared" ref="H27:AR27" si="8">H28+H29+H30+H31</f>
        <v>33705.300000000003</v>
      </c>
      <c r="I27" s="33">
        <f t="shared" si="8"/>
        <v>0</v>
      </c>
      <c r="J27" s="33">
        <f t="shared" si="8"/>
        <v>0</v>
      </c>
      <c r="K27" s="52">
        <f t="shared" si="8"/>
        <v>0</v>
      </c>
      <c r="L27" s="33">
        <f t="shared" si="8"/>
        <v>0</v>
      </c>
      <c r="M27" s="33">
        <f t="shared" si="8"/>
        <v>0</v>
      </c>
      <c r="N27" s="52">
        <f t="shared" si="8"/>
        <v>0</v>
      </c>
      <c r="O27" s="33">
        <f t="shared" si="8"/>
        <v>16852.7</v>
      </c>
      <c r="P27" s="33">
        <f t="shared" si="8"/>
        <v>0</v>
      </c>
      <c r="Q27" s="52">
        <f t="shared" si="8"/>
        <v>0</v>
      </c>
      <c r="R27" s="33">
        <f t="shared" si="8"/>
        <v>0</v>
      </c>
      <c r="S27" s="33">
        <f t="shared" si="8"/>
        <v>7490.1</v>
      </c>
      <c r="T27" s="52">
        <f t="shared" si="8"/>
        <v>0</v>
      </c>
      <c r="U27" s="33">
        <f t="shared" si="8"/>
        <v>16780.2</v>
      </c>
      <c r="V27" s="33">
        <f t="shared" si="8"/>
        <v>26142.7</v>
      </c>
      <c r="W27" s="52">
        <f t="shared" si="8"/>
        <v>1.5579492497109688</v>
      </c>
      <c r="X27" s="33">
        <f t="shared" si="8"/>
        <v>0</v>
      </c>
      <c r="Y27" s="33">
        <f t="shared" si="8"/>
        <v>0</v>
      </c>
      <c r="Z27" s="52">
        <f t="shared" si="8"/>
        <v>0</v>
      </c>
      <c r="AA27" s="33">
        <f t="shared" si="8"/>
        <v>0</v>
      </c>
      <c r="AB27" s="33">
        <f t="shared" si="8"/>
        <v>0</v>
      </c>
      <c r="AC27" s="52">
        <f t="shared" si="8"/>
        <v>0</v>
      </c>
      <c r="AD27" s="33">
        <f t="shared" si="8"/>
        <v>0</v>
      </c>
      <c r="AE27" s="33">
        <f t="shared" si="8"/>
        <v>0</v>
      </c>
      <c r="AF27" s="52">
        <f t="shared" si="8"/>
        <v>0</v>
      </c>
      <c r="AG27" s="33">
        <f t="shared" si="8"/>
        <v>72.400000000000006</v>
      </c>
      <c r="AH27" s="33">
        <f t="shared" si="8"/>
        <v>0</v>
      </c>
      <c r="AI27" s="52">
        <f t="shared" si="8"/>
        <v>0</v>
      </c>
      <c r="AJ27" s="33">
        <f t="shared" si="8"/>
        <v>0</v>
      </c>
      <c r="AK27" s="33">
        <f t="shared" si="8"/>
        <v>0</v>
      </c>
      <c r="AL27" s="52">
        <f t="shared" si="8"/>
        <v>0</v>
      </c>
      <c r="AM27" s="33">
        <f t="shared" si="8"/>
        <v>0</v>
      </c>
      <c r="AN27" s="33">
        <f t="shared" si="8"/>
        <v>0</v>
      </c>
      <c r="AO27" s="52">
        <f t="shared" si="8"/>
        <v>0</v>
      </c>
      <c r="AP27" s="33">
        <f t="shared" si="8"/>
        <v>0</v>
      </c>
      <c r="AQ27" s="18"/>
      <c r="AR27" s="52">
        <f t="shared" si="8"/>
        <v>0</v>
      </c>
      <c r="AS27" s="199" t="s">
        <v>77</v>
      </c>
      <c r="AT27" s="199" t="s">
        <v>78</v>
      </c>
      <c r="AU27" s="221" t="s">
        <v>89</v>
      </c>
      <c r="AV27" s="221"/>
      <c r="AW27" s="121"/>
    </row>
    <row r="28" spans="1:51" s="7" customFormat="1" ht="37.5">
      <c r="A28" s="195"/>
      <c r="B28" s="199"/>
      <c r="C28" s="197"/>
      <c r="D28" s="21" t="s">
        <v>31</v>
      </c>
      <c r="E28" s="36">
        <f t="shared" si="3"/>
        <v>0</v>
      </c>
      <c r="F28" s="36">
        <f t="shared" si="3"/>
        <v>0</v>
      </c>
      <c r="G28" s="67">
        <v>0</v>
      </c>
      <c r="H28" s="46">
        <f t="shared" si="2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4">
        <v>0</v>
      </c>
      <c r="AB28" s="14">
        <v>0</v>
      </c>
      <c r="AC28" s="15">
        <v>0</v>
      </c>
      <c r="AD28" s="14">
        <v>0</v>
      </c>
      <c r="AE28" s="14">
        <v>0</v>
      </c>
      <c r="AF28" s="15">
        <v>0</v>
      </c>
      <c r="AG28" s="14">
        <v>0</v>
      </c>
      <c r="AH28" s="14">
        <v>0</v>
      </c>
      <c r="AI28" s="1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99"/>
      <c r="AT28" s="199"/>
      <c r="AU28" s="222"/>
      <c r="AV28" s="222"/>
      <c r="AW28" s="121"/>
    </row>
    <row r="29" spans="1:51" s="7" customFormat="1" ht="75">
      <c r="A29" s="195"/>
      <c r="B29" s="199"/>
      <c r="C29" s="197"/>
      <c r="D29" s="12" t="s">
        <v>27</v>
      </c>
      <c r="E29" s="36">
        <f t="shared" si="3"/>
        <v>33705.300000000003</v>
      </c>
      <c r="F29" s="36">
        <f t="shared" si="3"/>
        <v>33632.800000000003</v>
      </c>
      <c r="G29" s="53">
        <f>F29/E29</f>
        <v>0.99784900297579315</v>
      </c>
      <c r="H29" s="46">
        <f t="shared" si="2"/>
        <v>33705.300000000003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7490.1</v>
      </c>
      <c r="T29" s="15">
        <v>0</v>
      </c>
      <c r="U29" s="14">
        <v>16780.2</v>
      </c>
      <c r="V29" s="14">
        <v>26142.7</v>
      </c>
      <c r="W29" s="15">
        <f>V29/U29</f>
        <v>1.5579492497109688</v>
      </c>
      <c r="X29" s="16">
        <v>0</v>
      </c>
      <c r="Y29" s="14">
        <v>0</v>
      </c>
      <c r="Z29" s="15">
        <v>0</v>
      </c>
      <c r="AA29" s="14">
        <v>0</v>
      </c>
      <c r="AB29" s="14">
        <v>0</v>
      </c>
      <c r="AC29" s="15">
        <v>0</v>
      </c>
      <c r="AD29" s="14">
        <v>0</v>
      </c>
      <c r="AE29" s="14">
        <v>0</v>
      </c>
      <c r="AF29" s="15">
        <v>0</v>
      </c>
      <c r="AG29" s="14">
        <v>72.400000000000006</v>
      </c>
      <c r="AH29" s="14">
        <v>0</v>
      </c>
      <c r="AI29" s="1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99"/>
      <c r="AT29" s="199"/>
      <c r="AU29" s="222"/>
      <c r="AV29" s="222"/>
      <c r="AW29" s="121"/>
      <c r="AX29" s="68"/>
      <c r="AY29" s="68"/>
    </row>
    <row r="30" spans="1:51" s="7" customFormat="1" ht="56.25">
      <c r="A30" s="195"/>
      <c r="B30" s="199"/>
      <c r="C30" s="197"/>
      <c r="D30" s="12" t="s">
        <v>28</v>
      </c>
      <c r="E30" s="36">
        <f t="shared" si="3"/>
        <v>0</v>
      </c>
      <c r="F30" s="36">
        <f t="shared" si="3"/>
        <v>0</v>
      </c>
      <c r="G30" s="67">
        <v>0</v>
      </c>
      <c r="H30" s="46">
        <f t="shared" si="2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4">
        <v>0</v>
      </c>
      <c r="AB30" s="14">
        <v>0</v>
      </c>
      <c r="AC30" s="15">
        <v>0</v>
      </c>
      <c r="AD30" s="14">
        <v>0</v>
      </c>
      <c r="AE30" s="14">
        <v>0</v>
      </c>
      <c r="AF30" s="15">
        <v>0</v>
      </c>
      <c r="AG30" s="14">
        <v>0</v>
      </c>
      <c r="AH30" s="14">
        <v>0</v>
      </c>
      <c r="AI30" s="1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99"/>
      <c r="AT30" s="199"/>
      <c r="AU30" s="222"/>
      <c r="AV30" s="222"/>
      <c r="AW30" s="121"/>
    </row>
    <row r="31" spans="1:51" s="7" customFormat="1" ht="37.5">
      <c r="A31" s="195"/>
      <c r="B31" s="199"/>
      <c r="C31" s="197"/>
      <c r="D31" s="21" t="s">
        <v>39</v>
      </c>
      <c r="E31" s="36">
        <f t="shared" si="3"/>
        <v>0</v>
      </c>
      <c r="F31" s="36">
        <f t="shared" si="3"/>
        <v>0</v>
      </c>
      <c r="G31" s="67">
        <v>0</v>
      </c>
      <c r="H31" s="46">
        <f t="shared" si="2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4">
        <v>0</v>
      </c>
      <c r="AB31" s="14">
        <v>0</v>
      </c>
      <c r="AC31" s="15">
        <v>0</v>
      </c>
      <c r="AD31" s="14">
        <v>0</v>
      </c>
      <c r="AE31" s="14">
        <v>0</v>
      </c>
      <c r="AF31" s="15">
        <v>0</v>
      </c>
      <c r="AG31" s="14">
        <v>0</v>
      </c>
      <c r="AH31" s="14">
        <v>0</v>
      </c>
      <c r="AI31" s="1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99"/>
      <c r="AT31" s="199"/>
      <c r="AU31" s="223"/>
      <c r="AV31" s="223"/>
      <c r="AW31" s="121"/>
    </row>
    <row r="32" spans="1:51" s="7" customFormat="1">
      <c r="A32" s="195" t="s">
        <v>47</v>
      </c>
      <c r="B32" s="199" t="s">
        <v>62</v>
      </c>
      <c r="C32" s="197" t="s">
        <v>29</v>
      </c>
      <c r="D32" s="111" t="s">
        <v>38</v>
      </c>
      <c r="E32" s="36">
        <f t="shared" si="3"/>
        <v>25597.372600000002</v>
      </c>
      <c r="F32" s="36">
        <f t="shared" si="3"/>
        <v>9702.1726000000017</v>
      </c>
      <c r="G32" s="53">
        <f>F32/E32</f>
        <v>0.37903001810428</v>
      </c>
      <c r="H32" s="45">
        <f t="shared" ref="H32:AR32" si="9">H33+H34+H35+H36</f>
        <v>25597.372600000002</v>
      </c>
      <c r="I32" s="33">
        <f t="shared" si="9"/>
        <v>0</v>
      </c>
      <c r="J32" s="33">
        <f t="shared" si="9"/>
        <v>0</v>
      </c>
      <c r="K32" s="51">
        <f t="shared" si="9"/>
        <v>0</v>
      </c>
      <c r="L32" s="92">
        <f t="shared" si="9"/>
        <v>0</v>
      </c>
      <c r="M32" s="92">
        <f t="shared" si="9"/>
        <v>0</v>
      </c>
      <c r="N32" s="51">
        <f t="shared" si="9"/>
        <v>0</v>
      </c>
      <c r="O32" s="92">
        <f t="shared" si="9"/>
        <v>1984.4726000000001</v>
      </c>
      <c r="P32" s="92">
        <f t="shared" si="9"/>
        <v>1984.4726000000001</v>
      </c>
      <c r="Q32" s="51">
        <f>P32/O32</f>
        <v>1</v>
      </c>
      <c r="R32" s="33">
        <f t="shared" si="9"/>
        <v>771.80000000000007</v>
      </c>
      <c r="S32" s="33">
        <f t="shared" si="9"/>
        <v>771.80000000000007</v>
      </c>
      <c r="T32" s="52">
        <f>S32/R32</f>
        <v>1</v>
      </c>
      <c r="U32" s="33">
        <f t="shared" si="9"/>
        <v>6945.9000000000005</v>
      </c>
      <c r="V32" s="33">
        <f t="shared" si="9"/>
        <v>6945.9000000000005</v>
      </c>
      <c r="W32" s="52">
        <f>V32/U32</f>
        <v>1</v>
      </c>
      <c r="X32" s="33">
        <f t="shared" si="9"/>
        <v>0</v>
      </c>
      <c r="Y32" s="33">
        <f t="shared" si="9"/>
        <v>0</v>
      </c>
      <c r="Z32" s="52" t="e">
        <f>Y32/X32</f>
        <v>#DIV/0!</v>
      </c>
      <c r="AA32" s="33">
        <f t="shared" si="9"/>
        <v>0</v>
      </c>
      <c r="AB32" s="33">
        <f t="shared" si="9"/>
        <v>0</v>
      </c>
      <c r="AC32" s="51">
        <f t="shared" si="9"/>
        <v>0</v>
      </c>
      <c r="AD32" s="33">
        <f t="shared" si="9"/>
        <v>0</v>
      </c>
      <c r="AE32" s="33">
        <f t="shared" si="9"/>
        <v>0</v>
      </c>
      <c r="AF32" s="51">
        <f t="shared" si="9"/>
        <v>0</v>
      </c>
      <c r="AG32" s="33">
        <f>AG33+AG34+AG35</f>
        <v>7497.1999999999989</v>
      </c>
      <c r="AH32" s="33">
        <f t="shared" si="9"/>
        <v>0</v>
      </c>
      <c r="AI32" s="51">
        <f t="shared" si="9"/>
        <v>0</v>
      </c>
      <c r="AJ32" s="33">
        <f t="shared" si="9"/>
        <v>0</v>
      </c>
      <c r="AK32" s="33">
        <f t="shared" si="9"/>
        <v>0</v>
      </c>
      <c r="AL32" s="51">
        <f t="shared" si="9"/>
        <v>0</v>
      </c>
      <c r="AM32" s="33">
        <f t="shared" si="9"/>
        <v>0</v>
      </c>
      <c r="AN32" s="33">
        <f t="shared" si="9"/>
        <v>0</v>
      </c>
      <c r="AO32" s="51">
        <f t="shared" si="9"/>
        <v>0</v>
      </c>
      <c r="AP32" s="33">
        <f t="shared" si="9"/>
        <v>8398</v>
      </c>
      <c r="AQ32" s="33">
        <f t="shared" si="9"/>
        <v>0</v>
      </c>
      <c r="AR32" s="51">
        <f t="shared" si="9"/>
        <v>0</v>
      </c>
      <c r="AS32" s="199" t="s">
        <v>79</v>
      </c>
      <c r="AT32" s="199"/>
      <c r="AU32" s="221" t="s">
        <v>90</v>
      </c>
      <c r="AV32" s="221"/>
      <c r="AW32" s="121"/>
    </row>
    <row r="33" spans="1:51" s="7" customFormat="1" ht="37.5">
      <c r="A33" s="195"/>
      <c r="B33" s="199"/>
      <c r="C33" s="197"/>
      <c r="D33" s="21" t="s">
        <v>31</v>
      </c>
      <c r="E33" s="36">
        <f t="shared" si="3"/>
        <v>946.37259999999992</v>
      </c>
      <c r="F33" s="36">
        <f t="shared" si="3"/>
        <v>358.67259999999999</v>
      </c>
      <c r="G33" s="53">
        <f t="shared" ref="G33:G35" si="10">F33/E33</f>
        <v>0.37899723639505201</v>
      </c>
      <c r="H33" s="46">
        <f t="shared" si="2"/>
        <v>946.37259999999992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v>28.5</v>
      </c>
      <c r="S33" s="14">
        <v>28.5</v>
      </c>
      <c r="T33" s="15">
        <f>S33/R33</f>
        <v>1</v>
      </c>
      <c r="U33" s="54">
        <v>256.8</v>
      </c>
      <c r="V33" s="54">
        <v>256.8</v>
      </c>
      <c r="W33" s="15">
        <f>V33/U33</f>
        <v>1</v>
      </c>
      <c r="X33" s="54">
        <v>0</v>
      </c>
      <c r="Y33" s="14">
        <v>0</v>
      </c>
      <c r="Z33" s="15">
        <v>0</v>
      </c>
      <c r="AA33" s="14">
        <v>0</v>
      </c>
      <c r="AB33" s="14">
        <v>0</v>
      </c>
      <c r="AC33" s="15">
        <v>0</v>
      </c>
      <c r="AD33" s="14">
        <v>0</v>
      </c>
      <c r="AE33" s="14">
        <v>0</v>
      </c>
      <c r="AF33" s="15">
        <v>0</v>
      </c>
      <c r="AG33" s="14">
        <v>276.89999999999998</v>
      </c>
      <c r="AH33" s="14">
        <v>0</v>
      </c>
      <c r="AI33" s="1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310.8</v>
      </c>
      <c r="AQ33" s="14">
        <v>0</v>
      </c>
      <c r="AR33" s="15">
        <v>0</v>
      </c>
      <c r="AS33" s="199"/>
      <c r="AT33" s="199"/>
      <c r="AU33" s="222"/>
      <c r="AV33" s="222"/>
      <c r="AW33" s="121"/>
      <c r="AX33" s="68"/>
      <c r="AY33" s="68"/>
    </row>
    <row r="34" spans="1:51" s="7" customFormat="1" ht="75">
      <c r="A34" s="195"/>
      <c r="B34" s="199"/>
      <c r="C34" s="197"/>
      <c r="D34" s="12" t="s">
        <v>27</v>
      </c>
      <c r="E34" s="36">
        <f t="shared" si="3"/>
        <v>23371.100000000002</v>
      </c>
      <c r="F34" s="36">
        <f t="shared" si="3"/>
        <v>8858.4000000000015</v>
      </c>
      <c r="G34" s="53">
        <f t="shared" si="10"/>
        <v>0.37903222355815519</v>
      </c>
      <c r="H34" s="46">
        <f t="shared" si="2"/>
        <v>23371.100000000002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1">P34/O34</f>
        <v>1</v>
      </c>
      <c r="R34" s="65">
        <v>704.7</v>
      </c>
      <c r="S34" s="14">
        <v>704.7</v>
      </c>
      <c r="T34" s="15">
        <f>S34/R34</f>
        <v>1</v>
      </c>
      <c r="U34" s="54">
        <v>6341.8</v>
      </c>
      <c r="V34" s="54">
        <v>6341.8</v>
      </c>
      <c r="W34" s="15">
        <f>V34/U34</f>
        <v>1</v>
      </c>
      <c r="X34" s="54">
        <v>0</v>
      </c>
      <c r="Y34" s="14">
        <v>0</v>
      </c>
      <c r="Z34" s="15">
        <v>0</v>
      </c>
      <c r="AA34" s="14">
        <v>0</v>
      </c>
      <c r="AB34" s="14">
        <v>0</v>
      </c>
      <c r="AC34" s="15">
        <v>0</v>
      </c>
      <c r="AD34" s="14">
        <v>0</v>
      </c>
      <c r="AE34" s="14">
        <v>0</v>
      </c>
      <c r="AF34" s="15">
        <v>0</v>
      </c>
      <c r="AG34" s="14">
        <v>6845.4</v>
      </c>
      <c r="AH34" s="14">
        <v>0</v>
      </c>
      <c r="AI34" s="1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7667.3</v>
      </c>
      <c r="AQ34" s="14">
        <v>0</v>
      </c>
      <c r="AR34" s="15">
        <v>0</v>
      </c>
      <c r="AS34" s="199"/>
      <c r="AT34" s="199"/>
      <c r="AU34" s="222"/>
      <c r="AV34" s="222"/>
      <c r="AW34" s="121"/>
      <c r="AX34" s="68"/>
      <c r="AY34" s="68"/>
    </row>
    <row r="35" spans="1:51" s="7" customFormat="1" ht="56.25">
      <c r="A35" s="195"/>
      <c r="B35" s="199"/>
      <c r="C35" s="197"/>
      <c r="D35" s="12" t="s">
        <v>28</v>
      </c>
      <c r="E35" s="36">
        <f t="shared" si="3"/>
        <v>1279.9000000000001</v>
      </c>
      <c r="F35" s="36">
        <f t="shared" si="3"/>
        <v>485.1</v>
      </c>
      <c r="G35" s="53">
        <f t="shared" si="10"/>
        <v>0.37901398546761467</v>
      </c>
      <c r="H35" s="46">
        <f t="shared" si="2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1"/>
        <v>1</v>
      </c>
      <c r="R35" s="65">
        <v>38.6</v>
      </c>
      <c r="S35" s="14">
        <v>38.6</v>
      </c>
      <c r="T35" s="15">
        <f>S35/R35</f>
        <v>1</v>
      </c>
      <c r="U35" s="38">
        <v>347.3</v>
      </c>
      <c r="V35" s="38">
        <v>347.3</v>
      </c>
      <c r="W35" s="15">
        <f>V35/U35</f>
        <v>1</v>
      </c>
      <c r="X35" s="38">
        <v>0</v>
      </c>
      <c r="Y35" s="14">
        <v>0</v>
      </c>
      <c r="Z35" s="15">
        <v>0</v>
      </c>
      <c r="AA35" s="14">
        <v>0</v>
      </c>
      <c r="AB35" s="14">
        <v>0</v>
      </c>
      <c r="AC35" s="15">
        <v>0</v>
      </c>
      <c r="AD35" s="14">
        <v>0</v>
      </c>
      <c r="AE35" s="14">
        <v>0</v>
      </c>
      <c r="AF35" s="15">
        <v>0</v>
      </c>
      <c r="AG35" s="14">
        <v>374.9</v>
      </c>
      <c r="AH35" s="14">
        <v>0</v>
      </c>
      <c r="AI35" s="1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99"/>
      <c r="AT35" s="199"/>
      <c r="AU35" s="222"/>
      <c r="AV35" s="222"/>
      <c r="AW35" s="121"/>
      <c r="AX35" s="68"/>
      <c r="AY35" s="68"/>
    </row>
    <row r="36" spans="1:51" s="7" customFormat="1" ht="37.5">
      <c r="A36" s="195"/>
      <c r="B36" s="199"/>
      <c r="C36" s="197"/>
      <c r="D36" s="21" t="s">
        <v>39</v>
      </c>
      <c r="E36" s="36">
        <f t="shared" si="3"/>
        <v>0</v>
      </c>
      <c r="F36" s="36">
        <f t="shared" si="3"/>
        <v>0</v>
      </c>
      <c r="G36" s="67">
        <v>0</v>
      </c>
      <c r="H36" s="46">
        <f t="shared" si="2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4">
        <v>0</v>
      </c>
      <c r="AB36" s="14">
        <v>0</v>
      </c>
      <c r="AC36" s="15">
        <v>0</v>
      </c>
      <c r="AD36" s="14">
        <v>0</v>
      </c>
      <c r="AE36" s="14">
        <v>0</v>
      </c>
      <c r="AF36" s="15">
        <v>0</v>
      </c>
      <c r="AG36" s="14">
        <v>0</v>
      </c>
      <c r="AH36" s="14">
        <v>0</v>
      </c>
      <c r="AI36" s="1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99"/>
      <c r="AT36" s="199"/>
      <c r="AU36" s="223"/>
      <c r="AV36" s="223"/>
      <c r="AW36" s="121"/>
    </row>
    <row r="37" spans="1:51" s="7" customFormat="1">
      <c r="A37" s="195" t="s">
        <v>48</v>
      </c>
      <c r="B37" s="199" t="s">
        <v>63</v>
      </c>
      <c r="C37" s="197" t="s">
        <v>29</v>
      </c>
      <c r="D37" s="111" t="s">
        <v>38</v>
      </c>
      <c r="E37" s="36">
        <f t="shared" si="3"/>
        <v>945.1</v>
      </c>
      <c r="F37" s="36">
        <f t="shared" si="3"/>
        <v>945</v>
      </c>
      <c r="G37" s="53">
        <f>F37/E37</f>
        <v>0.99989419109088984</v>
      </c>
      <c r="H37" s="47">
        <f t="shared" ref="H37:AQ37" si="12">H38+H39+H40+H41</f>
        <v>945.1</v>
      </c>
      <c r="I37" s="33">
        <f t="shared" si="12"/>
        <v>0</v>
      </c>
      <c r="J37" s="33">
        <f t="shared" si="12"/>
        <v>0</v>
      </c>
      <c r="K37" s="67">
        <v>0</v>
      </c>
      <c r="L37" s="33">
        <f t="shared" si="12"/>
        <v>0</v>
      </c>
      <c r="M37" s="33">
        <f t="shared" si="12"/>
        <v>0</v>
      </c>
      <c r="N37" s="67">
        <v>0</v>
      </c>
      <c r="O37" s="33">
        <f t="shared" si="12"/>
        <v>0</v>
      </c>
      <c r="P37" s="33">
        <f t="shared" si="12"/>
        <v>0</v>
      </c>
      <c r="Q37" s="67">
        <v>0</v>
      </c>
      <c r="R37" s="33">
        <f t="shared" si="12"/>
        <v>945.1</v>
      </c>
      <c r="S37" s="33">
        <f t="shared" si="12"/>
        <v>945</v>
      </c>
      <c r="T37" s="52">
        <f>S37/R37</f>
        <v>0.99989419109088984</v>
      </c>
      <c r="U37" s="33">
        <f t="shared" si="12"/>
        <v>0</v>
      </c>
      <c r="V37" s="33">
        <f t="shared" si="12"/>
        <v>0</v>
      </c>
      <c r="W37" s="67">
        <v>0</v>
      </c>
      <c r="X37" s="33">
        <f t="shared" si="12"/>
        <v>0</v>
      </c>
      <c r="Y37" s="33">
        <f t="shared" si="12"/>
        <v>0</v>
      </c>
      <c r="Z37" s="67">
        <v>0</v>
      </c>
      <c r="AA37" s="33">
        <f t="shared" si="12"/>
        <v>0</v>
      </c>
      <c r="AB37" s="33">
        <f t="shared" si="12"/>
        <v>0</v>
      </c>
      <c r="AC37" s="67">
        <v>0</v>
      </c>
      <c r="AD37" s="33">
        <f t="shared" si="12"/>
        <v>0</v>
      </c>
      <c r="AE37" s="33">
        <f t="shared" si="12"/>
        <v>0</v>
      </c>
      <c r="AF37" s="67">
        <v>0</v>
      </c>
      <c r="AG37" s="33">
        <f t="shared" si="12"/>
        <v>0</v>
      </c>
      <c r="AH37" s="33">
        <f t="shared" si="12"/>
        <v>0</v>
      </c>
      <c r="AI37" s="67">
        <v>0</v>
      </c>
      <c r="AJ37" s="33">
        <f t="shared" si="12"/>
        <v>0</v>
      </c>
      <c r="AK37" s="33">
        <f t="shared" si="12"/>
        <v>0</v>
      </c>
      <c r="AL37" s="67">
        <v>0</v>
      </c>
      <c r="AM37" s="33">
        <f t="shared" si="12"/>
        <v>0</v>
      </c>
      <c r="AN37" s="33">
        <f t="shared" si="12"/>
        <v>0</v>
      </c>
      <c r="AO37" s="67">
        <v>0</v>
      </c>
      <c r="AP37" s="33">
        <f t="shared" si="12"/>
        <v>0</v>
      </c>
      <c r="AQ37" s="33">
        <f t="shared" si="12"/>
        <v>0</v>
      </c>
      <c r="AR37" s="67">
        <v>0</v>
      </c>
      <c r="AS37" s="199" t="s">
        <v>80</v>
      </c>
      <c r="AT37" s="194"/>
      <c r="AU37" s="221" t="s">
        <v>91</v>
      </c>
      <c r="AV37" s="221"/>
      <c r="AW37" s="119"/>
    </row>
    <row r="38" spans="1:51" s="7" customFormat="1" ht="37.5">
      <c r="A38" s="195"/>
      <c r="B38" s="199"/>
      <c r="C38" s="197"/>
      <c r="D38" s="21" t="s">
        <v>31</v>
      </c>
      <c r="E38" s="36">
        <f t="shared" si="3"/>
        <v>945.1</v>
      </c>
      <c r="F38" s="36">
        <f t="shared" si="3"/>
        <v>945</v>
      </c>
      <c r="G38" s="53">
        <f t="shared" ref="G38" si="13">F38/E38</f>
        <v>0.99989419109088984</v>
      </c>
      <c r="H38" s="46">
        <f t="shared" si="2"/>
        <v>945.1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945.1</v>
      </c>
      <c r="S38" s="14">
        <v>945</v>
      </c>
      <c r="T38" s="15">
        <f>S38/R38</f>
        <v>0.99989419109088984</v>
      </c>
      <c r="U38" s="14">
        <v>0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4">
        <v>0</v>
      </c>
      <c r="AB38" s="14">
        <v>0</v>
      </c>
      <c r="AC38" s="15">
        <v>0</v>
      </c>
      <c r="AD38" s="14">
        <v>0</v>
      </c>
      <c r="AE38" s="14">
        <v>0</v>
      </c>
      <c r="AF38" s="15">
        <v>0</v>
      </c>
      <c r="AG38" s="14">
        <v>0</v>
      </c>
      <c r="AH38" s="14">
        <v>0</v>
      </c>
      <c r="AI38" s="1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99"/>
      <c r="AT38" s="194"/>
      <c r="AU38" s="222"/>
      <c r="AV38" s="222"/>
      <c r="AW38" s="119"/>
    </row>
    <row r="39" spans="1:51" s="7" customFormat="1" ht="75">
      <c r="A39" s="195"/>
      <c r="B39" s="199"/>
      <c r="C39" s="197"/>
      <c r="D39" s="12" t="s">
        <v>27</v>
      </c>
      <c r="E39" s="36">
        <f t="shared" si="3"/>
        <v>0</v>
      </c>
      <c r="F39" s="36">
        <f t="shared" si="3"/>
        <v>0</v>
      </c>
      <c r="G39" s="67">
        <v>0</v>
      </c>
      <c r="H39" s="46">
        <f t="shared" si="2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4">
        <v>0</v>
      </c>
      <c r="AB39" s="14">
        <v>0</v>
      </c>
      <c r="AC39" s="15">
        <v>0</v>
      </c>
      <c r="AD39" s="14">
        <v>0</v>
      </c>
      <c r="AE39" s="14">
        <v>0</v>
      </c>
      <c r="AF39" s="15">
        <v>0</v>
      </c>
      <c r="AG39" s="14">
        <v>0</v>
      </c>
      <c r="AH39" s="14">
        <v>0</v>
      </c>
      <c r="AI39" s="1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99"/>
      <c r="AT39" s="194"/>
      <c r="AU39" s="222"/>
      <c r="AV39" s="222"/>
      <c r="AW39" s="119"/>
    </row>
    <row r="40" spans="1:51" s="7" customFormat="1" ht="56.25">
      <c r="A40" s="195"/>
      <c r="B40" s="199"/>
      <c r="C40" s="197"/>
      <c r="D40" s="12" t="s">
        <v>28</v>
      </c>
      <c r="E40" s="36">
        <f t="shared" si="3"/>
        <v>0</v>
      </c>
      <c r="F40" s="36">
        <f t="shared" si="3"/>
        <v>0</v>
      </c>
      <c r="G40" s="67">
        <v>0</v>
      </c>
      <c r="H40" s="46">
        <f t="shared" si="2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4">
        <v>0</v>
      </c>
      <c r="AB40" s="14">
        <v>0</v>
      </c>
      <c r="AC40" s="15">
        <v>0</v>
      </c>
      <c r="AD40" s="14">
        <v>0</v>
      </c>
      <c r="AE40" s="14">
        <v>0</v>
      </c>
      <c r="AF40" s="15">
        <v>0</v>
      </c>
      <c r="AG40" s="14">
        <v>0</v>
      </c>
      <c r="AH40" s="14">
        <v>0</v>
      </c>
      <c r="AI40" s="1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99"/>
      <c r="AT40" s="194"/>
      <c r="AU40" s="222"/>
      <c r="AV40" s="222"/>
      <c r="AW40" s="119"/>
    </row>
    <row r="41" spans="1:51" s="7" customFormat="1" ht="37.5">
      <c r="A41" s="195"/>
      <c r="B41" s="199"/>
      <c r="C41" s="197"/>
      <c r="D41" s="21" t="s">
        <v>39</v>
      </c>
      <c r="E41" s="36">
        <f t="shared" si="3"/>
        <v>0</v>
      </c>
      <c r="F41" s="36">
        <f t="shared" si="3"/>
        <v>0</v>
      </c>
      <c r="G41" s="67">
        <v>0</v>
      </c>
      <c r="H41" s="46">
        <f t="shared" si="2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4">
        <v>0</v>
      </c>
      <c r="AB41" s="14">
        <v>0</v>
      </c>
      <c r="AC41" s="15">
        <v>0</v>
      </c>
      <c r="AD41" s="14">
        <v>0</v>
      </c>
      <c r="AE41" s="14">
        <v>0</v>
      </c>
      <c r="AF41" s="15">
        <v>0</v>
      </c>
      <c r="AG41" s="14">
        <v>0</v>
      </c>
      <c r="AH41" s="14">
        <v>0</v>
      </c>
      <c r="AI41" s="1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99"/>
      <c r="AT41" s="194"/>
      <c r="AU41" s="223"/>
      <c r="AV41" s="223"/>
      <c r="AW41" s="119"/>
    </row>
    <row r="42" spans="1:51" s="7" customFormat="1" ht="131.25">
      <c r="A42" s="104" t="s">
        <v>49</v>
      </c>
      <c r="B42" s="105" t="s">
        <v>64</v>
      </c>
      <c r="C42" s="106" t="s">
        <v>26</v>
      </c>
      <c r="D42" s="12" t="s">
        <v>30</v>
      </c>
      <c r="E42" s="36">
        <f t="shared" si="3"/>
        <v>0</v>
      </c>
      <c r="F42" s="36">
        <f t="shared" si="3"/>
        <v>0</v>
      </c>
      <c r="G42" s="67">
        <v>0</v>
      </c>
      <c r="H42" s="46">
        <f t="shared" si="2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4">
        <v>0</v>
      </c>
      <c r="AB42" s="14">
        <v>0</v>
      </c>
      <c r="AC42" s="15">
        <v>0</v>
      </c>
      <c r="AD42" s="14">
        <v>0</v>
      </c>
      <c r="AE42" s="14">
        <v>0</v>
      </c>
      <c r="AF42" s="15">
        <v>0</v>
      </c>
      <c r="AG42" s="14">
        <v>0</v>
      </c>
      <c r="AH42" s="14">
        <v>0</v>
      </c>
      <c r="AI42" s="1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  <c r="AU42" s="21" t="s">
        <v>81</v>
      </c>
      <c r="AV42" s="21"/>
      <c r="AW42" s="30"/>
    </row>
    <row r="43" spans="1:51" s="7" customFormat="1">
      <c r="A43" s="195" t="s">
        <v>22</v>
      </c>
      <c r="B43" s="200" t="s">
        <v>51</v>
      </c>
      <c r="C43" s="197" t="s">
        <v>26</v>
      </c>
      <c r="D43" s="111" t="s">
        <v>38</v>
      </c>
      <c r="E43" s="36">
        <f t="shared" si="3"/>
        <v>0</v>
      </c>
      <c r="F43" s="36">
        <f t="shared" si="3"/>
        <v>0</v>
      </c>
      <c r="G43" s="53">
        <v>0</v>
      </c>
      <c r="H43" s="48">
        <f t="shared" si="2"/>
        <v>0</v>
      </c>
      <c r="I43" s="33">
        <f t="shared" ref="I43:AH43" si="14">I44+I45+I46+I47</f>
        <v>0</v>
      </c>
      <c r="J43" s="33">
        <f t="shared" si="14"/>
        <v>0</v>
      </c>
      <c r="K43" s="67">
        <v>0</v>
      </c>
      <c r="L43" s="33">
        <f t="shared" si="14"/>
        <v>0</v>
      </c>
      <c r="M43" s="33">
        <f t="shared" si="14"/>
        <v>0</v>
      </c>
      <c r="N43" s="67">
        <v>0</v>
      </c>
      <c r="O43" s="33">
        <f t="shared" si="14"/>
        <v>0</v>
      </c>
      <c r="P43" s="33">
        <f t="shared" si="14"/>
        <v>0</v>
      </c>
      <c r="Q43" s="67">
        <v>0</v>
      </c>
      <c r="R43" s="33">
        <f t="shared" si="14"/>
        <v>0</v>
      </c>
      <c r="S43" s="33">
        <f t="shared" si="14"/>
        <v>0</v>
      </c>
      <c r="T43" s="67">
        <v>0</v>
      </c>
      <c r="U43" s="33">
        <f t="shared" si="14"/>
        <v>0</v>
      </c>
      <c r="V43" s="33">
        <f t="shared" si="14"/>
        <v>0</v>
      </c>
      <c r="W43" s="67">
        <v>0</v>
      </c>
      <c r="X43" s="33">
        <f t="shared" si="14"/>
        <v>0</v>
      </c>
      <c r="Y43" s="33">
        <f t="shared" si="14"/>
        <v>0</v>
      </c>
      <c r="Z43" s="67">
        <v>0</v>
      </c>
      <c r="AA43" s="33">
        <f t="shared" si="14"/>
        <v>0</v>
      </c>
      <c r="AB43" s="33">
        <f t="shared" si="14"/>
        <v>0</v>
      </c>
      <c r="AC43" s="67">
        <v>0</v>
      </c>
      <c r="AD43" s="33">
        <f t="shared" si="14"/>
        <v>0</v>
      </c>
      <c r="AE43" s="33">
        <f t="shared" si="14"/>
        <v>0</v>
      </c>
      <c r="AF43" s="67">
        <v>0</v>
      </c>
      <c r="AG43" s="33">
        <f t="shared" si="14"/>
        <v>0</v>
      </c>
      <c r="AH43" s="33">
        <f t="shared" si="14"/>
        <v>0</v>
      </c>
      <c r="AI43" s="67">
        <v>0</v>
      </c>
      <c r="AJ43" s="13">
        <f t="shared" ref="AJ43:AN43" si="15">SUM(AJ44:AJ47)</f>
        <v>0</v>
      </c>
      <c r="AK43" s="13">
        <f t="shared" si="15"/>
        <v>0</v>
      </c>
      <c r="AL43" s="67">
        <v>0</v>
      </c>
      <c r="AM43" s="13">
        <f t="shared" si="15"/>
        <v>0</v>
      </c>
      <c r="AN43" s="13">
        <f t="shared" si="15"/>
        <v>0</v>
      </c>
      <c r="AO43" s="67">
        <v>0</v>
      </c>
      <c r="AP43" s="13">
        <f t="shared" ref="AP43:AQ43" si="16">SUM(AP44:AP47)</f>
        <v>0</v>
      </c>
      <c r="AQ43" s="13">
        <f t="shared" si="16"/>
        <v>0</v>
      </c>
      <c r="AR43" s="67">
        <v>0</v>
      </c>
      <c r="AS43" s="199" t="s">
        <v>82</v>
      </c>
      <c r="AT43" s="201"/>
      <c r="AU43" s="221" t="s">
        <v>82</v>
      </c>
      <c r="AV43" s="227"/>
      <c r="AW43" s="123"/>
    </row>
    <row r="44" spans="1:51" s="7" customFormat="1" ht="37.5">
      <c r="A44" s="195"/>
      <c r="B44" s="200"/>
      <c r="C44" s="197"/>
      <c r="D44" s="21" t="s">
        <v>31</v>
      </c>
      <c r="E44" s="36">
        <f t="shared" si="3"/>
        <v>0</v>
      </c>
      <c r="F44" s="36">
        <f t="shared" si="3"/>
        <v>0</v>
      </c>
      <c r="G44" s="53">
        <v>0</v>
      </c>
      <c r="H44" s="46">
        <f t="shared" si="2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6">
        <v>0</v>
      </c>
      <c r="AB44" s="16">
        <v>0</v>
      </c>
      <c r="AC44" s="15">
        <v>0</v>
      </c>
      <c r="AD44" s="16">
        <v>0</v>
      </c>
      <c r="AE44" s="16">
        <v>0</v>
      </c>
      <c r="AF44" s="15">
        <v>0</v>
      </c>
      <c r="AG44" s="16">
        <v>0</v>
      </c>
      <c r="AH44" s="16">
        <v>0</v>
      </c>
      <c r="AI44" s="1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99"/>
      <c r="AT44" s="201"/>
      <c r="AU44" s="222"/>
      <c r="AV44" s="228"/>
      <c r="AW44" s="123"/>
    </row>
    <row r="45" spans="1:51" s="7" customFormat="1" ht="75">
      <c r="A45" s="195"/>
      <c r="B45" s="200"/>
      <c r="C45" s="197"/>
      <c r="D45" s="12" t="s">
        <v>27</v>
      </c>
      <c r="E45" s="36">
        <f t="shared" si="3"/>
        <v>0</v>
      </c>
      <c r="F45" s="36">
        <f t="shared" si="3"/>
        <v>0</v>
      </c>
      <c r="G45" s="53">
        <v>0</v>
      </c>
      <c r="H45" s="46">
        <f t="shared" si="2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6">
        <v>0</v>
      </c>
      <c r="AB45" s="16">
        <v>0</v>
      </c>
      <c r="AC45" s="15">
        <v>0</v>
      </c>
      <c r="AD45" s="16">
        <v>0</v>
      </c>
      <c r="AE45" s="16">
        <v>0</v>
      </c>
      <c r="AF45" s="15">
        <v>0</v>
      </c>
      <c r="AG45" s="16">
        <v>0</v>
      </c>
      <c r="AH45" s="16">
        <v>0</v>
      </c>
      <c r="AI45" s="1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99"/>
      <c r="AT45" s="201"/>
      <c r="AU45" s="222"/>
      <c r="AV45" s="228"/>
      <c r="AW45" s="123"/>
    </row>
    <row r="46" spans="1:51" s="7" customFormat="1" ht="56.25">
      <c r="A46" s="195"/>
      <c r="B46" s="200"/>
      <c r="C46" s="197"/>
      <c r="D46" s="12" t="s">
        <v>28</v>
      </c>
      <c r="E46" s="36">
        <f t="shared" si="3"/>
        <v>0</v>
      </c>
      <c r="F46" s="36">
        <f t="shared" si="3"/>
        <v>0</v>
      </c>
      <c r="G46" s="53">
        <v>0</v>
      </c>
      <c r="H46" s="46">
        <f t="shared" si="2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6">
        <v>0</v>
      </c>
      <c r="AB46" s="16">
        <v>0</v>
      </c>
      <c r="AC46" s="15">
        <v>0</v>
      </c>
      <c r="AD46" s="16">
        <v>0</v>
      </c>
      <c r="AE46" s="16">
        <v>0</v>
      </c>
      <c r="AF46" s="15">
        <v>0</v>
      </c>
      <c r="AG46" s="16">
        <v>0</v>
      </c>
      <c r="AH46" s="16">
        <v>0</v>
      </c>
      <c r="AI46" s="1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99"/>
      <c r="AT46" s="201"/>
      <c r="AU46" s="222"/>
      <c r="AV46" s="228"/>
      <c r="AW46" s="123"/>
    </row>
    <row r="47" spans="1:51" s="7" customFormat="1" ht="37.5">
      <c r="A47" s="195"/>
      <c r="B47" s="200"/>
      <c r="C47" s="197"/>
      <c r="D47" s="21" t="s">
        <v>39</v>
      </c>
      <c r="E47" s="36">
        <f t="shared" si="3"/>
        <v>0</v>
      </c>
      <c r="F47" s="36">
        <f t="shared" si="3"/>
        <v>0</v>
      </c>
      <c r="G47" s="53">
        <v>0</v>
      </c>
      <c r="H47" s="46">
        <f t="shared" si="2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6">
        <v>0</v>
      </c>
      <c r="AB47" s="16">
        <v>0</v>
      </c>
      <c r="AC47" s="15">
        <v>0</v>
      </c>
      <c r="AD47" s="16">
        <v>0</v>
      </c>
      <c r="AE47" s="16">
        <v>0</v>
      </c>
      <c r="AF47" s="15">
        <v>0</v>
      </c>
      <c r="AG47" s="16">
        <v>0</v>
      </c>
      <c r="AH47" s="16">
        <v>0</v>
      </c>
      <c r="AI47" s="1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99"/>
      <c r="AT47" s="201"/>
      <c r="AU47" s="223"/>
      <c r="AV47" s="229"/>
      <c r="AW47" s="123"/>
    </row>
    <row r="48" spans="1:51" s="7" customFormat="1">
      <c r="A48" s="195" t="s">
        <v>52</v>
      </c>
      <c r="B48" s="196" t="s">
        <v>65</v>
      </c>
      <c r="C48" s="197" t="s">
        <v>32</v>
      </c>
      <c r="D48" s="111" t="s">
        <v>38</v>
      </c>
      <c r="E48" s="36">
        <f t="shared" si="3"/>
        <v>0</v>
      </c>
      <c r="F48" s="36">
        <f t="shared" si="3"/>
        <v>0</v>
      </c>
      <c r="G48" s="67">
        <v>0</v>
      </c>
      <c r="H48" s="33">
        <f t="shared" ref="H48:J48" si="17">H49+H50+H51+H52</f>
        <v>0</v>
      </c>
      <c r="I48" s="33">
        <f t="shared" si="17"/>
        <v>0</v>
      </c>
      <c r="J48" s="33">
        <f t="shared" si="17"/>
        <v>0</v>
      </c>
      <c r="K48" s="67">
        <v>0</v>
      </c>
      <c r="L48" s="33">
        <f t="shared" ref="L48:M48" si="18">L49+L50+L51+L52</f>
        <v>0</v>
      </c>
      <c r="M48" s="33">
        <f t="shared" si="18"/>
        <v>0</v>
      </c>
      <c r="N48" s="67">
        <v>0</v>
      </c>
      <c r="O48" s="33">
        <f t="shared" ref="O48:P48" si="19">O49+O50+O51+O52</f>
        <v>0</v>
      </c>
      <c r="P48" s="33">
        <f t="shared" si="19"/>
        <v>0</v>
      </c>
      <c r="Q48" s="67">
        <v>0</v>
      </c>
      <c r="R48" s="33">
        <f t="shared" ref="R48:S48" si="20">R49+R50+R51+R52</f>
        <v>0</v>
      </c>
      <c r="S48" s="33">
        <f t="shared" si="20"/>
        <v>0</v>
      </c>
      <c r="T48" s="67">
        <v>0</v>
      </c>
      <c r="U48" s="33">
        <f t="shared" ref="U48:V48" si="21">U49+U50+U51+U52</f>
        <v>0</v>
      </c>
      <c r="V48" s="33">
        <f t="shared" si="21"/>
        <v>0</v>
      </c>
      <c r="W48" s="67">
        <v>0</v>
      </c>
      <c r="X48" s="33">
        <f t="shared" ref="X48:Y48" si="22">X49+X50+X51+X52</f>
        <v>0</v>
      </c>
      <c r="Y48" s="33">
        <f t="shared" si="22"/>
        <v>0</v>
      </c>
      <c r="Z48" s="67">
        <v>0</v>
      </c>
      <c r="AA48" s="33">
        <f t="shared" ref="AA48:AB48" si="23">AA49+AA50+AA51+AA52</f>
        <v>0</v>
      </c>
      <c r="AB48" s="33">
        <f t="shared" si="23"/>
        <v>0</v>
      </c>
      <c r="AC48" s="67">
        <v>0</v>
      </c>
      <c r="AD48" s="33">
        <f t="shared" ref="AD48:AE48" si="24">AD49+AD50+AD51+AD52</f>
        <v>0</v>
      </c>
      <c r="AE48" s="33">
        <f t="shared" si="24"/>
        <v>0</v>
      </c>
      <c r="AF48" s="67">
        <v>0</v>
      </c>
      <c r="AG48" s="33">
        <f t="shared" ref="AG48:AH48" si="25">AG49+AG50+AG51+AG52</f>
        <v>0</v>
      </c>
      <c r="AH48" s="33">
        <f t="shared" si="25"/>
        <v>0</v>
      </c>
      <c r="AI48" s="67">
        <v>0</v>
      </c>
      <c r="AJ48" s="33">
        <f t="shared" ref="AJ48:AK48" si="26">AJ49+AJ50+AJ51+AJ52</f>
        <v>0</v>
      </c>
      <c r="AK48" s="33">
        <f t="shared" si="26"/>
        <v>0</v>
      </c>
      <c r="AL48" s="67">
        <v>0</v>
      </c>
      <c r="AM48" s="33">
        <f t="shared" ref="AM48:AN48" si="27">AM49+AM50+AM51+AM52</f>
        <v>0</v>
      </c>
      <c r="AN48" s="33">
        <f t="shared" si="27"/>
        <v>0</v>
      </c>
      <c r="AO48" s="67">
        <v>0</v>
      </c>
      <c r="AP48" s="33">
        <f t="shared" ref="AP48:AQ48" si="28">AP49+AP50+AP51+AP52</f>
        <v>0</v>
      </c>
      <c r="AQ48" s="33">
        <f t="shared" si="28"/>
        <v>0</v>
      </c>
      <c r="AR48" s="67">
        <v>0</v>
      </c>
      <c r="AS48" s="202"/>
      <c r="AT48" s="202"/>
      <c r="AU48" s="218"/>
      <c r="AV48" s="218"/>
      <c r="AW48" s="124"/>
    </row>
    <row r="49" spans="1:52" s="7" customFormat="1" ht="37.5">
      <c r="A49" s="195"/>
      <c r="B49" s="196"/>
      <c r="C49" s="197"/>
      <c r="D49" s="21" t="s">
        <v>31</v>
      </c>
      <c r="E49" s="36">
        <f t="shared" si="3"/>
        <v>0</v>
      </c>
      <c r="F49" s="36">
        <f t="shared" si="3"/>
        <v>0</v>
      </c>
      <c r="G49" s="53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6">
        <v>0</v>
      </c>
      <c r="AB49" s="16">
        <v>0</v>
      </c>
      <c r="AC49" s="15">
        <v>0</v>
      </c>
      <c r="AD49" s="16">
        <v>0</v>
      </c>
      <c r="AE49" s="16">
        <v>0</v>
      </c>
      <c r="AF49" s="15">
        <v>0</v>
      </c>
      <c r="AG49" s="16">
        <v>0</v>
      </c>
      <c r="AH49" s="16">
        <v>0</v>
      </c>
      <c r="AI49" s="1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202"/>
      <c r="AT49" s="202"/>
      <c r="AU49" s="219"/>
      <c r="AV49" s="219"/>
      <c r="AW49" s="124"/>
    </row>
    <row r="50" spans="1:52" s="7" customFormat="1" ht="75">
      <c r="A50" s="195"/>
      <c r="B50" s="196"/>
      <c r="C50" s="197"/>
      <c r="D50" s="12" t="s">
        <v>27</v>
      </c>
      <c r="E50" s="36">
        <f t="shared" si="3"/>
        <v>0</v>
      </c>
      <c r="F50" s="36">
        <f t="shared" si="3"/>
        <v>0</v>
      </c>
      <c r="G50" s="53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6">
        <v>0</v>
      </c>
      <c r="AB50" s="16">
        <v>0</v>
      </c>
      <c r="AC50" s="15">
        <v>0</v>
      </c>
      <c r="AD50" s="16">
        <v>0</v>
      </c>
      <c r="AE50" s="16">
        <v>0</v>
      </c>
      <c r="AF50" s="15">
        <v>0</v>
      </c>
      <c r="AG50" s="16">
        <v>0</v>
      </c>
      <c r="AH50" s="16">
        <v>0</v>
      </c>
      <c r="AI50" s="1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202"/>
      <c r="AT50" s="202"/>
      <c r="AU50" s="219"/>
      <c r="AV50" s="219"/>
      <c r="AW50" s="124"/>
    </row>
    <row r="51" spans="1:52" s="22" customFormat="1" ht="56.25">
      <c r="A51" s="195"/>
      <c r="B51" s="196"/>
      <c r="C51" s="197"/>
      <c r="D51" s="12" t="s">
        <v>28</v>
      </c>
      <c r="E51" s="36">
        <f t="shared" si="3"/>
        <v>0</v>
      </c>
      <c r="F51" s="36">
        <f t="shared" si="3"/>
        <v>0</v>
      </c>
      <c r="G51" s="53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6">
        <v>0</v>
      </c>
      <c r="AB51" s="16">
        <v>0</v>
      </c>
      <c r="AC51" s="15">
        <v>0</v>
      </c>
      <c r="AD51" s="16">
        <v>0</v>
      </c>
      <c r="AE51" s="16">
        <v>0</v>
      </c>
      <c r="AF51" s="15">
        <v>0</v>
      </c>
      <c r="AG51" s="16">
        <v>0</v>
      </c>
      <c r="AH51" s="16">
        <v>0</v>
      </c>
      <c r="AI51" s="1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202"/>
      <c r="AT51" s="202"/>
      <c r="AU51" s="219"/>
      <c r="AV51" s="219"/>
      <c r="AW51" s="124"/>
    </row>
    <row r="52" spans="1:52" s="22" customFormat="1" ht="37.5">
      <c r="A52" s="195"/>
      <c r="B52" s="196"/>
      <c r="C52" s="197"/>
      <c r="D52" s="21" t="s">
        <v>39</v>
      </c>
      <c r="E52" s="36">
        <f t="shared" si="3"/>
        <v>0</v>
      </c>
      <c r="F52" s="36">
        <f t="shared" si="3"/>
        <v>0</v>
      </c>
      <c r="G52" s="53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6">
        <v>0</v>
      </c>
      <c r="AB52" s="16">
        <v>0</v>
      </c>
      <c r="AC52" s="15">
        <v>0</v>
      </c>
      <c r="AD52" s="16">
        <v>0</v>
      </c>
      <c r="AE52" s="16">
        <v>0</v>
      </c>
      <c r="AF52" s="15">
        <v>0</v>
      </c>
      <c r="AG52" s="16">
        <v>0</v>
      </c>
      <c r="AH52" s="16">
        <v>0</v>
      </c>
      <c r="AI52" s="1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202"/>
      <c r="AT52" s="202"/>
      <c r="AU52" s="220"/>
      <c r="AV52" s="220"/>
      <c r="AW52" s="124"/>
    </row>
    <row r="53" spans="1:52" s="22" customFormat="1">
      <c r="A53" s="207" t="s">
        <v>33</v>
      </c>
      <c r="B53" s="207"/>
      <c r="C53" s="207"/>
      <c r="D53" s="81" t="s">
        <v>38</v>
      </c>
      <c r="E53" s="69">
        <f>E54+E55+E56+E57</f>
        <v>177219.47259999998</v>
      </c>
      <c r="F53" s="69">
        <f>F54+F55+F56+F57</f>
        <v>119678.47260000001</v>
      </c>
      <c r="G53" s="82">
        <f>F53/E53</f>
        <v>0.67531220381252854</v>
      </c>
      <c r="H53" s="69">
        <f t="shared" ref="H53:AQ53" si="29">H54+H55+H56+H57</f>
        <v>177219.47260000004</v>
      </c>
      <c r="I53" s="69">
        <f>I54+I55+I56+I57</f>
        <v>19089.8</v>
      </c>
      <c r="J53" s="69">
        <f t="shared" si="29"/>
        <v>19089.8</v>
      </c>
      <c r="K53" s="82">
        <f>J53/I53</f>
        <v>1</v>
      </c>
      <c r="L53" s="69">
        <f t="shared" si="29"/>
        <v>0</v>
      </c>
      <c r="M53" s="69">
        <f t="shared" si="29"/>
        <v>0</v>
      </c>
      <c r="N53" s="82">
        <v>0</v>
      </c>
      <c r="O53" s="69">
        <f t="shared" si="29"/>
        <v>39131.972600000001</v>
      </c>
      <c r="P53" s="69">
        <f t="shared" si="29"/>
        <v>12251.7726</v>
      </c>
      <c r="Q53" s="82">
        <f>P53/O53</f>
        <v>0.31308855102285338</v>
      </c>
      <c r="R53" s="69">
        <f t="shared" si="29"/>
        <v>27509.699999999997</v>
      </c>
      <c r="S53" s="69">
        <f t="shared" si="29"/>
        <v>45027.200000000004</v>
      </c>
      <c r="T53" s="82">
        <f>S53/R53</f>
        <v>1.6367753919526571</v>
      </c>
      <c r="U53" s="69">
        <f t="shared" si="29"/>
        <v>33947.200000000004</v>
      </c>
      <c r="V53" s="69">
        <f t="shared" si="29"/>
        <v>43309.700000000012</v>
      </c>
      <c r="W53" s="82">
        <f>V53/U53</f>
        <v>1.2757959419333555</v>
      </c>
      <c r="X53" s="69">
        <f t="shared" si="29"/>
        <v>21604.399999999998</v>
      </c>
      <c r="Y53" s="69">
        <f t="shared" si="29"/>
        <v>0</v>
      </c>
      <c r="Z53" s="82">
        <f>Y53/X53</f>
        <v>0</v>
      </c>
      <c r="AA53" s="69">
        <f t="shared" si="29"/>
        <v>0</v>
      </c>
      <c r="AB53" s="69">
        <f t="shared" si="29"/>
        <v>0</v>
      </c>
      <c r="AC53" s="82">
        <v>0</v>
      </c>
      <c r="AD53" s="69">
        <f t="shared" si="29"/>
        <v>0</v>
      </c>
      <c r="AE53" s="69">
        <f t="shared" si="29"/>
        <v>0</v>
      </c>
      <c r="AF53" s="82">
        <v>0</v>
      </c>
      <c r="AG53" s="69">
        <f t="shared" si="29"/>
        <v>12438.199999999999</v>
      </c>
      <c r="AH53" s="69">
        <f t="shared" si="29"/>
        <v>0</v>
      </c>
      <c r="AI53" s="82">
        <v>0</v>
      </c>
      <c r="AJ53" s="69">
        <f t="shared" si="29"/>
        <v>1927.6</v>
      </c>
      <c r="AK53" s="69">
        <f t="shared" si="29"/>
        <v>0</v>
      </c>
      <c r="AL53" s="82">
        <v>0</v>
      </c>
      <c r="AM53" s="69">
        <f t="shared" si="29"/>
        <v>0</v>
      </c>
      <c r="AN53" s="69">
        <f t="shared" si="29"/>
        <v>0</v>
      </c>
      <c r="AO53" s="82">
        <v>0</v>
      </c>
      <c r="AP53" s="69">
        <f t="shared" si="29"/>
        <v>21570.6</v>
      </c>
      <c r="AQ53" s="69">
        <f t="shared" si="29"/>
        <v>0</v>
      </c>
      <c r="AR53" s="82">
        <v>0</v>
      </c>
      <c r="AS53" s="208"/>
      <c r="AT53" s="208"/>
      <c r="AU53" s="108"/>
      <c r="AV53" s="108"/>
      <c r="AW53" s="125"/>
      <c r="AY53" s="71"/>
      <c r="AZ53" s="71"/>
    </row>
    <row r="54" spans="1:52" s="22" customFormat="1" ht="37.5">
      <c r="A54" s="207"/>
      <c r="B54" s="207"/>
      <c r="C54" s="207"/>
      <c r="D54" s="72" t="s">
        <v>31</v>
      </c>
      <c r="E54" s="70">
        <f>E12+E17+E22+E28+E33+E38+E44+E49</f>
        <v>1891.4726000000001</v>
      </c>
      <c r="F54" s="70">
        <f>F12+F17+F22+F28+F33+F38+F44+F49</f>
        <v>1303.6725999999999</v>
      </c>
      <c r="G54" s="82">
        <f t="shared" ref="G54:G65" si="30">F54/E54</f>
        <v>0.68923684117866668</v>
      </c>
      <c r="H54" s="70">
        <f t="shared" ref="H54:AP57" si="31">H12+H22+H28+H33+H38+H49</f>
        <v>1891.4726000000001</v>
      </c>
      <c r="I54" s="70">
        <f>I12+I17+I22+I28+I33+I38+I44+I49</f>
        <v>0</v>
      </c>
      <c r="J54" s="70">
        <f>J12+J17+J22+J28+J33+J38+J44+K49</f>
        <v>0</v>
      </c>
      <c r="K54" s="82">
        <v>0</v>
      </c>
      <c r="L54" s="70">
        <f>L12+L17+L22+L28+L33+L38+L44+L49</f>
        <v>0</v>
      </c>
      <c r="M54" s="70">
        <f>M12+M17+M22+M28+M33+M38+M44+M49</f>
        <v>0</v>
      </c>
      <c r="N54" s="82">
        <v>0</v>
      </c>
      <c r="O54" s="70">
        <f>O12+O17+O22+O28+O33+O38+O44+O49</f>
        <v>73.372600000000006</v>
      </c>
      <c r="P54" s="70">
        <f>P12+P17+P22+P28+P33+P38+P44+P49</f>
        <v>73.372600000000006</v>
      </c>
      <c r="Q54" s="82">
        <f t="shared" ref="Q54:Q56" si="32">P54/O54</f>
        <v>1</v>
      </c>
      <c r="R54" s="70">
        <f>R12+R17+R22+R28+R33+R38+R44+R49</f>
        <v>973.6</v>
      </c>
      <c r="S54" s="70">
        <f>S12+S17+S22+S28+S33+S38+S44+S49</f>
        <v>973.5</v>
      </c>
      <c r="T54" s="82">
        <f t="shared" ref="T54:T56" si="33">S54/R54</f>
        <v>0.99989728841413306</v>
      </c>
      <c r="U54" s="70">
        <f>U12+U17+U22+U28+U33+U38+U44+U49</f>
        <v>256.8</v>
      </c>
      <c r="V54" s="70">
        <f>V12+V17+V22+V28+V33+V38+V44+V49</f>
        <v>256.8</v>
      </c>
      <c r="W54" s="82">
        <f t="shared" ref="W54:W56" si="34">V54/U54</f>
        <v>1</v>
      </c>
      <c r="X54" s="70">
        <f>X12+X17+X22+X28+X33+X38+X44+X49</f>
        <v>0</v>
      </c>
      <c r="Y54" s="70">
        <f>Y12+Y17+Y22+Y28+Y33+Y38+Y44+Y49</f>
        <v>0</v>
      </c>
      <c r="Z54" s="82">
        <v>0</v>
      </c>
      <c r="AA54" s="70">
        <f>AA12+AA17+AA22+AA28+AA33+AA38+AA44+AA49</f>
        <v>0</v>
      </c>
      <c r="AB54" s="70">
        <f>AB12+AB17+AB22+AB28+AB33+AB38+AB44+AB49</f>
        <v>0</v>
      </c>
      <c r="AC54" s="82">
        <v>0</v>
      </c>
      <c r="AD54" s="70">
        <f>AD12+AD17+AD22+AD28+AD33+AD38+AD44+AD49</f>
        <v>0</v>
      </c>
      <c r="AE54" s="70">
        <f>AE12+AE17+AE22+AE28+AE33+AE38+AE44+AE49</f>
        <v>0</v>
      </c>
      <c r="AF54" s="82">
        <v>0</v>
      </c>
      <c r="AG54" s="70">
        <f>AG12+AG17+AG22+AG28+AG33+AG38+AG44+AG49</f>
        <v>276.89999999999998</v>
      </c>
      <c r="AH54" s="70">
        <f>AH12+AH17+AH22+AH28+AH33+AH38+AH44+AH49</f>
        <v>0</v>
      </c>
      <c r="AI54" s="82">
        <v>0</v>
      </c>
      <c r="AJ54" s="70">
        <f>AJ12+AJ17+AJ22+AJ28+AJ33+AJ38+AJ44+AJ49</f>
        <v>0</v>
      </c>
      <c r="AK54" s="70">
        <f>AK12+AK17+AK22+AK28+AK33+AK38+AK44+AK49</f>
        <v>0</v>
      </c>
      <c r="AL54" s="82">
        <v>0</v>
      </c>
      <c r="AM54" s="70">
        <f>AM12+AM17+AM22+AM28+AM33+AM38+AM44+AM49</f>
        <v>0</v>
      </c>
      <c r="AN54" s="70">
        <f>AN12+AN17+AN22+AN28+AN33+AN38+AN44+AN49</f>
        <v>0</v>
      </c>
      <c r="AO54" s="82">
        <v>0</v>
      </c>
      <c r="AP54" s="70">
        <f>AP12+AP17+AP22+AP28+AP33+AP38+AP44+AP49</f>
        <v>310.8</v>
      </c>
      <c r="AQ54" s="70">
        <f>AQ12+AQ17+AQ22+AQ28+AQ33+AQ38+AQ44+AQ49</f>
        <v>0</v>
      </c>
      <c r="AR54" s="82">
        <v>0</v>
      </c>
      <c r="AS54" s="209"/>
      <c r="AT54" s="209"/>
      <c r="AU54" s="109"/>
      <c r="AV54" s="109"/>
      <c r="AW54" s="125"/>
      <c r="AY54" s="71"/>
      <c r="AZ54" s="71"/>
    </row>
    <row r="55" spans="1:52" s="22" customFormat="1" ht="75">
      <c r="A55" s="207"/>
      <c r="B55" s="207"/>
      <c r="C55" s="207"/>
      <c r="D55" s="73" t="s">
        <v>27</v>
      </c>
      <c r="E55" s="70">
        <f>E13+E18+E23+E29+E34+E39+E45+E50</f>
        <v>91154.300000000017</v>
      </c>
      <c r="F55" s="70">
        <f t="shared" ref="E55:F56" si="35">F13+F18+F23+F29+F34+F39+F45+F50</f>
        <v>70817.600000000006</v>
      </c>
      <c r="G55" s="82">
        <f t="shared" si="30"/>
        <v>0.77689807282816048</v>
      </c>
      <c r="H55" s="69">
        <f t="shared" si="31"/>
        <v>91154.300000000017</v>
      </c>
      <c r="I55" s="70">
        <f t="shared" ref="I55:I56" si="36">I13+I18+I23+I29+I34+I39+I45+I50</f>
        <v>0</v>
      </c>
      <c r="J55" s="70">
        <f>J13+J18+J23+J29+J34+J39+J45+K50</f>
        <v>0</v>
      </c>
      <c r="K55" s="82">
        <v>0</v>
      </c>
      <c r="L55" s="70">
        <f t="shared" ref="L55:M56" si="37">L13+L18+L23+L29+L34+L39+L45+L50</f>
        <v>0</v>
      </c>
      <c r="M55" s="70">
        <f t="shared" si="37"/>
        <v>0</v>
      </c>
      <c r="N55" s="82">
        <v>0</v>
      </c>
      <c r="O55" s="70">
        <f t="shared" ref="O55:P56" si="38">O13+O18+O23+O29+O34+O39+O45+O50</f>
        <v>18664.600000000002</v>
      </c>
      <c r="P55" s="70">
        <f t="shared" si="38"/>
        <v>1811.9</v>
      </c>
      <c r="Q55" s="82">
        <f t="shared" si="32"/>
        <v>9.7076819219270694E-2</v>
      </c>
      <c r="R55" s="70">
        <f t="shared" ref="R55:S56" si="39">R13+R18+R23+R29+R34+R39+R45+R50</f>
        <v>21907.5</v>
      </c>
      <c r="S55" s="70">
        <f t="shared" si="39"/>
        <v>29397.600000000002</v>
      </c>
      <c r="T55" s="82">
        <f t="shared" si="33"/>
        <v>1.3418966107497434</v>
      </c>
      <c r="U55" s="70">
        <f t="shared" ref="U55:V56" si="40">U13+U18+U23+U29+U34+U39+U45+U50</f>
        <v>30245.600000000002</v>
      </c>
      <c r="V55" s="70">
        <f t="shared" si="40"/>
        <v>39608.100000000006</v>
      </c>
      <c r="W55" s="82">
        <f t="shared" si="34"/>
        <v>1.3095491575634144</v>
      </c>
      <c r="X55" s="70">
        <f t="shared" ref="X55:Y56" si="41">X13+X18+X23+X29+X34+X39+X45+X50</f>
        <v>4857</v>
      </c>
      <c r="Y55" s="70">
        <f t="shared" si="41"/>
        <v>0</v>
      </c>
      <c r="Z55" s="82">
        <v>0</v>
      </c>
      <c r="AA55" s="70">
        <f t="shared" ref="AA55:AB56" si="42">AA13+AA18+AA23+AA29+AA34+AA39+AA45+AA50</f>
        <v>0</v>
      </c>
      <c r="AB55" s="70">
        <f t="shared" si="42"/>
        <v>0</v>
      </c>
      <c r="AC55" s="82">
        <v>0</v>
      </c>
      <c r="AD55" s="70">
        <f t="shared" ref="AD55:AE56" si="43">AD13+AD18+AD23+AD29+AD34+AD39+AD45+AD50</f>
        <v>0</v>
      </c>
      <c r="AE55" s="70">
        <f t="shared" si="43"/>
        <v>0</v>
      </c>
      <c r="AF55" s="82">
        <v>0</v>
      </c>
      <c r="AG55" s="70">
        <f t="shared" ref="AG55:AH56" si="44">AG13+AG18+AG23+AG29+AG34+AG39+AG45+AG50</f>
        <v>6917.7999999999993</v>
      </c>
      <c r="AH55" s="70">
        <f t="shared" si="44"/>
        <v>0</v>
      </c>
      <c r="AI55" s="82">
        <v>0</v>
      </c>
      <c r="AJ55" s="70">
        <f t="shared" ref="AJ55:AK56" si="45">AJ13+AJ18+AJ23+AJ29+AJ34+AJ39+AJ45+AJ50</f>
        <v>0</v>
      </c>
      <c r="AK55" s="70">
        <f t="shared" si="45"/>
        <v>0</v>
      </c>
      <c r="AL55" s="82">
        <v>0</v>
      </c>
      <c r="AM55" s="70">
        <f t="shared" ref="AM55:AQ56" si="46">AM13+AM18+AM23+AM29+AM34+AM39+AM45+AM50</f>
        <v>0</v>
      </c>
      <c r="AN55" s="70">
        <f t="shared" si="46"/>
        <v>0</v>
      </c>
      <c r="AO55" s="82">
        <v>0</v>
      </c>
      <c r="AP55" s="70">
        <f t="shared" si="46"/>
        <v>8561.7999999999993</v>
      </c>
      <c r="AQ55" s="70">
        <f t="shared" si="46"/>
        <v>0</v>
      </c>
      <c r="AR55" s="82">
        <v>0</v>
      </c>
      <c r="AS55" s="209"/>
      <c r="AT55" s="209"/>
      <c r="AU55" s="109"/>
      <c r="AV55" s="109"/>
      <c r="AW55" s="125"/>
    </row>
    <row r="56" spans="1:52" s="22" customFormat="1" ht="75">
      <c r="A56" s="207"/>
      <c r="B56" s="207"/>
      <c r="C56" s="207"/>
      <c r="D56" s="73" t="s">
        <v>28</v>
      </c>
      <c r="E56" s="70">
        <f t="shared" si="35"/>
        <v>84173.699999999983</v>
      </c>
      <c r="F56" s="70">
        <f t="shared" si="35"/>
        <v>47557.2</v>
      </c>
      <c r="G56" s="82">
        <f t="shared" si="30"/>
        <v>0.56498882667626593</v>
      </c>
      <c r="H56" s="69">
        <f>I56+L56+O56+R56+U56+X56+AA56+AD56+AG56+AJ56+AM56+AP56</f>
        <v>84173.700000000012</v>
      </c>
      <c r="I56" s="70">
        <f t="shared" si="36"/>
        <v>19089.8</v>
      </c>
      <c r="J56" s="70">
        <f>J14+J19+J24+J30+J35+J40+J46+K51</f>
        <v>19089.8</v>
      </c>
      <c r="K56" s="82">
        <f t="shared" ref="K56" si="47">J56/I56</f>
        <v>1</v>
      </c>
      <c r="L56" s="70">
        <f t="shared" si="37"/>
        <v>0</v>
      </c>
      <c r="M56" s="70">
        <f t="shared" si="37"/>
        <v>0</v>
      </c>
      <c r="N56" s="82">
        <v>0</v>
      </c>
      <c r="O56" s="70">
        <f t="shared" si="38"/>
        <v>20394</v>
      </c>
      <c r="P56" s="70">
        <f t="shared" si="38"/>
        <v>10366.5</v>
      </c>
      <c r="Q56" s="82">
        <f t="shared" si="32"/>
        <v>0.50831126802000592</v>
      </c>
      <c r="R56" s="70">
        <f t="shared" si="39"/>
        <v>4628.6000000000004</v>
      </c>
      <c r="S56" s="70">
        <f t="shared" si="39"/>
        <v>14656.1</v>
      </c>
      <c r="T56" s="82">
        <f t="shared" si="33"/>
        <v>3.1664218122110355</v>
      </c>
      <c r="U56" s="70">
        <f t="shared" si="40"/>
        <v>3444.8</v>
      </c>
      <c r="V56" s="70">
        <f t="shared" si="40"/>
        <v>3444.8</v>
      </c>
      <c r="W56" s="82">
        <f t="shared" si="34"/>
        <v>1</v>
      </c>
      <c r="X56" s="70">
        <f t="shared" si="41"/>
        <v>16747.399999999998</v>
      </c>
      <c r="Y56" s="70">
        <f t="shared" si="41"/>
        <v>0</v>
      </c>
      <c r="Z56" s="82">
        <f t="shared" ref="Z56" si="48">Y56/X56</f>
        <v>0</v>
      </c>
      <c r="AA56" s="70">
        <f t="shared" si="42"/>
        <v>0</v>
      </c>
      <c r="AB56" s="70">
        <f t="shared" si="42"/>
        <v>0</v>
      </c>
      <c r="AC56" s="82">
        <v>0</v>
      </c>
      <c r="AD56" s="70">
        <f t="shared" si="43"/>
        <v>0</v>
      </c>
      <c r="AE56" s="70">
        <f t="shared" si="43"/>
        <v>0</v>
      </c>
      <c r="AF56" s="82">
        <v>0</v>
      </c>
      <c r="AG56" s="70">
        <f t="shared" si="44"/>
        <v>5243.5</v>
      </c>
      <c r="AH56" s="70">
        <f t="shared" si="44"/>
        <v>0</v>
      </c>
      <c r="AI56" s="82">
        <v>0</v>
      </c>
      <c r="AJ56" s="70">
        <f t="shared" si="45"/>
        <v>1927.6</v>
      </c>
      <c r="AK56" s="70">
        <f t="shared" si="45"/>
        <v>0</v>
      </c>
      <c r="AL56" s="82">
        <v>0</v>
      </c>
      <c r="AM56" s="70">
        <f t="shared" si="46"/>
        <v>0</v>
      </c>
      <c r="AN56" s="70">
        <f t="shared" si="46"/>
        <v>0</v>
      </c>
      <c r="AO56" s="82">
        <v>0</v>
      </c>
      <c r="AP56" s="70">
        <f t="shared" si="46"/>
        <v>12698</v>
      </c>
      <c r="AQ56" s="70">
        <f t="shared" si="46"/>
        <v>0</v>
      </c>
      <c r="AR56" s="82">
        <v>0</v>
      </c>
      <c r="AS56" s="209"/>
      <c r="AT56" s="209"/>
      <c r="AU56" s="109"/>
      <c r="AV56" s="109"/>
      <c r="AW56" s="125"/>
    </row>
    <row r="57" spans="1:52" s="22" customFormat="1" ht="37.5">
      <c r="A57" s="207"/>
      <c r="B57" s="207"/>
      <c r="C57" s="207"/>
      <c r="D57" s="72" t="s">
        <v>39</v>
      </c>
      <c r="E57" s="69">
        <f>E15+E20+E25+E31+E36+E41+E52</f>
        <v>0</v>
      </c>
      <c r="F57" s="69">
        <f t="shared" ref="F57:F59" si="49">J57+M57+P57+S57+V57+Y57+AB57+AE57+AH57+AK57+AN57+AQ57</f>
        <v>0</v>
      </c>
      <c r="G57" s="82">
        <v>0</v>
      </c>
      <c r="H57" s="69">
        <f>H15+H25+H31+H36+H41+H52</f>
        <v>0</v>
      </c>
      <c r="I57" s="69">
        <f t="shared" si="31"/>
        <v>0</v>
      </c>
      <c r="J57" s="69">
        <f>J15+J25+J31+J36+J41+K52</f>
        <v>0</v>
      </c>
      <c r="K57" s="82">
        <v>0</v>
      </c>
      <c r="L57" s="69">
        <f t="shared" si="31"/>
        <v>0</v>
      </c>
      <c r="M57" s="69">
        <f t="shared" si="31"/>
        <v>0</v>
      </c>
      <c r="N57" s="82">
        <v>0</v>
      </c>
      <c r="O57" s="69">
        <f t="shared" si="31"/>
        <v>0</v>
      </c>
      <c r="P57" s="69">
        <f t="shared" si="31"/>
        <v>0</v>
      </c>
      <c r="Q57" s="82">
        <v>0</v>
      </c>
      <c r="R57" s="69">
        <f t="shared" si="31"/>
        <v>0</v>
      </c>
      <c r="S57" s="69">
        <f t="shared" si="31"/>
        <v>0</v>
      </c>
      <c r="T57" s="82">
        <v>0</v>
      </c>
      <c r="U57" s="69">
        <f t="shared" si="31"/>
        <v>0</v>
      </c>
      <c r="V57" s="69">
        <f t="shared" si="31"/>
        <v>0</v>
      </c>
      <c r="W57" s="82">
        <v>0</v>
      </c>
      <c r="X57" s="69">
        <f t="shared" si="31"/>
        <v>0</v>
      </c>
      <c r="Y57" s="69">
        <f t="shared" si="31"/>
        <v>0</v>
      </c>
      <c r="Z57" s="82">
        <v>0</v>
      </c>
      <c r="AA57" s="69">
        <f t="shared" si="31"/>
        <v>0</v>
      </c>
      <c r="AB57" s="69">
        <f t="shared" si="31"/>
        <v>0</v>
      </c>
      <c r="AC57" s="82">
        <v>0</v>
      </c>
      <c r="AD57" s="69">
        <f t="shared" si="31"/>
        <v>0</v>
      </c>
      <c r="AE57" s="69">
        <f t="shared" si="31"/>
        <v>0</v>
      </c>
      <c r="AF57" s="82">
        <v>0</v>
      </c>
      <c r="AG57" s="69">
        <f t="shared" si="31"/>
        <v>0</v>
      </c>
      <c r="AH57" s="69">
        <f t="shared" si="31"/>
        <v>0</v>
      </c>
      <c r="AI57" s="82">
        <v>0</v>
      </c>
      <c r="AJ57" s="69">
        <f t="shared" si="31"/>
        <v>0</v>
      </c>
      <c r="AK57" s="69">
        <f t="shared" si="31"/>
        <v>0</v>
      </c>
      <c r="AL57" s="82">
        <v>0</v>
      </c>
      <c r="AM57" s="69">
        <f t="shared" si="31"/>
        <v>0</v>
      </c>
      <c r="AN57" s="69">
        <f t="shared" si="31"/>
        <v>0</v>
      </c>
      <c r="AO57" s="82">
        <v>0</v>
      </c>
      <c r="AP57" s="69">
        <f t="shared" si="31"/>
        <v>0</v>
      </c>
      <c r="AQ57" s="69">
        <v>0</v>
      </c>
      <c r="AR57" s="82">
        <v>0</v>
      </c>
      <c r="AS57" s="210"/>
      <c r="AT57" s="210"/>
      <c r="AU57" s="110"/>
      <c r="AV57" s="110"/>
      <c r="AW57" s="125"/>
    </row>
    <row r="58" spans="1:52" s="78" customFormat="1">
      <c r="A58" s="203" t="s">
        <v>54</v>
      </c>
      <c r="B58" s="203"/>
      <c r="C58" s="203"/>
      <c r="D58" s="83" t="s">
        <v>38</v>
      </c>
      <c r="E58" s="58">
        <f>E11+E27+E43</f>
        <v>98055.6</v>
      </c>
      <c r="F58" s="77">
        <f>J58+M58+P58+S58+V58+Y58+AB58+AE58+AH58+AK58+AN58+AQ58</f>
        <v>63450.100000000006</v>
      </c>
      <c r="G58" s="93">
        <f t="shared" si="30"/>
        <v>0.64708287950917642</v>
      </c>
      <c r="H58" s="58">
        <f>H11+H27+H43</f>
        <v>98055.6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22318.7</v>
      </c>
      <c r="S58" s="58">
        <f>S11+S27+S43</f>
        <v>29808.800000000003</v>
      </c>
      <c r="T58" s="93">
        <v>0</v>
      </c>
      <c r="U58" s="58">
        <f>U11+U27+U43</f>
        <v>24278.800000000003</v>
      </c>
      <c r="V58" s="58">
        <f>V11+V27+V43</f>
        <v>33641.300000000003</v>
      </c>
      <c r="W58" s="93">
        <v>0</v>
      </c>
      <c r="X58" s="58">
        <f>X11+X27+X43</f>
        <v>16491.8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93">
        <v>0</v>
      </c>
      <c r="AD58" s="58">
        <f>AD11+AD27+AD43</f>
        <v>0</v>
      </c>
      <c r="AE58" s="58">
        <f>AE11+AE27+AE43</f>
        <v>0</v>
      </c>
      <c r="AF58" s="93">
        <v>0</v>
      </c>
      <c r="AG58" s="58">
        <f>AG11+AG27+AG43</f>
        <v>4941</v>
      </c>
      <c r="AH58" s="58">
        <f>AH11+AH27+AH43</f>
        <v>0</v>
      </c>
      <c r="AI58" s="93">
        <v>0</v>
      </c>
      <c r="AJ58" s="5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13172.6</v>
      </c>
      <c r="AQ58" s="58">
        <f>AQ11+AQ27+AQ43</f>
        <v>0</v>
      </c>
      <c r="AR58" s="93">
        <v>0</v>
      </c>
      <c r="AS58" s="204"/>
      <c r="AT58" s="204"/>
      <c r="AU58" s="112"/>
      <c r="AV58" s="112"/>
      <c r="AW58" s="63"/>
    </row>
    <row r="59" spans="1:52" s="78" customFormat="1" ht="37.5">
      <c r="A59" s="203"/>
      <c r="B59" s="203"/>
      <c r="C59" s="203"/>
      <c r="D59" s="79" t="s">
        <v>31</v>
      </c>
      <c r="E59" s="58">
        <f>E12+E28+E44</f>
        <v>0</v>
      </c>
      <c r="F59" s="77">
        <f t="shared" si="49"/>
        <v>0</v>
      </c>
      <c r="G59" s="93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93">
        <v>0</v>
      </c>
      <c r="AD59" s="58">
        <f>AD12+AD28+AD17+AD44+AD49</f>
        <v>0</v>
      </c>
      <c r="AE59" s="58">
        <f>AE12+AE28+AE17+AE44+AE49</f>
        <v>0</v>
      </c>
      <c r="AF59" s="93">
        <v>0</v>
      </c>
      <c r="AG59" s="58">
        <f>AG12+AG28+AG17+AG44+AG49</f>
        <v>0</v>
      </c>
      <c r="AH59" s="58">
        <f>AH12+AH28+AH17+AH44+AH49</f>
        <v>0</v>
      </c>
      <c r="AI59" s="93">
        <v>0</v>
      </c>
      <c r="AJ59" s="5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205"/>
      <c r="AT59" s="205"/>
      <c r="AU59" s="113"/>
      <c r="AV59" s="113"/>
      <c r="AW59" s="63"/>
    </row>
    <row r="60" spans="1:52" s="78" customFormat="1" ht="75">
      <c r="A60" s="203"/>
      <c r="B60" s="203"/>
      <c r="C60" s="203"/>
      <c r="D60" s="80" t="s">
        <v>27</v>
      </c>
      <c r="E60" s="58">
        <f>E13+E29+E45</f>
        <v>62926.200000000004</v>
      </c>
      <c r="F60" s="77">
        <f>J60+M60+P60+S60+V60+Y60+AB60+AE60+AH60+AK60+AN60+AQ60</f>
        <v>61959.200000000004</v>
      </c>
      <c r="G60" s="93">
        <f t="shared" si="30"/>
        <v>0.98463279206435472</v>
      </c>
      <c r="H60" s="58">
        <f t="shared" ref="H60:H61" si="50">H13+H29+H45</f>
        <v>62926.200000000004</v>
      </c>
      <c r="I60" s="58">
        <f t="shared" ref="I60:I61" si="51">I13+I29+I18+I45+I50</f>
        <v>0</v>
      </c>
      <c r="J60" s="58">
        <f>J13+J29+J18+J45+K50</f>
        <v>0</v>
      </c>
      <c r="K60" s="93">
        <v>0</v>
      </c>
      <c r="L60" s="58">
        <f t="shared" ref="L60:M61" si="52">L13+L29+L18+L45+L50</f>
        <v>0</v>
      </c>
      <c r="M60" s="58">
        <f t="shared" si="52"/>
        <v>0</v>
      </c>
      <c r="N60" s="93">
        <v>0</v>
      </c>
      <c r="O60" s="58">
        <f t="shared" ref="O60:P61" si="53">O13+O29+O18+O45+O50</f>
        <v>16852.7</v>
      </c>
      <c r="P60" s="58">
        <f t="shared" si="53"/>
        <v>0</v>
      </c>
      <c r="Q60" s="93">
        <v>0</v>
      </c>
      <c r="R60" s="58">
        <f>R13+R29+R18+R45+R50</f>
        <v>21202.799999999999</v>
      </c>
      <c r="S60" s="58">
        <f t="shared" ref="R60:S61" si="54">S13+S29+S18+S45+S50</f>
        <v>28692.9</v>
      </c>
      <c r="T60" s="93">
        <v>0</v>
      </c>
      <c r="U60" s="58">
        <f t="shared" ref="U60:V61" si="55">U13+U29+U18+U45+U50</f>
        <v>23903.800000000003</v>
      </c>
      <c r="V60" s="58">
        <f t="shared" si="55"/>
        <v>33266.300000000003</v>
      </c>
      <c r="W60" s="93">
        <v>0</v>
      </c>
      <c r="X60" s="58">
        <f t="shared" ref="X60:Y61" si="56">X13+X29+X18+X45+X50</f>
        <v>0</v>
      </c>
      <c r="Y60" s="58">
        <f t="shared" si="56"/>
        <v>0</v>
      </c>
      <c r="Z60" s="93">
        <v>0</v>
      </c>
      <c r="AA60" s="58">
        <f t="shared" ref="AA60:AB61" si="57">AA13+AA29+AA18+AA45+AA50</f>
        <v>0</v>
      </c>
      <c r="AB60" s="58">
        <f t="shared" si="57"/>
        <v>0</v>
      </c>
      <c r="AC60" s="93">
        <v>0</v>
      </c>
      <c r="AD60" s="58">
        <f t="shared" ref="AD60:AE61" si="58">AD13+AD29+AD18+AD45+AD50</f>
        <v>0</v>
      </c>
      <c r="AE60" s="58">
        <f t="shared" si="58"/>
        <v>0</v>
      </c>
      <c r="AF60" s="93">
        <v>0</v>
      </c>
      <c r="AG60" s="58">
        <f t="shared" ref="AG60:AH61" si="59">AG13+AG29+AG18+AG45+AG50</f>
        <v>72.400000000000006</v>
      </c>
      <c r="AH60" s="58">
        <f t="shared" si="59"/>
        <v>0</v>
      </c>
      <c r="AI60" s="93">
        <v>0</v>
      </c>
      <c r="AJ60" s="58">
        <f t="shared" ref="AJ60:AK61" si="60">AJ13+AJ29+AJ18+AJ45+AJ50</f>
        <v>0</v>
      </c>
      <c r="AK60" s="58">
        <f t="shared" si="60"/>
        <v>0</v>
      </c>
      <c r="AL60" s="93">
        <v>0</v>
      </c>
      <c r="AM60" s="58">
        <f t="shared" ref="AM60:AN61" si="61">AM13+AM29+AM18+AM45+AM50</f>
        <v>0</v>
      </c>
      <c r="AN60" s="58">
        <f t="shared" si="61"/>
        <v>0</v>
      </c>
      <c r="AO60" s="93">
        <v>0</v>
      </c>
      <c r="AP60" s="58">
        <f t="shared" ref="AP60:AQ61" si="62">AP13+AP29+AP18+AP45+AP50</f>
        <v>894.5</v>
      </c>
      <c r="AQ60" s="58">
        <f t="shared" si="62"/>
        <v>0</v>
      </c>
      <c r="AR60" s="93">
        <v>0</v>
      </c>
      <c r="AS60" s="205"/>
      <c r="AT60" s="205"/>
      <c r="AU60" s="113"/>
      <c r="AV60" s="113"/>
      <c r="AW60" s="63"/>
    </row>
    <row r="61" spans="1:52" s="78" customFormat="1" ht="75">
      <c r="A61" s="203"/>
      <c r="B61" s="203"/>
      <c r="C61" s="203"/>
      <c r="D61" s="80" t="s">
        <v>28</v>
      </c>
      <c r="E61" s="58">
        <f t="shared" ref="E61" si="63">E14+E30+E46</f>
        <v>35129.4</v>
      </c>
      <c r="F61" s="77">
        <f t="shared" ref="F61:F73" si="64">J61+M61+P61+S61+V61+Y61+AB61+AE61+AH61+AK61+AN61+AQ61</f>
        <v>1490.9</v>
      </c>
      <c r="G61" s="93">
        <f t="shared" si="30"/>
        <v>4.2440235244552996E-2</v>
      </c>
      <c r="H61" s="58">
        <f t="shared" si="50"/>
        <v>35129.4</v>
      </c>
      <c r="I61" s="58">
        <f t="shared" si="51"/>
        <v>0</v>
      </c>
      <c r="J61" s="58">
        <f>J14+J30+J19+J46+K51</f>
        <v>0</v>
      </c>
      <c r="K61" s="93">
        <v>0</v>
      </c>
      <c r="L61" s="58">
        <f t="shared" si="52"/>
        <v>0</v>
      </c>
      <c r="M61" s="58">
        <f t="shared" si="52"/>
        <v>0</v>
      </c>
      <c r="N61" s="93">
        <v>0</v>
      </c>
      <c r="O61" s="58">
        <f t="shared" si="53"/>
        <v>0</v>
      </c>
      <c r="P61" s="58">
        <f t="shared" si="53"/>
        <v>0</v>
      </c>
      <c r="Q61" s="93">
        <v>0</v>
      </c>
      <c r="R61" s="58">
        <f t="shared" si="54"/>
        <v>1115.9000000000001</v>
      </c>
      <c r="S61" s="58">
        <f t="shared" si="54"/>
        <v>1115.9000000000001</v>
      </c>
      <c r="T61" s="93">
        <v>0</v>
      </c>
      <c r="U61" s="58">
        <f t="shared" si="55"/>
        <v>375</v>
      </c>
      <c r="V61" s="58">
        <f t="shared" si="55"/>
        <v>375</v>
      </c>
      <c r="W61" s="93">
        <v>0</v>
      </c>
      <c r="X61" s="58">
        <f t="shared" si="56"/>
        <v>16491.8</v>
      </c>
      <c r="Y61" s="58">
        <f t="shared" si="56"/>
        <v>0</v>
      </c>
      <c r="Z61" s="93">
        <v>0</v>
      </c>
      <c r="AA61" s="58">
        <f t="shared" si="57"/>
        <v>0</v>
      </c>
      <c r="AB61" s="58">
        <f t="shared" si="57"/>
        <v>0</v>
      </c>
      <c r="AC61" s="93">
        <v>0</v>
      </c>
      <c r="AD61" s="58">
        <f t="shared" si="58"/>
        <v>0</v>
      </c>
      <c r="AE61" s="58">
        <f t="shared" si="58"/>
        <v>0</v>
      </c>
      <c r="AF61" s="93">
        <v>0</v>
      </c>
      <c r="AG61" s="58">
        <f t="shared" si="59"/>
        <v>4868.6000000000004</v>
      </c>
      <c r="AH61" s="58">
        <f t="shared" si="59"/>
        <v>0</v>
      </c>
      <c r="AI61" s="93">
        <v>0</v>
      </c>
      <c r="AJ61" s="58">
        <f t="shared" si="60"/>
        <v>0</v>
      </c>
      <c r="AK61" s="58">
        <f t="shared" si="60"/>
        <v>0</v>
      </c>
      <c r="AL61" s="93">
        <v>0</v>
      </c>
      <c r="AM61" s="58">
        <f t="shared" si="61"/>
        <v>0</v>
      </c>
      <c r="AN61" s="58">
        <f t="shared" si="61"/>
        <v>0</v>
      </c>
      <c r="AO61" s="93">
        <v>0</v>
      </c>
      <c r="AP61" s="58">
        <f t="shared" si="62"/>
        <v>12278.1</v>
      </c>
      <c r="AQ61" s="58">
        <f t="shared" si="62"/>
        <v>0</v>
      </c>
      <c r="AR61" s="93">
        <v>0</v>
      </c>
      <c r="AS61" s="206"/>
      <c r="AT61" s="206"/>
      <c r="AU61" s="114"/>
      <c r="AV61" s="114"/>
      <c r="AW61" s="63"/>
    </row>
    <row r="62" spans="1:52" s="22" customFormat="1">
      <c r="A62" s="211" t="s">
        <v>55</v>
      </c>
      <c r="B62" s="211"/>
      <c r="C62" s="211"/>
      <c r="D62" s="96" t="s">
        <v>38</v>
      </c>
      <c r="E62" s="23">
        <f>E16+E21+E32+E37</f>
        <v>79163.872600000002</v>
      </c>
      <c r="F62" s="39">
        <f>J62+M62+P62+S62+V62+Y62+AB62+AE62+AH62+AK62+AN62+AQ62</f>
        <v>56228.372600000002</v>
      </c>
      <c r="G62" s="56">
        <f t="shared" si="30"/>
        <v>0.71027819576375806</v>
      </c>
      <c r="H62" s="23">
        <f t="shared" ref="H62:J65" si="65">H16+H21+H32</f>
        <v>78218.772599999997</v>
      </c>
      <c r="I62" s="23">
        <f>I16+I21+I32</f>
        <v>19089.8</v>
      </c>
      <c r="J62" s="23">
        <f t="shared" si="65"/>
        <v>19089.8</v>
      </c>
      <c r="K62" s="94">
        <f>J62/I62</f>
        <v>1</v>
      </c>
      <c r="L62" s="23">
        <f>L16+L21+L32</f>
        <v>0</v>
      </c>
      <c r="M62" s="23">
        <f t="shared" ref="M62" si="66">M16+M21+M32</f>
        <v>0</v>
      </c>
      <c r="N62" s="94">
        <v>0</v>
      </c>
      <c r="O62" s="23">
        <f>O16+O21+O32</f>
        <v>22279.2726</v>
      </c>
      <c r="P62" s="23">
        <f t="shared" ref="P62" si="67">P16+P21+P32</f>
        <v>12251.7726</v>
      </c>
      <c r="Q62" s="95">
        <f>P62/O62</f>
        <v>0.54991798071540277</v>
      </c>
      <c r="R62" s="23">
        <f t="shared" ref="R62:S63" si="68">R16+R21+R32+R37</f>
        <v>5191</v>
      </c>
      <c r="S62" s="23">
        <f t="shared" si="68"/>
        <v>15218.4</v>
      </c>
      <c r="T62" s="94">
        <v>0</v>
      </c>
      <c r="U62" s="23">
        <f>U16+U21+U32</f>
        <v>9668.4000000000015</v>
      </c>
      <c r="V62" s="23">
        <f t="shared" ref="V62" si="69">V16+V21+V32</f>
        <v>9668.4000000000015</v>
      </c>
      <c r="W62" s="94">
        <v>0</v>
      </c>
      <c r="X62" s="23">
        <f>X16+X21+X32</f>
        <v>5112.6000000000004</v>
      </c>
      <c r="Y62" s="23">
        <f t="shared" ref="Y62" si="70">Y16+Y21+Y32</f>
        <v>0</v>
      </c>
      <c r="Z62" s="94">
        <v>0</v>
      </c>
      <c r="AA62" s="23">
        <f>AA16+AA21+AA32</f>
        <v>0</v>
      </c>
      <c r="AB62" s="23">
        <f t="shared" ref="AB62" si="71">AB16+AB21+AB32</f>
        <v>0</v>
      </c>
      <c r="AC62" s="94">
        <v>0</v>
      </c>
      <c r="AD62" s="23">
        <f>AD16+AD21+AD32</f>
        <v>0</v>
      </c>
      <c r="AE62" s="23">
        <f t="shared" ref="AE62" si="72">AE16+AE21+AE32</f>
        <v>0</v>
      </c>
      <c r="AF62" s="94">
        <v>0</v>
      </c>
      <c r="AG62" s="23">
        <f>AG16+AG21+AG32</f>
        <v>7497.1999999999989</v>
      </c>
      <c r="AH62" s="23">
        <f t="shared" ref="AH62" si="73">AH16+AH21+AH32</f>
        <v>0</v>
      </c>
      <c r="AI62" s="94">
        <v>0</v>
      </c>
      <c r="AJ62" s="23">
        <f>AJ16+AJ21+AJ32</f>
        <v>1927.6</v>
      </c>
      <c r="AK62" s="23">
        <f t="shared" ref="AK62" si="74">AK16+AK21+AK32</f>
        <v>0</v>
      </c>
      <c r="AL62" s="94">
        <v>0</v>
      </c>
      <c r="AM62" s="23">
        <f>AM16+AM21+AM32</f>
        <v>0</v>
      </c>
      <c r="AN62" s="23">
        <f t="shared" ref="AN62" si="75">AN16+AN21+AN32</f>
        <v>0</v>
      </c>
      <c r="AO62" s="94">
        <v>0</v>
      </c>
      <c r="AP62" s="23">
        <f>AP16+AP21+AP32</f>
        <v>8398</v>
      </c>
      <c r="AQ62" s="23">
        <f t="shared" ref="AQ62" si="76">AQ16+AQ21+AQ32</f>
        <v>0</v>
      </c>
      <c r="AR62" s="94">
        <v>0</v>
      </c>
      <c r="AS62" s="208"/>
      <c r="AT62" s="208"/>
      <c r="AU62" s="108"/>
      <c r="AV62" s="108"/>
      <c r="AW62" s="125"/>
    </row>
    <row r="63" spans="1:52" s="22" customFormat="1" ht="37.5">
      <c r="A63" s="211"/>
      <c r="B63" s="211"/>
      <c r="C63" s="211"/>
      <c r="D63" s="97" t="s">
        <v>31</v>
      </c>
      <c r="E63" s="23">
        <f>E17+E22+E33+E38</f>
        <v>1891.4726000000001</v>
      </c>
      <c r="F63" s="39">
        <f>F17+F22+F33+F38</f>
        <v>1303.6725999999999</v>
      </c>
      <c r="G63" s="56">
        <f t="shared" si="30"/>
        <v>0.68923684117866668</v>
      </c>
      <c r="H63" s="23">
        <f t="shared" si="65"/>
        <v>946.37259999999992</v>
      </c>
      <c r="I63" s="23">
        <f>I54-I59</f>
        <v>0</v>
      </c>
      <c r="J63" s="23">
        <f>J54-J59</f>
        <v>0</v>
      </c>
      <c r="K63" s="94">
        <f t="shared" ref="K63" si="77">K16+K32</f>
        <v>0</v>
      </c>
      <c r="L63" s="23">
        <f>L54-L59</f>
        <v>0</v>
      </c>
      <c r="M63" s="23">
        <f>M54-M59</f>
        <v>0</v>
      </c>
      <c r="N63" s="94">
        <v>0</v>
      </c>
      <c r="O63" s="23">
        <f>O54-O59</f>
        <v>73.372600000000006</v>
      </c>
      <c r="P63" s="23">
        <f>P54-P59</f>
        <v>73.372600000000006</v>
      </c>
      <c r="Q63" s="95">
        <f t="shared" ref="Q63:Q65" si="78">P63/O63</f>
        <v>1</v>
      </c>
      <c r="R63" s="23">
        <f t="shared" si="68"/>
        <v>973.6</v>
      </c>
      <c r="S63" s="23">
        <f t="shared" si="68"/>
        <v>973.5</v>
      </c>
      <c r="T63" s="94">
        <v>0</v>
      </c>
      <c r="U63" s="23">
        <f>U54-U59</f>
        <v>256.8</v>
      </c>
      <c r="V63" s="23">
        <f>V54-V59</f>
        <v>256.8</v>
      </c>
      <c r="W63" s="94">
        <v>0</v>
      </c>
      <c r="X63" s="23">
        <f>X54-X59</f>
        <v>0</v>
      </c>
      <c r="Y63" s="23">
        <f>Y54-Y59</f>
        <v>0</v>
      </c>
      <c r="Z63" s="94">
        <v>0</v>
      </c>
      <c r="AA63" s="23">
        <f>AA54-AA59</f>
        <v>0</v>
      </c>
      <c r="AB63" s="23">
        <f>AB54-AB59</f>
        <v>0</v>
      </c>
      <c r="AC63" s="94">
        <v>0</v>
      </c>
      <c r="AD63" s="23">
        <f>AD54-AD59</f>
        <v>0</v>
      </c>
      <c r="AE63" s="23">
        <f>AE54-AE59</f>
        <v>0</v>
      </c>
      <c r="AF63" s="94">
        <v>0</v>
      </c>
      <c r="AG63" s="23">
        <f>AG54-AG59</f>
        <v>276.89999999999998</v>
      </c>
      <c r="AH63" s="23">
        <f>AH54-AH59</f>
        <v>0</v>
      </c>
      <c r="AI63" s="94">
        <v>0</v>
      </c>
      <c r="AJ63" s="23">
        <f>AJ54-AJ59</f>
        <v>0</v>
      </c>
      <c r="AK63" s="23">
        <f>AK54-AK59</f>
        <v>0</v>
      </c>
      <c r="AL63" s="94">
        <v>0</v>
      </c>
      <c r="AM63" s="23">
        <f>AM54-AM59</f>
        <v>0</v>
      </c>
      <c r="AN63" s="23">
        <f>AN54-AN59</f>
        <v>0</v>
      </c>
      <c r="AO63" s="94">
        <v>0</v>
      </c>
      <c r="AP63" s="23">
        <f>AP54-AP59</f>
        <v>310.8</v>
      </c>
      <c r="AQ63" s="23">
        <f>AQ54-AQ59</f>
        <v>0</v>
      </c>
      <c r="AR63" s="94">
        <v>0</v>
      </c>
      <c r="AS63" s="209"/>
      <c r="AT63" s="209"/>
      <c r="AU63" s="109"/>
      <c r="AV63" s="109"/>
      <c r="AW63" s="125"/>
    </row>
    <row r="64" spans="1:52" s="22" customFormat="1" ht="75">
      <c r="A64" s="211"/>
      <c r="B64" s="211"/>
      <c r="C64" s="211"/>
      <c r="D64" s="98" t="s">
        <v>27</v>
      </c>
      <c r="E64" s="23">
        <f>E18+E23+E34</f>
        <v>28228.100000000002</v>
      </c>
      <c r="F64" s="39">
        <f t="shared" si="64"/>
        <v>8858.4000000000033</v>
      </c>
      <c r="G64" s="56">
        <f t="shared" si="30"/>
        <v>0.31381495743603016</v>
      </c>
      <c r="H64" s="23">
        <f t="shared" si="65"/>
        <v>28228.100000000002</v>
      </c>
      <c r="I64" s="23">
        <f t="shared" ref="I64:J65" si="79">I55-I60</f>
        <v>0</v>
      </c>
      <c r="J64" s="23">
        <f t="shared" si="79"/>
        <v>0</v>
      </c>
      <c r="K64" s="94">
        <v>0</v>
      </c>
      <c r="L64" s="23">
        <f t="shared" ref="L64:M65" si="80">L55-L60</f>
        <v>0</v>
      </c>
      <c r="M64" s="23">
        <f t="shared" si="80"/>
        <v>0</v>
      </c>
      <c r="N64" s="94">
        <v>0</v>
      </c>
      <c r="O64" s="23">
        <f t="shared" ref="O64:P65" si="81">O55-O60</f>
        <v>1811.9000000000015</v>
      </c>
      <c r="P64" s="23">
        <f t="shared" si="81"/>
        <v>1811.9</v>
      </c>
      <c r="Q64" s="95">
        <f t="shared" si="78"/>
        <v>0.99999999999999922</v>
      </c>
      <c r="R64" s="23">
        <f t="shared" ref="R64:S65" si="82">R55-R60</f>
        <v>704.70000000000073</v>
      </c>
      <c r="S64" s="23">
        <f t="shared" si="82"/>
        <v>704.70000000000073</v>
      </c>
      <c r="T64" s="94">
        <v>0</v>
      </c>
      <c r="U64" s="23">
        <f t="shared" ref="U64:V65" si="83">U55-U60</f>
        <v>6341.7999999999993</v>
      </c>
      <c r="V64" s="23">
        <f t="shared" si="83"/>
        <v>6341.8000000000029</v>
      </c>
      <c r="W64" s="94">
        <v>0</v>
      </c>
      <c r="X64" s="23">
        <f t="shared" ref="X64:Y65" si="84">X55-X60</f>
        <v>4857</v>
      </c>
      <c r="Y64" s="23">
        <f t="shared" si="84"/>
        <v>0</v>
      </c>
      <c r="Z64" s="94">
        <v>0</v>
      </c>
      <c r="AA64" s="23">
        <f t="shared" ref="AA64:AB65" si="85">AA55-AA60</f>
        <v>0</v>
      </c>
      <c r="AB64" s="23">
        <f t="shared" si="85"/>
        <v>0</v>
      </c>
      <c r="AC64" s="94">
        <v>0</v>
      </c>
      <c r="AD64" s="23">
        <f t="shared" ref="AD64:AE65" si="86">AD55-AD60</f>
        <v>0</v>
      </c>
      <c r="AE64" s="23">
        <f t="shared" si="86"/>
        <v>0</v>
      </c>
      <c r="AF64" s="94">
        <v>0</v>
      </c>
      <c r="AG64" s="23">
        <f t="shared" ref="AG64:AH65" si="87">AG55-AG60</f>
        <v>6845.4</v>
      </c>
      <c r="AH64" s="23">
        <f t="shared" si="87"/>
        <v>0</v>
      </c>
      <c r="AI64" s="94">
        <v>0</v>
      </c>
      <c r="AJ64" s="23">
        <f t="shared" ref="AJ64:AK65" si="88">AJ55-AJ60</f>
        <v>0</v>
      </c>
      <c r="AK64" s="23">
        <f t="shared" si="88"/>
        <v>0</v>
      </c>
      <c r="AL64" s="94">
        <v>0</v>
      </c>
      <c r="AM64" s="23">
        <f t="shared" ref="AM64:AN65" si="89">AM55-AM60</f>
        <v>0</v>
      </c>
      <c r="AN64" s="23">
        <f t="shared" si="89"/>
        <v>0</v>
      </c>
      <c r="AO64" s="94">
        <v>0</v>
      </c>
      <c r="AP64" s="23">
        <f t="shared" ref="AP64:AQ65" si="90">AP55-AP60</f>
        <v>7667.2999999999993</v>
      </c>
      <c r="AQ64" s="23">
        <f t="shared" si="90"/>
        <v>0</v>
      </c>
      <c r="AR64" s="94">
        <v>0</v>
      </c>
      <c r="AS64" s="209"/>
      <c r="AT64" s="209"/>
      <c r="AU64" s="109"/>
      <c r="AV64" s="109"/>
      <c r="AW64" s="125"/>
    </row>
    <row r="65" spans="1:49" s="22" customFormat="1" ht="75">
      <c r="A65" s="211"/>
      <c r="B65" s="211"/>
      <c r="C65" s="211"/>
      <c r="D65" s="98" t="s">
        <v>28</v>
      </c>
      <c r="E65" s="23">
        <f t="shared" ref="E65" si="91">E19+E24+E35</f>
        <v>49044.299999999996</v>
      </c>
      <c r="F65" s="39">
        <f t="shared" si="64"/>
        <v>46066.3</v>
      </c>
      <c r="G65" s="56">
        <f t="shared" si="30"/>
        <v>0.93927938618758977</v>
      </c>
      <c r="H65" s="23">
        <f t="shared" si="65"/>
        <v>49044.299999999996</v>
      </c>
      <c r="I65" s="23">
        <f t="shared" si="79"/>
        <v>19089.8</v>
      </c>
      <c r="J65" s="23">
        <f t="shared" si="79"/>
        <v>19089.8</v>
      </c>
      <c r="K65" s="94">
        <f>J65/I65</f>
        <v>1</v>
      </c>
      <c r="L65" s="23">
        <f t="shared" si="80"/>
        <v>0</v>
      </c>
      <c r="M65" s="23">
        <f t="shared" si="80"/>
        <v>0</v>
      </c>
      <c r="N65" s="94">
        <v>0</v>
      </c>
      <c r="O65" s="23">
        <f t="shared" si="81"/>
        <v>20394</v>
      </c>
      <c r="P65" s="23">
        <f t="shared" si="81"/>
        <v>10366.5</v>
      </c>
      <c r="Q65" s="95">
        <f t="shared" si="78"/>
        <v>0.50831126802000592</v>
      </c>
      <c r="R65" s="23">
        <f t="shared" si="82"/>
        <v>3512.7000000000003</v>
      </c>
      <c r="S65" s="23">
        <f>S56-S61</f>
        <v>13540.2</v>
      </c>
      <c r="T65" s="94">
        <v>0</v>
      </c>
      <c r="U65" s="23">
        <f t="shared" si="83"/>
        <v>3069.8</v>
      </c>
      <c r="V65" s="23">
        <f t="shared" si="83"/>
        <v>3069.8</v>
      </c>
      <c r="W65" s="94">
        <v>0</v>
      </c>
      <c r="X65" s="23">
        <f t="shared" si="84"/>
        <v>255.59999999999854</v>
      </c>
      <c r="Y65" s="23">
        <f t="shared" si="84"/>
        <v>0</v>
      </c>
      <c r="Z65" s="94">
        <v>0</v>
      </c>
      <c r="AA65" s="23">
        <f t="shared" si="85"/>
        <v>0</v>
      </c>
      <c r="AB65" s="23">
        <f t="shared" si="85"/>
        <v>0</v>
      </c>
      <c r="AC65" s="94">
        <v>0</v>
      </c>
      <c r="AD65" s="23">
        <f t="shared" si="86"/>
        <v>0</v>
      </c>
      <c r="AE65" s="23">
        <f t="shared" si="86"/>
        <v>0</v>
      </c>
      <c r="AF65" s="94">
        <v>0</v>
      </c>
      <c r="AG65" s="23">
        <f t="shared" si="87"/>
        <v>374.89999999999964</v>
      </c>
      <c r="AH65" s="23">
        <f t="shared" si="87"/>
        <v>0</v>
      </c>
      <c r="AI65" s="94">
        <v>0</v>
      </c>
      <c r="AJ65" s="23">
        <f t="shared" si="88"/>
        <v>1927.6</v>
      </c>
      <c r="AK65" s="23">
        <f t="shared" si="88"/>
        <v>0</v>
      </c>
      <c r="AL65" s="94">
        <v>0</v>
      </c>
      <c r="AM65" s="23">
        <f t="shared" si="89"/>
        <v>0</v>
      </c>
      <c r="AN65" s="23">
        <f t="shared" si="89"/>
        <v>0</v>
      </c>
      <c r="AO65" s="94">
        <v>0</v>
      </c>
      <c r="AP65" s="23">
        <f t="shared" si="90"/>
        <v>419.89999999999964</v>
      </c>
      <c r="AQ65" s="23">
        <f t="shared" si="90"/>
        <v>0</v>
      </c>
      <c r="AR65" s="94">
        <v>0</v>
      </c>
      <c r="AS65" s="210"/>
      <c r="AT65" s="210"/>
      <c r="AU65" s="110"/>
      <c r="AV65" s="110"/>
      <c r="AW65" s="125"/>
    </row>
    <row r="66" spans="1:49" s="78" customFormat="1">
      <c r="A66" s="212" t="s">
        <v>83</v>
      </c>
      <c r="B66" s="212"/>
      <c r="C66" s="212"/>
      <c r="D66" s="83" t="s">
        <v>38</v>
      </c>
      <c r="E66" s="58">
        <f>E53</f>
        <v>177219.47259999998</v>
      </c>
      <c r="F66" s="58">
        <f t="shared" ref="F66:AR69" si="92">F53</f>
        <v>119678.47260000001</v>
      </c>
      <c r="G66" s="100">
        <f>F66/E66</f>
        <v>0.67531220381252854</v>
      </c>
      <c r="H66" s="58">
        <f t="shared" si="92"/>
        <v>177219.47260000004</v>
      </c>
      <c r="I66" s="58">
        <f t="shared" si="92"/>
        <v>19089.8</v>
      </c>
      <c r="J66" s="58">
        <f t="shared" si="92"/>
        <v>19089.8</v>
      </c>
      <c r="K66" s="99">
        <f>J66/I66</f>
        <v>1</v>
      </c>
      <c r="L66" s="58">
        <f t="shared" si="92"/>
        <v>0</v>
      </c>
      <c r="M66" s="58">
        <f t="shared" si="92"/>
        <v>0</v>
      </c>
      <c r="N66" s="99">
        <v>0</v>
      </c>
      <c r="O66" s="58">
        <f t="shared" si="92"/>
        <v>39131.972600000001</v>
      </c>
      <c r="P66" s="58">
        <f t="shared" si="92"/>
        <v>12251.7726</v>
      </c>
      <c r="Q66" s="99">
        <f>P66/O66</f>
        <v>0.31308855102285338</v>
      </c>
      <c r="R66" s="58">
        <f t="shared" si="92"/>
        <v>27509.699999999997</v>
      </c>
      <c r="S66" s="58">
        <f t="shared" si="92"/>
        <v>45027.200000000004</v>
      </c>
      <c r="T66" s="58">
        <f t="shared" si="92"/>
        <v>1.6367753919526571</v>
      </c>
      <c r="U66" s="58">
        <f t="shared" si="92"/>
        <v>33947.200000000004</v>
      </c>
      <c r="V66" s="58">
        <f t="shared" si="92"/>
        <v>43309.700000000012</v>
      </c>
      <c r="W66" s="58">
        <f t="shared" si="92"/>
        <v>1.2757959419333555</v>
      </c>
      <c r="X66" s="58">
        <f t="shared" si="92"/>
        <v>21604.399999999998</v>
      </c>
      <c r="Y66" s="58">
        <f t="shared" si="92"/>
        <v>0</v>
      </c>
      <c r="Z66" s="58">
        <f t="shared" si="92"/>
        <v>0</v>
      </c>
      <c r="AA66" s="58">
        <f t="shared" si="92"/>
        <v>0</v>
      </c>
      <c r="AB66" s="58">
        <f t="shared" si="92"/>
        <v>0</v>
      </c>
      <c r="AC66" s="58">
        <f t="shared" si="92"/>
        <v>0</v>
      </c>
      <c r="AD66" s="58">
        <f t="shared" si="92"/>
        <v>0</v>
      </c>
      <c r="AE66" s="58">
        <f t="shared" si="92"/>
        <v>0</v>
      </c>
      <c r="AF66" s="58">
        <f t="shared" si="92"/>
        <v>0</v>
      </c>
      <c r="AG66" s="58">
        <f t="shared" si="92"/>
        <v>12438.199999999999</v>
      </c>
      <c r="AH66" s="58">
        <f t="shared" si="92"/>
        <v>0</v>
      </c>
      <c r="AI66" s="58">
        <f t="shared" si="92"/>
        <v>0</v>
      </c>
      <c r="AJ66" s="58">
        <f t="shared" si="92"/>
        <v>1927.6</v>
      </c>
      <c r="AK66" s="58">
        <f t="shared" si="92"/>
        <v>0</v>
      </c>
      <c r="AL66" s="58">
        <f t="shared" si="92"/>
        <v>0</v>
      </c>
      <c r="AM66" s="58">
        <f t="shared" si="92"/>
        <v>0</v>
      </c>
      <c r="AN66" s="58">
        <f t="shared" si="92"/>
        <v>0</v>
      </c>
      <c r="AO66" s="58">
        <f t="shared" si="92"/>
        <v>0</v>
      </c>
      <c r="AP66" s="58">
        <f t="shared" si="92"/>
        <v>21570.6</v>
      </c>
      <c r="AQ66" s="58">
        <f t="shared" si="92"/>
        <v>0</v>
      </c>
      <c r="AR66" s="58">
        <f t="shared" si="92"/>
        <v>0</v>
      </c>
      <c r="AS66" s="204"/>
      <c r="AT66" s="204"/>
      <c r="AU66" s="112"/>
      <c r="AV66" s="112"/>
      <c r="AW66" s="63"/>
    </row>
    <row r="67" spans="1:49" s="78" customFormat="1" ht="37.5">
      <c r="A67" s="212"/>
      <c r="B67" s="212"/>
      <c r="C67" s="212"/>
      <c r="D67" s="79" t="s">
        <v>31</v>
      </c>
      <c r="E67" s="58">
        <f t="shared" ref="E67:T69" si="93">E54</f>
        <v>1891.4726000000001</v>
      </c>
      <c r="F67" s="58">
        <f t="shared" si="93"/>
        <v>1303.6725999999999</v>
      </c>
      <c r="G67" s="100">
        <f t="shared" ref="G67:G69" si="94">F67/E67</f>
        <v>0.68923684117866668</v>
      </c>
      <c r="H67" s="58">
        <f t="shared" si="93"/>
        <v>1891.4726000000001</v>
      </c>
      <c r="I67" s="58">
        <f t="shared" si="93"/>
        <v>0</v>
      </c>
      <c r="J67" s="58">
        <f t="shared" si="93"/>
        <v>0</v>
      </c>
      <c r="K67" s="58">
        <f t="shared" si="93"/>
        <v>0</v>
      </c>
      <c r="L67" s="58">
        <f t="shared" si="93"/>
        <v>0</v>
      </c>
      <c r="M67" s="58">
        <f t="shared" si="93"/>
        <v>0</v>
      </c>
      <c r="N67" s="99">
        <v>0</v>
      </c>
      <c r="O67" s="58">
        <f t="shared" si="93"/>
        <v>73.372600000000006</v>
      </c>
      <c r="P67" s="58">
        <f t="shared" si="93"/>
        <v>73.372600000000006</v>
      </c>
      <c r="Q67" s="99">
        <f t="shared" ref="Q67:Q69" si="95">P67/O67</f>
        <v>1</v>
      </c>
      <c r="R67" s="58">
        <f t="shared" si="93"/>
        <v>973.6</v>
      </c>
      <c r="S67" s="58">
        <f t="shared" si="93"/>
        <v>973.5</v>
      </c>
      <c r="T67" s="58">
        <f t="shared" si="93"/>
        <v>0.99989728841413306</v>
      </c>
      <c r="U67" s="58">
        <f t="shared" si="92"/>
        <v>256.8</v>
      </c>
      <c r="V67" s="58">
        <f t="shared" si="92"/>
        <v>256.8</v>
      </c>
      <c r="W67" s="58">
        <f t="shared" si="92"/>
        <v>1</v>
      </c>
      <c r="X67" s="58">
        <f t="shared" si="92"/>
        <v>0</v>
      </c>
      <c r="Y67" s="58">
        <f t="shared" si="92"/>
        <v>0</v>
      </c>
      <c r="Z67" s="58">
        <f t="shared" si="92"/>
        <v>0</v>
      </c>
      <c r="AA67" s="58">
        <f t="shared" si="92"/>
        <v>0</v>
      </c>
      <c r="AB67" s="58">
        <f t="shared" si="92"/>
        <v>0</v>
      </c>
      <c r="AC67" s="58">
        <f t="shared" si="92"/>
        <v>0</v>
      </c>
      <c r="AD67" s="58">
        <f t="shared" si="92"/>
        <v>0</v>
      </c>
      <c r="AE67" s="58">
        <f t="shared" si="92"/>
        <v>0</v>
      </c>
      <c r="AF67" s="58">
        <f t="shared" si="92"/>
        <v>0</v>
      </c>
      <c r="AG67" s="58">
        <f t="shared" si="92"/>
        <v>276.89999999999998</v>
      </c>
      <c r="AH67" s="58">
        <f t="shared" si="92"/>
        <v>0</v>
      </c>
      <c r="AI67" s="58">
        <f t="shared" si="92"/>
        <v>0</v>
      </c>
      <c r="AJ67" s="58">
        <f t="shared" si="92"/>
        <v>0</v>
      </c>
      <c r="AK67" s="58">
        <f t="shared" si="92"/>
        <v>0</v>
      </c>
      <c r="AL67" s="58">
        <f t="shared" si="92"/>
        <v>0</v>
      </c>
      <c r="AM67" s="58">
        <f t="shared" si="92"/>
        <v>0</v>
      </c>
      <c r="AN67" s="58">
        <f t="shared" si="92"/>
        <v>0</v>
      </c>
      <c r="AO67" s="58">
        <f t="shared" si="92"/>
        <v>0</v>
      </c>
      <c r="AP67" s="58">
        <f t="shared" si="92"/>
        <v>310.8</v>
      </c>
      <c r="AQ67" s="58">
        <f t="shared" si="92"/>
        <v>0</v>
      </c>
      <c r="AR67" s="58">
        <f t="shared" si="92"/>
        <v>0</v>
      </c>
      <c r="AS67" s="205"/>
      <c r="AT67" s="205"/>
      <c r="AU67" s="113"/>
      <c r="AV67" s="113"/>
      <c r="AW67" s="63"/>
    </row>
    <row r="68" spans="1:49" s="78" customFormat="1" ht="75">
      <c r="A68" s="212"/>
      <c r="B68" s="212"/>
      <c r="C68" s="212"/>
      <c r="D68" s="80" t="s">
        <v>27</v>
      </c>
      <c r="E68" s="58">
        <f t="shared" si="93"/>
        <v>91154.300000000017</v>
      </c>
      <c r="F68" s="58">
        <f t="shared" si="92"/>
        <v>70817.600000000006</v>
      </c>
      <c r="G68" s="100">
        <f t="shared" si="94"/>
        <v>0.77689807282816048</v>
      </c>
      <c r="H68" s="58">
        <f t="shared" si="92"/>
        <v>91154.300000000017</v>
      </c>
      <c r="I68" s="58">
        <f t="shared" si="92"/>
        <v>0</v>
      </c>
      <c r="J68" s="58">
        <f t="shared" si="92"/>
        <v>0</v>
      </c>
      <c r="K68" s="58">
        <f t="shared" si="93"/>
        <v>0</v>
      </c>
      <c r="L68" s="58">
        <f t="shared" si="92"/>
        <v>0</v>
      </c>
      <c r="M68" s="58">
        <f t="shared" si="92"/>
        <v>0</v>
      </c>
      <c r="N68" s="99">
        <v>0</v>
      </c>
      <c r="O68" s="58">
        <f t="shared" si="92"/>
        <v>18664.600000000002</v>
      </c>
      <c r="P68" s="58">
        <f t="shared" si="92"/>
        <v>1811.9</v>
      </c>
      <c r="Q68" s="99">
        <f t="shared" si="95"/>
        <v>9.7076819219270694E-2</v>
      </c>
      <c r="R68" s="58">
        <f t="shared" si="92"/>
        <v>21907.5</v>
      </c>
      <c r="S68" s="58">
        <f t="shared" si="92"/>
        <v>29397.600000000002</v>
      </c>
      <c r="T68" s="58">
        <f t="shared" si="93"/>
        <v>1.3418966107497434</v>
      </c>
      <c r="U68" s="58">
        <f t="shared" si="92"/>
        <v>30245.600000000002</v>
      </c>
      <c r="V68" s="58">
        <f t="shared" si="92"/>
        <v>39608.100000000006</v>
      </c>
      <c r="W68" s="58">
        <f t="shared" si="92"/>
        <v>1.3095491575634144</v>
      </c>
      <c r="X68" s="58">
        <f t="shared" si="92"/>
        <v>4857</v>
      </c>
      <c r="Y68" s="58">
        <f t="shared" si="92"/>
        <v>0</v>
      </c>
      <c r="Z68" s="58">
        <f t="shared" si="92"/>
        <v>0</v>
      </c>
      <c r="AA68" s="58">
        <f t="shared" si="92"/>
        <v>0</v>
      </c>
      <c r="AB68" s="58">
        <f t="shared" si="92"/>
        <v>0</v>
      </c>
      <c r="AC68" s="58">
        <f t="shared" si="92"/>
        <v>0</v>
      </c>
      <c r="AD68" s="58">
        <f t="shared" si="92"/>
        <v>0</v>
      </c>
      <c r="AE68" s="58">
        <f t="shared" si="92"/>
        <v>0</v>
      </c>
      <c r="AF68" s="58">
        <f t="shared" si="92"/>
        <v>0</v>
      </c>
      <c r="AG68" s="58">
        <f t="shared" si="92"/>
        <v>6917.7999999999993</v>
      </c>
      <c r="AH68" s="58">
        <f t="shared" si="92"/>
        <v>0</v>
      </c>
      <c r="AI68" s="58">
        <f t="shared" si="92"/>
        <v>0</v>
      </c>
      <c r="AJ68" s="58">
        <f t="shared" si="92"/>
        <v>0</v>
      </c>
      <c r="AK68" s="58">
        <f t="shared" si="92"/>
        <v>0</v>
      </c>
      <c r="AL68" s="58">
        <f t="shared" si="92"/>
        <v>0</v>
      </c>
      <c r="AM68" s="58">
        <f t="shared" si="92"/>
        <v>0</v>
      </c>
      <c r="AN68" s="58">
        <f t="shared" si="92"/>
        <v>0</v>
      </c>
      <c r="AO68" s="58">
        <f t="shared" si="92"/>
        <v>0</v>
      </c>
      <c r="AP68" s="58">
        <f t="shared" si="92"/>
        <v>8561.7999999999993</v>
      </c>
      <c r="AQ68" s="58">
        <f t="shared" si="92"/>
        <v>0</v>
      </c>
      <c r="AR68" s="58">
        <f t="shared" si="92"/>
        <v>0</v>
      </c>
      <c r="AS68" s="205"/>
      <c r="AT68" s="205"/>
      <c r="AU68" s="113"/>
      <c r="AV68" s="113"/>
      <c r="AW68" s="63"/>
    </row>
    <row r="69" spans="1:49" s="78" customFormat="1" ht="75">
      <c r="A69" s="212"/>
      <c r="B69" s="212"/>
      <c r="C69" s="212"/>
      <c r="D69" s="80" t="s">
        <v>28</v>
      </c>
      <c r="E69" s="58">
        <f t="shared" si="93"/>
        <v>84173.699999999983</v>
      </c>
      <c r="F69" s="58">
        <f t="shared" si="92"/>
        <v>47557.2</v>
      </c>
      <c r="G69" s="100">
        <f t="shared" si="94"/>
        <v>0.56498882667626593</v>
      </c>
      <c r="H69" s="58">
        <f t="shared" si="92"/>
        <v>84173.700000000012</v>
      </c>
      <c r="I69" s="58">
        <f t="shared" si="92"/>
        <v>19089.8</v>
      </c>
      <c r="J69" s="58">
        <f t="shared" si="92"/>
        <v>19089.8</v>
      </c>
      <c r="K69" s="99">
        <f t="shared" ref="K69" si="96">J69/I69</f>
        <v>1</v>
      </c>
      <c r="L69" s="58">
        <f t="shared" si="92"/>
        <v>0</v>
      </c>
      <c r="M69" s="58">
        <f t="shared" si="92"/>
        <v>0</v>
      </c>
      <c r="N69" s="99">
        <v>0</v>
      </c>
      <c r="O69" s="58">
        <f t="shared" si="92"/>
        <v>20394</v>
      </c>
      <c r="P69" s="58">
        <f t="shared" si="92"/>
        <v>10366.5</v>
      </c>
      <c r="Q69" s="99">
        <f t="shared" si="95"/>
        <v>0.50831126802000592</v>
      </c>
      <c r="R69" s="58">
        <f t="shared" si="92"/>
        <v>4628.6000000000004</v>
      </c>
      <c r="S69" s="58">
        <f t="shared" si="92"/>
        <v>14656.1</v>
      </c>
      <c r="T69" s="58">
        <f t="shared" si="93"/>
        <v>3.1664218122110355</v>
      </c>
      <c r="U69" s="58">
        <f t="shared" si="92"/>
        <v>3444.8</v>
      </c>
      <c r="V69" s="58">
        <f t="shared" si="92"/>
        <v>3444.8</v>
      </c>
      <c r="W69" s="58">
        <f t="shared" si="92"/>
        <v>1</v>
      </c>
      <c r="X69" s="58">
        <f t="shared" si="92"/>
        <v>16747.399999999998</v>
      </c>
      <c r="Y69" s="58">
        <f t="shared" si="92"/>
        <v>0</v>
      </c>
      <c r="Z69" s="58">
        <f t="shared" si="92"/>
        <v>0</v>
      </c>
      <c r="AA69" s="58">
        <f t="shared" si="92"/>
        <v>0</v>
      </c>
      <c r="AB69" s="58">
        <f t="shared" si="92"/>
        <v>0</v>
      </c>
      <c r="AC69" s="58">
        <f t="shared" si="92"/>
        <v>0</v>
      </c>
      <c r="AD69" s="58">
        <f t="shared" si="92"/>
        <v>0</v>
      </c>
      <c r="AE69" s="58">
        <f t="shared" si="92"/>
        <v>0</v>
      </c>
      <c r="AF69" s="58">
        <f t="shared" si="92"/>
        <v>0</v>
      </c>
      <c r="AG69" s="58">
        <f t="shared" si="92"/>
        <v>5243.5</v>
      </c>
      <c r="AH69" s="58">
        <f t="shared" si="92"/>
        <v>0</v>
      </c>
      <c r="AI69" s="58">
        <f t="shared" si="92"/>
        <v>0</v>
      </c>
      <c r="AJ69" s="58">
        <f t="shared" si="92"/>
        <v>1927.6</v>
      </c>
      <c r="AK69" s="58">
        <f t="shared" si="92"/>
        <v>0</v>
      </c>
      <c r="AL69" s="58">
        <f t="shared" si="92"/>
        <v>0</v>
      </c>
      <c r="AM69" s="58">
        <f t="shared" si="92"/>
        <v>0</v>
      </c>
      <c r="AN69" s="58">
        <f t="shared" si="92"/>
        <v>0</v>
      </c>
      <c r="AO69" s="58">
        <f t="shared" si="92"/>
        <v>0</v>
      </c>
      <c r="AP69" s="58">
        <f t="shared" si="92"/>
        <v>12698</v>
      </c>
      <c r="AQ69" s="58">
        <f t="shared" si="92"/>
        <v>0</v>
      </c>
      <c r="AR69" s="58">
        <f t="shared" si="92"/>
        <v>0</v>
      </c>
      <c r="AS69" s="206"/>
      <c r="AT69" s="206"/>
      <c r="AU69" s="114"/>
      <c r="AV69" s="114"/>
      <c r="AW69" s="63"/>
    </row>
    <row r="70" spans="1:49" s="64" customFormat="1">
      <c r="A70" s="203" t="s">
        <v>56</v>
      </c>
      <c r="B70" s="203"/>
      <c r="C70" s="203"/>
      <c r="D70" s="83" t="s">
        <v>38</v>
      </c>
      <c r="E70" s="58">
        <f>E53-E66</f>
        <v>0</v>
      </c>
      <c r="F70" s="74">
        <f t="shared" si="64"/>
        <v>0</v>
      </c>
      <c r="G70" s="99">
        <v>0</v>
      </c>
      <c r="H70" s="58">
        <f t="shared" ref="H70:AQ73" si="97">H53-H66</f>
        <v>0</v>
      </c>
      <c r="I70" s="58">
        <f t="shared" si="97"/>
        <v>0</v>
      </c>
      <c r="J70" s="58">
        <f t="shared" si="97"/>
        <v>0</v>
      </c>
      <c r="K70" s="99">
        <v>0</v>
      </c>
      <c r="L70" s="58">
        <f t="shared" si="97"/>
        <v>0</v>
      </c>
      <c r="M70" s="58">
        <f t="shared" si="97"/>
        <v>0</v>
      </c>
      <c r="N70" s="99">
        <v>0</v>
      </c>
      <c r="O70" s="58">
        <f t="shared" si="97"/>
        <v>0</v>
      </c>
      <c r="P70" s="58">
        <f t="shared" si="97"/>
        <v>0</v>
      </c>
      <c r="Q70" s="99">
        <v>0</v>
      </c>
      <c r="R70" s="58">
        <f t="shared" si="97"/>
        <v>0</v>
      </c>
      <c r="S70" s="58">
        <f t="shared" si="97"/>
        <v>0</v>
      </c>
      <c r="T70" s="99">
        <v>0</v>
      </c>
      <c r="U70" s="58">
        <f t="shared" si="97"/>
        <v>0</v>
      </c>
      <c r="V70" s="58">
        <f t="shared" si="97"/>
        <v>0</v>
      </c>
      <c r="W70" s="99">
        <v>0</v>
      </c>
      <c r="X70" s="58">
        <f t="shared" si="97"/>
        <v>0</v>
      </c>
      <c r="Y70" s="58">
        <f t="shared" si="97"/>
        <v>0</v>
      </c>
      <c r="Z70" s="99">
        <v>0</v>
      </c>
      <c r="AA70" s="58">
        <f t="shared" si="97"/>
        <v>0</v>
      </c>
      <c r="AB70" s="58">
        <f t="shared" si="97"/>
        <v>0</v>
      </c>
      <c r="AC70" s="99">
        <v>0</v>
      </c>
      <c r="AD70" s="58">
        <f t="shared" si="97"/>
        <v>0</v>
      </c>
      <c r="AE70" s="58">
        <f t="shared" si="97"/>
        <v>0</v>
      </c>
      <c r="AF70" s="99">
        <v>0</v>
      </c>
      <c r="AG70" s="58">
        <f t="shared" si="97"/>
        <v>0</v>
      </c>
      <c r="AH70" s="58">
        <f t="shared" si="97"/>
        <v>0</v>
      </c>
      <c r="AI70" s="99">
        <v>0</v>
      </c>
      <c r="AJ70" s="58">
        <f t="shared" si="97"/>
        <v>0</v>
      </c>
      <c r="AK70" s="58">
        <f t="shared" si="97"/>
        <v>0</v>
      </c>
      <c r="AL70" s="99">
        <v>0</v>
      </c>
      <c r="AM70" s="58">
        <f t="shared" si="97"/>
        <v>0</v>
      </c>
      <c r="AN70" s="58">
        <f t="shared" si="97"/>
        <v>0</v>
      </c>
      <c r="AO70" s="99">
        <v>0</v>
      </c>
      <c r="AP70" s="58">
        <f t="shared" si="97"/>
        <v>0</v>
      </c>
      <c r="AQ70" s="58">
        <f t="shared" si="97"/>
        <v>0</v>
      </c>
      <c r="AR70" s="99">
        <v>0</v>
      </c>
      <c r="AS70" s="214"/>
      <c r="AT70" s="214"/>
      <c r="AU70" s="115"/>
      <c r="AV70" s="115"/>
      <c r="AW70" s="126"/>
    </row>
    <row r="71" spans="1:49" s="64" customFormat="1" ht="37.5">
      <c r="A71" s="203"/>
      <c r="B71" s="203"/>
      <c r="C71" s="203"/>
      <c r="D71" s="75" t="s">
        <v>31</v>
      </c>
      <c r="E71" s="58">
        <f t="shared" ref="E71:E73" si="98">E54-E67</f>
        <v>0</v>
      </c>
      <c r="F71" s="74">
        <f t="shared" si="64"/>
        <v>0</v>
      </c>
      <c r="G71" s="99">
        <v>0</v>
      </c>
      <c r="H71" s="58">
        <f t="shared" si="97"/>
        <v>0</v>
      </c>
      <c r="I71" s="58">
        <f t="shared" si="97"/>
        <v>0</v>
      </c>
      <c r="J71" s="58">
        <f t="shared" si="97"/>
        <v>0</v>
      </c>
      <c r="K71" s="99">
        <v>0</v>
      </c>
      <c r="L71" s="58">
        <f t="shared" si="97"/>
        <v>0</v>
      </c>
      <c r="M71" s="58">
        <f t="shared" si="97"/>
        <v>0</v>
      </c>
      <c r="N71" s="99">
        <v>0</v>
      </c>
      <c r="O71" s="58">
        <f t="shared" si="97"/>
        <v>0</v>
      </c>
      <c r="P71" s="58">
        <f t="shared" si="97"/>
        <v>0</v>
      </c>
      <c r="Q71" s="99">
        <v>0</v>
      </c>
      <c r="R71" s="58">
        <f t="shared" si="97"/>
        <v>0</v>
      </c>
      <c r="S71" s="58">
        <f t="shared" si="97"/>
        <v>0</v>
      </c>
      <c r="T71" s="99">
        <v>0</v>
      </c>
      <c r="U71" s="58">
        <f t="shared" si="97"/>
        <v>0</v>
      </c>
      <c r="V71" s="58">
        <f t="shared" si="97"/>
        <v>0</v>
      </c>
      <c r="W71" s="99">
        <v>0</v>
      </c>
      <c r="X71" s="58">
        <f t="shared" si="97"/>
        <v>0</v>
      </c>
      <c r="Y71" s="58">
        <f t="shared" si="97"/>
        <v>0</v>
      </c>
      <c r="Z71" s="99">
        <v>0</v>
      </c>
      <c r="AA71" s="58">
        <f t="shared" si="97"/>
        <v>0</v>
      </c>
      <c r="AB71" s="58">
        <f t="shared" si="97"/>
        <v>0</v>
      </c>
      <c r="AC71" s="99">
        <v>0</v>
      </c>
      <c r="AD71" s="58">
        <f t="shared" si="97"/>
        <v>0</v>
      </c>
      <c r="AE71" s="58">
        <f t="shared" si="97"/>
        <v>0</v>
      </c>
      <c r="AF71" s="99">
        <v>0</v>
      </c>
      <c r="AG71" s="58">
        <f t="shared" si="97"/>
        <v>0</v>
      </c>
      <c r="AH71" s="58">
        <f t="shared" si="97"/>
        <v>0</v>
      </c>
      <c r="AI71" s="99">
        <v>0</v>
      </c>
      <c r="AJ71" s="58">
        <f t="shared" si="97"/>
        <v>0</v>
      </c>
      <c r="AK71" s="58">
        <f t="shared" si="97"/>
        <v>0</v>
      </c>
      <c r="AL71" s="99">
        <v>0</v>
      </c>
      <c r="AM71" s="58">
        <f t="shared" si="97"/>
        <v>0</v>
      </c>
      <c r="AN71" s="58">
        <f t="shared" si="97"/>
        <v>0</v>
      </c>
      <c r="AO71" s="99">
        <v>0</v>
      </c>
      <c r="AP71" s="58">
        <f t="shared" si="97"/>
        <v>0</v>
      </c>
      <c r="AQ71" s="58">
        <f t="shared" si="97"/>
        <v>0</v>
      </c>
      <c r="AR71" s="99">
        <v>0</v>
      </c>
      <c r="AS71" s="215"/>
      <c r="AT71" s="215"/>
      <c r="AU71" s="116"/>
      <c r="AV71" s="116"/>
      <c r="AW71" s="126"/>
    </row>
    <row r="72" spans="1:49" s="64" customFormat="1" ht="75">
      <c r="A72" s="203"/>
      <c r="B72" s="203"/>
      <c r="C72" s="203"/>
      <c r="D72" s="76" t="s">
        <v>27</v>
      </c>
      <c r="E72" s="58">
        <f t="shared" si="98"/>
        <v>0</v>
      </c>
      <c r="F72" s="74">
        <f t="shared" si="64"/>
        <v>0</v>
      </c>
      <c r="G72" s="99">
        <v>0</v>
      </c>
      <c r="H72" s="58">
        <f t="shared" si="97"/>
        <v>0</v>
      </c>
      <c r="I72" s="58">
        <f t="shared" si="97"/>
        <v>0</v>
      </c>
      <c r="J72" s="58">
        <f t="shared" si="97"/>
        <v>0</v>
      </c>
      <c r="K72" s="99">
        <v>0</v>
      </c>
      <c r="L72" s="58">
        <f t="shared" si="97"/>
        <v>0</v>
      </c>
      <c r="M72" s="58">
        <f t="shared" si="97"/>
        <v>0</v>
      </c>
      <c r="N72" s="99">
        <v>0</v>
      </c>
      <c r="O72" s="58">
        <f t="shared" si="97"/>
        <v>0</v>
      </c>
      <c r="P72" s="58">
        <f t="shared" si="97"/>
        <v>0</v>
      </c>
      <c r="Q72" s="99">
        <v>0</v>
      </c>
      <c r="R72" s="58">
        <f t="shared" si="97"/>
        <v>0</v>
      </c>
      <c r="S72" s="58">
        <f t="shared" si="97"/>
        <v>0</v>
      </c>
      <c r="T72" s="99">
        <v>0</v>
      </c>
      <c r="U72" s="58">
        <f t="shared" si="97"/>
        <v>0</v>
      </c>
      <c r="V72" s="58">
        <f t="shared" si="97"/>
        <v>0</v>
      </c>
      <c r="W72" s="99">
        <v>0</v>
      </c>
      <c r="X72" s="58">
        <f t="shared" si="97"/>
        <v>0</v>
      </c>
      <c r="Y72" s="58">
        <f t="shared" si="97"/>
        <v>0</v>
      </c>
      <c r="Z72" s="99">
        <v>0</v>
      </c>
      <c r="AA72" s="58">
        <f t="shared" si="97"/>
        <v>0</v>
      </c>
      <c r="AB72" s="58">
        <f t="shared" si="97"/>
        <v>0</v>
      </c>
      <c r="AC72" s="99">
        <v>0</v>
      </c>
      <c r="AD72" s="58">
        <f t="shared" si="97"/>
        <v>0</v>
      </c>
      <c r="AE72" s="58">
        <f t="shared" si="97"/>
        <v>0</v>
      </c>
      <c r="AF72" s="99">
        <v>0</v>
      </c>
      <c r="AG72" s="58">
        <f t="shared" si="97"/>
        <v>0</v>
      </c>
      <c r="AH72" s="58">
        <f t="shared" si="97"/>
        <v>0</v>
      </c>
      <c r="AI72" s="99">
        <v>0</v>
      </c>
      <c r="AJ72" s="58">
        <f t="shared" si="97"/>
        <v>0</v>
      </c>
      <c r="AK72" s="58">
        <f t="shared" si="97"/>
        <v>0</v>
      </c>
      <c r="AL72" s="99">
        <v>0</v>
      </c>
      <c r="AM72" s="58">
        <f t="shared" si="97"/>
        <v>0</v>
      </c>
      <c r="AN72" s="58">
        <f t="shared" si="97"/>
        <v>0</v>
      </c>
      <c r="AO72" s="99">
        <v>0</v>
      </c>
      <c r="AP72" s="58">
        <f t="shared" si="97"/>
        <v>0</v>
      </c>
      <c r="AQ72" s="58">
        <f t="shared" si="97"/>
        <v>0</v>
      </c>
      <c r="AR72" s="99">
        <v>0</v>
      </c>
      <c r="AS72" s="215"/>
      <c r="AT72" s="215"/>
      <c r="AU72" s="116"/>
      <c r="AV72" s="116"/>
      <c r="AW72" s="126"/>
    </row>
    <row r="73" spans="1:49" s="64" customFormat="1" ht="56.25">
      <c r="A73" s="203"/>
      <c r="B73" s="203"/>
      <c r="C73" s="203"/>
      <c r="D73" s="76" t="s">
        <v>28</v>
      </c>
      <c r="E73" s="58">
        <f t="shared" si="98"/>
        <v>0</v>
      </c>
      <c r="F73" s="74">
        <f t="shared" si="64"/>
        <v>0</v>
      </c>
      <c r="G73" s="99">
        <v>0</v>
      </c>
      <c r="H73" s="58">
        <f t="shared" si="97"/>
        <v>0</v>
      </c>
      <c r="I73" s="58">
        <f t="shared" si="97"/>
        <v>0</v>
      </c>
      <c r="J73" s="58">
        <f t="shared" si="97"/>
        <v>0</v>
      </c>
      <c r="K73" s="99">
        <v>0</v>
      </c>
      <c r="L73" s="58">
        <f t="shared" si="97"/>
        <v>0</v>
      </c>
      <c r="M73" s="58">
        <f t="shared" si="97"/>
        <v>0</v>
      </c>
      <c r="N73" s="99">
        <v>0</v>
      </c>
      <c r="O73" s="58">
        <f t="shared" si="97"/>
        <v>0</v>
      </c>
      <c r="P73" s="58">
        <f t="shared" si="97"/>
        <v>0</v>
      </c>
      <c r="Q73" s="99">
        <v>0</v>
      </c>
      <c r="R73" s="58">
        <f t="shared" si="97"/>
        <v>0</v>
      </c>
      <c r="S73" s="58">
        <f t="shared" si="97"/>
        <v>0</v>
      </c>
      <c r="T73" s="99">
        <v>0</v>
      </c>
      <c r="U73" s="58">
        <f t="shared" si="97"/>
        <v>0</v>
      </c>
      <c r="V73" s="58">
        <f t="shared" si="97"/>
        <v>0</v>
      </c>
      <c r="W73" s="99">
        <v>0</v>
      </c>
      <c r="X73" s="58">
        <f t="shared" si="97"/>
        <v>0</v>
      </c>
      <c r="Y73" s="58">
        <f t="shared" si="97"/>
        <v>0</v>
      </c>
      <c r="Z73" s="99">
        <v>0</v>
      </c>
      <c r="AA73" s="58">
        <f t="shared" si="97"/>
        <v>0</v>
      </c>
      <c r="AB73" s="58">
        <f t="shared" si="97"/>
        <v>0</v>
      </c>
      <c r="AC73" s="99">
        <v>0</v>
      </c>
      <c r="AD73" s="58">
        <f t="shared" si="97"/>
        <v>0</v>
      </c>
      <c r="AE73" s="58">
        <f t="shared" si="97"/>
        <v>0</v>
      </c>
      <c r="AF73" s="99">
        <v>0</v>
      </c>
      <c r="AG73" s="58">
        <f t="shared" si="97"/>
        <v>0</v>
      </c>
      <c r="AH73" s="58">
        <f t="shared" si="97"/>
        <v>0</v>
      </c>
      <c r="AI73" s="99">
        <v>0</v>
      </c>
      <c r="AJ73" s="58">
        <f t="shared" si="97"/>
        <v>0</v>
      </c>
      <c r="AK73" s="58">
        <f t="shared" si="97"/>
        <v>0</v>
      </c>
      <c r="AL73" s="99">
        <v>0</v>
      </c>
      <c r="AM73" s="58">
        <f t="shared" si="97"/>
        <v>0</v>
      </c>
      <c r="AN73" s="58">
        <f t="shared" si="97"/>
        <v>0</v>
      </c>
      <c r="AO73" s="99">
        <v>0</v>
      </c>
      <c r="AP73" s="58">
        <f t="shared" si="97"/>
        <v>0</v>
      </c>
      <c r="AQ73" s="58">
        <f t="shared" si="97"/>
        <v>0</v>
      </c>
      <c r="AR73" s="99">
        <v>0</v>
      </c>
      <c r="AS73" s="216"/>
      <c r="AT73" s="216"/>
      <c r="AU73" s="117"/>
      <c r="AV73" s="117"/>
      <c r="AW73" s="126"/>
    </row>
    <row r="74" spans="1:49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3"/>
      <c r="AT74" s="63"/>
      <c r="AW74" s="63"/>
    </row>
    <row r="75" spans="1:49">
      <c r="A75" s="24"/>
      <c r="B75" s="25" t="s">
        <v>34</v>
      </c>
      <c r="D75" s="25" t="s">
        <v>35</v>
      </c>
      <c r="E75" s="49"/>
      <c r="G75" s="4"/>
      <c r="H75" s="4"/>
      <c r="O75" s="55"/>
      <c r="AP75" s="4"/>
      <c r="AQ75" s="4"/>
      <c r="AR75" s="4"/>
      <c r="AS75" s="57"/>
      <c r="AT75" s="57"/>
      <c r="AW75" s="57"/>
    </row>
    <row r="76" spans="1:49">
      <c r="A76" s="24"/>
      <c r="B76" s="25" t="s">
        <v>36</v>
      </c>
      <c r="D76" s="1"/>
      <c r="E76" s="49"/>
      <c r="G76" s="4"/>
      <c r="H76" s="4"/>
      <c r="J76" s="101">
        <f>I53+L53+O53</f>
        <v>58221.772599999997</v>
      </c>
      <c r="K76" s="101">
        <f>R53+U53+X53</f>
        <v>83061.3</v>
      </c>
      <c r="L76" s="101">
        <f>AG53+AD53+AA53</f>
        <v>12438.199999999999</v>
      </c>
      <c r="M76" s="101">
        <f>AP62+AM62+AJ62</f>
        <v>10325.6</v>
      </c>
      <c r="N76" s="217">
        <f>J76+K76+L76+M76</f>
        <v>164046.87260000003</v>
      </c>
      <c r="O76" s="217"/>
      <c r="AP76" s="4"/>
      <c r="AQ76" s="4"/>
      <c r="AR76" s="4"/>
      <c r="AS76" s="57"/>
      <c r="AT76" s="57"/>
      <c r="AW76" s="57"/>
    </row>
    <row r="77" spans="1:49" ht="75">
      <c r="A77" s="24"/>
      <c r="B77" s="84" t="s">
        <v>41</v>
      </c>
      <c r="D77" s="213" t="s">
        <v>37</v>
      </c>
      <c r="E77" s="213"/>
      <c r="G77" s="4"/>
      <c r="H77" s="4"/>
      <c r="I77" s="27"/>
      <c r="J77" s="27"/>
      <c r="AP77" s="4"/>
      <c r="AQ77" s="4"/>
      <c r="AR77" s="4"/>
      <c r="AS77" s="57"/>
      <c r="AT77" s="57"/>
      <c r="AW77" s="57"/>
    </row>
    <row r="78" spans="1:49">
      <c r="A78" s="24"/>
      <c r="B78" s="2" t="s">
        <v>42</v>
      </c>
      <c r="D78" s="28" t="s">
        <v>57</v>
      </c>
      <c r="E78" s="49"/>
      <c r="G78" s="4"/>
      <c r="H78" s="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M78" s="29"/>
      <c r="AN78" s="29"/>
      <c r="AO78" s="29"/>
      <c r="AP78" s="4"/>
      <c r="AQ78" s="4"/>
      <c r="AR78" s="4"/>
      <c r="AS78" s="57"/>
      <c r="AT78" s="57"/>
      <c r="AW78" s="57"/>
    </row>
    <row r="79" spans="1:49">
      <c r="A79" s="24"/>
      <c r="B79" s="84" t="s">
        <v>66</v>
      </c>
      <c r="D79" s="1" t="s">
        <v>67</v>
      </c>
      <c r="E79" s="49"/>
      <c r="G79" s="4"/>
      <c r="H79" s="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M79" s="29"/>
      <c r="AN79" s="29"/>
      <c r="AO79" s="29"/>
      <c r="AP79" s="4"/>
      <c r="AQ79" s="4"/>
      <c r="AR79" s="4"/>
      <c r="AS79" s="57"/>
      <c r="AT79" s="57"/>
      <c r="AW79" s="57"/>
    </row>
    <row r="80" spans="1:49">
      <c r="B80" s="4" t="s">
        <v>53</v>
      </c>
      <c r="D80" s="30"/>
      <c r="E80" s="3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N80" s="29"/>
      <c r="AO80" s="29"/>
      <c r="AP80" s="4"/>
      <c r="AQ80" s="4"/>
      <c r="AR80" s="4"/>
      <c r="AS80" s="57"/>
      <c r="AT80" s="57"/>
      <c r="AW80" s="57"/>
    </row>
    <row r="81" spans="2:49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N81" s="29"/>
      <c r="AO81" s="29"/>
      <c r="AP81" s="4"/>
      <c r="AQ81" s="4"/>
      <c r="AR81" s="4"/>
      <c r="AS81" s="57"/>
      <c r="AT81" s="57"/>
      <c r="AW81" s="57"/>
    </row>
    <row r="82" spans="2:49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N82" s="29"/>
      <c r="AO82" s="29"/>
      <c r="AP82" s="4"/>
      <c r="AQ82" s="4"/>
      <c r="AR82" s="4"/>
      <c r="AS82" s="57"/>
      <c r="AT82" s="57"/>
      <c r="AW82" s="57"/>
    </row>
    <row r="83" spans="2:49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N83" s="29"/>
      <c r="AO83" s="29"/>
      <c r="AP83" s="28"/>
      <c r="AQ83" s="4"/>
      <c r="AR83" s="4"/>
      <c r="AS83" s="57"/>
      <c r="AT83" s="57"/>
      <c r="AW83" s="57"/>
    </row>
    <row r="84" spans="2:49">
      <c r="B84" s="4"/>
      <c r="D84" s="4"/>
      <c r="E84" s="4"/>
      <c r="F84" s="4"/>
      <c r="G84" s="4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  <c r="AW84" s="57"/>
    </row>
    <row r="85" spans="2:49">
      <c r="D85" s="4"/>
      <c r="E85" s="4"/>
      <c r="F85" s="4"/>
      <c r="G85" s="4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  <c r="AW85" s="57"/>
    </row>
    <row r="86" spans="2:49">
      <c r="D86" s="4"/>
      <c r="E86" s="4"/>
      <c r="F86" s="4"/>
      <c r="G86" s="4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  <c r="AW86" s="57"/>
    </row>
    <row r="87" spans="2:49">
      <c r="B87" s="32"/>
      <c r="C87" s="30"/>
      <c r="AP87" s="4"/>
      <c r="AQ87" s="4"/>
      <c r="AR87" s="4"/>
      <c r="AS87" s="57"/>
      <c r="AT87" s="57"/>
      <c r="AW87" s="57"/>
    </row>
    <row r="88" spans="2:49"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M88" s="31"/>
      <c r="AN88" s="31"/>
      <c r="AO88" s="31"/>
      <c r="AP88" s="4"/>
      <c r="AQ88" s="4"/>
      <c r="AR88" s="4"/>
      <c r="AS88" s="57"/>
      <c r="AT88" s="57"/>
      <c r="AW88" s="57"/>
    </row>
    <row r="89" spans="2:49"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M89" s="31"/>
      <c r="AN89" s="31"/>
      <c r="AO89" s="31"/>
      <c r="AP89" s="4"/>
      <c r="AQ89" s="4"/>
      <c r="AR89" s="4"/>
      <c r="AS89" s="57"/>
      <c r="AT89" s="57"/>
      <c r="AW89" s="57"/>
    </row>
    <row r="90" spans="2:49"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M90" s="31"/>
      <c r="AN90" s="31"/>
      <c r="AO90" s="31"/>
      <c r="AP90" s="4"/>
      <c r="AQ90" s="4"/>
      <c r="AR90" s="4"/>
      <c r="AS90" s="57"/>
      <c r="AT90" s="57"/>
      <c r="AW90" s="57"/>
    </row>
    <row r="91" spans="2:49">
      <c r="AP91" s="4"/>
      <c r="AQ91" s="4"/>
      <c r="AR91" s="4"/>
      <c r="AS91" s="57"/>
      <c r="AT91" s="57"/>
      <c r="AW91" s="57"/>
    </row>
    <row r="92" spans="2:49">
      <c r="AP92" s="4"/>
      <c r="AQ92" s="4"/>
      <c r="AR92" s="4"/>
    </row>
    <row r="93" spans="2:49">
      <c r="AP93" s="4"/>
      <c r="AQ93" s="4"/>
      <c r="AR93" s="4"/>
    </row>
    <row r="94" spans="2:49">
      <c r="AP94" s="4"/>
      <c r="AQ94" s="4"/>
      <c r="AR94" s="4"/>
    </row>
    <row r="95" spans="2:49">
      <c r="AP95" s="4"/>
      <c r="AQ95" s="4"/>
      <c r="AR95" s="4"/>
    </row>
    <row r="96" spans="2:49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99">
    <mergeCell ref="A2:AT2"/>
    <mergeCell ref="A3:AT3"/>
    <mergeCell ref="A4:AT4"/>
    <mergeCell ref="A5:AT5"/>
    <mergeCell ref="A6:AT6"/>
    <mergeCell ref="AS11:AS15"/>
    <mergeCell ref="AT11:AT15"/>
    <mergeCell ref="R8:T8"/>
    <mergeCell ref="U8:W8"/>
    <mergeCell ref="X8:Z8"/>
    <mergeCell ref="AS8:AS9"/>
    <mergeCell ref="AT8:AT9"/>
    <mergeCell ref="AA8:AC8"/>
    <mergeCell ref="AD8:AF8"/>
    <mergeCell ref="AG8:AI8"/>
    <mergeCell ref="AJ8:AL8"/>
    <mergeCell ref="AM8:AO8"/>
    <mergeCell ref="AP8:AR8"/>
    <mergeCell ref="I8:K8"/>
    <mergeCell ref="L8:N8"/>
    <mergeCell ref="O8:Q8"/>
    <mergeCell ref="A21:A25"/>
    <mergeCell ref="B21:B25"/>
    <mergeCell ref="C21:C25"/>
    <mergeCell ref="A11:A15"/>
    <mergeCell ref="B11:B15"/>
    <mergeCell ref="C11:C15"/>
    <mergeCell ref="A8:A9"/>
    <mergeCell ref="B8:B9"/>
    <mergeCell ref="C8:C9"/>
    <mergeCell ref="D8:D9"/>
    <mergeCell ref="E8:G8"/>
    <mergeCell ref="AS21:AS25"/>
    <mergeCell ref="AT21:AT25"/>
    <mergeCell ref="A16:A20"/>
    <mergeCell ref="B16:B20"/>
    <mergeCell ref="C16:C20"/>
    <mergeCell ref="AS16:AS20"/>
    <mergeCell ref="AT16:AT20"/>
    <mergeCell ref="A32:A36"/>
    <mergeCell ref="B32:B36"/>
    <mergeCell ref="C32:C36"/>
    <mergeCell ref="AS32:AS36"/>
    <mergeCell ref="AT32:AT36"/>
    <mergeCell ref="A27:A31"/>
    <mergeCell ref="B27:B31"/>
    <mergeCell ref="C27:C31"/>
    <mergeCell ref="AS27:AS31"/>
    <mergeCell ref="AT27:AT31"/>
    <mergeCell ref="A53:C57"/>
    <mergeCell ref="AS53:AS57"/>
    <mergeCell ref="AT53:AT57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48:A52"/>
    <mergeCell ref="B48:B52"/>
    <mergeCell ref="C48:C52"/>
    <mergeCell ref="AS48:AS52"/>
    <mergeCell ref="AT48:AT52"/>
    <mergeCell ref="AU32:AU36"/>
    <mergeCell ref="AU37:AU41"/>
    <mergeCell ref="N76:O76"/>
    <mergeCell ref="D77:E77"/>
    <mergeCell ref="A66:C69"/>
    <mergeCell ref="AS66:AS69"/>
    <mergeCell ref="AT66:AT69"/>
    <mergeCell ref="A70:C73"/>
    <mergeCell ref="AS70:AS73"/>
    <mergeCell ref="AT70:AT73"/>
    <mergeCell ref="A58:C61"/>
    <mergeCell ref="AS58:AS61"/>
    <mergeCell ref="AT58:AT61"/>
    <mergeCell ref="A62:C65"/>
    <mergeCell ref="AS62:AS65"/>
    <mergeCell ref="AT62:AT65"/>
    <mergeCell ref="AV48:AV52"/>
    <mergeCell ref="AU48:AU52"/>
    <mergeCell ref="AU43:AU47"/>
    <mergeCell ref="AU8:AU9"/>
    <mergeCell ref="AV8:AV9"/>
    <mergeCell ref="AV11:AV15"/>
    <mergeCell ref="AU16:AU20"/>
    <mergeCell ref="AV16:AV20"/>
    <mergeCell ref="AV27:AV31"/>
    <mergeCell ref="AV32:AV36"/>
    <mergeCell ref="AV37:AV41"/>
    <mergeCell ref="AV43:AV47"/>
    <mergeCell ref="AU11:AU15"/>
    <mergeCell ref="AU21:AU25"/>
    <mergeCell ref="AV21:AV25"/>
    <mergeCell ref="AU27:AU31"/>
  </mergeCells>
  <conditionalFormatting sqref="H28:H31 H33:H36 H11:H20 H22:H26 H38:H47">
    <cfRule type="cellIs" dxfId="2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9"/>
  <sheetViews>
    <sheetView zoomScale="75" zoomScaleNormal="75" workbookViewId="0">
      <pane xSplit="8" ySplit="9" topLeftCell="AG10" activePane="bottomRight" state="frozen"/>
      <selection pane="topRight" activeCell="I1" sqref="I1"/>
      <selection pane="bottomLeft" activeCell="A10" sqref="A10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158" customWidth="1"/>
    <col min="7" max="7" width="18.85546875" style="25" customWidth="1"/>
    <col min="8" max="8" width="18.85546875" style="49" hidden="1" customWidth="1"/>
    <col min="9" max="26" width="15.7109375" style="1" customWidth="1"/>
    <col min="27" max="35" width="15.7109375" style="55" customWidth="1"/>
    <col min="36" max="36" width="15.7109375" style="1" customWidth="1"/>
    <col min="37" max="38" width="15.7109375" style="1" hidden="1" customWidth="1"/>
    <col min="39" max="39" width="15.7109375" style="1" customWidth="1"/>
    <col min="40" max="41" width="15.7109375" style="1" hidden="1" customWidth="1"/>
    <col min="42" max="42" width="15.7109375" style="1" customWidth="1"/>
    <col min="43" max="44" width="15.7109375" style="1" hidden="1" customWidth="1"/>
    <col min="45" max="45" width="39.7109375" style="4" hidden="1" customWidth="1"/>
    <col min="46" max="46" width="40.28515625" style="4" hidden="1" customWidth="1"/>
    <col min="47" max="47" width="33" style="4" customWidth="1"/>
    <col min="48" max="48" width="36.140625" style="4" customWidth="1"/>
    <col min="49" max="49" width="40.28515625" style="4" customWidth="1"/>
    <col min="50" max="51" width="16.28515625" style="4" customWidth="1"/>
    <col min="52" max="16384" width="9.140625" style="4"/>
  </cols>
  <sheetData>
    <row r="1" spans="1:51">
      <c r="E1" s="153"/>
      <c r="F1" s="25"/>
      <c r="G1" s="154"/>
      <c r="H1" s="40"/>
      <c r="I1" s="4"/>
      <c r="J1" s="4"/>
      <c r="AP1" s="4"/>
      <c r="AS1" s="1"/>
      <c r="AT1" s="1"/>
      <c r="AW1" s="1"/>
    </row>
    <row r="2" spans="1:51" ht="20.25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W2" s="102"/>
    </row>
    <row r="3" spans="1:51" ht="20.25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W3" s="102"/>
    </row>
    <row r="4" spans="1:51" ht="20.25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W4" s="102"/>
    </row>
    <row r="5" spans="1:51" ht="2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W5" s="103"/>
    </row>
    <row r="6" spans="1:51" ht="20.25">
      <c r="A6" s="190" t="s">
        <v>92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W6" s="103"/>
    </row>
    <row r="7" spans="1:51" ht="23.25">
      <c r="A7" s="35"/>
      <c r="B7" s="35"/>
      <c r="C7" s="35"/>
      <c r="D7" s="35"/>
      <c r="E7" s="155"/>
      <c r="F7" s="155"/>
      <c r="G7" s="15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30"/>
      <c r="AB7" s="130"/>
      <c r="AC7" s="130"/>
      <c r="AD7" s="130"/>
      <c r="AE7" s="130"/>
      <c r="AF7" s="130"/>
      <c r="AG7" s="130"/>
      <c r="AH7" s="130"/>
      <c r="AI7" s="130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W7" s="118"/>
    </row>
    <row r="8" spans="1:51">
      <c r="A8" s="193" t="s">
        <v>0</v>
      </c>
      <c r="B8" s="193" t="s">
        <v>1</v>
      </c>
      <c r="C8" s="193" t="s">
        <v>2</v>
      </c>
      <c r="D8" s="193" t="s">
        <v>3</v>
      </c>
      <c r="E8" s="235" t="s">
        <v>71</v>
      </c>
      <c r="F8" s="235"/>
      <c r="G8" s="235"/>
      <c r="H8" s="42" t="s">
        <v>4</v>
      </c>
      <c r="I8" s="193" t="s">
        <v>5</v>
      </c>
      <c r="J8" s="193"/>
      <c r="K8" s="193"/>
      <c r="L8" s="193" t="s">
        <v>6</v>
      </c>
      <c r="M8" s="193"/>
      <c r="N8" s="193"/>
      <c r="O8" s="193" t="s">
        <v>7</v>
      </c>
      <c r="P8" s="193"/>
      <c r="Q8" s="193"/>
      <c r="R8" s="193" t="s">
        <v>8</v>
      </c>
      <c r="S8" s="193"/>
      <c r="T8" s="193"/>
      <c r="U8" s="193" t="s">
        <v>9</v>
      </c>
      <c r="V8" s="193"/>
      <c r="W8" s="193"/>
      <c r="X8" s="193" t="s">
        <v>10</v>
      </c>
      <c r="Y8" s="193"/>
      <c r="Z8" s="193"/>
      <c r="AA8" s="234" t="s">
        <v>11</v>
      </c>
      <c r="AB8" s="234"/>
      <c r="AC8" s="234"/>
      <c r="AD8" s="234" t="s">
        <v>12</v>
      </c>
      <c r="AE8" s="234"/>
      <c r="AF8" s="234"/>
      <c r="AG8" s="234" t="s">
        <v>13</v>
      </c>
      <c r="AH8" s="234"/>
      <c r="AI8" s="234"/>
      <c r="AJ8" s="193" t="s">
        <v>14</v>
      </c>
      <c r="AK8" s="193"/>
      <c r="AL8" s="193"/>
      <c r="AM8" s="193" t="s">
        <v>15</v>
      </c>
      <c r="AN8" s="193"/>
      <c r="AO8" s="193"/>
      <c r="AP8" s="193" t="s">
        <v>16</v>
      </c>
      <c r="AQ8" s="193"/>
      <c r="AR8" s="193"/>
      <c r="AS8" s="194" t="s">
        <v>17</v>
      </c>
      <c r="AT8" s="194" t="s">
        <v>18</v>
      </c>
      <c r="AU8" s="221" t="s">
        <v>17</v>
      </c>
      <c r="AV8" s="221" t="s">
        <v>18</v>
      </c>
      <c r="AW8" s="119"/>
    </row>
    <row r="9" spans="1:51" s="7" customFormat="1" ht="37.5">
      <c r="A9" s="193"/>
      <c r="B9" s="193"/>
      <c r="C9" s="193"/>
      <c r="D9" s="193"/>
      <c r="E9" s="156" t="s">
        <v>19</v>
      </c>
      <c r="F9" s="156" t="s">
        <v>20</v>
      </c>
      <c r="G9" s="156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131" t="s">
        <v>19</v>
      </c>
      <c r="AB9" s="131" t="s">
        <v>20</v>
      </c>
      <c r="AC9" s="131" t="s">
        <v>21</v>
      </c>
      <c r="AD9" s="131" t="s">
        <v>19</v>
      </c>
      <c r="AE9" s="131" t="s">
        <v>20</v>
      </c>
      <c r="AF9" s="131" t="s">
        <v>21</v>
      </c>
      <c r="AG9" s="131" t="s">
        <v>19</v>
      </c>
      <c r="AH9" s="131" t="s">
        <v>20</v>
      </c>
      <c r="AI9" s="131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94"/>
      <c r="AT9" s="194"/>
      <c r="AU9" s="223"/>
      <c r="AV9" s="223"/>
      <c r="AW9" s="119"/>
    </row>
    <row r="10" spans="1:51" s="11" customFormat="1">
      <c r="A10" s="104">
        <v>1</v>
      </c>
      <c r="B10" s="104">
        <v>2</v>
      </c>
      <c r="C10" s="104">
        <v>3</v>
      </c>
      <c r="D10" s="104">
        <v>5</v>
      </c>
      <c r="E10" s="157">
        <v>6</v>
      </c>
      <c r="F10" s="157">
        <v>7</v>
      </c>
      <c r="G10" s="157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132">
        <v>27</v>
      </c>
      <c r="AB10" s="132">
        <v>28</v>
      </c>
      <c r="AC10" s="132">
        <v>29</v>
      </c>
      <c r="AD10" s="132">
        <v>30</v>
      </c>
      <c r="AE10" s="132">
        <v>31</v>
      </c>
      <c r="AF10" s="132">
        <v>32</v>
      </c>
      <c r="AG10" s="132">
        <v>33</v>
      </c>
      <c r="AH10" s="132">
        <v>34</v>
      </c>
      <c r="AI10" s="132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34" t="s">
        <v>24</v>
      </c>
      <c r="AV10" s="9" t="s">
        <v>25</v>
      </c>
      <c r="AW10" s="10"/>
      <c r="AX10" s="10"/>
    </row>
    <row r="11" spans="1:51" s="11" customFormat="1">
      <c r="A11" s="195" t="s">
        <v>40</v>
      </c>
      <c r="B11" s="196" t="s">
        <v>72</v>
      </c>
      <c r="C11" s="197" t="s">
        <v>26</v>
      </c>
      <c r="D11" s="111" t="s">
        <v>38</v>
      </c>
      <c r="E11" s="143">
        <f t="shared" ref="E11:F12" si="0">I11+L11+O11+R11+U11+X11+AA11+AD11+AG11+AJ11+AM11+AP11</f>
        <v>137702.30000000002</v>
      </c>
      <c r="F11" s="143">
        <f t="shared" si="0"/>
        <v>108154.7</v>
      </c>
      <c r="G11" s="145">
        <f>F11/E11</f>
        <v>0.78542406335987114</v>
      </c>
      <c r="H11" s="45">
        <f t="shared" ref="H11:AN11" si="1">H12+H13+H14+H15</f>
        <v>137702.29999999999</v>
      </c>
      <c r="I11" s="33">
        <f t="shared" si="1"/>
        <v>0</v>
      </c>
      <c r="J11" s="33">
        <f t="shared" si="1"/>
        <v>0</v>
      </c>
      <c r="K11" s="52">
        <f t="shared" si="1"/>
        <v>0</v>
      </c>
      <c r="L11" s="33">
        <f t="shared" si="1"/>
        <v>0</v>
      </c>
      <c r="M11" s="33">
        <f t="shared" si="1"/>
        <v>0</v>
      </c>
      <c r="N11" s="52">
        <f t="shared" si="1"/>
        <v>0</v>
      </c>
      <c r="O11" s="33">
        <f t="shared" si="1"/>
        <v>0</v>
      </c>
      <c r="P11" s="33">
        <f t="shared" si="1"/>
        <v>0</v>
      </c>
      <c r="Q11" s="52">
        <f t="shared" si="1"/>
        <v>0</v>
      </c>
      <c r="R11" s="33">
        <f>R12+R13+R14+R15</f>
        <v>22318.7</v>
      </c>
      <c r="S11" s="33">
        <f t="shared" si="1"/>
        <v>22318.7</v>
      </c>
      <c r="T11" s="52">
        <f>S11/R11</f>
        <v>1</v>
      </c>
      <c r="U11" s="33">
        <f t="shared" si="1"/>
        <v>7498.6</v>
      </c>
      <c r="V11" s="33">
        <f t="shared" si="1"/>
        <v>7498.6</v>
      </c>
      <c r="W11" s="52">
        <f>V11/U11</f>
        <v>1</v>
      </c>
      <c r="X11" s="33">
        <f t="shared" si="1"/>
        <v>16491.8</v>
      </c>
      <c r="Y11" s="33">
        <f t="shared" si="1"/>
        <v>0</v>
      </c>
      <c r="Z11" s="52">
        <f t="shared" si="1"/>
        <v>0</v>
      </c>
      <c r="AA11" s="33">
        <f t="shared" si="1"/>
        <v>0</v>
      </c>
      <c r="AB11" s="33">
        <f t="shared" si="1"/>
        <v>0</v>
      </c>
      <c r="AC11" s="52">
        <v>0</v>
      </c>
      <c r="AD11" s="33">
        <f t="shared" si="1"/>
        <v>0</v>
      </c>
      <c r="AE11" s="33">
        <f t="shared" si="1"/>
        <v>0</v>
      </c>
      <c r="AF11" s="52">
        <v>0</v>
      </c>
      <c r="AG11" s="33">
        <f>AG12+AG13+AG14+AG15</f>
        <v>79289.100000000006</v>
      </c>
      <c r="AH11" s="33">
        <f t="shared" si="1"/>
        <v>78337.399999999994</v>
      </c>
      <c r="AI11" s="52">
        <v>0</v>
      </c>
      <c r="AJ11" s="33">
        <f t="shared" si="1"/>
        <v>0</v>
      </c>
      <c r="AK11" s="33">
        <f t="shared" si="1"/>
        <v>0</v>
      </c>
      <c r="AL11" s="52">
        <f t="shared" si="1"/>
        <v>0</v>
      </c>
      <c r="AM11" s="33">
        <f t="shared" si="1"/>
        <v>0</v>
      </c>
      <c r="AN11" s="33">
        <f t="shared" si="1"/>
        <v>0</v>
      </c>
      <c r="AO11" s="53">
        <v>0</v>
      </c>
      <c r="AP11" s="33">
        <f>AP12+AP13+AP14+AP15+AP16</f>
        <v>12104.1</v>
      </c>
      <c r="AQ11" s="33">
        <f>AQ12+AQ13+AQ14+AQ15+AQ16</f>
        <v>0</v>
      </c>
      <c r="AR11" s="53">
        <v>0</v>
      </c>
      <c r="AS11" s="191" t="s">
        <v>73</v>
      </c>
      <c r="AT11" s="192"/>
      <c r="AU11" s="230" t="s">
        <v>93</v>
      </c>
      <c r="AV11" s="224" t="s">
        <v>102</v>
      </c>
      <c r="AW11" s="120"/>
    </row>
    <row r="12" spans="1:51" s="7" customFormat="1" ht="37.5">
      <c r="A12" s="195"/>
      <c r="B12" s="196"/>
      <c r="C12" s="197"/>
      <c r="D12" s="21" t="s">
        <v>31</v>
      </c>
      <c r="E12" s="143">
        <f t="shared" si="0"/>
        <v>0</v>
      </c>
      <c r="F12" s="143">
        <f t="shared" si="0"/>
        <v>0</v>
      </c>
      <c r="G12" s="145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34">
        <v>0</v>
      </c>
      <c r="AB12" s="134">
        <v>0</v>
      </c>
      <c r="AC12" s="135">
        <v>0</v>
      </c>
      <c r="AD12" s="134">
        <v>0</v>
      </c>
      <c r="AE12" s="134">
        <v>0</v>
      </c>
      <c r="AF12" s="135">
        <v>0</v>
      </c>
      <c r="AG12" s="134">
        <v>0</v>
      </c>
      <c r="AH12" s="134">
        <v>0</v>
      </c>
      <c r="AI12" s="13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91"/>
      <c r="AT12" s="192"/>
      <c r="AU12" s="231"/>
      <c r="AV12" s="225"/>
      <c r="AW12" s="120"/>
    </row>
    <row r="13" spans="1:51" s="7" customFormat="1" ht="75">
      <c r="A13" s="195"/>
      <c r="B13" s="196"/>
      <c r="C13" s="197"/>
      <c r="D13" s="12" t="s">
        <v>27</v>
      </c>
      <c r="E13" s="143">
        <f t="shared" ref="E13:F52" si="2">I13+L13+O13+R13+U13+X13+AA13+AD13+AG13+AJ13+AM13+AP13</f>
        <v>102746.9</v>
      </c>
      <c r="F13" s="143">
        <f>J13+M13+P13+S13+V13+Y13+AB13+AE13+AH13+AK13+AN13+AQ13</f>
        <v>102746.9</v>
      </c>
      <c r="G13" s="145">
        <f>F13/E13</f>
        <v>1</v>
      </c>
      <c r="H13" s="46">
        <f t="shared" ref="H13:H47" si="3">I13+L13+O13+R13+U13+X13+AA13+AD13+AG13+AJ13+AM13+AP13</f>
        <v>102746.9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21202.799999999999</v>
      </c>
      <c r="S13" s="14">
        <v>21202.799999999999</v>
      </c>
      <c r="T13" s="15">
        <f>S13/R13</f>
        <v>1</v>
      </c>
      <c r="U13" s="14">
        <v>7123.6</v>
      </c>
      <c r="V13" s="14">
        <v>7123.6</v>
      </c>
      <c r="W13" s="15">
        <f>V13/U13</f>
        <v>1</v>
      </c>
      <c r="X13" s="14"/>
      <c r="Y13" s="14">
        <v>0</v>
      </c>
      <c r="Z13" s="15">
        <v>0</v>
      </c>
      <c r="AA13" s="142">
        <v>0</v>
      </c>
      <c r="AB13" s="134">
        <v>0</v>
      </c>
      <c r="AC13" s="135">
        <v>0</v>
      </c>
      <c r="AD13" s="134">
        <v>0</v>
      </c>
      <c r="AE13" s="134">
        <v>0</v>
      </c>
      <c r="AF13" s="135">
        <v>0</v>
      </c>
      <c r="AG13" s="136">
        <v>74420.5</v>
      </c>
      <c r="AH13" s="134">
        <v>74420.5</v>
      </c>
      <c r="AI13" s="13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/>
      <c r="AQ13" s="14">
        <v>0</v>
      </c>
      <c r="AR13" s="15">
        <v>0</v>
      </c>
      <c r="AS13" s="191"/>
      <c r="AT13" s="192"/>
      <c r="AU13" s="231"/>
      <c r="AV13" s="225"/>
      <c r="AW13" s="120"/>
      <c r="AX13" s="68"/>
      <c r="AY13" s="68"/>
    </row>
    <row r="14" spans="1:51" s="7" customFormat="1" ht="56.25">
      <c r="A14" s="195"/>
      <c r="B14" s="196"/>
      <c r="C14" s="197"/>
      <c r="D14" s="12" t="s">
        <v>28</v>
      </c>
      <c r="E14" s="143">
        <f t="shared" si="2"/>
        <v>34955.4</v>
      </c>
      <c r="F14" s="143">
        <f t="shared" si="2"/>
        <v>5407.8</v>
      </c>
      <c r="G14" s="145">
        <f>F14/E14</f>
        <v>0.15470571070564204</v>
      </c>
      <c r="H14" s="46">
        <f>I14+L14+O14+R14+U14+X14+AA14+AD14+AG14+AJ14+AM14+AP14</f>
        <v>34955.4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1115.9000000000001</v>
      </c>
      <c r="S14" s="14">
        <v>1115.9000000000001</v>
      </c>
      <c r="T14" s="15">
        <f>S14/R14</f>
        <v>1</v>
      </c>
      <c r="U14" s="14">
        <v>375</v>
      </c>
      <c r="V14" s="14">
        <v>375</v>
      </c>
      <c r="W14" s="15">
        <f>V14/U14</f>
        <v>1</v>
      </c>
      <c r="X14" s="14">
        <v>16491.8</v>
      </c>
      <c r="Y14" s="14">
        <v>0</v>
      </c>
      <c r="Z14" s="15">
        <v>0</v>
      </c>
      <c r="AA14" s="134">
        <v>0</v>
      </c>
      <c r="AB14" s="134">
        <v>0</v>
      </c>
      <c r="AC14" s="135">
        <v>0</v>
      </c>
      <c r="AD14" s="134">
        <v>0</v>
      </c>
      <c r="AE14" s="134">
        <v>0</v>
      </c>
      <c r="AF14" s="135">
        <v>0</v>
      </c>
      <c r="AG14" s="136">
        <v>4868.6000000000004</v>
      </c>
      <c r="AH14" s="134">
        <v>3916.9</v>
      </c>
      <c r="AI14" s="13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12104.1</v>
      </c>
      <c r="AQ14" s="14">
        <v>0</v>
      </c>
      <c r="AR14" s="15">
        <v>0</v>
      </c>
      <c r="AS14" s="191"/>
      <c r="AT14" s="192"/>
      <c r="AU14" s="231"/>
      <c r="AV14" s="225"/>
      <c r="AW14" s="120"/>
      <c r="AX14" s="68"/>
      <c r="AY14" s="68"/>
    </row>
    <row r="15" spans="1:51" s="7" customFormat="1" ht="66.75" customHeight="1">
      <c r="A15" s="195"/>
      <c r="B15" s="196"/>
      <c r="C15" s="197"/>
      <c r="D15" s="21" t="s">
        <v>39</v>
      </c>
      <c r="E15" s="143">
        <f t="shared" si="2"/>
        <v>0</v>
      </c>
      <c r="F15" s="143">
        <f t="shared" si="2"/>
        <v>0</v>
      </c>
      <c r="G15" s="149">
        <v>0</v>
      </c>
      <c r="H15" s="46">
        <f t="shared" si="3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34">
        <v>0</v>
      </c>
      <c r="AB15" s="134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91"/>
      <c r="AT15" s="192"/>
      <c r="AU15" s="232"/>
      <c r="AV15" s="226"/>
      <c r="AW15" s="120"/>
    </row>
    <row r="16" spans="1:51" s="7" customFormat="1">
      <c r="A16" s="195" t="s">
        <v>43</v>
      </c>
      <c r="B16" s="196" t="s">
        <v>58</v>
      </c>
      <c r="C16" s="197" t="s">
        <v>26</v>
      </c>
      <c r="D16" s="111" t="s">
        <v>38</v>
      </c>
      <c r="E16" s="143">
        <f t="shared" si="2"/>
        <v>0</v>
      </c>
      <c r="F16" s="143">
        <f t="shared" si="2"/>
        <v>0</v>
      </c>
      <c r="G16" s="145">
        <f t="shared" ref="G16:AK16" si="4">SUM(G17:G20)</f>
        <v>0</v>
      </c>
      <c r="H16" s="48">
        <f t="shared" si="3"/>
        <v>0</v>
      </c>
      <c r="I16" s="13">
        <f t="shared" si="4"/>
        <v>0</v>
      </c>
      <c r="J16" s="13">
        <f t="shared" si="4"/>
        <v>0</v>
      </c>
      <c r="K16" s="53">
        <f t="shared" si="4"/>
        <v>0</v>
      </c>
      <c r="L16" s="13">
        <f t="shared" si="4"/>
        <v>0</v>
      </c>
      <c r="M16" s="13">
        <f t="shared" si="4"/>
        <v>0</v>
      </c>
      <c r="N16" s="53">
        <v>0</v>
      </c>
      <c r="O16" s="13">
        <f t="shared" si="4"/>
        <v>0</v>
      </c>
      <c r="P16" s="13">
        <f t="shared" si="4"/>
        <v>0</v>
      </c>
      <c r="Q16" s="53">
        <f t="shared" si="4"/>
        <v>0</v>
      </c>
      <c r="R16" s="13">
        <f t="shared" si="4"/>
        <v>0</v>
      </c>
      <c r="S16" s="13">
        <f t="shared" si="4"/>
        <v>0</v>
      </c>
      <c r="T16" s="53">
        <f t="shared" si="4"/>
        <v>0</v>
      </c>
      <c r="U16" s="13">
        <f t="shared" si="4"/>
        <v>0</v>
      </c>
      <c r="V16" s="13">
        <f t="shared" si="4"/>
        <v>0</v>
      </c>
      <c r="W16" s="53">
        <f t="shared" si="4"/>
        <v>0</v>
      </c>
      <c r="X16" s="13">
        <f t="shared" si="4"/>
        <v>0</v>
      </c>
      <c r="Y16" s="13">
        <f t="shared" si="4"/>
        <v>0</v>
      </c>
      <c r="Z16" s="53">
        <f t="shared" si="4"/>
        <v>0</v>
      </c>
      <c r="AA16" s="13">
        <f t="shared" si="4"/>
        <v>0</v>
      </c>
      <c r="AB16" s="13">
        <f t="shared" si="4"/>
        <v>0</v>
      </c>
      <c r="AC16" s="53">
        <f t="shared" si="4"/>
        <v>0</v>
      </c>
      <c r="AD16" s="13">
        <f t="shared" si="4"/>
        <v>0</v>
      </c>
      <c r="AE16" s="13">
        <f t="shared" si="4"/>
        <v>0</v>
      </c>
      <c r="AF16" s="53">
        <f t="shared" si="4"/>
        <v>0</v>
      </c>
      <c r="AG16" s="13">
        <f t="shared" si="4"/>
        <v>0</v>
      </c>
      <c r="AH16" s="13">
        <f t="shared" si="4"/>
        <v>0</v>
      </c>
      <c r="AI16" s="53">
        <f t="shared" si="4"/>
        <v>0</v>
      </c>
      <c r="AJ16" s="13">
        <f t="shared" si="4"/>
        <v>0</v>
      </c>
      <c r="AK16" s="13">
        <f t="shared" si="4"/>
        <v>0</v>
      </c>
      <c r="AL16" s="53">
        <f t="shared" ref="AL16" si="5">SUM(AL17:AL20)</f>
        <v>0</v>
      </c>
      <c r="AM16" s="33">
        <f t="shared" ref="AM16:AN16" si="6">AM17+AM18+AM19+AM20</f>
        <v>0</v>
      </c>
      <c r="AN16" s="33">
        <f t="shared" si="6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94"/>
      <c r="AT16" s="194"/>
      <c r="AU16" s="221"/>
      <c r="AV16" s="221"/>
      <c r="AW16" s="119"/>
    </row>
    <row r="17" spans="1:51" s="7" customFormat="1" ht="37.5">
      <c r="A17" s="195"/>
      <c r="B17" s="196"/>
      <c r="C17" s="197"/>
      <c r="D17" s="21" t="s">
        <v>31</v>
      </c>
      <c r="E17" s="143">
        <f t="shared" si="2"/>
        <v>0</v>
      </c>
      <c r="F17" s="143">
        <f t="shared" si="2"/>
        <v>0</v>
      </c>
      <c r="G17" s="149">
        <v>0</v>
      </c>
      <c r="H17" s="46">
        <f t="shared" si="3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34">
        <v>0</v>
      </c>
      <c r="AB17" s="134">
        <v>0</v>
      </c>
      <c r="AC17" s="137">
        <v>0</v>
      </c>
      <c r="AD17" s="134">
        <v>0</v>
      </c>
      <c r="AE17" s="134">
        <v>0</v>
      </c>
      <c r="AF17" s="137">
        <v>0</v>
      </c>
      <c r="AG17" s="136">
        <v>0</v>
      </c>
      <c r="AH17" s="134">
        <v>0</v>
      </c>
      <c r="AI17" s="1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94"/>
      <c r="AT17" s="194"/>
      <c r="AU17" s="222"/>
      <c r="AV17" s="222"/>
      <c r="AW17" s="119"/>
      <c r="AX17" s="68"/>
      <c r="AY17" s="68"/>
    </row>
    <row r="18" spans="1:51" s="7" customFormat="1" ht="75">
      <c r="A18" s="195"/>
      <c r="B18" s="196"/>
      <c r="C18" s="197"/>
      <c r="D18" s="12" t="s">
        <v>27</v>
      </c>
      <c r="E18" s="143">
        <f t="shared" si="2"/>
        <v>0</v>
      </c>
      <c r="F18" s="143">
        <f t="shared" si="2"/>
        <v>0</v>
      </c>
      <c r="G18" s="149">
        <v>0</v>
      </c>
      <c r="H18" s="46">
        <f t="shared" si="3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34">
        <v>0</v>
      </c>
      <c r="AB18" s="134">
        <v>0</v>
      </c>
      <c r="AC18" s="137">
        <v>0</v>
      </c>
      <c r="AD18" s="134">
        <v>0</v>
      </c>
      <c r="AE18" s="134">
        <v>0</v>
      </c>
      <c r="AF18" s="137">
        <v>0</v>
      </c>
      <c r="AG18" s="136">
        <v>0</v>
      </c>
      <c r="AH18" s="134">
        <v>0</v>
      </c>
      <c r="AI18" s="1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94"/>
      <c r="AT18" s="194"/>
      <c r="AU18" s="222"/>
      <c r="AV18" s="222"/>
      <c r="AW18" s="119"/>
      <c r="AX18" s="68"/>
      <c r="AY18" s="68"/>
    </row>
    <row r="19" spans="1:51" s="7" customFormat="1" ht="56.25">
      <c r="A19" s="195"/>
      <c r="B19" s="196"/>
      <c r="C19" s="197"/>
      <c r="D19" s="12" t="s">
        <v>28</v>
      </c>
      <c r="E19" s="143">
        <f t="shared" si="2"/>
        <v>0</v>
      </c>
      <c r="F19" s="143">
        <f t="shared" si="2"/>
        <v>0</v>
      </c>
      <c r="G19" s="149">
        <v>0</v>
      </c>
      <c r="H19" s="46">
        <f t="shared" si="3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34">
        <v>0</v>
      </c>
      <c r="AB19" s="134">
        <v>0</v>
      </c>
      <c r="AC19" s="137">
        <v>0</v>
      </c>
      <c r="AD19" s="134">
        <v>0</v>
      </c>
      <c r="AE19" s="134">
        <v>0</v>
      </c>
      <c r="AF19" s="137">
        <v>0</v>
      </c>
      <c r="AG19" s="136">
        <v>0</v>
      </c>
      <c r="AH19" s="134">
        <v>0</v>
      </c>
      <c r="AI19" s="1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94"/>
      <c r="AT19" s="194"/>
      <c r="AU19" s="222"/>
      <c r="AV19" s="222"/>
      <c r="AW19" s="119"/>
      <c r="AX19" s="68"/>
      <c r="AY19" s="68"/>
    </row>
    <row r="20" spans="1:51" s="7" customFormat="1" ht="37.5">
      <c r="A20" s="195"/>
      <c r="B20" s="196"/>
      <c r="C20" s="197"/>
      <c r="D20" s="21" t="s">
        <v>39</v>
      </c>
      <c r="E20" s="143">
        <f t="shared" si="2"/>
        <v>0</v>
      </c>
      <c r="F20" s="143">
        <f t="shared" si="2"/>
        <v>0</v>
      </c>
      <c r="G20" s="149">
        <v>0</v>
      </c>
      <c r="H20" s="46">
        <f t="shared" si="3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36">
        <v>0</v>
      </c>
      <c r="AB20" s="136">
        <v>0</v>
      </c>
      <c r="AC20" s="137">
        <v>0</v>
      </c>
      <c r="AD20" s="136">
        <v>0</v>
      </c>
      <c r="AE20" s="136">
        <v>0</v>
      </c>
      <c r="AF20" s="137">
        <v>0</v>
      </c>
      <c r="AG20" s="136">
        <v>0</v>
      </c>
      <c r="AH20" s="136">
        <v>0</v>
      </c>
      <c r="AI20" s="1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94"/>
      <c r="AT20" s="194"/>
      <c r="AU20" s="223"/>
      <c r="AV20" s="223"/>
      <c r="AW20" s="119"/>
    </row>
    <row r="21" spans="1:51" s="7" customFormat="1">
      <c r="A21" s="195" t="s">
        <v>44</v>
      </c>
      <c r="B21" s="196" t="s">
        <v>59</v>
      </c>
      <c r="C21" s="197" t="s">
        <v>29</v>
      </c>
      <c r="D21" s="111" t="s">
        <v>38</v>
      </c>
      <c r="E21" s="143">
        <f t="shared" si="2"/>
        <v>52621.399999999994</v>
      </c>
      <c r="F21" s="143">
        <f t="shared" si="2"/>
        <v>48993.799999999996</v>
      </c>
      <c r="G21" s="145">
        <f>F21/E21</f>
        <v>0.93106226744252341</v>
      </c>
      <c r="H21" s="45">
        <f t="shared" ref="H21:AN21" si="7">H22+H23+H24+H25</f>
        <v>52621.399999999994</v>
      </c>
      <c r="I21" s="33">
        <f t="shared" si="7"/>
        <v>19089.8</v>
      </c>
      <c r="J21" s="33">
        <f t="shared" si="7"/>
        <v>19089.8</v>
      </c>
      <c r="K21" s="52">
        <f t="shared" si="7"/>
        <v>1</v>
      </c>
      <c r="L21" s="33">
        <f t="shared" si="7"/>
        <v>0</v>
      </c>
      <c r="M21" s="33">
        <f t="shared" si="7"/>
        <v>0</v>
      </c>
      <c r="N21" s="52">
        <f t="shared" si="7"/>
        <v>0</v>
      </c>
      <c r="O21" s="33">
        <f t="shared" si="7"/>
        <v>20294.8</v>
      </c>
      <c r="P21" s="33">
        <f t="shared" si="7"/>
        <v>10267.299999999999</v>
      </c>
      <c r="Q21" s="90">
        <f t="shared" si="7"/>
        <v>0.50590791729901252</v>
      </c>
      <c r="R21" s="33">
        <f t="shared" si="7"/>
        <v>3474.1</v>
      </c>
      <c r="S21" s="33">
        <f t="shared" si="7"/>
        <v>13501.6</v>
      </c>
      <c r="T21" s="52">
        <f>S21/R21</f>
        <v>3.8863590570219628</v>
      </c>
      <c r="U21" s="33">
        <f t="shared" si="7"/>
        <v>2722.5</v>
      </c>
      <c r="V21" s="33">
        <f t="shared" si="7"/>
        <v>2722.6</v>
      </c>
      <c r="W21" s="52">
        <f>V21/U21</f>
        <v>1.0000367309458218</v>
      </c>
      <c r="X21" s="33">
        <f t="shared" si="7"/>
        <v>5112.6000000000004</v>
      </c>
      <c r="Y21" s="33">
        <f t="shared" si="7"/>
        <v>0</v>
      </c>
      <c r="Z21" s="52">
        <f t="shared" si="7"/>
        <v>0</v>
      </c>
      <c r="AA21" s="33">
        <f t="shared" si="7"/>
        <v>0</v>
      </c>
      <c r="AB21" s="33">
        <f t="shared" si="7"/>
        <v>3412.5</v>
      </c>
      <c r="AC21" s="53">
        <v>0</v>
      </c>
      <c r="AD21" s="33">
        <f t="shared" si="7"/>
        <v>0</v>
      </c>
      <c r="AE21" s="33">
        <f t="shared" si="7"/>
        <v>0</v>
      </c>
      <c r="AF21" s="52">
        <v>0</v>
      </c>
      <c r="AG21" s="33">
        <f t="shared" si="7"/>
        <v>0</v>
      </c>
      <c r="AH21" s="33">
        <f t="shared" si="7"/>
        <v>0</v>
      </c>
      <c r="AI21" s="53">
        <v>0</v>
      </c>
      <c r="AJ21" s="33">
        <f t="shared" si="7"/>
        <v>1927.6</v>
      </c>
      <c r="AK21" s="33">
        <f t="shared" si="7"/>
        <v>0</v>
      </c>
      <c r="AL21" s="53">
        <v>0</v>
      </c>
      <c r="AM21" s="33">
        <f t="shared" si="7"/>
        <v>0</v>
      </c>
      <c r="AN21" s="33">
        <f t="shared" si="7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99" t="s">
        <v>74</v>
      </c>
      <c r="AT21" s="199" t="s">
        <v>76</v>
      </c>
      <c r="AU21" s="221" t="s">
        <v>94</v>
      </c>
      <c r="AV21" s="221"/>
      <c r="AW21" s="121"/>
    </row>
    <row r="22" spans="1:51" s="7" customFormat="1" ht="37.5">
      <c r="A22" s="195"/>
      <c r="B22" s="196"/>
      <c r="C22" s="197"/>
      <c r="D22" s="21" t="s">
        <v>31</v>
      </c>
      <c r="E22" s="143">
        <f t="shared" si="2"/>
        <v>0</v>
      </c>
      <c r="F22" s="143">
        <f t="shared" si="2"/>
        <v>0</v>
      </c>
      <c r="G22" s="145" t="s">
        <v>103</v>
      </c>
      <c r="H22" s="46">
        <f t="shared" si="3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15">
        <v>0</v>
      </c>
      <c r="X22" s="14">
        <v>0</v>
      </c>
      <c r="Y22" s="14">
        <v>0</v>
      </c>
      <c r="Z22" s="37">
        <v>0</v>
      </c>
      <c r="AA22" s="134">
        <v>0</v>
      </c>
      <c r="AB22" s="134">
        <v>0</v>
      </c>
      <c r="AC22" s="137">
        <v>0</v>
      </c>
      <c r="AD22" s="134">
        <v>0</v>
      </c>
      <c r="AE22" s="134">
        <v>0</v>
      </c>
      <c r="AF22" s="137">
        <v>0</v>
      </c>
      <c r="AG22" s="134">
        <v>0</v>
      </c>
      <c r="AH22" s="134">
        <v>0</v>
      </c>
      <c r="AI22" s="1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99"/>
      <c r="AT22" s="199"/>
      <c r="AU22" s="222"/>
      <c r="AV22" s="222"/>
      <c r="AW22" s="121"/>
      <c r="AX22" s="68"/>
      <c r="AY22" s="68"/>
    </row>
    <row r="23" spans="1:51" s="7" customFormat="1" ht="75">
      <c r="A23" s="195"/>
      <c r="B23" s="196"/>
      <c r="C23" s="197"/>
      <c r="D23" s="12" t="s">
        <v>27</v>
      </c>
      <c r="E23" s="143">
        <f t="shared" si="2"/>
        <v>4857</v>
      </c>
      <c r="F23" s="143">
        <f t="shared" si="2"/>
        <v>3241.9</v>
      </c>
      <c r="G23" s="145">
        <f t="shared" ref="G23" si="8">F23/E23</f>
        <v>0.6674696314597488</v>
      </c>
      <c r="H23" s="46">
        <f t="shared" si="3"/>
        <v>4857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15">
        <v>0</v>
      </c>
      <c r="X23" s="14">
        <v>4857</v>
      </c>
      <c r="Y23" s="14">
        <v>0</v>
      </c>
      <c r="Z23" s="37">
        <v>0</v>
      </c>
      <c r="AA23" s="134">
        <v>0</v>
      </c>
      <c r="AB23" s="134">
        <v>3241.9</v>
      </c>
      <c r="AC23" s="137">
        <v>0</v>
      </c>
      <c r="AD23" s="134">
        <v>0</v>
      </c>
      <c r="AE23" s="134">
        <v>0</v>
      </c>
      <c r="AF23" s="137">
        <v>0</v>
      </c>
      <c r="AG23" s="134">
        <v>0</v>
      </c>
      <c r="AH23" s="134">
        <v>0</v>
      </c>
      <c r="AI23" s="1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99"/>
      <c r="AT23" s="199"/>
      <c r="AU23" s="222"/>
      <c r="AV23" s="222"/>
      <c r="AW23" s="121"/>
      <c r="AX23" s="68"/>
      <c r="AY23" s="68"/>
    </row>
    <row r="24" spans="1:51" s="7" customFormat="1" ht="56.25">
      <c r="A24" s="195"/>
      <c r="B24" s="196"/>
      <c r="C24" s="197"/>
      <c r="D24" s="12" t="s">
        <v>28</v>
      </c>
      <c r="E24" s="143">
        <f t="shared" si="2"/>
        <v>47764.399999999994</v>
      </c>
      <c r="F24" s="143">
        <f t="shared" si="2"/>
        <v>45751.899999999994</v>
      </c>
      <c r="G24" s="145">
        <f>F24/E24</f>
        <v>0.9578661094874007</v>
      </c>
      <c r="H24" s="46">
        <f t="shared" si="3"/>
        <v>47764.399999999994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</v>
      </c>
      <c r="P24" s="16">
        <v>10267.299999999999</v>
      </c>
      <c r="Q24" s="15">
        <f>P24/O24</f>
        <v>0.50590791729901252</v>
      </c>
      <c r="R24" s="14">
        <v>3474.1</v>
      </c>
      <c r="S24" s="14">
        <v>13501.6</v>
      </c>
      <c r="T24" s="15">
        <f>S24/R24</f>
        <v>3.8863590570219628</v>
      </c>
      <c r="U24" s="14">
        <v>2722.5</v>
      </c>
      <c r="V24" s="14">
        <v>2722.6</v>
      </c>
      <c r="W24" s="15">
        <f>V24/U24</f>
        <v>1.0000367309458218</v>
      </c>
      <c r="X24" s="14">
        <v>255.6</v>
      </c>
      <c r="Y24" s="14">
        <v>0</v>
      </c>
      <c r="Z24" s="37">
        <v>0</v>
      </c>
      <c r="AA24" s="134">
        <v>0</v>
      </c>
      <c r="AB24" s="134">
        <v>170.6</v>
      </c>
      <c r="AC24" s="138">
        <v>0</v>
      </c>
      <c r="AD24" s="134">
        <v>0</v>
      </c>
      <c r="AE24" s="134">
        <v>0</v>
      </c>
      <c r="AF24" s="137">
        <v>0</v>
      </c>
      <c r="AG24" s="134">
        <v>0</v>
      </c>
      <c r="AH24" s="134">
        <v>0</v>
      </c>
      <c r="AI24" s="138">
        <v>0</v>
      </c>
      <c r="AJ24" s="14">
        <v>1927.6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99"/>
      <c r="AT24" s="199"/>
      <c r="AU24" s="222"/>
      <c r="AV24" s="222"/>
      <c r="AW24" s="121"/>
      <c r="AX24" s="68"/>
      <c r="AY24" s="68"/>
    </row>
    <row r="25" spans="1:51" s="7" customFormat="1" ht="37.5">
      <c r="A25" s="195"/>
      <c r="B25" s="196"/>
      <c r="C25" s="197"/>
      <c r="D25" s="21" t="s">
        <v>39</v>
      </c>
      <c r="E25" s="143">
        <f t="shared" si="2"/>
        <v>0</v>
      </c>
      <c r="F25" s="143">
        <f t="shared" si="2"/>
        <v>0</v>
      </c>
      <c r="G25" s="149">
        <v>0</v>
      </c>
      <c r="H25" s="46">
        <f t="shared" si="3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34">
        <v>0</v>
      </c>
      <c r="AB25" s="136">
        <v>0</v>
      </c>
      <c r="AC25" s="137">
        <v>0</v>
      </c>
      <c r="AD25" s="134">
        <v>0</v>
      </c>
      <c r="AE25" s="136">
        <v>0</v>
      </c>
      <c r="AF25" s="137">
        <v>0</v>
      </c>
      <c r="AG25" s="134">
        <v>0</v>
      </c>
      <c r="AH25" s="136">
        <v>0</v>
      </c>
      <c r="AI25" s="1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99"/>
      <c r="AT25" s="199"/>
      <c r="AU25" s="223"/>
      <c r="AV25" s="223"/>
      <c r="AW25" s="121"/>
    </row>
    <row r="26" spans="1:51" s="7" customFormat="1" ht="131.25">
      <c r="A26" s="104" t="s">
        <v>45</v>
      </c>
      <c r="B26" s="105" t="s">
        <v>60</v>
      </c>
      <c r="C26" s="106" t="s">
        <v>29</v>
      </c>
      <c r="D26" s="12" t="s">
        <v>30</v>
      </c>
      <c r="E26" s="143">
        <f t="shared" si="2"/>
        <v>0</v>
      </c>
      <c r="F26" s="143">
        <f t="shared" si="2"/>
        <v>0</v>
      </c>
      <c r="G26" s="149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34">
        <v>0</v>
      </c>
      <c r="AB26" s="134">
        <v>0</v>
      </c>
      <c r="AC26" s="135">
        <v>0</v>
      </c>
      <c r="AD26" s="134">
        <v>0</v>
      </c>
      <c r="AE26" s="134">
        <v>0</v>
      </c>
      <c r="AF26" s="135">
        <v>0</v>
      </c>
      <c r="AG26" s="134">
        <v>0</v>
      </c>
      <c r="AH26" s="134">
        <v>0</v>
      </c>
      <c r="AI26" s="13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107" t="s">
        <v>75</v>
      </c>
      <c r="AT26" s="19"/>
      <c r="AU26" s="107" t="s">
        <v>95</v>
      </c>
      <c r="AV26" s="19"/>
      <c r="AW26" s="122"/>
      <c r="AX26" s="68"/>
      <c r="AY26" s="68"/>
    </row>
    <row r="27" spans="1:51" s="7" customFormat="1">
      <c r="A27" s="195" t="s">
        <v>46</v>
      </c>
      <c r="B27" s="199" t="s">
        <v>61</v>
      </c>
      <c r="C27" s="197" t="s">
        <v>29</v>
      </c>
      <c r="D27" s="111" t="s">
        <v>38</v>
      </c>
      <c r="E27" s="143">
        <f t="shared" si="2"/>
        <v>50558</v>
      </c>
      <c r="F27" s="143">
        <f t="shared" si="2"/>
        <v>33632.800000000003</v>
      </c>
      <c r="G27" s="145">
        <f>F27/E27</f>
        <v>0.66523201075991933</v>
      </c>
      <c r="H27" s="45">
        <f t="shared" ref="H27:AR27" si="9">H28+H29+H30+H31</f>
        <v>50558</v>
      </c>
      <c r="I27" s="33">
        <f t="shared" si="9"/>
        <v>0</v>
      </c>
      <c r="J27" s="33">
        <f t="shared" si="9"/>
        <v>0</v>
      </c>
      <c r="K27" s="52">
        <f t="shared" si="9"/>
        <v>0</v>
      </c>
      <c r="L27" s="33">
        <f t="shared" si="9"/>
        <v>0</v>
      </c>
      <c r="M27" s="33">
        <f t="shared" si="9"/>
        <v>0</v>
      </c>
      <c r="N27" s="52">
        <f t="shared" si="9"/>
        <v>0</v>
      </c>
      <c r="O27" s="33">
        <f t="shared" si="9"/>
        <v>16852.7</v>
      </c>
      <c r="P27" s="33">
        <f t="shared" si="9"/>
        <v>0</v>
      </c>
      <c r="Q27" s="52">
        <f t="shared" si="9"/>
        <v>0</v>
      </c>
      <c r="R27" s="33">
        <f t="shared" si="9"/>
        <v>0</v>
      </c>
      <c r="S27" s="33">
        <f t="shared" si="9"/>
        <v>7490.1</v>
      </c>
      <c r="T27" s="52">
        <f t="shared" si="9"/>
        <v>0</v>
      </c>
      <c r="U27" s="33">
        <f t="shared" si="9"/>
        <v>16780.2</v>
      </c>
      <c r="V27" s="33">
        <f t="shared" si="9"/>
        <v>26142.7</v>
      </c>
      <c r="W27" s="52">
        <f t="shared" si="9"/>
        <v>1.5579492497109688</v>
      </c>
      <c r="X27" s="33">
        <f t="shared" si="9"/>
        <v>0</v>
      </c>
      <c r="Y27" s="33">
        <f t="shared" si="9"/>
        <v>0</v>
      </c>
      <c r="Z27" s="52">
        <f t="shared" si="9"/>
        <v>0</v>
      </c>
      <c r="AA27" s="33">
        <f t="shared" si="9"/>
        <v>0</v>
      </c>
      <c r="AB27" s="33">
        <f t="shared" si="9"/>
        <v>0</v>
      </c>
      <c r="AC27" s="52">
        <f t="shared" si="9"/>
        <v>0</v>
      </c>
      <c r="AD27" s="33">
        <f t="shared" si="9"/>
        <v>0</v>
      </c>
      <c r="AE27" s="33">
        <f t="shared" si="9"/>
        <v>0</v>
      </c>
      <c r="AF27" s="52">
        <f t="shared" si="9"/>
        <v>0</v>
      </c>
      <c r="AG27" s="33">
        <f t="shared" si="9"/>
        <v>72.400000000000006</v>
      </c>
      <c r="AH27" s="33">
        <f t="shared" si="9"/>
        <v>0</v>
      </c>
      <c r="AI27" s="52">
        <f t="shared" si="9"/>
        <v>0</v>
      </c>
      <c r="AJ27" s="33">
        <f t="shared" si="9"/>
        <v>16852.7</v>
      </c>
      <c r="AK27" s="33">
        <f t="shared" si="9"/>
        <v>0</v>
      </c>
      <c r="AL27" s="52">
        <f t="shared" si="9"/>
        <v>0</v>
      </c>
      <c r="AM27" s="33">
        <f t="shared" si="9"/>
        <v>0</v>
      </c>
      <c r="AN27" s="33">
        <f t="shared" si="9"/>
        <v>0</v>
      </c>
      <c r="AO27" s="52">
        <f t="shared" si="9"/>
        <v>0</v>
      </c>
      <c r="AP27" s="33">
        <f t="shared" si="9"/>
        <v>0</v>
      </c>
      <c r="AQ27" s="18"/>
      <c r="AR27" s="52">
        <f t="shared" si="9"/>
        <v>0</v>
      </c>
      <c r="AS27" s="199" t="s">
        <v>77</v>
      </c>
      <c r="AT27" s="199" t="s">
        <v>78</v>
      </c>
      <c r="AU27" s="221" t="s">
        <v>98</v>
      </c>
      <c r="AV27" s="221" t="s">
        <v>105</v>
      </c>
      <c r="AW27" s="121"/>
    </row>
    <row r="28" spans="1:51" s="7" customFormat="1" ht="37.5">
      <c r="A28" s="195"/>
      <c r="B28" s="199"/>
      <c r="C28" s="197"/>
      <c r="D28" s="21" t="s">
        <v>31</v>
      </c>
      <c r="E28" s="143">
        <f t="shared" si="2"/>
        <v>0</v>
      </c>
      <c r="F28" s="143">
        <f t="shared" si="2"/>
        <v>0</v>
      </c>
      <c r="G28" s="149">
        <v>0</v>
      </c>
      <c r="H28" s="46">
        <f t="shared" si="3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34">
        <v>0</v>
      </c>
      <c r="AB28" s="134">
        <v>0</v>
      </c>
      <c r="AC28" s="135">
        <v>0</v>
      </c>
      <c r="AD28" s="134">
        <v>0</v>
      </c>
      <c r="AE28" s="134">
        <v>0</v>
      </c>
      <c r="AF28" s="135">
        <v>0</v>
      </c>
      <c r="AG28" s="134">
        <v>0</v>
      </c>
      <c r="AH28" s="134">
        <v>0</v>
      </c>
      <c r="AI28" s="13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99"/>
      <c r="AT28" s="199"/>
      <c r="AU28" s="222"/>
      <c r="AV28" s="222"/>
      <c r="AW28" s="121"/>
    </row>
    <row r="29" spans="1:51" s="7" customFormat="1" ht="75">
      <c r="A29" s="195"/>
      <c r="B29" s="199"/>
      <c r="C29" s="197"/>
      <c r="D29" s="12" t="s">
        <v>27</v>
      </c>
      <c r="E29" s="143">
        <f t="shared" si="2"/>
        <v>50558</v>
      </c>
      <c r="F29" s="143">
        <f t="shared" si="2"/>
        <v>33632.800000000003</v>
      </c>
      <c r="G29" s="145">
        <f>F29/E29</f>
        <v>0.66523201075991933</v>
      </c>
      <c r="H29" s="46">
        <f t="shared" si="3"/>
        <v>50558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7490.1</v>
      </c>
      <c r="T29" s="15">
        <v>0</v>
      </c>
      <c r="U29" s="14">
        <v>16780.2</v>
      </c>
      <c r="V29" s="14">
        <v>26142.7</v>
      </c>
      <c r="W29" s="15">
        <f>V29/U29</f>
        <v>1.5579492497109688</v>
      </c>
      <c r="X29" s="16">
        <v>0</v>
      </c>
      <c r="Y29" s="14">
        <v>0</v>
      </c>
      <c r="Z29" s="15">
        <v>0</v>
      </c>
      <c r="AA29" s="134">
        <v>0</v>
      </c>
      <c r="AB29" s="134">
        <v>0</v>
      </c>
      <c r="AC29" s="135">
        <v>0</v>
      </c>
      <c r="AD29" s="134">
        <v>0</v>
      </c>
      <c r="AE29" s="134">
        <v>0</v>
      </c>
      <c r="AF29" s="135">
        <v>0</v>
      </c>
      <c r="AG29" s="134">
        <v>72.400000000000006</v>
      </c>
      <c r="AH29" s="134">
        <v>0</v>
      </c>
      <c r="AI29" s="135">
        <v>0</v>
      </c>
      <c r="AJ29" s="14">
        <v>16852.7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99"/>
      <c r="AT29" s="199"/>
      <c r="AU29" s="222"/>
      <c r="AV29" s="222"/>
      <c r="AW29" s="121"/>
      <c r="AX29" s="68"/>
      <c r="AY29" s="68"/>
    </row>
    <row r="30" spans="1:51" s="7" customFormat="1" ht="56.25">
      <c r="A30" s="195"/>
      <c r="B30" s="199"/>
      <c r="C30" s="197"/>
      <c r="D30" s="12" t="s">
        <v>28</v>
      </c>
      <c r="E30" s="143">
        <f t="shared" si="2"/>
        <v>0</v>
      </c>
      <c r="F30" s="143">
        <f t="shared" si="2"/>
        <v>0</v>
      </c>
      <c r="G30" s="149">
        <v>0</v>
      </c>
      <c r="H30" s="46">
        <f t="shared" si="3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34">
        <v>0</v>
      </c>
      <c r="AB30" s="134">
        <v>0</v>
      </c>
      <c r="AC30" s="135">
        <v>0</v>
      </c>
      <c r="AD30" s="134">
        <v>0</v>
      </c>
      <c r="AE30" s="134">
        <v>0</v>
      </c>
      <c r="AF30" s="135">
        <v>0</v>
      </c>
      <c r="AG30" s="134">
        <v>0</v>
      </c>
      <c r="AH30" s="134">
        <v>0</v>
      </c>
      <c r="AI30" s="13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99"/>
      <c r="AT30" s="199"/>
      <c r="AU30" s="222"/>
      <c r="AV30" s="222"/>
      <c r="AW30" s="121"/>
    </row>
    <row r="31" spans="1:51" s="7" customFormat="1" ht="37.5">
      <c r="A31" s="195"/>
      <c r="B31" s="199"/>
      <c r="C31" s="197"/>
      <c r="D31" s="21" t="s">
        <v>39</v>
      </c>
      <c r="E31" s="143">
        <f t="shared" si="2"/>
        <v>0</v>
      </c>
      <c r="F31" s="143">
        <f t="shared" si="2"/>
        <v>0</v>
      </c>
      <c r="G31" s="149">
        <v>0</v>
      </c>
      <c r="H31" s="46">
        <f t="shared" si="3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34">
        <v>0</v>
      </c>
      <c r="AB31" s="134">
        <v>0</v>
      </c>
      <c r="AC31" s="135">
        <v>0</v>
      </c>
      <c r="AD31" s="134">
        <v>0</v>
      </c>
      <c r="AE31" s="134">
        <v>0</v>
      </c>
      <c r="AF31" s="135">
        <v>0</v>
      </c>
      <c r="AG31" s="134">
        <v>0</v>
      </c>
      <c r="AH31" s="134">
        <v>0</v>
      </c>
      <c r="AI31" s="13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99"/>
      <c r="AT31" s="199"/>
      <c r="AU31" s="223"/>
      <c r="AV31" s="223"/>
      <c r="AW31" s="121"/>
    </row>
    <row r="32" spans="1:51" s="7" customFormat="1">
      <c r="A32" s="195" t="s">
        <v>47</v>
      </c>
      <c r="B32" s="199" t="s">
        <v>62</v>
      </c>
      <c r="C32" s="197" t="s">
        <v>29</v>
      </c>
      <c r="D32" s="111" t="s">
        <v>38</v>
      </c>
      <c r="E32" s="143">
        <f t="shared" si="2"/>
        <v>16676.572600000003</v>
      </c>
      <c r="F32" s="143">
        <f t="shared" si="2"/>
        <v>14883.972600000001</v>
      </c>
      <c r="G32" s="145">
        <f>F32/E32</f>
        <v>0.8925078885813742</v>
      </c>
      <c r="H32" s="45">
        <f t="shared" ref="H32:AR32" si="10">H33+H34+H35+H36</f>
        <v>16676.5726</v>
      </c>
      <c r="I32" s="33">
        <f t="shared" si="10"/>
        <v>0</v>
      </c>
      <c r="J32" s="33">
        <f t="shared" si="10"/>
        <v>0</v>
      </c>
      <c r="K32" s="51">
        <f t="shared" si="10"/>
        <v>0</v>
      </c>
      <c r="L32" s="92">
        <f t="shared" si="10"/>
        <v>0</v>
      </c>
      <c r="M32" s="92">
        <f t="shared" si="10"/>
        <v>0</v>
      </c>
      <c r="N32" s="51">
        <f t="shared" si="10"/>
        <v>0</v>
      </c>
      <c r="O32" s="92">
        <f t="shared" si="10"/>
        <v>1984.4726000000001</v>
      </c>
      <c r="P32" s="92">
        <f t="shared" si="10"/>
        <v>1984.4726000000001</v>
      </c>
      <c r="Q32" s="51">
        <f>P32/O32</f>
        <v>1</v>
      </c>
      <c r="R32" s="33">
        <f t="shared" si="10"/>
        <v>771.80000000000007</v>
      </c>
      <c r="S32" s="33">
        <f t="shared" si="10"/>
        <v>771.80000000000007</v>
      </c>
      <c r="T32" s="52">
        <f>S32/R32</f>
        <v>1</v>
      </c>
      <c r="U32" s="33">
        <f t="shared" si="10"/>
        <v>6945.9000000000005</v>
      </c>
      <c r="V32" s="33">
        <f t="shared" si="10"/>
        <v>6945.9000000000005</v>
      </c>
      <c r="W32" s="52">
        <f>V32/U32</f>
        <v>1</v>
      </c>
      <c r="X32" s="33">
        <f t="shared" si="10"/>
        <v>0</v>
      </c>
      <c r="Y32" s="33">
        <f t="shared" si="10"/>
        <v>0</v>
      </c>
      <c r="Z32" s="52">
        <v>0</v>
      </c>
      <c r="AA32" s="33">
        <f t="shared" si="10"/>
        <v>0</v>
      </c>
      <c r="AB32" s="33">
        <f t="shared" si="10"/>
        <v>1322.9</v>
      </c>
      <c r="AC32" s="51">
        <f t="shared" si="10"/>
        <v>0</v>
      </c>
      <c r="AD32" s="33">
        <f t="shared" si="10"/>
        <v>0</v>
      </c>
      <c r="AE32" s="33">
        <f t="shared" si="10"/>
        <v>1543.6</v>
      </c>
      <c r="AF32" s="51">
        <f t="shared" si="10"/>
        <v>0</v>
      </c>
      <c r="AG32" s="33">
        <f>AG33+AG34+AG35</f>
        <v>6554.4999999999991</v>
      </c>
      <c r="AH32" s="33">
        <f t="shared" si="10"/>
        <v>2315.3000000000002</v>
      </c>
      <c r="AI32" s="51">
        <f t="shared" si="10"/>
        <v>0</v>
      </c>
      <c r="AJ32" s="33">
        <f t="shared" si="10"/>
        <v>0</v>
      </c>
      <c r="AK32" s="33">
        <f t="shared" si="10"/>
        <v>0</v>
      </c>
      <c r="AL32" s="51">
        <f t="shared" si="10"/>
        <v>0</v>
      </c>
      <c r="AM32" s="33">
        <f t="shared" si="10"/>
        <v>0</v>
      </c>
      <c r="AN32" s="33">
        <f t="shared" si="10"/>
        <v>0</v>
      </c>
      <c r="AO32" s="51">
        <f t="shared" si="10"/>
        <v>0</v>
      </c>
      <c r="AP32" s="33">
        <f t="shared" si="10"/>
        <v>419.9</v>
      </c>
      <c r="AQ32" s="33">
        <f t="shared" si="10"/>
        <v>0</v>
      </c>
      <c r="AR32" s="51">
        <f t="shared" si="10"/>
        <v>0</v>
      </c>
      <c r="AS32" s="199" t="s">
        <v>79</v>
      </c>
      <c r="AT32" s="199"/>
      <c r="AU32" s="221" t="s">
        <v>96</v>
      </c>
      <c r="AV32" s="221" t="s">
        <v>104</v>
      </c>
      <c r="AW32" s="121"/>
    </row>
    <row r="33" spans="1:51" s="7" customFormat="1" ht="37.5">
      <c r="A33" s="195"/>
      <c r="B33" s="199"/>
      <c r="C33" s="197"/>
      <c r="D33" s="21" t="s">
        <v>31</v>
      </c>
      <c r="E33" s="143">
        <f t="shared" si="2"/>
        <v>599.17259999999999</v>
      </c>
      <c r="F33" s="143">
        <f t="shared" si="2"/>
        <v>550.27260000000001</v>
      </c>
      <c r="G33" s="145">
        <f t="shared" ref="G33:G35" si="11">F33/E33</f>
        <v>0.91838745630224083</v>
      </c>
      <c r="H33" s="46">
        <f t="shared" si="3"/>
        <v>599.17259999999999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v>28.5</v>
      </c>
      <c r="S33" s="14">
        <v>28.5</v>
      </c>
      <c r="T33" s="15">
        <f>S33/R33</f>
        <v>1</v>
      </c>
      <c r="U33" s="54">
        <v>256.8</v>
      </c>
      <c r="V33" s="54">
        <v>256.8</v>
      </c>
      <c r="W33" s="15">
        <f>V33/U33</f>
        <v>1</v>
      </c>
      <c r="X33" s="54">
        <v>0</v>
      </c>
      <c r="Y33" s="14">
        <v>0</v>
      </c>
      <c r="Z33" s="15">
        <v>0</v>
      </c>
      <c r="AA33" s="134">
        <v>0</v>
      </c>
      <c r="AB33" s="134">
        <v>48.9</v>
      </c>
      <c r="AC33" s="135">
        <v>0</v>
      </c>
      <c r="AD33" s="134">
        <v>0</v>
      </c>
      <c r="AE33" s="134">
        <v>57.1</v>
      </c>
      <c r="AF33" s="135">
        <v>0</v>
      </c>
      <c r="AG33" s="134">
        <f>276.9-36.4</f>
        <v>240.49999999999997</v>
      </c>
      <c r="AH33" s="134">
        <v>85.6</v>
      </c>
      <c r="AI33" s="13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0</v>
      </c>
      <c r="AQ33" s="14">
        <v>0</v>
      </c>
      <c r="AR33" s="15">
        <v>0</v>
      </c>
      <c r="AS33" s="199"/>
      <c r="AT33" s="199"/>
      <c r="AU33" s="222"/>
      <c r="AV33" s="222"/>
      <c r="AW33" s="121"/>
      <c r="AX33" s="68"/>
      <c r="AY33" s="68"/>
    </row>
    <row r="34" spans="1:51" s="7" customFormat="1" ht="75">
      <c r="A34" s="195"/>
      <c r="B34" s="199"/>
      <c r="C34" s="197"/>
      <c r="D34" s="12" t="s">
        <v>27</v>
      </c>
      <c r="E34" s="143">
        <f t="shared" si="2"/>
        <v>14797.5</v>
      </c>
      <c r="F34" s="143">
        <f t="shared" si="2"/>
        <v>13589.5</v>
      </c>
      <c r="G34" s="145">
        <f t="shared" si="11"/>
        <v>0.91836458861294135</v>
      </c>
      <c r="H34" s="46">
        <f t="shared" si="3"/>
        <v>14797.5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2">P34/O34</f>
        <v>1</v>
      </c>
      <c r="R34" s="65">
        <v>704.7</v>
      </c>
      <c r="S34" s="14">
        <v>704.7</v>
      </c>
      <c r="T34" s="15">
        <f>S34/R34</f>
        <v>1</v>
      </c>
      <c r="U34" s="54">
        <v>6341.8</v>
      </c>
      <c r="V34" s="54">
        <v>6341.8</v>
      </c>
      <c r="W34" s="15">
        <f>V34/U34</f>
        <v>1</v>
      </c>
      <c r="X34" s="54">
        <v>0</v>
      </c>
      <c r="Y34" s="14">
        <v>0</v>
      </c>
      <c r="Z34" s="15">
        <v>0</v>
      </c>
      <c r="AA34" s="134">
        <v>0</v>
      </c>
      <c r="AB34" s="134">
        <v>1207.9000000000001</v>
      </c>
      <c r="AC34" s="135">
        <v>0</v>
      </c>
      <c r="AD34" s="134">
        <v>0</v>
      </c>
      <c r="AE34" s="134">
        <v>1409.3</v>
      </c>
      <c r="AF34" s="135">
        <v>0</v>
      </c>
      <c r="AG34" s="134">
        <f>6845.4-906.3</f>
        <v>5939.0999999999995</v>
      </c>
      <c r="AH34" s="134">
        <v>2113.9</v>
      </c>
      <c r="AI34" s="13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0</v>
      </c>
      <c r="AQ34" s="14">
        <v>0</v>
      </c>
      <c r="AR34" s="15">
        <v>0</v>
      </c>
      <c r="AS34" s="199"/>
      <c r="AT34" s="199"/>
      <c r="AU34" s="222"/>
      <c r="AV34" s="222"/>
      <c r="AW34" s="121"/>
      <c r="AX34" s="68"/>
      <c r="AY34" s="68"/>
    </row>
    <row r="35" spans="1:51" s="7" customFormat="1" ht="56.25">
      <c r="A35" s="195"/>
      <c r="B35" s="199"/>
      <c r="C35" s="197"/>
      <c r="D35" s="12" t="s">
        <v>28</v>
      </c>
      <c r="E35" s="143">
        <f t="shared" si="2"/>
        <v>1279.9000000000001</v>
      </c>
      <c r="F35" s="143">
        <f t="shared" si="2"/>
        <v>744.2</v>
      </c>
      <c r="G35" s="145">
        <f t="shared" si="11"/>
        <v>0.58145167591218061</v>
      </c>
      <c r="H35" s="46">
        <f t="shared" si="3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2"/>
        <v>1</v>
      </c>
      <c r="R35" s="65">
        <v>38.6</v>
      </c>
      <c r="S35" s="14">
        <v>38.6</v>
      </c>
      <c r="T35" s="15">
        <f>S35/R35</f>
        <v>1</v>
      </c>
      <c r="U35" s="38">
        <v>347.3</v>
      </c>
      <c r="V35" s="38">
        <v>347.3</v>
      </c>
      <c r="W35" s="15">
        <f>V35/U35</f>
        <v>1</v>
      </c>
      <c r="X35" s="38">
        <v>0</v>
      </c>
      <c r="Y35" s="14">
        <v>0</v>
      </c>
      <c r="Z35" s="15">
        <v>0</v>
      </c>
      <c r="AA35" s="134">
        <v>0</v>
      </c>
      <c r="AB35" s="134">
        <v>66.099999999999994</v>
      </c>
      <c r="AC35" s="135">
        <v>0</v>
      </c>
      <c r="AD35" s="134">
        <v>0</v>
      </c>
      <c r="AE35" s="134">
        <v>77.2</v>
      </c>
      <c r="AF35" s="135">
        <v>0</v>
      </c>
      <c r="AG35" s="134">
        <v>374.9</v>
      </c>
      <c r="AH35" s="134">
        <v>115.8</v>
      </c>
      <c r="AI35" s="13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99"/>
      <c r="AT35" s="199"/>
      <c r="AU35" s="222"/>
      <c r="AV35" s="222"/>
      <c r="AW35" s="121"/>
      <c r="AX35" s="68"/>
      <c r="AY35" s="68"/>
    </row>
    <row r="36" spans="1:51" s="7" customFormat="1" ht="37.5">
      <c r="A36" s="195"/>
      <c r="B36" s="199"/>
      <c r="C36" s="197"/>
      <c r="D36" s="21" t="s">
        <v>39</v>
      </c>
      <c r="E36" s="143">
        <f t="shared" si="2"/>
        <v>0</v>
      </c>
      <c r="F36" s="143">
        <f t="shared" si="2"/>
        <v>0</v>
      </c>
      <c r="G36" s="149">
        <v>0</v>
      </c>
      <c r="H36" s="46">
        <f t="shared" si="3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34">
        <v>0</v>
      </c>
      <c r="AB36" s="134">
        <v>0</v>
      </c>
      <c r="AC36" s="135">
        <v>0</v>
      </c>
      <c r="AD36" s="134">
        <v>0</v>
      </c>
      <c r="AE36" s="134">
        <v>0</v>
      </c>
      <c r="AF36" s="135">
        <v>0</v>
      </c>
      <c r="AG36" s="134">
        <v>0</v>
      </c>
      <c r="AH36" s="134">
        <v>0</v>
      </c>
      <c r="AI36" s="13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99"/>
      <c r="AT36" s="199"/>
      <c r="AU36" s="223"/>
      <c r="AV36" s="223"/>
      <c r="AW36" s="121"/>
    </row>
    <row r="37" spans="1:51" s="7" customFormat="1">
      <c r="A37" s="195" t="s">
        <v>48</v>
      </c>
      <c r="B37" s="199" t="s">
        <v>63</v>
      </c>
      <c r="C37" s="197" t="s">
        <v>29</v>
      </c>
      <c r="D37" s="111" t="s">
        <v>38</v>
      </c>
      <c r="E37" s="143">
        <f t="shared" si="2"/>
        <v>945.1</v>
      </c>
      <c r="F37" s="143">
        <f t="shared" si="2"/>
        <v>945</v>
      </c>
      <c r="G37" s="145">
        <f>F37/E37</f>
        <v>0.99989419109088984</v>
      </c>
      <c r="H37" s="47">
        <f t="shared" ref="H37:AQ37" si="13">H38+H39+H40+H41</f>
        <v>945.1</v>
      </c>
      <c r="I37" s="33">
        <f t="shared" si="13"/>
        <v>0</v>
      </c>
      <c r="J37" s="33">
        <f t="shared" si="13"/>
        <v>0</v>
      </c>
      <c r="K37" s="67">
        <v>0</v>
      </c>
      <c r="L37" s="33">
        <f t="shared" si="13"/>
        <v>0</v>
      </c>
      <c r="M37" s="33">
        <f t="shared" si="13"/>
        <v>0</v>
      </c>
      <c r="N37" s="67">
        <v>0</v>
      </c>
      <c r="O37" s="33">
        <f t="shared" si="13"/>
        <v>0</v>
      </c>
      <c r="P37" s="33">
        <f t="shared" si="13"/>
        <v>0</v>
      </c>
      <c r="Q37" s="67">
        <v>0</v>
      </c>
      <c r="R37" s="33">
        <f t="shared" si="13"/>
        <v>945.1</v>
      </c>
      <c r="S37" s="33">
        <f t="shared" si="13"/>
        <v>945</v>
      </c>
      <c r="T37" s="52">
        <f>S37/R37</f>
        <v>0.99989419109088984</v>
      </c>
      <c r="U37" s="33">
        <f t="shared" si="13"/>
        <v>0</v>
      </c>
      <c r="V37" s="33">
        <f t="shared" si="13"/>
        <v>0</v>
      </c>
      <c r="W37" s="67">
        <v>0</v>
      </c>
      <c r="X37" s="33">
        <f t="shared" si="13"/>
        <v>0</v>
      </c>
      <c r="Y37" s="33">
        <f t="shared" si="13"/>
        <v>0</v>
      </c>
      <c r="Z37" s="67">
        <v>0</v>
      </c>
      <c r="AA37" s="33">
        <f t="shared" si="13"/>
        <v>0</v>
      </c>
      <c r="AB37" s="33">
        <f t="shared" si="13"/>
        <v>0</v>
      </c>
      <c r="AC37" s="67">
        <v>0</v>
      </c>
      <c r="AD37" s="33">
        <f t="shared" si="13"/>
        <v>0</v>
      </c>
      <c r="AE37" s="33">
        <f t="shared" si="13"/>
        <v>0</v>
      </c>
      <c r="AF37" s="67">
        <v>0</v>
      </c>
      <c r="AG37" s="33">
        <f t="shared" si="13"/>
        <v>0</v>
      </c>
      <c r="AH37" s="33">
        <f t="shared" si="13"/>
        <v>0</v>
      </c>
      <c r="AI37" s="67">
        <v>0</v>
      </c>
      <c r="AJ37" s="33">
        <f t="shared" si="13"/>
        <v>0</v>
      </c>
      <c r="AK37" s="33">
        <f t="shared" si="13"/>
        <v>0</v>
      </c>
      <c r="AL37" s="67">
        <v>0</v>
      </c>
      <c r="AM37" s="33">
        <f t="shared" si="13"/>
        <v>0</v>
      </c>
      <c r="AN37" s="33">
        <f t="shared" si="13"/>
        <v>0</v>
      </c>
      <c r="AO37" s="67">
        <v>0</v>
      </c>
      <c r="AP37" s="33">
        <f t="shared" si="13"/>
        <v>0</v>
      </c>
      <c r="AQ37" s="33">
        <f t="shared" si="13"/>
        <v>0</v>
      </c>
      <c r="AR37" s="67">
        <v>0</v>
      </c>
      <c r="AS37" s="199" t="s">
        <v>80</v>
      </c>
      <c r="AT37" s="194"/>
      <c r="AU37" s="221" t="s">
        <v>97</v>
      </c>
      <c r="AV37" s="221"/>
      <c r="AW37" s="119"/>
    </row>
    <row r="38" spans="1:51" s="7" customFormat="1" ht="37.5">
      <c r="A38" s="195"/>
      <c r="B38" s="199"/>
      <c r="C38" s="197"/>
      <c r="D38" s="21" t="s">
        <v>31</v>
      </c>
      <c r="E38" s="143">
        <f t="shared" si="2"/>
        <v>945.1</v>
      </c>
      <c r="F38" s="143">
        <f t="shared" si="2"/>
        <v>945</v>
      </c>
      <c r="G38" s="145">
        <f t="shared" ref="G38" si="14">F38/E38</f>
        <v>0.99989419109088984</v>
      </c>
      <c r="H38" s="46">
        <f t="shared" si="3"/>
        <v>945.1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945.1</v>
      </c>
      <c r="S38" s="14">
        <v>945</v>
      </c>
      <c r="T38" s="15">
        <f>S38/R38</f>
        <v>0.99989419109088984</v>
      </c>
      <c r="U38" s="14">
        <v>0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34">
        <v>0</v>
      </c>
      <c r="AB38" s="134">
        <v>0</v>
      </c>
      <c r="AC38" s="135">
        <v>0</v>
      </c>
      <c r="AD38" s="134">
        <v>0</v>
      </c>
      <c r="AE38" s="134">
        <v>0</v>
      </c>
      <c r="AF38" s="135">
        <v>0</v>
      </c>
      <c r="AG38" s="134">
        <v>0</v>
      </c>
      <c r="AH38" s="134">
        <v>0</v>
      </c>
      <c r="AI38" s="13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99"/>
      <c r="AT38" s="194"/>
      <c r="AU38" s="222"/>
      <c r="AV38" s="222"/>
      <c r="AW38" s="119"/>
    </row>
    <row r="39" spans="1:51" s="7" customFormat="1" ht="75">
      <c r="A39" s="195"/>
      <c r="B39" s="199"/>
      <c r="C39" s="197"/>
      <c r="D39" s="12" t="s">
        <v>27</v>
      </c>
      <c r="E39" s="143">
        <f t="shared" si="2"/>
        <v>0</v>
      </c>
      <c r="F39" s="143">
        <f t="shared" si="2"/>
        <v>0</v>
      </c>
      <c r="G39" s="149">
        <v>0</v>
      </c>
      <c r="H39" s="46">
        <f t="shared" si="3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34">
        <v>0</v>
      </c>
      <c r="AB39" s="134">
        <v>0</v>
      </c>
      <c r="AC39" s="135">
        <v>0</v>
      </c>
      <c r="AD39" s="134">
        <v>0</v>
      </c>
      <c r="AE39" s="134">
        <v>0</v>
      </c>
      <c r="AF39" s="135">
        <v>0</v>
      </c>
      <c r="AG39" s="134">
        <v>0</v>
      </c>
      <c r="AH39" s="134">
        <v>0</v>
      </c>
      <c r="AI39" s="13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99"/>
      <c r="AT39" s="194"/>
      <c r="AU39" s="222"/>
      <c r="AV39" s="222"/>
      <c r="AW39" s="119"/>
    </row>
    <row r="40" spans="1:51" s="7" customFormat="1" ht="56.25">
      <c r="A40" s="195"/>
      <c r="B40" s="199"/>
      <c r="C40" s="197"/>
      <c r="D40" s="12" t="s">
        <v>28</v>
      </c>
      <c r="E40" s="143">
        <f t="shared" si="2"/>
        <v>0</v>
      </c>
      <c r="F40" s="143">
        <f t="shared" si="2"/>
        <v>0</v>
      </c>
      <c r="G40" s="149">
        <v>0</v>
      </c>
      <c r="H40" s="46">
        <f t="shared" si="3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34">
        <v>0</v>
      </c>
      <c r="AB40" s="134">
        <v>0</v>
      </c>
      <c r="AC40" s="135">
        <v>0</v>
      </c>
      <c r="AD40" s="134">
        <v>0</v>
      </c>
      <c r="AE40" s="134">
        <v>0</v>
      </c>
      <c r="AF40" s="135">
        <v>0</v>
      </c>
      <c r="AG40" s="134">
        <v>0</v>
      </c>
      <c r="AH40" s="134">
        <v>0</v>
      </c>
      <c r="AI40" s="13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99"/>
      <c r="AT40" s="194"/>
      <c r="AU40" s="222"/>
      <c r="AV40" s="222"/>
      <c r="AW40" s="119"/>
    </row>
    <row r="41" spans="1:51" s="7" customFormat="1" ht="37.5">
      <c r="A41" s="195"/>
      <c r="B41" s="199"/>
      <c r="C41" s="197"/>
      <c r="D41" s="21" t="s">
        <v>39</v>
      </c>
      <c r="E41" s="143">
        <f t="shared" si="2"/>
        <v>0</v>
      </c>
      <c r="F41" s="143">
        <f t="shared" si="2"/>
        <v>0</v>
      </c>
      <c r="G41" s="149">
        <v>0</v>
      </c>
      <c r="H41" s="46">
        <f t="shared" si="3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34">
        <v>0</v>
      </c>
      <c r="AB41" s="134">
        <v>0</v>
      </c>
      <c r="AC41" s="135">
        <v>0</v>
      </c>
      <c r="AD41" s="134">
        <v>0</v>
      </c>
      <c r="AE41" s="134">
        <v>0</v>
      </c>
      <c r="AF41" s="135">
        <v>0</v>
      </c>
      <c r="AG41" s="134">
        <v>0</v>
      </c>
      <c r="AH41" s="134">
        <v>0</v>
      </c>
      <c r="AI41" s="13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99"/>
      <c r="AT41" s="194"/>
      <c r="AU41" s="223"/>
      <c r="AV41" s="223"/>
      <c r="AW41" s="119"/>
    </row>
    <row r="42" spans="1:51" s="7" customFormat="1" ht="131.25">
      <c r="A42" s="104" t="s">
        <v>49</v>
      </c>
      <c r="B42" s="105" t="s">
        <v>64</v>
      </c>
      <c r="C42" s="106" t="s">
        <v>26</v>
      </c>
      <c r="D42" s="12" t="s">
        <v>30</v>
      </c>
      <c r="E42" s="143">
        <f t="shared" si="2"/>
        <v>0</v>
      </c>
      <c r="F42" s="143">
        <f t="shared" si="2"/>
        <v>0</v>
      </c>
      <c r="G42" s="149">
        <v>0</v>
      </c>
      <c r="H42" s="46">
        <f t="shared" si="3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34">
        <v>0</v>
      </c>
      <c r="AB42" s="134">
        <v>0</v>
      </c>
      <c r="AC42" s="135">
        <v>0</v>
      </c>
      <c r="AD42" s="134">
        <v>0</v>
      </c>
      <c r="AE42" s="134">
        <v>0</v>
      </c>
      <c r="AF42" s="135">
        <v>0</v>
      </c>
      <c r="AG42" s="134">
        <v>0</v>
      </c>
      <c r="AH42" s="134">
        <v>0</v>
      </c>
      <c r="AI42" s="13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  <c r="AU42" s="21" t="s">
        <v>99</v>
      </c>
      <c r="AV42" s="21"/>
      <c r="AW42" s="30"/>
    </row>
    <row r="43" spans="1:51" s="7" customFormat="1">
      <c r="A43" s="195" t="s">
        <v>22</v>
      </c>
      <c r="B43" s="200" t="s">
        <v>51</v>
      </c>
      <c r="C43" s="197" t="s">
        <v>26</v>
      </c>
      <c r="D43" s="111" t="s">
        <v>38</v>
      </c>
      <c r="E43" s="143">
        <f t="shared" si="2"/>
        <v>0</v>
      </c>
      <c r="F43" s="143">
        <f t="shared" si="2"/>
        <v>0</v>
      </c>
      <c r="G43" s="145">
        <v>0</v>
      </c>
      <c r="H43" s="48">
        <f t="shared" si="3"/>
        <v>0</v>
      </c>
      <c r="I43" s="33">
        <f t="shared" ref="I43:AH43" si="15">I44+I45+I46+I47</f>
        <v>0</v>
      </c>
      <c r="J43" s="33">
        <f t="shared" si="15"/>
        <v>0</v>
      </c>
      <c r="K43" s="67">
        <v>0</v>
      </c>
      <c r="L43" s="33">
        <f t="shared" si="15"/>
        <v>0</v>
      </c>
      <c r="M43" s="33">
        <f t="shared" si="15"/>
        <v>0</v>
      </c>
      <c r="N43" s="67">
        <v>0</v>
      </c>
      <c r="O43" s="33">
        <f t="shared" si="15"/>
        <v>0</v>
      </c>
      <c r="P43" s="33">
        <f t="shared" si="15"/>
        <v>0</v>
      </c>
      <c r="Q43" s="67">
        <v>0</v>
      </c>
      <c r="R43" s="33">
        <f t="shared" si="15"/>
        <v>0</v>
      </c>
      <c r="S43" s="33">
        <f t="shared" si="15"/>
        <v>0</v>
      </c>
      <c r="T43" s="67">
        <v>0</v>
      </c>
      <c r="U43" s="33">
        <f t="shared" si="15"/>
        <v>0</v>
      </c>
      <c r="V43" s="33">
        <f t="shared" si="15"/>
        <v>0</v>
      </c>
      <c r="W43" s="67">
        <v>0</v>
      </c>
      <c r="X43" s="33">
        <f t="shared" si="15"/>
        <v>0</v>
      </c>
      <c r="Y43" s="33">
        <f t="shared" si="15"/>
        <v>0</v>
      </c>
      <c r="Z43" s="67">
        <v>0</v>
      </c>
      <c r="AA43" s="33">
        <f t="shared" si="15"/>
        <v>0</v>
      </c>
      <c r="AB43" s="33">
        <f t="shared" si="15"/>
        <v>0</v>
      </c>
      <c r="AC43" s="67">
        <v>0</v>
      </c>
      <c r="AD43" s="33">
        <f t="shared" si="15"/>
        <v>0</v>
      </c>
      <c r="AE43" s="33">
        <f t="shared" si="15"/>
        <v>0</v>
      </c>
      <c r="AF43" s="67">
        <v>0</v>
      </c>
      <c r="AG43" s="33">
        <f t="shared" si="15"/>
        <v>0</v>
      </c>
      <c r="AH43" s="33">
        <f t="shared" si="15"/>
        <v>0</v>
      </c>
      <c r="AI43" s="67">
        <v>0</v>
      </c>
      <c r="AJ43" s="13">
        <f t="shared" ref="AJ43:AN43" si="16">SUM(AJ44:AJ47)</f>
        <v>0</v>
      </c>
      <c r="AK43" s="13">
        <f t="shared" si="16"/>
        <v>0</v>
      </c>
      <c r="AL43" s="67">
        <v>0</v>
      </c>
      <c r="AM43" s="13">
        <f t="shared" si="16"/>
        <v>0</v>
      </c>
      <c r="AN43" s="13">
        <f t="shared" si="16"/>
        <v>0</v>
      </c>
      <c r="AO43" s="67">
        <v>0</v>
      </c>
      <c r="AP43" s="13">
        <f t="shared" ref="AP43:AQ43" si="17">SUM(AP44:AP47)</f>
        <v>0</v>
      </c>
      <c r="AQ43" s="13">
        <f t="shared" si="17"/>
        <v>0</v>
      </c>
      <c r="AR43" s="67">
        <v>0</v>
      </c>
      <c r="AS43" s="199" t="s">
        <v>82</v>
      </c>
      <c r="AT43" s="201"/>
      <c r="AU43" s="221" t="s">
        <v>82</v>
      </c>
      <c r="AV43" s="227"/>
      <c r="AW43" s="123"/>
    </row>
    <row r="44" spans="1:51" s="7" customFormat="1" ht="37.5">
      <c r="A44" s="195"/>
      <c r="B44" s="200"/>
      <c r="C44" s="197"/>
      <c r="D44" s="21" t="s">
        <v>31</v>
      </c>
      <c r="E44" s="143">
        <f t="shared" si="2"/>
        <v>0</v>
      </c>
      <c r="F44" s="143">
        <f t="shared" si="2"/>
        <v>0</v>
      </c>
      <c r="G44" s="145">
        <v>0</v>
      </c>
      <c r="H44" s="46">
        <f t="shared" si="3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36">
        <v>0</v>
      </c>
      <c r="AB44" s="136">
        <v>0</v>
      </c>
      <c r="AC44" s="135">
        <v>0</v>
      </c>
      <c r="AD44" s="136">
        <v>0</v>
      </c>
      <c r="AE44" s="136">
        <v>0</v>
      </c>
      <c r="AF44" s="135">
        <v>0</v>
      </c>
      <c r="AG44" s="136">
        <v>0</v>
      </c>
      <c r="AH44" s="136">
        <v>0</v>
      </c>
      <c r="AI44" s="13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99"/>
      <c r="AT44" s="201"/>
      <c r="AU44" s="222"/>
      <c r="AV44" s="228"/>
      <c r="AW44" s="123"/>
    </row>
    <row r="45" spans="1:51" s="7" customFormat="1" ht="75">
      <c r="A45" s="195"/>
      <c r="B45" s="200"/>
      <c r="C45" s="197"/>
      <c r="D45" s="12" t="s">
        <v>27</v>
      </c>
      <c r="E45" s="143">
        <f t="shared" si="2"/>
        <v>0</v>
      </c>
      <c r="F45" s="143">
        <f t="shared" si="2"/>
        <v>0</v>
      </c>
      <c r="G45" s="145">
        <v>0</v>
      </c>
      <c r="H45" s="46">
        <f t="shared" si="3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36">
        <v>0</v>
      </c>
      <c r="AB45" s="136">
        <v>0</v>
      </c>
      <c r="AC45" s="135">
        <v>0</v>
      </c>
      <c r="AD45" s="136">
        <v>0</v>
      </c>
      <c r="AE45" s="136">
        <v>0</v>
      </c>
      <c r="AF45" s="135">
        <v>0</v>
      </c>
      <c r="AG45" s="136">
        <v>0</v>
      </c>
      <c r="AH45" s="136">
        <v>0</v>
      </c>
      <c r="AI45" s="13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99"/>
      <c r="AT45" s="201"/>
      <c r="AU45" s="222"/>
      <c r="AV45" s="228"/>
      <c r="AW45" s="123"/>
    </row>
    <row r="46" spans="1:51" s="7" customFormat="1" ht="56.25">
      <c r="A46" s="195"/>
      <c r="B46" s="200"/>
      <c r="C46" s="197"/>
      <c r="D46" s="12" t="s">
        <v>28</v>
      </c>
      <c r="E46" s="143">
        <f t="shared" si="2"/>
        <v>0</v>
      </c>
      <c r="F46" s="143">
        <f t="shared" si="2"/>
        <v>0</v>
      </c>
      <c r="G46" s="145">
        <v>0</v>
      </c>
      <c r="H46" s="46">
        <f t="shared" si="3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36">
        <v>0</v>
      </c>
      <c r="AB46" s="136">
        <v>0</v>
      </c>
      <c r="AC46" s="135">
        <v>0</v>
      </c>
      <c r="AD46" s="136">
        <v>0</v>
      </c>
      <c r="AE46" s="136">
        <v>0</v>
      </c>
      <c r="AF46" s="135">
        <v>0</v>
      </c>
      <c r="AG46" s="136">
        <v>0</v>
      </c>
      <c r="AH46" s="136">
        <v>0</v>
      </c>
      <c r="AI46" s="13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99"/>
      <c r="AT46" s="201"/>
      <c r="AU46" s="222"/>
      <c r="AV46" s="228"/>
      <c r="AW46" s="123"/>
    </row>
    <row r="47" spans="1:51" s="7" customFormat="1" ht="37.5">
      <c r="A47" s="195"/>
      <c r="B47" s="200"/>
      <c r="C47" s="197"/>
      <c r="D47" s="21" t="s">
        <v>39</v>
      </c>
      <c r="E47" s="143">
        <f t="shared" si="2"/>
        <v>0</v>
      </c>
      <c r="F47" s="143">
        <f t="shared" si="2"/>
        <v>0</v>
      </c>
      <c r="G47" s="145">
        <v>0</v>
      </c>
      <c r="H47" s="46">
        <f t="shared" si="3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36">
        <v>0</v>
      </c>
      <c r="AB47" s="136">
        <v>0</v>
      </c>
      <c r="AC47" s="135">
        <v>0</v>
      </c>
      <c r="AD47" s="136">
        <v>0</v>
      </c>
      <c r="AE47" s="136">
        <v>0</v>
      </c>
      <c r="AF47" s="135">
        <v>0</v>
      </c>
      <c r="AG47" s="136">
        <v>0</v>
      </c>
      <c r="AH47" s="136">
        <v>0</v>
      </c>
      <c r="AI47" s="13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99"/>
      <c r="AT47" s="201"/>
      <c r="AU47" s="223"/>
      <c r="AV47" s="229"/>
      <c r="AW47" s="123"/>
    </row>
    <row r="48" spans="1:51" s="7" customFormat="1">
      <c r="A48" s="195" t="s">
        <v>52</v>
      </c>
      <c r="B48" s="196" t="s">
        <v>65</v>
      </c>
      <c r="C48" s="197" t="s">
        <v>32</v>
      </c>
      <c r="D48" s="111" t="s">
        <v>38</v>
      </c>
      <c r="E48" s="143">
        <f t="shared" si="2"/>
        <v>0</v>
      </c>
      <c r="F48" s="143">
        <f t="shared" si="2"/>
        <v>0</v>
      </c>
      <c r="G48" s="149">
        <v>0</v>
      </c>
      <c r="H48" s="33">
        <f t="shared" ref="H48:J48" si="18">H49+H50+H51+H52</f>
        <v>0</v>
      </c>
      <c r="I48" s="33">
        <f t="shared" si="18"/>
        <v>0</v>
      </c>
      <c r="J48" s="33">
        <f t="shared" si="18"/>
        <v>0</v>
      </c>
      <c r="K48" s="67">
        <v>0</v>
      </c>
      <c r="L48" s="33">
        <f t="shared" ref="L48:M48" si="19">L49+L50+L51+L52</f>
        <v>0</v>
      </c>
      <c r="M48" s="33">
        <f t="shared" si="19"/>
        <v>0</v>
      </c>
      <c r="N48" s="67">
        <v>0</v>
      </c>
      <c r="O48" s="33">
        <f t="shared" ref="O48:P48" si="20">O49+O50+O51+O52</f>
        <v>0</v>
      </c>
      <c r="P48" s="33">
        <f t="shared" si="20"/>
        <v>0</v>
      </c>
      <c r="Q48" s="67">
        <v>0</v>
      </c>
      <c r="R48" s="33">
        <f t="shared" ref="R48:S48" si="21">R49+R50+R51+R52</f>
        <v>0</v>
      </c>
      <c r="S48" s="33">
        <f t="shared" si="21"/>
        <v>0</v>
      </c>
      <c r="T48" s="67">
        <v>0</v>
      </c>
      <c r="U48" s="33">
        <f t="shared" ref="U48:V48" si="22">U49+U50+U51+U52</f>
        <v>0</v>
      </c>
      <c r="V48" s="33">
        <f t="shared" si="22"/>
        <v>0</v>
      </c>
      <c r="W48" s="67">
        <v>0</v>
      </c>
      <c r="X48" s="33">
        <f t="shared" ref="X48:Y48" si="23">X49+X50+X51+X52</f>
        <v>0</v>
      </c>
      <c r="Y48" s="33">
        <f t="shared" si="23"/>
        <v>0</v>
      </c>
      <c r="Z48" s="67">
        <v>0</v>
      </c>
      <c r="AA48" s="133">
        <f t="shared" ref="AA48:AB48" si="24">AA49+AA50+AA51+AA52</f>
        <v>0</v>
      </c>
      <c r="AB48" s="133">
        <f t="shared" si="24"/>
        <v>0</v>
      </c>
      <c r="AC48" s="137">
        <v>0</v>
      </c>
      <c r="AD48" s="133">
        <f t="shared" ref="AD48:AE48" si="25">AD49+AD50+AD51+AD52</f>
        <v>0</v>
      </c>
      <c r="AE48" s="133">
        <f t="shared" si="25"/>
        <v>0</v>
      </c>
      <c r="AF48" s="137">
        <v>0</v>
      </c>
      <c r="AG48" s="133">
        <f t="shared" ref="AG48:AH48" si="26">AG49+AG50+AG51+AG52</f>
        <v>0</v>
      </c>
      <c r="AH48" s="133">
        <f t="shared" si="26"/>
        <v>0</v>
      </c>
      <c r="AI48" s="137">
        <v>0</v>
      </c>
      <c r="AJ48" s="127">
        <f t="shared" ref="AJ48:AK48" si="27">AJ49+AJ50+AJ51+AJ52</f>
        <v>0</v>
      </c>
      <c r="AK48" s="33">
        <f t="shared" si="27"/>
        <v>0</v>
      </c>
      <c r="AL48" s="67">
        <v>0</v>
      </c>
      <c r="AM48" s="33">
        <f t="shared" ref="AM48:AN48" si="28">AM49+AM50+AM51+AM52</f>
        <v>0</v>
      </c>
      <c r="AN48" s="33">
        <f t="shared" si="28"/>
        <v>0</v>
      </c>
      <c r="AO48" s="67">
        <v>0</v>
      </c>
      <c r="AP48" s="33">
        <f t="shared" ref="AP48:AQ48" si="29">AP49+AP50+AP51+AP52</f>
        <v>0</v>
      </c>
      <c r="AQ48" s="33">
        <f t="shared" si="29"/>
        <v>0</v>
      </c>
      <c r="AR48" s="67">
        <v>0</v>
      </c>
      <c r="AS48" s="202"/>
      <c r="AT48" s="202"/>
      <c r="AU48" s="218"/>
      <c r="AV48" s="218"/>
      <c r="AW48" s="124"/>
    </row>
    <row r="49" spans="1:52" s="7" customFormat="1" ht="37.5">
      <c r="A49" s="195"/>
      <c r="B49" s="196"/>
      <c r="C49" s="197"/>
      <c r="D49" s="21" t="s">
        <v>31</v>
      </c>
      <c r="E49" s="143">
        <f t="shared" si="2"/>
        <v>0</v>
      </c>
      <c r="F49" s="143">
        <f t="shared" si="2"/>
        <v>0</v>
      </c>
      <c r="G49" s="145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36">
        <v>0</v>
      </c>
      <c r="AB49" s="136">
        <v>0</v>
      </c>
      <c r="AC49" s="135">
        <v>0</v>
      </c>
      <c r="AD49" s="136">
        <v>0</v>
      </c>
      <c r="AE49" s="136">
        <v>0</v>
      </c>
      <c r="AF49" s="135">
        <v>0</v>
      </c>
      <c r="AG49" s="136">
        <v>0</v>
      </c>
      <c r="AH49" s="136">
        <v>0</v>
      </c>
      <c r="AI49" s="13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202"/>
      <c r="AT49" s="202"/>
      <c r="AU49" s="219"/>
      <c r="AV49" s="219"/>
      <c r="AW49" s="124"/>
    </row>
    <row r="50" spans="1:52" s="7" customFormat="1" ht="75">
      <c r="A50" s="195"/>
      <c r="B50" s="196"/>
      <c r="C50" s="197"/>
      <c r="D50" s="12" t="s">
        <v>27</v>
      </c>
      <c r="E50" s="143">
        <f t="shared" si="2"/>
        <v>0</v>
      </c>
      <c r="F50" s="143">
        <f t="shared" si="2"/>
        <v>0</v>
      </c>
      <c r="G50" s="145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36">
        <v>0</v>
      </c>
      <c r="AB50" s="136">
        <v>0</v>
      </c>
      <c r="AC50" s="135">
        <v>0</v>
      </c>
      <c r="AD50" s="136">
        <v>0</v>
      </c>
      <c r="AE50" s="136">
        <v>0</v>
      </c>
      <c r="AF50" s="135">
        <v>0</v>
      </c>
      <c r="AG50" s="136">
        <v>0</v>
      </c>
      <c r="AH50" s="136">
        <v>0</v>
      </c>
      <c r="AI50" s="13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202"/>
      <c r="AT50" s="202"/>
      <c r="AU50" s="219"/>
      <c r="AV50" s="219"/>
      <c r="AW50" s="124"/>
    </row>
    <row r="51" spans="1:52" s="22" customFormat="1" ht="56.25">
      <c r="A51" s="195"/>
      <c r="B51" s="196"/>
      <c r="C51" s="197"/>
      <c r="D51" s="12" t="s">
        <v>28</v>
      </c>
      <c r="E51" s="143">
        <f t="shared" si="2"/>
        <v>0</v>
      </c>
      <c r="F51" s="143">
        <f t="shared" si="2"/>
        <v>0</v>
      </c>
      <c r="G51" s="145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36">
        <v>0</v>
      </c>
      <c r="AB51" s="136">
        <v>0</v>
      </c>
      <c r="AC51" s="135">
        <v>0</v>
      </c>
      <c r="AD51" s="136">
        <v>0</v>
      </c>
      <c r="AE51" s="136">
        <v>0</v>
      </c>
      <c r="AF51" s="135">
        <v>0</v>
      </c>
      <c r="AG51" s="136">
        <v>0</v>
      </c>
      <c r="AH51" s="136">
        <v>0</v>
      </c>
      <c r="AI51" s="13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202"/>
      <c r="AT51" s="202"/>
      <c r="AU51" s="219"/>
      <c r="AV51" s="219"/>
      <c r="AW51" s="124"/>
    </row>
    <row r="52" spans="1:52" s="22" customFormat="1" ht="37.5">
      <c r="A52" s="195"/>
      <c r="B52" s="196"/>
      <c r="C52" s="197"/>
      <c r="D52" s="21" t="s">
        <v>39</v>
      </c>
      <c r="E52" s="143">
        <f t="shared" si="2"/>
        <v>0</v>
      </c>
      <c r="F52" s="143">
        <f t="shared" si="2"/>
        <v>0</v>
      </c>
      <c r="G52" s="145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36">
        <v>0</v>
      </c>
      <c r="AB52" s="136">
        <v>0</v>
      </c>
      <c r="AC52" s="135">
        <v>0</v>
      </c>
      <c r="AD52" s="136">
        <v>0</v>
      </c>
      <c r="AE52" s="136">
        <v>0</v>
      </c>
      <c r="AF52" s="135">
        <v>0</v>
      </c>
      <c r="AG52" s="136">
        <v>0</v>
      </c>
      <c r="AH52" s="136">
        <v>0</v>
      </c>
      <c r="AI52" s="13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202"/>
      <c r="AT52" s="202"/>
      <c r="AU52" s="220"/>
      <c r="AV52" s="220"/>
      <c r="AW52" s="124"/>
    </row>
    <row r="53" spans="1:52" s="22" customFormat="1">
      <c r="A53" s="233" t="s">
        <v>33</v>
      </c>
      <c r="B53" s="233"/>
      <c r="C53" s="233"/>
      <c r="D53" s="150" t="s">
        <v>38</v>
      </c>
      <c r="E53" s="144">
        <f>E54+E55+E56+E57</f>
        <v>258503.37259999997</v>
      </c>
      <c r="F53" s="144">
        <f>F54+F55+F56+F57</f>
        <v>206610.27259999997</v>
      </c>
      <c r="G53" s="145">
        <f>F53/E53</f>
        <v>0.79925561713928672</v>
      </c>
      <c r="H53" s="144">
        <f t="shared" ref="H53:AQ53" si="30">H54+H55+H56+H57</f>
        <v>258503.3726</v>
      </c>
      <c r="I53" s="144">
        <f>I54+I55+I56+I57</f>
        <v>19089.8</v>
      </c>
      <c r="J53" s="144">
        <f t="shared" si="30"/>
        <v>19089.8</v>
      </c>
      <c r="K53" s="145">
        <f>J53/I53</f>
        <v>1</v>
      </c>
      <c r="L53" s="144">
        <f t="shared" si="30"/>
        <v>0</v>
      </c>
      <c r="M53" s="144">
        <f t="shared" si="30"/>
        <v>0</v>
      </c>
      <c r="N53" s="145">
        <v>0</v>
      </c>
      <c r="O53" s="144">
        <f t="shared" si="30"/>
        <v>39131.972600000001</v>
      </c>
      <c r="P53" s="144">
        <f t="shared" si="30"/>
        <v>12251.7726</v>
      </c>
      <c r="Q53" s="145">
        <f>P53/O53</f>
        <v>0.31308855102285338</v>
      </c>
      <c r="R53" s="144">
        <f t="shared" si="30"/>
        <v>27509.699999999997</v>
      </c>
      <c r="S53" s="144">
        <f t="shared" si="30"/>
        <v>45027.200000000004</v>
      </c>
      <c r="T53" s="145">
        <f>S53/R53</f>
        <v>1.6367753919526571</v>
      </c>
      <c r="U53" s="144">
        <f t="shared" si="30"/>
        <v>33947.200000000004</v>
      </c>
      <c r="V53" s="144">
        <f t="shared" si="30"/>
        <v>43309.80000000001</v>
      </c>
      <c r="W53" s="145">
        <f>V53/U53</f>
        <v>1.2757988876844042</v>
      </c>
      <c r="X53" s="144">
        <f t="shared" si="30"/>
        <v>21604.399999999998</v>
      </c>
      <c r="Y53" s="144">
        <f t="shared" si="30"/>
        <v>0</v>
      </c>
      <c r="Z53" s="145">
        <f>Y53/X53</f>
        <v>0</v>
      </c>
      <c r="AA53" s="144">
        <f t="shared" si="30"/>
        <v>0</v>
      </c>
      <c r="AB53" s="144">
        <f t="shared" si="30"/>
        <v>4735.3999999999996</v>
      </c>
      <c r="AC53" s="145">
        <v>0</v>
      </c>
      <c r="AD53" s="144">
        <f t="shared" si="30"/>
        <v>0</v>
      </c>
      <c r="AE53" s="144">
        <f t="shared" si="30"/>
        <v>1543.6</v>
      </c>
      <c r="AF53" s="145">
        <v>0</v>
      </c>
      <c r="AG53" s="144">
        <f t="shared" si="30"/>
        <v>85916</v>
      </c>
      <c r="AH53" s="144">
        <f t="shared" si="30"/>
        <v>80652.7</v>
      </c>
      <c r="AI53" s="145">
        <v>0</v>
      </c>
      <c r="AJ53" s="144">
        <f t="shared" si="30"/>
        <v>18780.3</v>
      </c>
      <c r="AK53" s="144">
        <f t="shared" si="30"/>
        <v>0</v>
      </c>
      <c r="AL53" s="145">
        <v>0</v>
      </c>
      <c r="AM53" s="144">
        <f t="shared" si="30"/>
        <v>0</v>
      </c>
      <c r="AN53" s="144">
        <f t="shared" si="30"/>
        <v>0</v>
      </c>
      <c r="AO53" s="145">
        <v>0</v>
      </c>
      <c r="AP53" s="144">
        <f t="shared" si="30"/>
        <v>12524</v>
      </c>
      <c r="AQ53" s="69">
        <f t="shared" si="30"/>
        <v>0</v>
      </c>
      <c r="AR53" s="82">
        <v>0</v>
      </c>
      <c r="AS53" s="208"/>
      <c r="AT53" s="208"/>
      <c r="AU53" s="108"/>
      <c r="AV53" s="108"/>
      <c r="AW53" s="125"/>
      <c r="AY53" s="71"/>
      <c r="AZ53" s="71"/>
    </row>
    <row r="54" spans="1:52" s="22" customFormat="1" ht="37.5">
      <c r="A54" s="233"/>
      <c r="B54" s="233"/>
      <c r="C54" s="233"/>
      <c r="D54" s="151" t="s">
        <v>31</v>
      </c>
      <c r="E54" s="146">
        <f>E12+E17+E22+E28+E33+E38+E44+E49</f>
        <v>1544.2726</v>
      </c>
      <c r="F54" s="146">
        <f>F12+F17+F22+F28+F33+F38+F44+F49</f>
        <v>1495.2726</v>
      </c>
      <c r="G54" s="145">
        <f t="shared" ref="G54:G65" si="31">F54/E54</f>
        <v>0.96826985080224826</v>
      </c>
      <c r="H54" s="146">
        <f t="shared" ref="H54:AP57" si="32">H12+H22+H28+H33+H38+H49</f>
        <v>1544.2726</v>
      </c>
      <c r="I54" s="146">
        <f>I12+I17+I22+I28+I33+I38+I44+I49</f>
        <v>0</v>
      </c>
      <c r="J54" s="146">
        <f>J12+J17+J22+J28+J33+J38+J44+K49</f>
        <v>0</v>
      </c>
      <c r="K54" s="145">
        <v>0</v>
      </c>
      <c r="L54" s="146">
        <f>L12+L17+L22+L28+L33+L38+L44+L49</f>
        <v>0</v>
      </c>
      <c r="M54" s="146">
        <f>M12+M17+M22+M28+M33+M38+M44+M49</f>
        <v>0</v>
      </c>
      <c r="N54" s="145">
        <v>0</v>
      </c>
      <c r="O54" s="146">
        <f>O12+O17+O22+O28+O33+O38+O44+O49</f>
        <v>73.372600000000006</v>
      </c>
      <c r="P54" s="146">
        <f>P12+P17+P22+P28+P33+P38+P44+P49</f>
        <v>73.372600000000006</v>
      </c>
      <c r="Q54" s="145">
        <f t="shared" ref="Q54:Q56" si="33">P54/O54</f>
        <v>1</v>
      </c>
      <c r="R54" s="146">
        <f>R12+R17+R22+R28+R33+R38+R44+R49</f>
        <v>973.6</v>
      </c>
      <c r="S54" s="146">
        <f>S12+S17+S22+S28+S33+S38+S44+S49</f>
        <v>973.5</v>
      </c>
      <c r="T54" s="145">
        <f t="shared" ref="T54:T56" si="34">S54/R54</f>
        <v>0.99989728841413306</v>
      </c>
      <c r="U54" s="146">
        <f>U12+U17+U22+U28+U33+U38+U44+U49</f>
        <v>256.8</v>
      </c>
      <c r="V54" s="146">
        <f>V12+V17+V22+V28+V33+V38+V44+V49</f>
        <v>256.8</v>
      </c>
      <c r="W54" s="145">
        <f t="shared" ref="W54:W56" si="35">V54/U54</f>
        <v>1</v>
      </c>
      <c r="X54" s="146">
        <f>X12+X17+X22+X28+X33+X38+X44+X49</f>
        <v>0</v>
      </c>
      <c r="Y54" s="146">
        <f>Y12+Y17+Y22+Y28+Y33+Y38+Y44+Y49</f>
        <v>0</v>
      </c>
      <c r="Z54" s="145">
        <v>0</v>
      </c>
      <c r="AA54" s="146">
        <f>AA12+AA17+AA22+AA28+AA33+AA38+AA44+AA49</f>
        <v>0</v>
      </c>
      <c r="AB54" s="146">
        <f>AB12+AB17+AB22+AB28+AB33+AB38+AB44+AB49</f>
        <v>48.9</v>
      </c>
      <c r="AC54" s="145">
        <v>0</v>
      </c>
      <c r="AD54" s="146">
        <f>AD12+AD17+AD22+AD28+AD33+AD38+AD44+AD49</f>
        <v>0</v>
      </c>
      <c r="AE54" s="146">
        <f>AE12+AE17+AE22+AE28+AE33+AE38+AE44+AE49</f>
        <v>57.1</v>
      </c>
      <c r="AF54" s="145">
        <v>0</v>
      </c>
      <c r="AG54" s="146">
        <f>AG12+AG17+AG22+AG28+AG33+AG38+AG44+AG49</f>
        <v>240.49999999999997</v>
      </c>
      <c r="AH54" s="146">
        <f>AH12+AH17+AH22+AH28+AH33+AH38+AH44+AH49</f>
        <v>85.6</v>
      </c>
      <c r="AI54" s="145">
        <v>0</v>
      </c>
      <c r="AJ54" s="146">
        <f>AJ12+AJ17+AJ22+AJ28+AJ33+AJ38+AJ44+AJ49</f>
        <v>0</v>
      </c>
      <c r="AK54" s="146">
        <f>AK12+AK17+AK22+AK28+AK33+AK38+AK44+AK49</f>
        <v>0</v>
      </c>
      <c r="AL54" s="145">
        <v>0</v>
      </c>
      <c r="AM54" s="146">
        <f>AM12+AM17+AM22+AM28+AM33+AM38+AM44+AM49</f>
        <v>0</v>
      </c>
      <c r="AN54" s="146">
        <f>AN12+AN17+AN22+AN28+AN33+AN38+AN44+AN49</f>
        <v>0</v>
      </c>
      <c r="AO54" s="145">
        <v>0</v>
      </c>
      <c r="AP54" s="146">
        <f>AP12+AP17+AP22+AP28+AP33+AP38+AP44+AP49</f>
        <v>0</v>
      </c>
      <c r="AQ54" s="70">
        <f>AQ12+AQ17+AQ22+AQ28+AQ33+AQ38+AQ44+AQ49</f>
        <v>0</v>
      </c>
      <c r="AR54" s="82">
        <v>0</v>
      </c>
      <c r="AS54" s="209"/>
      <c r="AT54" s="209"/>
      <c r="AU54" s="109"/>
      <c r="AV54" s="109"/>
      <c r="AW54" s="125"/>
      <c r="AY54" s="71"/>
      <c r="AZ54" s="71"/>
    </row>
    <row r="55" spans="1:52" s="22" customFormat="1" ht="75">
      <c r="A55" s="233"/>
      <c r="B55" s="233"/>
      <c r="C55" s="233"/>
      <c r="D55" s="152" t="s">
        <v>27</v>
      </c>
      <c r="E55" s="146">
        <f>E13+E18+E23+E29+E34+E39+E45+E50</f>
        <v>172959.4</v>
      </c>
      <c r="F55" s="146">
        <f t="shared" ref="E55:F56" si="36">F13+F18+F23+F29+F34+F39+F45+F50</f>
        <v>153211.09999999998</v>
      </c>
      <c r="G55" s="145">
        <f t="shared" si="31"/>
        <v>0.88582118115580877</v>
      </c>
      <c r="H55" s="144">
        <f t="shared" si="32"/>
        <v>172959.4</v>
      </c>
      <c r="I55" s="146">
        <f t="shared" ref="I55:I56" si="37">I13+I18+I23+I29+I34+I39+I45+I50</f>
        <v>0</v>
      </c>
      <c r="J55" s="146">
        <f>J13+J18+J23+J29+J34+J39+J45+K50</f>
        <v>0</v>
      </c>
      <c r="K55" s="145">
        <v>0</v>
      </c>
      <c r="L55" s="146">
        <f t="shared" ref="L55:M56" si="38">L13+L18+L23+L29+L34+L39+L45+L50</f>
        <v>0</v>
      </c>
      <c r="M55" s="146">
        <f t="shared" si="38"/>
        <v>0</v>
      </c>
      <c r="N55" s="145">
        <v>0</v>
      </c>
      <c r="O55" s="146">
        <f t="shared" ref="O55:P56" si="39">O13+O18+O23+O29+O34+O39+O45+O50</f>
        <v>18664.600000000002</v>
      </c>
      <c r="P55" s="146">
        <f t="shared" si="39"/>
        <v>1811.9</v>
      </c>
      <c r="Q55" s="145">
        <f t="shared" si="33"/>
        <v>9.7076819219270694E-2</v>
      </c>
      <c r="R55" s="146">
        <f t="shared" ref="R55:S56" si="40">R13+R18+R23+R29+R34+R39+R45+R50</f>
        <v>21907.5</v>
      </c>
      <c r="S55" s="146">
        <f t="shared" si="40"/>
        <v>29397.600000000002</v>
      </c>
      <c r="T55" s="145">
        <f t="shared" si="34"/>
        <v>1.3418966107497434</v>
      </c>
      <c r="U55" s="146">
        <f t="shared" ref="U55:V56" si="41">U13+U18+U23+U29+U34+U39+U45+U50</f>
        <v>30245.600000000002</v>
      </c>
      <c r="V55" s="146">
        <f t="shared" si="41"/>
        <v>39608.100000000006</v>
      </c>
      <c r="W55" s="145">
        <f t="shared" si="35"/>
        <v>1.3095491575634144</v>
      </c>
      <c r="X55" s="146">
        <f t="shared" ref="X55:Y56" si="42">X13+X18+X23+X29+X34+X39+X45+X50</f>
        <v>4857</v>
      </c>
      <c r="Y55" s="146">
        <f t="shared" si="42"/>
        <v>0</v>
      </c>
      <c r="Z55" s="145">
        <v>0</v>
      </c>
      <c r="AA55" s="146">
        <f t="shared" ref="AA55:AB56" si="43">AA13+AA18+AA23+AA29+AA34+AA39+AA45+AA50</f>
        <v>0</v>
      </c>
      <c r="AB55" s="146">
        <f t="shared" si="43"/>
        <v>4449.8</v>
      </c>
      <c r="AC55" s="145">
        <v>0</v>
      </c>
      <c r="AD55" s="146">
        <f t="shared" ref="AD55:AE56" si="44">AD13+AD18+AD23+AD29+AD34+AD39+AD45+AD50</f>
        <v>0</v>
      </c>
      <c r="AE55" s="146">
        <f t="shared" si="44"/>
        <v>1409.3</v>
      </c>
      <c r="AF55" s="145">
        <v>0</v>
      </c>
      <c r="AG55" s="146">
        <f t="shared" ref="AG55:AH56" si="45">AG13+AG18+AG23+AG29+AG34+AG39+AG45+AG50</f>
        <v>80432</v>
      </c>
      <c r="AH55" s="146">
        <f t="shared" si="45"/>
        <v>76534.399999999994</v>
      </c>
      <c r="AI55" s="145">
        <v>0</v>
      </c>
      <c r="AJ55" s="146">
        <f t="shared" ref="AJ55:AK56" si="46">AJ13+AJ18+AJ23+AJ29+AJ34+AJ39+AJ45+AJ50</f>
        <v>16852.7</v>
      </c>
      <c r="AK55" s="146">
        <f t="shared" si="46"/>
        <v>0</v>
      </c>
      <c r="AL55" s="145">
        <v>0</v>
      </c>
      <c r="AM55" s="146">
        <f t="shared" ref="AM55:AQ56" si="47">AM13+AM18+AM23+AM29+AM34+AM39+AM45+AM50</f>
        <v>0</v>
      </c>
      <c r="AN55" s="146">
        <f t="shared" si="47"/>
        <v>0</v>
      </c>
      <c r="AO55" s="145">
        <v>0</v>
      </c>
      <c r="AP55" s="146">
        <f t="shared" si="47"/>
        <v>0</v>
      </c>
      <c r="AQ55" s="70">
        <f t="shared" si="47"/>
        <v>0</v>
      </c>
      <c r="AR55" s="82">
        <v>0</v>
      </c>
      <c r="AS55" s="209"/>
      <c r="AT55" s="209"/>
      <c r="AU55" s="109"/>
      <c r="AV55" s="109"/>
      <c r="AW55" s="125"/>
    </row>
    <row r="56" spans="1:52" s="22" customFormat="1" ht="75">
      <c r="A56" s="233"/>
      <c r="B56" s="233"/>
      <c r="C56" s="233"/>
      <c r="D56" s="152" t="s">
        <v>28</v>
      </c>
      <c r="E56" s="146">
        <f t="shared" si="36"/>
        <v>83999.699999999983</v>
      </c>
      <c r="F56" s="146">
        <f t="shared" si="36"/>
        <v>51903.899999999994</v>
      </c>
      <c r="G56" s="145">
        <f t="shared" si="31"/>
        <v>0.61790577823492232</v>
      </c>
      <c r="H56" s="144">
        <f>I56+L56+O56+R56+U56+X56+AA56+AD56+AG56+AJ56+AM56+AP56</f>
        <v>83999.700000000012</v>
      </c>
      <c r="I56" s="146">
        <f t="shared" si="37"/>
        <v>19089.8</v>
      </c>
      <c r="J56" s="146">
        <f>J14+J19+J24+J30+J35+J40+J46+K51</f>
        <v>19089.8</v>
      </c>
      <c r="K56" s="145">
        <f t="shared" ref="K56" si="48">J56/I56</f>
        <v>1</v>
      </c>
      <c r="L56" s="146">
        <f t="shared" si="38"/>
        <v>0</v>
      </c>
      <c r="M56" s="146">
        <f t="shared" si="38"/>
        <v>0</v>
      </c>
      <c r="N56" s="145">
        <v>0</v>
      </c>
      <c r="O56" s="146">
        <f t="shared" si="39"/>
        <v>20394</v>
      </c>
      <c r="P56" s="146">
        <f t="shared" si="39"/>
        <v>10366.5</v>
      </c>
      <c r="Q56" s="145">
        <f t="shared" si="33"/>
        <v>0.50831126802000592</v>
      </c>
      <c r="R56" s="146">
        <f t="shared" si="40"/>
        <v>4628.6000000000004</v>
      </c>
      <c r="S56" s="146">
        <f t="shared" si="40"/>
        <v>14656.1</v>
      </c>
      <c r="T56" s="145">
        <f t="shared" si="34"/>
        <v>3.1664218122110355</v>
      </c>
      <c r="U56" s="146">
        <f t="shared" si="41"/>
        <v>3444.8</v>
      </c>
      <c r="V56" s="146">
        <f t="shared" si="41"/>
        <v>3444.9</v>
      </c>
      <c r="W56" s="145">
        <f t="shared" si="35"/>
        <v>1.0000290292614955</v>
      </c>
      <c r="X56" s="146">
        <f t="shared" si="42"/>
        <v>16747.399999999998</v>
      </c>
      <c r="Y56" s="146">
        <f t="shared" si="42"/>
        <v>0</v>
      </c>
      <c r="Z56" s="145">
        <f t="shared" ref="Z56" si="49">Y56/X56</f>
        <v>0</v>
      </c>
      <c r="AA56" s="146">
        <f t="shared" si="43"/>
        <v>0</v>
      </c>
      <c r="AB56" s="146">
        <f t="shared" si="43"/>
        <v>236.7</v>
      </c>
      <c r="AC56" s="145">
        <v>0</v>
      </c>
      <c r="AD56" s="146">
        <f t="shared" si="44"/>
        <v>0</v>
      </c>
      <c r="AE56" s="146">
        <f t="shared" si="44"/>
        <v>77.2</v>
      </c>
      <c r="AF56" s="145">
        <v>0</v>
      </c>
      <c r="AG56" s="146">
        <f t="shared" si="45"/>
        <v>5243.5</v>
      </c>
      <c r="AH56" s="146">
        <f t="shared" si="45"/>
        <v>4032.7000000000003</v>
      </c>
      <c r="AI56" s="145">
        <v>0</v>
      </c>
      <c r="AJ56" s="146">
        <f t="shared" si="46"/>
        <v>1927.6</v>
      </c>
      <c r="AK56" s="146">
        <f t="shared" si="46"/>
        <v>0</v>
      </c>
      <c r="AL56" s="145">
        <v>0</v>
      </c>
      <c r="AM56" s="146">
        <f t="shared" si="47"/>
        <v>0</v>
      </c>
      <c r="AN56" s="146">
        <f t="shared" si="47"/>
        <v>0</v>
      </c>
      <c r="AO56" s="145">
        <v>0</v>
      </c>
      <c r="AP56" s="146">
        <f t="shared" si="47"/>
        <v>12524</v>
      </c>
      <c r="AQ56" s="70">
        <f t="shared" si="47"/>
        <v>0</v>
      </c>
      <c r="AR56" s="82">
        <v>0</v>
      </c>
      <c r="AS56" s="209"/>
      <c r="AT56" s="209"/>
      <c r="AU56" s="109"/>
      <c r="AV56" s="109"/>
      <c r="AW56" s="125"/>
    </row>
    <row r="57" spans="1:52" s="22" customFormat="1" ht="37.5">
      <c r="A57" s="233"/>
      <c r="B57" s="233"/>
      <c r="C57" s="233"/>
      <c r="D57" s="151" t="s">
        <v>39</v>
      </c>
      <c r="E57" s="144">
        <f>E15+E20+E25+E31+E36+E41+E52</f>
        <v>0</v>
      </c>
      <c r="F57" s="144">
        <f t="shared" ref="F57:F59" si="50">J57+M57+P57+S57+V57+Y57+AB57+AE57+AH57+AK57+AN57+AQ57</f>
        <v>0</v>
      </c>
      <c r="G57" s="145">
        <v>0</v>
      </c>
      <c r="H57" s="144">
        <f>H15+H25+H31+H36+H41+H52</f>
        <v>0</v>
      </c>
      <c r="I57" s="144">
        <f t="shared" si="32"/>
        <v>0</v>
      </c>
      <c r="J57" s="144">
        <f>J15+J25+J31+J36+J41+K52</f>
        <v>0</v>
      </c>
      <c r="K57" s="145">
        <v>0</v>
      </c>
      <c r="L57" s="144">
        <f t="shared" si="32"/>
        <v>0</v>
      </c>
      <c r="M57" s="144">
        <f t="shared" si="32"/>
        <v>0</v>
      </c>
      <c r="N57" s="145">
        <v>0</v>
      </c>
      <c r="O57" s="144">
        <f t="shared" si="32"/>
        <v>0</v>
      </c>
      <c r="P57" s="144">
        <f t="shared" si="32"/>
        <v>0</v>
      </c>
      <c r="Q57" s="145">
        <v>0</v>
      </c>
      <c r="R57" s="144">
        <f t="shared" si="32"/>
        <v>0</v>
      </c>
      <c r="S57" s="144">
        <f t="shared" si="32"/>
        <v>0</v>
      </c>
      <c r="T57" s="145">
        <v>0</v>
      </c>
      <c r="U57" s="144">
        <f t="shared" si="32"/>
        <v>0</v>
      </c>
      <c r="V57" s="144">
        <f t="shared" si="32"/>
        <v>0</v>
      </c>
      <c r="W57" s="145">
        <v>0</v>
      </c>
      <c r="X57" s="144">
        <f t="shared" si="32"/>
        <v>0</v>
      </c>
      <c r="Y57" s="144">
        <f t="shared" si="32"/>
        <v>0</v>
      </c>
      <c r="Z57" s="145">
        <v>0</v>
      </c>
      <c r="AA57" s="144">
        <f t="shared" si="32"/>
        <v>0</v>
      </c>
      <c r="AB57" s="144">
        <f t="shared" si="32"/>
        <v>0</v>
      </c>
      <c r="AC57" s="145">
        <v>0</v>
      </c>
      <c r="AD57" s="144">
        <f t="shared" si="32"/>
        <v>0</v>
      </c>
      <c r="AE57" s="144">
        <f t="shared" si="32"/>
        <v>0</v>
      </c>
      <c r="AF57" s="145">
        <v>0</v>
      </c>
      <c r="AG57" s="144">
        <f t="shared" si="32"/>
        <v>0</v>
      </c>
      <c r="AH57" s="144">
        <f t="shared" si="32"/>
        <v>0</v>
      </c>
      <c r="AI57" s="145">
        <v>0</v>
      </c>
      <c r="AJ57" s="144">
        <f t="shared" si="32"/>
        <v>0</v>
      </c>
      <c r="AK57" s="144">
        <f t="shared" si="32"/>
        <v>0</v>
      </c>
      <c r="AL57" s="145">
        <v>0</v>
      </c>
      <c r="AM57" s="144">
        <f t="shared" si="32"/>
        <v>0</v>
      </c>
      <c r="AN57" s="144">
        <f t="shared" si="32"/>
        <v>0</v>
      </c>
      <c r="AO57" s="145">
        <v>0</v>
      </c>
      <c r="AP57" s="144">
        <f t="shared" si="32"/>
        <v>0</v>
      </c>
      <c r="AQ57" s="69">
        <v>0</v>
      </c>
      <c r="AR57" s="82">
        <v>0</v>
      </c>
      <c r="AS57" s="210"/>
      <c r="AT57" s="210"/>
      <c r="AU57" s="110"/>
      <c r="AV57" s="110"/>
      <c r="AW57" s="125"/>
    </row>
    <row r="58" spans="1:52" s="78" customFormat="1">
      <c r="A58" s="203" t="s">
        <v>54</v>
      </c>
      <c r="B58" s="203"/>
      <c r="C58" s="203"/>
      <c r="D58" s="83" t="s">
        <v>38</v>
      </c>
      <c r="E58" s="144">
        <f>E11+E27+E43</f>
        <v>188260.30000000002</v>
      </c>
      <c r="F58" s="144">
        <f>J58+M58+P58+S58+V58+Y58+AB58+AE58+AH58+AK58+AN58+AQ58</f>
        <v>141787.5</v>
      </c>
      <c r="G58" s="145">
        <f t="shared" si="31"/>
        <v>0.75314604300534949</v>
      </c>
      <c r="H58" s="58">
        <f>H11+H27+H43</f>
        <v>188260.3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22318.7</v>
      </c>
      <c r="S58" s="58">
        <f>S11+S27+S43</f>
        <v>29808.800000000003</v>
      </c>
      <c r="T58" s="93">
        <v>0</v>
      </c>
      <c r="U58" s="58">
        <f>U11+U27+U43</f>
        <v>24278.800000000003</v>
      </c>
      <c r="V58" s="58">
        <f>V11+V27+V43</f>
        <v>33641.300000000003</v>
      </c>
      <c r="W58" s="93">
        <v>0</v>
      </c>
      <c r="X58" s="58">
        <f>X11+X27+X43</f>
        <v>16491.8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100">
        <v>0</v>
      </c>
      <c r="AD58" s="58">
        <f>AD11+AD27+AD43</f>
        <v>0</v>
      </c>
      <c r="AE58" s="58">
        <f>AE11+AE27+AE43</f>
        <v>0</v>
      </c>
      <c r="AF58" s="100">
        <v>0</v>
      </c>
      <c r="AG58" s="58">
        <f>AG11+AG27+AG43</f>
        <v>79361.5</v>
      </c>
      <c r="AH58" s="58">
        <f>AH11+AH27+AH43</f>
        <v>78337.399999999994</v>
      </c>
      <c r="AI58" s="100">
        <v>0</v>
      </c>
      <c r="AJ58" s="128">
        <f>AJ11+AJ27+AJ43</f>
        <v>16852.7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12104.1</v>
      </c>
      <c r="AQ58" s="58">
        <f>AQ11+AQ27+AQ43</f>
        <v>0</v>
      </c>
      <c r="AR58" s="93">
        <v>0</v>
      </c>
      <c r="AS58" s="204"/>
      <c r="AT58" s="204"/>
      <c r="AU58" s="112"/>
      <c r="AV58" s="112"/>
      <c r="AW58" s="63"/>
    </row>
    <row r="59" spans="1:52" s="78" customFormat="1" ht="37.5">
      <c r="A59" s="203"/>
      <c r="B59" s="203"/>
      <c r="C59" s="203"/>
      <c r="D59" s="79" t="s">
        <v>31</v>
      </c>
      <c r="E59" s="144">
        <f>E12+E28+E44</f>
        <v>0</v>
      </c>
      <c r="F59" s="144">
        <f t="shared" si="50"/>
        <v>0</v>
      </c>
      <c r="G59" s="145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100">
        <v>0</v>
      </c>
      <c r="AD59" s="58">
        <f>AD12+AD28+AD17+AD44+AD49</f>
        <v>0</v>
      </c>
      <c r="AE59" s="58">
        <f>AE12+AE28+AE17+AE44+AE49</f>
        <v>0</v>
      </c>
      <c r="AF59" s="100">
        <v>0</v>
      </c>
      <c r="AG59" s="58">
        <f>AG12+AG28+AG17+AG44+AG49</f>
        <v>0</v>
      </c>
      <c r="AH59" s="58">
        <f>AH12+AH28+AH17+AH44+AH49</f>
        <v>0</v>
      </c>
      <c r="AI59" s="100">
        <v>0</v>
      </c>
      <c r="AJ59" s="12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205"/>
      <c r="AT59" s="205"/>
      <c r="AU59" s="113"/>
      <c r="AV59" s="113"/>
      <c r="AW59" s="63"/>
    </row>
    <row r="60" spans="1:52" s="78" customFormat="1" ht="75">
      <c r="A60" s="203"/>
      <c r="B60" s="203"/>
      <c r="C60" s="203"/>
      <c r="D60" s="80" t="s">
        <v>27</v>
      </c>
      <c r="E60" s="144">
        <f>E13+E29+E45</f>
        <v>153304.9</v>
      </c>
      <c r="F60" s="144">
        <f>J60+M60+P60+S60+V60+Y60+AB60+AE60+AH60+AK60+AN60+AQ60</f>
        <v>136379.70000000001</v>
      </c>
      <c r="G60" s="145">
        <f t="shared" si="31"/>
        <v>0.8895977884594688</v>
      </c>
      <c r="H60" s="58">
        <f t="shared" ref="H60:H61" si="51">H13+H29+H45</f>
        <v>153304.9</v>
      </c>
      <c r="I60" s="58">
        <f t="shared" ref="I60:I61" si="52">I13+I29+I18+I45+I50</f>
        <v>0</v>
      </c>
      <c r="J60" s="58">
        <f>J13+J29+J18+J45+K50</f>
        <v>0</v>
      </c>
      <c r="K60" s="93">
        <v>0</v>
      </c>
      <c r="L60" s="58">
        <f t="shared" ref="L60:M61" si="53">L13+L29+L18+L45+L50</f>
        <v>0</v>
      </c>
      <c r="M60" s="58">
        <f t="shared" si="53"/>
        <v>0</v>
      </c>
      <c r="N60" s="93">
        <v>0</v>
      </c>
      <c r="O60" s="58">
        <f t="shared" ref="O60:P61" si="54">O13+O29+O18+O45+O50</f>
        <v>16852.7</v>
      </c>
      <c r="P60" s="58">
        <f t="shared" si="54"/>
        <v>0</v>
      </c>
      <c r="Q60" s="93">
        <v>0</v>
      </c>
      <c r="R60" s="58">
        <f>R13+R29+R18+R45+R50</f>
        <v>21202.799999999999</v>
      </c>
      <c r="S60" s="58">
        <f t="shared" ref="R60:S61" si="55">S13+S29+S18+S45+S50</f>
        <v>28692.9</v>
      </c>
      <c r="T60" s="93">
        <v>0</v>
      </c>
      <c r="U60" s="58">
        <f t="shared" ref="U60:V61" si="56">U13+U29+U18+U45+U50</f>
        <v>23903.800000000003</v>
      </c>
      <c r="V60" s="58">
        <f t="shared" si="56"/>
        <v>33266.300000000003</v>
      </c>
      <c r="W60" s="93">
        <v>0</v>
      </c>
      <c r="X60" s="58">
        <f t="shared" ref="X60:Y61" si="57">X13+X29+X18+X45+X50</f>
        <v>0</v>
      </c>
      <c r="Y60" s="58">
        <f t="shared" si="57"/>
        <v>0</v>
      </c>
      <c r="Z60" s="93">
        <v>0</v>
      </c>
      <c r="AA60" s="58">
        <f t="shared" ref="AA60:AB61" si="58">AA13+AA29+AA18+AA45+AA50</f>
        <v>0</v>
      </c>
      <c r="AB60" s="58">
        <f t="shared" si="58"/>
        <v>0</v>
      </c>
      <c r="AC60" s="100">
        <v>0</v>
      </c>
      <c r="AD60" s="58">
        <f t="shared" ref="AD60:AE61" si="59">AD13+AD29+AD18+AD45+AD50</f>
        <v>0</v>
      </c>
      <c r="AE60" s="58">
        <f t="shared" si="59"/>
        <v>0</v>
      </c>
      <c r="AF60" s="100">
        <v>0</v>
      </c>
      <c r="AG60" s="58">
        <f t="shared" ref="AG60:AH61" si="60">AG13+AG29+AG18+AG45+AG50</f>
        <v>74492.899999999994</v>
      </c>
      <c r="AH60" s="58">
        <f t="shared" si="60"/>
        <v>74420.5</v>
      </c>
      <c r="AI60" s="100">
        <v>0</v>
      </c>
      <c r="AJ60" s="128">
        <f t="shared" ref="AJ60:AK61" si="61">AJ13+AJ29+AJ18+AJ45+AJ50</f>
        <v>16852.7</v>
      </c>
      <c r="AK60" s="58">
        <f t="shared" si="61"/>
        <v>0</v>
      </c>
      <c r="AL60" s="93">
        <v>0</v>
      </c>
      <c r="AM60" s="58">
        <f t="shared" ref="AM60:AN61" si="62">AM13+AM29+AM18+AM45+AM50</f>
        <v>0</v>
      </c>
      <c r="AN60" s="58">
        <f t="shared" si="62"/>
        <v>0</v>
      </c>
      <c r="AO60" s="93">
        <v>0</v>
      </c>
      <c r="AP60" s="58">
        <f t="shared" ref="AP60:AQ61" si="63">AP13+AP29+AP18+AP45+AP50</f>
        <v>0</v>
      </c>
      <c r="AQ60" s="58">
        <f t="shared" si="63"/>
        <v>0</v>
      </c>
      <c r="AR60" s="93">
        <v>0</v>
      </c>
      <c r="AS60" s="205"/>
      <c r="AT60" s="205"/>
      <c r="AU60" s="113"/>
      <c r="AV60" s="113"/>
      <c r="AW60" s="63"/>
    </row>
    <row r="61" spans="1:52" s="78" customFormat="1" ht="75">
      <c r="A61" s="203"/>
      <c r="B61" s="203"/>
      <c r="C61" s="203"/>
      <c r="D61" s="80" t="s">
        <v>28</v>
      </c>
      <c r="E61" s="144">
        <f t="shared" ref="E61" si="64">E14+E30+E46</f>
        <v>34955.4</v>
      </c>
      <c r="F61" s="144">
        <f t="shared" ref="F61:F73" si="65">J61+M61+P61+S61+V61+Y61+AB61+AE61+AH61+AK61+AN61+AQ61</f>
        <v>5407.8</v>
      </c>
      <c r="G61" s="145">
        <f t="shared" si="31"/>
        <v>0.15470571070564204</v>
      </c>
      <c r="H61" s="58">
        <f t="shared" si="51"/>
        <v>34955.4</v>
      </c>
      <c r="I61" s="58">
        <f t="shared" si="52"/>
        <v>0</v>
      </c>
      <c r="J61" s="58">
        <f>J14+J30+J19+J46+K51</f>
        <v>0</v>
      </c>
      <c r="K61" s="93">
        <v>0</v>
      </c>
      <c r="L61" s="58">
        <f t="shared" si="53"/>
        <v>0</v>
      </c>
      <c r="M61" s="58">
        <f t="shared" si="53"/>
        <v>0</v>
      </c>
      <c r="N61" s="93">
        <v>0</v>
      </c>
      <c r="O61" s="58">
        <f t="shared" si="54"/>
        <v>0</v>
      </c>
      <c r="P61" s="58">
        <f t="shared" si="54"/>
        <v>0</v>
      </c>
      <c r="Q61" s="93">
        <v>0</v>
      </c>
      <c r="R61" s="58">
        <f t="shared" si="55"/>
        <v>1115.9000000000001</v>
      </c>
      <c r="S61" s="58">
        <f t="shared" si="55"/>
        <v>1115.9000000000001</v>
      </c>
      <c r="T61" s="93">
        <v>0</v>
      </c>
      <c r="U61" s="58">
        <f t="shared" si="56"/>
        <v>375</v>
      </c>
      <c r="V61" s="58">
        <f t="shared" si="56"/>
        <v>375</v>
      </c>
      <c r="W61" s="93">
        <v>0</v>
      </c>
      <c r="X61" s="58">
        <f t="shared" si="57"/>
        <v>16491.8</v>
      </c>
      <c r="Y61" s="58">
        <f t="shared" si="57"/>
        <v>0</v>
      </c>
      <c r="Z61" s="93">
        <v>0</v>
      </c>
      <c r="AA61" s="58">
        <f t="shared" si="58"/>
        <v>0</v>
      </c>
      <c r="AB61" s="58">
        <f t="shared" si="58"/>
        <v>0</v>
      </c>
      <c r="AC61" s="100">
        <v>0</v>
      </c>
      <c r="AD61" s="58">
        <f t="shared" si="59"/>
        <v>0</v>
      </c>
      <c r="AE61" s="58">
        <f t="shared" si="59"/>
        <v>0</v>
      </c>
      <c r="AF61" s="100">
        <v>0</v>
      </c>
      <c r="AG61" s="58">
        <f t="shared" si="60"/>
        <v>4868.6000000000004</v>
      </c>
      <c r="AH61" s="58">
        <f t="shared" si="60"/>
        <v>3916.9</v>
      </c>
      <c r="AI61" s="100">
        <v>0</v>
      </c>
      <c r="AJ61" s="128">
        <f t="shared" si="61"/>
        <v>0</v>
      </c>
      <c r="AK61" s="58">
        <f t="shared" si="61"/>
        <v>0</v>
      </c>
      <c r="AL61" s="93">
        <v>0</v>
      </c>
      <c r="AM61" s="58">
        <f t="shared" si="62"/>
        <v>0</v>
      </c>
      <c r="AN61" s="58">
        <f t="shared" si="62"/>
        <v>0</v>
      </c>
      <c r="AO61" s="93">
        <v>0</v>
      </c>
      <c r="AP61" s="58">
        <f t="shared" si="63"/>
        <v>12104.1</v>
      </c>
      <c r="AQ61" s="58">
        <f t="shared" si="63"/>
        <v>0</v>
      </c>
      <c r="AR61" s="93">
        <v>0</v>
      </c>
      <c r="AS61" s="206"/>
      <c r="AT61" s="206"/>
      <c r="AU61" s="114"/>
      <c r="AV61" s="114"/>
      <c r="AW61" s="63"/>
    </row>
    <row r="62" spans="1:52" s="22" customFormat="1">
      <c r="A62" s="233" t="s">
        <v>55</v>
      </c>
      <c r="B62" s="233"/>
      <c r="C62" s="233"/>
      <c r="D62" s="150" t="s">
        <v>38</v>
      </c>
      <c r="E62" s="144">
        <f>E16+E21+E32+E37</f>
        <v>70243.0726</v>
      </c>
      <c r="F62" s="144">
        <f>J62+M62+P62+S62+V62+Y62+AB62+AE62+AH62+AK62+AN62+AQ62</f>
        <v>64822.772600000004</v>
      </c>
      <c r="G62" s="148">
        <f t="shared" si="31"/>
        <v>0.92283509534291075</v>
      </c>
      <c r="H62" s="144">
        <f t="shared" ref="H62:J65" si="66">H16+H21+H32</f>
        <v>69297.972599999994</v>
      </c>
      <c r="I62" s="144">
        <f>I16+I21+I32</f>
        <v>19089.8</v>
      </c>
      <c r="J62" s="144">
        <f t="shared" si="66"/>
        <v>19089.8</v>
      </c>
      <c r="K62" s="149">
        <f>J62/I62</f>
        <v>1</v>
      </c>
      <c r="L62" s="144">
        <f>L16+L21+L32</f>
        <v>0</v>
      </c>
      <c r="M62" s="144">
        <f t="shared" ref="M62" si="67">M16+M21+M32</f>
        <v>0</v>
      </c>
      <c r="N62" s="149">
        <v>0</v>
      </c>
      <c r="O62" s="144">
        <f>O16+O21+O32</f>
        <v>22279.2726</v>
      </c>
      <c r="P62" s="144">
        <f t="shared" ref="P62" si="68">P16+P21+P32</f>
        <v>12251.7726</v>
      </c>
      <c r="Q62" s="145">
        <f>P62/O62</f>
        <v>0.54991798071540277</v>
      </c>
      <c r="R62" s="144">
        <f t="shared" ref="R62:S63" si="69">R16+R21+R32+R37</f>
        <v>5191</v>
      </c>
      <c r="S62" s="144">
        <f t="shared" si="69"/>
        <v>15218.4</v>
      </c>
      <c r="T62" s="149">
        <v>0</v>
      </c>
      <c r="U62" s="144">
        <f>U16+U21+U32</f>
        <v>9668.4000000000015</v>
      </c>
      <c r="V62" s="144">
        <f t="shared" ref="V62" si="70">V16+V21+V32</f>
        <v>9668.5</v>
      </c>
      <c r="W62" s="149">
        <v>0</v>
      </c>
      <c r="X62" s="144">
        <f>X16+X21+X32</f>
        <v>5112.6000000000004</v>
      </c>
      <c r="Y62" s="144">
        <f t="shared" ref="Y62" si="71">Y16+Y21+Y32</f>
        <v>0</v>
      </c>
      <c r="Z62" s="149">
        <v>0</v>
      </c>
      <c r="AA62" s="144">
        <f>AA16+AA21+AA32</f>
        <v>0</v>
      </c>
      <c r="AB62" s="144">
        <f t="shared" ref="AB62" si="72">AB16+AB21+AB32</f>
        <v>4735.3999999999996</v>
      </c>
      <c r="AC62" s="149">
        <v>0</v>
      </c>
      <c r="AD62" s="144">
        <f>AD16+AD21+AD32</f>
        <v>0</v>
      </c>
      <c r="AE62" s="144">
        <f t="shared" ref="AE62" si="73">AE16+AE21+AE32</f>
        <v>1543.6</v>
      </c>
      <c r="AF62" s="149">
        <v>0</v>
      </c>
      <c r="AG62" s="144">
        <f>AG16+AG21+AG32</f>
        <v>6554.4999999999991</v>
      </c>
      <c r="AH62" s="144">
        <f t="shared" ref="AH62" si="74">AH16+AH21+AH32</f>
        <v>2315.3000000000002</v>
      </c>
      <c r="AI62" s="149">
        <v>0</v>
      </c>
      <c r="AJ62" s="144">
        <f>AJ16+AJ21+AJ32</f>
        <v>1927.6</v>
      </c>
      <c r="AK62" s="144">
        <f t="shared" ref="AK62" si="75">AK16+AK21+AK32</f>
        <v>0</v>
      </c>
      <c r="AL62" s="149">
        <v>0</v>
      </c>
      <c r="AM62" s="144">
        <f>AM16+AM21+AM32</f>
        <v>0</v>
      </c>
      <c r="AN62" s="144">
        <f t="shared" ref="AN62" si="76">AN16+AN21+AN32</f>
        <v>0</v>
      </c>
      <c r="AO62" s="149">
        <v>0</v>
      </c>
      <c r="AP62" s="144">
        <f>AP16+AP21+AP32</f>
        <v>419.9</v>
      </c>
      <c r="AQ62" s="23">
        <f t="shared" ref="AQ62" si="77">AQ16+AQ21+AQ32</f>
        <v>0</v>
      </c>
      <c r="AR62" s="94">
        <v>0</v>
      </c>
      <c r="AS62" s="208"/>
      <c r="AT62" s="208"/>
      <c r="AU62" s="108"/>
      <c r="AV62" s="108"/>
      <c r="AW62" s="125"/>
    </row>
    <row r="63" spans="1:52" s="22" customFormat="1" ht="37.5">
      <c r="A63" s="233"/>
      <c r="B63" s="233"/>
      <c r="C63" s="233"/>
      <c r="D63" s="151" t="s">
        <v>31</v>
      </c>
      <c r="E63" s="144">
        <f>E17+E22+E33+E38</f>
        <v>1544.2726</v>
      </c>
      <c r="F63" s="144">
        <f>F17+F22+F33+F38</f>
        <v>1495.2726</v>
      </c>
      <c r="G63" s="148">
        <f t="shared" si="31"/>
        <v>0.96826985080224826</v>
      </c>
      <c r="H63" s="144">
        <f t="shared" si="66"/>
        <v>599.17259999999999</v>
      </c>
      <c r="I63" s="144">
        <f>I54-I59</f>
        <v>0</v>
      </c>
      <c r="J63" s="144">
        <f>J54-J59</f>
        <v>0</v>
      </c>
      <c r="K63" s="149">
        <f t="shared" ref="K63" si="78">K16+K32</f>
        <v>0</v>
      </c>
      <c r="L63" s="144">
        <f>L54-L59</f>
        <v>0</v>
      </c>
      <c r="M63" s="144">
        <f>M54-M59</f>
        <v>0</v>
      </c>
      <c r="N63" s="149">
        <v>0</v>
      </c>
      <c r="O63" s="144">
        <f>O54-O59</f>
        <v>73.372600000000006</v>
      </c>
      <c r="P63" s="144">
        <f>P54-P59</f>
        <v>73.372600000000006</v>
      </c>
      <c r="Q63" s="145">
        <f t="shared" ref="Q63:Q65" si="79">P63/O63</f>
        <v>1</v>
      </c>
      <c r="R63" s="144">
        <f t="shared" si="69"/>
        <v>973.6</v>
      </c>
      <c r="S63" s="144">
        <f t="shared" si="69"/>
        <v>973.5</v>
      </c>
      <c r="T63" s="149">
        <v>0</v>
      </c>
      <c r="U63" s="144">
        <f>U54-U59</f>
        <v>256.8</v>
      </c>
      <c r="V63" s="144">
        <f>V54-V59</f>
        <v>256.8</v>
      </c>
      <c r="W63" s="149">
        <v>0</v>
      </c>
      <c r="X63" s="144">
        <f>X54-X59</f>
        <v>0</v>
      </c>
      <c r="Y63" s="144">
        <f>Y54-Y59</f>
        <v>0</v>
      </c>
      <c r="Z63" s="149">
        <v>0</v>
      </c>
      <c r="AA63" s="144">
        <f>AA54-AA59</f>
        <v>0</v>
      </c>
      <c r="AB63" s="144">
        <f>AB54-AB59</f>
        <v>48.9</v>
      </c>
      <c r="AC63" s="149">
        <v>0</v>
      </c>
      <c r="AD63" s="144">
        <f>AD54-AD59</f>
        <v>0</v>
      </c>
      <c r="AE63" s="144">
        <f>AE54-AE59</f>
        <v>57.1</v>
      </c>
      <c r="AF63" s="149">
        <v>0</v>
      </c>
      <c r="AG63" s="144">
        <f>AG54-AG59</f>
        <v>240.49999999999997</v>
      </c>
      <c r="AH63" s="144">
        <f>AH54-AH59</f>
        <v>85.6</v>
      </c>
      <c r="AI63" s="149">
        <v>0</v>
      </c>
      <c r="AJ63" s="144">
        <f>AJ54-AJ59</f>
        <v>0</v>
      </c>
      <c r="AK63" s="144">
        <f>AK54-AK59</f>
        <v>0</v>
      </c>
      <c r="AL63" s="149">
        <v>0</v>
      </c>
      <c r="AM63" s="144">
        <f>AM54-AM59</f>
        <v>0</v>
      </c>
      <c r="AN63" s="144">
        <f>AN54-AN59</f>
        <v>0</v>
      </c>
      <c r="AO63" s="149">
        <v>0</v>
      </c>
      <c r="AP63" s="144">
        <f>AP54-AP59</f>
        <v>0</v>
      </c>
      <c r="AQ63" s="23">
        <f>AQ54-AQ59</f>
        <v>0</v>
      </c>
      <c r="AR63" s="94">
        <v>0</v>
      </c>
      <c r="AS63" s="209"/>
      <c r="AT63" s="209"/>
      <c r="AU63" s="109"/>
      <c r="AV63" s="109"/>
      <c r="AW63" s="125"/>
    </row>
    <row r="64" spans="1:52" s="22" customFormat="1" ht="75">
      <c r="A64" s="233"/>
      <c r="B64" s="233"/>
      <c r="C64" s="233"/>
      <c r="D64" s="152" t="s">
        <v>27</v>
      </c>
      <c r="E64" s="144">
        <f>E18+E23+E34</f>
        <v>19654.5</v>
      </c>
      <c r="F64" s="144">
        <f t="shared" si="65"/>
        <v>16831.399999999998</v>
      </c>
      <c r="G64" s="148">
        <f t="shared" si="31"/>
        <v>0.85636368261721219</v>
      </c>
      <c r="H64" s="144">
        <f t="shared" si="66"/>
        <v>19654.5</v>
      </c>
      <c r="I64" s="144">
        <f t="shared" ref="I64:J65" si="80">I55-I60</f>
        <v>0</v>
      </c>
      <c r="J64" s="144">
        <f t="shared" si="80"/>
        <v>0</v>
      </c>
      <c r="K64" s="149">
        <v>0</v>
      </c>
      <c r="L64" s="144">
        <f t="shared" ref="L64:M65" si="81">L55-L60</f>
        <v>0</v>
      </c>
      <c r="M64" s="144">
        <f t="shared" si="81"/>
        <v>0</v>
      </c>
      <c r="N64" s="149">
        <v>0</v>
      </c>
      <c r="O64" s="144">
        <f t="shared" ref="O64:P65" si="82">O55-O60</f>
        <v>1811.9000000000015</v>
      </c>
      <c r="P64" s="144">
        <f t="shared" si="82"/>
        <v>1811.9</v>
      </c>
      <c r="Q64" s="145">
        <f t="shared" si="79"/>
        <v>0.99999999999999922</v>
      </c>
      <c r="R64" s="144">
        <f t="shared" ref="R64:S65" si="83">R55-R60</f>
        <v>704.70000000000073</v>
      </c>
      <c r="S64" s="144">
        <f t="shared" si="83"/>
        <v>704.70000000000073</v>
      </c>
      <c r="T64" s="149">
        <v>0</v>
      </c>
      <c r="U64" s="144">
        <f t="shared" ref="U64:V65" si="84">U55-U60</f>
        <v>6341.7999999999993</v>
      </c>
      <c r="V64" s="144">
        <f t="shared" si="84"/>
        <v>6341.8000000000029</v>
      </c>
      <c r="W64" s="149">
        <v>0</v>
      </c>
      <c r="X64" s="144">
        <f t="shared" ref="X64:Y65" si="85">X55-X60</f>
        <v>4857</v>
      </c>
      <c r="Y64" s="144">
        <f t="shared" si="85"/>
        <v>0</v>
      </c>
      <c r="Z64" s="149">
        <v>0</v>
      </c>
      <c r="AA64" s="144">
        <f t="shared" ref="AA64:AB65" si="86">AA55-AA60</f>
        <v>0</v>
      </c>
      <c r="AB64" s="144">
        <f t="shared" si="86"/>
        <v>4449.8</v>
      </c>
      <c r="AC64" s="149">
        <v>0</v>
      </c>
      <c r="AD64" s="144">
        <f t="shared" ref="AD64:AE65" si="87">AD55-AD60</f>
        <v>0</v>
      </c>
      <c r="AE64" s="144">
        <f t="shared" si="87"/>
        <v>1409.3</v>
      </c>
      <c r="AF64" s="149">
        <v>0</v>
      </c>
      <c r="AG64" s="144">
        <f t="shared" ref="AG64:AH65" si="88">AG55-AG60</f>
        <v>5939.1000000000058</v>
      </c>
      <c r="AH64" s="144">
        <f t="shared" si="88"/>
        <v>2113.8999999999942</v>
      </c>
      <c r="AI64" s="149">
        <v>0</v>
      </c>
      <c r="AJ64" s="144">
        <f t="shared" ref="AJ64:AK65" si="89">AJ55-AJ60</f>
        <v>0</v>
      </c>
      <c r="AK64" s="144">
        <f t="shared" si="89"/>
        <v>0</v>
      </c>
      <c r="AL64" s="149">
        <v>0</v>
      </c>
      <c r="AM64" s="144">
        <f t="shared" ref="AM64:AN65" si="90">AM55-AM60</f>
        <v>0</v>
      </c>
      <c r="AN64" s="144">
        <f t="shared" si="90"/>
        <v>0</v>
      </c>
      <c r="AO64" s="149">
        <v>0</v>
      </c>
      <c r="AP64" s="144">
        <f t="shared" ref="AP64:AQ65" si="91">AP55-AP60</f>
        <v>0</v>
      </c>
      <c r="AQ64" s="23">
        <f t="shared" si="91"/>
        <v>0</v>
      </c>
      <c r="AR64" s="94">
        <v>0</v>
      </c>
      <c r="AS64" s="209"/>
      <c r="AT64" s="209"/>
      <c r="AU64" s="109"/>
      <c r="AV64" s="109"/>
      <c r="AW64" s="125"/>
    </row>
    <row r="65" spans="1:49" s="22" customFormat="1" ht="75">
      <c r="A65" s="233"/>
      <c r="B65" s="233"/>
      <c r="C65" s="233"/>
      <c r="D65" s="152" t="s">
        <v>28</v>
      </c>
      <c r="E65" s="144">
        <f t="shared" ref="E65" si="92">E19+E24+E35</f>
        <v>49044.299999999996</v>
      </c>
      <c r="F65" s="144">
        <f t="shared" si="65"/>
        <v>46496.1</v>
      </c>
      <c r="G65" s="148">
        <f t="shared" si="31"/>
        <v>0.94804289183452517</v>
      </c>
      <c r="H65" s="144">
        <f t="shared" si="66"/>
        <v>49044.299999999996</v>
      </c>
      <c r="I65" s="144">
        <f t="shared" si="80"/>
        <v>19089.8</v>
      </c>
      <c r="J65" s="144">
        <f t="shared" si="80"/>
        <v>19089.8</v>
      </c>
      <c r="K65" s="149">
        <f>J65/I65</f>
        <v>1</v>
      </c>
      <c r="L65" s="144">
        <f t="shared" si="81"/>
        <v>0</v>
      </c>
      <c r="M65" s="144">
        <f t="shared" si="81"/>
        <v>0</v>
      </c>
      <c r="N65" s="149">
        <v>0</v>
      </c>
      <c r="O65" s="144">
        <f t="shared" si="82"/>
        <v>20394</v>
      </c>
      <c r="P65" s="144">
        <f t="shared" si="82"/>
        <v>10366.5</v>
      </c>
      <c r="Q65" s="145">
        <f t="shared" si="79"/>
        <v>0.50831126802000592</v>
      </c>
      <c r="R65" s="144">
        <f t="shared" si="83"/>
        <v>3512.7000000000003</v>
      </c>
      <c r="S65" s="144">
        <f>S56-S61</f>
        <v>13540.2</v>
      </c>
      <c r="T65" s="149">
        <v>0</v>
      </c>
      <c r="U65" s="144">
        <f t="shared" si="84"/>
        <v>3069.8</v>
      </c>
      <c r="V65" s="144">
        <f t="shared" si="84"/>
        <v>3069.9</v>
      </c>
      <c r="W65" s="149">
        <v>0</v>
      </c>
      <c r="X65" s="144">
        <f t="shared" si="85"/>
        <v>255.59999999999854</v>
      </c>
      <c r="Y65" s="144">
        <f t="shared" si="85"/>
        <v>0</v>
      </c>
      <c r="Z65" s="149">
        <v>0</v>
      </c>
      <c r="AA65" s="144">
        <f t="shared" si="86"/>
        <v>0</v>
      </c>
      <c r="AB65" s="144">
        <f t="shared" si="86"/>
        <v>236.7</v>
      </c>
      <c r="AC65" s="149">
        <v>0</v>
      </c>
      <c r="AD65" s="144">
        <f t="shared" si="87"/>
        <v>0</v>
      </c>
      <c r="AE65" s="144">
        <f t="shared" si="87"/>
        <v>77.2</v>
      </c>
      <c r="AF65" s="149">
        <v>0</v>
      </c>
      <c r="AG65" s="144">
        <f t="shared" si="88"/>
        <v>374.89999999999964</v>
      </c>
      <c r="AH65" s="144">
        <f t="shared" si="88"/>
        <v>115.80000000000018</v>
      </c>
      <c r="AI65" s="149">
        <v>0</v>
      </c>
      <c r="AJ65" s="144">
        <f t="shared" si="89"/>
        <v>1927.6</v>
      </c>
      <c r="AK65" s="144">
        <f t="shared" si="89"/>
        <v>0</v>
      </c>
      <c r="AL65" s="149">
        <v>0</v>
      </c>
      <c r="AM65" s="144">
        <f t="shared" si="90"/>
        <v>0</v>
      </c>
      <c r="AN65" s="144">
        <f t="shared" si="90"/>
        <v>0</v>
      </c>
      <c r="AO65" s="149">
        <v>0</v>
      </c>
      <c r="AP65" s="144">
        <f t="shared" si="91"/>
        <v>419.89999999999964</v>
      </c>
      <c r="AQ65" s="23">
        <f t="shared" si="91"/>
        <v>0</v>
      </c>
      <c r="AR65" s="94">
        <v>0</v>
      </c>
      <c r="AS65" s="210"/>
      <c r="AT65" s="210"/>
      <c r="AU65" s="110"/>
      <c r="AV65" s="110"/>
      <c r="AW65" s="125"/>
    </row>
    <row r="66" spans="1:49" s="78" customFormat="1">
      <c r="A66" s="212" t="s">
        <v>83</v>
      </c>
      <c r="B66" s="212"/>
      <c r="C66" s="212"/>
      <c r="D66" s="83" t="s">
        <v>38</v>
      </c>
      <c r="E66" s="144">
        <f>E53</f>
        <v>258503.37259999997</v>
      </c>
      <c r="F66" s="144">
        <f t="shared" ref="F66:AR69" si="93">F53</f>
        <v>206610.27259999997</v>
      </c>
      <c r="G66" s="145">
        <f>F66/E66</f>
        <v>0.79925561713928672</v>
      </c>
      <c r="H66" s="58">
        <f t="shared" si="93"/>
        <v>258503.3726</v>
      </c>
      <c r="I66" s="58">
        <f t="shared" si="93"/>
        <v>19089.8</v>
      </c>
      <c r="J66" s="58">
        <f t="shared" si="93"/>
        <v>19089.8</v>
      </c>
      <c r="K66" s="99">
        <f>J66/I66</f>
        <v>1</v>
      </c>
      <c r="L66" s="58">
        <f t="shared" si="93"/>
        <v>0</v>
      </c>
      <c r="M66" s="58">
        <f t="shared" si="93"/>
        <v>0</v>
      </c>
      <c r="N66" s="99">
        <v>0</v>
      </c>
      <c r="O66" s="58">
        <f t="shared" si="93"/>
        <v>39131.972600000001</v>
      </c>
      <c r="P66" s="58">
        <f t="shared" si="93"/>
        <v>12251.7726</v>
      </c>
      <c r="Q66" s="99">
        <f>P66/O66</f>
        <v>0.31308855102285338</v>
      </c>
      <c r="R66" s="58">
        <f t="shared" si="93"/>
        <v>27509.699999999997</v>
      </c>
      <c r="S66" s="58">
        <f t="shared" si="93"/>
        <v>45027.200000000004</v>
      </c>
      <c r="T66" s="58">
        <f t="shared" si="93"/>
        <v>1.6367753919526571</v>
      </c>
      <c r="U66" s="58">
        <f t="shared" si="93"/>
        <v>33947.200000000004</v>
      </c>
      <c r="V66" s="58">
        <f t="shared" si="93"/>
        <v>43309.80000000001</v>
      </c>
      <c r="W66" s="58">
        <f t="shared" si="93"/>
        <v>1.2757988876844042</v>
      </c>
      <c r="X66" s="58">
        <f t="shared" si="93"/>
        <v>21604.399999999998</v>
      </c>
      <c r="Y66" s="58">
        <f t="shared" si="93"/>
        <v>0</v>
      </c>
      <c r="Z66" s="58">
        <f t="shared" si="93"/>
        <v>0</v>
      </c>
      <c r="AA66" s="58">
        <f t="shared" si="93"/>
        <v>0</v>
      </c>
      <c r="AB66" s="58">
        <f t="shared" si="93"/>
        <v>4735.3999999999996</v>
      </c>
      <c r="AC66" s="58">
        <f t="shared" si="93"/>
        <v>0</v>
      </c>
      <c r="AD66" s="58">
        <f t="shared" si="93"/>
        <v>0</v>
      </c>
      <c r="AE66" s="58">
        <f t="shared" si="93"/>
        <v>1543.6</v>
      </c>
      <c r="AF66" s="58">
        <f t="shared" si="93"/>
        <v>0</v>
      </c>
      <c r="AG66" s="58">
        <f t="shared" si="93"/>
        <v>85916</v>
      </c>
      <c r="AH66" s="58">
        <f t="shared" si="93"/>
        <v>80652.7</v>
      </c>
      <c r="AI66" s="58">
        <f t="shared" si="93"/>
        <v>0</v>
      </c>
      <c r="AJ66" s="128">
        <f t="shared" si="93"/>
        <v>18780.3</v>
      </c>
      <c r="AK66" s="58">
        <f t="shared" si="93"/>
        <v>0</v>
      </c>
      <c r="AL66" s="58">
        <f t="shared" si="93"/>
        <v>0</v>
      </c>
      <c r="AM66" s="58">
        <f t="shared" si="93"/>
        <v>0</v>
      </c>
      <c r="AN66" s="58">
        <f t="shared" si="93"/>
        <v>0</v>
      </c>
      <c r="AO66" s="58">
        <f t="shared" si="93"/>
        <v>0</v>
      </c>
      <c r="AP66" s="58">
        <f t="shared" si="93"/>
        <v>12524</v>
      </c>
      <c r="AQ66" s="58">
        <f t="shared" si="93"/>
        <v>0</v>
      </c>
      <c r="AR66" s="58">
        <f t="shared" si="93"/>
        <v>0</v>
      </c>
      <c r="AS66" s="204"/>
      <c r="AT66" s="204"/>
      <c r="AU66" s="112"/>
      <c r="AV66" s="112"/>
      <c r="AW66" s="63"/>
    </row>
    <row r="67" spans="1:49" s="78" customFormat="1" ht="37.5">
      <c r="A67" s="212"/>
      <c r="B67" s="212"/>
      <c r="C67" s="212"/>
      <c r="D67" s="79" t="s">
        <v>31</v>
      </c>
      <c r="E67" s="144">
        <f t="shared" ref="E67:T69" si="94">E54</f>
        <v>1544.2726</v>
      </c>
      <c r="F67" s="144">
        <f t="shared" si="94"/>
        <v>1495.2726</v>
      </c>
      <c r="G67" s="145">
        <f t="shared" ref="G67:G69" si="95">F67/E67</f>
        <v>0.96826985080224826</v>
      </c>
      <c r="H67" s="58">
        <f t="shared" si="94"/>
        <v>1544.2726</v>
      </c>
      <c r="I67" s="58">
        <f t="shared" si="94"/>
        <v>0</v>
      </c>
      <c r="J67" s="58">
        <f t="shared" si="94"/>
        <v>0</v>
      </c>
      <c r="K67" s="58">
        <f t="shared" si="94"/>
        <v>0</v>
      </c>
      <c r="L67" s="58">
        <f t="shared" si="94"/>
        <v>0</v>
      </c>
      <c r="M67" s="58">
        <f t="shared" si="94"/>
        <v>0</v>
      </c>
      <c r="N67" s="99">
        <v>0</v>
      </c>
      <c r="O67" s="58">
        <f t="shared" si="94"/>
        <v>73.372600000000006</v>
      </c>
      <c r="P67" s="58">
        <f t="shared" si="94"/>
        <v>73.372600000000006</v>
      </c>
      <c r="Q67" s="99">
        <f t="shared" ref="Q67:Q69" si="96">P67/O67</f>
        <v>1</v>
      </c>
      <c r="R67" s="58">
        <f t="shared" si="94"/>
        <v>973.6</v>
      </c>
      <c r="S67" s="58">
        <f t="shared" si="94"/>
        <v>973.5</v>
      </c>
      <c r="T67" s="58">
        <f t="shared" si="94"/>
        <v>0.99989728841413306</v>
      </c>
      <c r="U67" s="58">
        <f t="shared" si="93"/>
        <v>256.8</v>
      </c>
      <c r="V67" s="58">
        <f t="shared" si="93"/>
        <v>256.8</v>
      </c>
      <c r="W67" s="58">
        <f t="shared" si="93"/>
        <v>1</v>
      </c>
      <c r="X67" s="58">
        <f t="shared" si="93"/>
        <v>0</v>
      </c>
      <c r="Y67" s="58">
        <f t="shared" si="93"/>
        <v>0</v>
      </c>
      <c r="Z67" s="58">
        <f t="shared" si="93"/>
        <v>0</v>
      </c>
      <c r="AA67" s="58">
        <f t="shared" si="93"/>
        <v>0</v>
      </c>
      <c r="AB67" s="58">
        <f t="shared" si="93"/>
        <v>48.9</v>
      </c>
      <c r="AC67" s="58">
        <f t="shared" si="93"/>
        <v>0</v>
      </c>
      <c r="AD67" s="58">
        <f t="shared" si="93"/>
        <v>0</v>
      </c>
      <c r="AE67" s="58">
        <f t="shared" si="93"/>
        <v>57.1</v>
      </c>
      <c r="AF67" s="58">
        <f t="shared" si="93"/>
        <v>0</v>
      </c>
      <c r="AG67" s="58">
        <f t="shared" si="93"/>
        <v>240.49999999999997</v>
      </c>
      <c r="AH67" s="58">
        <f t="shared" si="93"/>
        <v>85.6</v>
      </c>
      <c r="AI67" s="58">
        <f t="shared" si="93"/>
        <v>0</v>
      </c>
      <c r="AJ67" s="128">
        <f t="shared" si="93"/>
        <v>0</v>
      </c>
      <c r="AK67" s="58">
        <f t="shared" si="93"/>
        <v>0</v>
      </c>
      <c r="AL67" s="58">
        <f t="shared" si="93"/>
        <v>0</v>
      </c>
      <c r="AM67" s="58">
        <f t="shared" si="93"/>
        <v>0</v>
      </c>
      <c r="AN67" s="58">
        <f t="shared" si="93"/>
        <v>0</v>
      </c>
      <c r="AO67" s="58">
        <f t="shared" si="93"/>
        <v>0</v>
      </c>
      <c r="AP67" s="58">
        <f t="shared" si="93"/>
        <v>0</v>
      </c>
      <c r="AQ67" s="58">
        <f t="shared" si="93"/>
        <v>0</v>
      </c>
      <c r="AR67" s="58">
        <f t="shared" si="93"/>
        <v>0</v>
      </c>
      <c r="AS67" s="205"/>
      <c r="AT67" s="205"/>
      <c r="AU67" s="113"/>
      <c r="AV67" s="113"/>
      <c r="AW67" s="63"/>
    </row>
    <row r="68" spans="1:49" s="78" customFormat="1" ht="75">
      <c r="A68" s="212"/>
      <c r="B68" s="212"/>
      <c r="C68" s="212"/>
      <c r="D68" s="80" t="s">
        <v>27</v>
      </c>
      <c r="E68" s="144">
        <f t="shared" si="94"/>
        <v>172959.4</v>
      </c>
      <c r="F68" s="144">
        <f t="shared" si="93"/>
        <v>153211.09999999998</v>
      </c>
      <c r="G68" s="145">
        <f t="shared" si="95"/>
        <v>0.88582118115580877</v>
      </c>
      <c r="H68" s="58">
        <f t="shared" si="93"/>
        <v>172959.4</v>
      </c>
      <c r="I68" s="58">
        <f t="shared" si="93"/>
        <v>0</v>
      </c>
      <c r="J68" s="58">
        <f t="shared" si="93"/>
        <v>0</v>
      </c>
      <c r="K68" s="58">
        <f t="shared" si="94"/>
        <v>0</v>
      </c>
      <c r="L68" s="58">
        <f t="shared" si="93"/>
        <v>0</v>
      </c>
      <c r="M68" s="58">
        <f t="shared" si="93"/>
        <v>0</v>
      </c>
      <c r="N68" s="99">
        <v>0</v>
      </c>
      <c r="O68" s="58">
        <f t="shared" si="93"/>
        <v>18664.600000000002</v>
      </c>
      <c r="P68" s="58">
        <f t="shared" si="93"/>
        <v>1811.9</v>
      </c>
      <c r="Q68" s="99">
        <f t="shared" si="96"/>
        <v>9.7076819219270694E-2</v>
      </c>
      <c r="R68" s="58">
        <f t="shared" si="93"/>
        <v>21907.5</v>
      </c>
      <c r="S68" s="58">
        <f t="shared" si="93"/>
        <v>29397.600000000002</v>
      </c>
      <c r="T68" s="58">
        <f t="shared" si="94"/>
        <v>1.3418966107497434</v>
      </c>
      <c r="U68" s="58">
        <f t="shared" si="93"/>
        <v>30245.600000000002</v>
      </c>
      <c r="V68" s="58">
        <f t="shared" si="93"/>
        <v>39608.100000000006</v>
      </c>
      <c r="W68" s="58">
        <f t="shared" si="93"/>
        <v>1.3095491575634144</v>
      </c>
      <c r="X68" s="58">
        <f t="shared" si="93"/>
        <v>4857</v>
      </c>
      <c r="Y68" s="58">
        <f t="shared" si="93"/>
        <v>0</v>
      </c>
      <c r="Z68" s="58">
        <f t="shared" si="93"/>
        <v>0</v>
      </c>
      <c r="AA68" s="58">
        <f t="shared" si="93"/>
        <v>0</v>
      </c>
      <c r="AB68" s="58">
        <f t="shared" si="93"/>
        <v>4449.8</v>
      </c>
      <c r="AC68" s="58">
        <f t="shared" si="93"/>
        <v>0</v>
      </c>
      <c r="AD68" s="58">
        <f t="shared" si="93"/>
        <v>0</v>
      </c>
      <c r="AE68" s="58">
        <f t="shared" si="93"/>
        <v>1409.3</v>
      </c>
      <c r="AF68" s="58">
        <f t="shared" si="93"/>
        <v>0</v>
      </c>
      <c r="AG68" s="58">
        <f t="shared" si="93"/>
        <v>80432</v>
      </c>
      <c r="AH68" s="58">
        <f t="shared" si="93"/>
        <v>76534.399999999994</v>
      </c>
      <c r="AI68" s="58">
        <f t="shared" si="93"/>
        <v>0</v>
      </c>
      <c r="AJ68" s="128">
        <f t="shared" si="93"/>
        <v>16852.7</v>
      </c>
      <c r="AK68" s="58">
        <f t="shared" si="93"/>
        <v>0</v>
      </c>
      <c r="AL68" s="58">
        <f t="shared" si="93"/>
        <v>0</v>
      </c>
      <c r="AM68" s="58">
        <f t="shared" si="93"/>
        <v>0</v>
      </c>
      <c r="AN68" s="58">
        <f t="shared" si="93"/>
        <v>0</v>
      </c>
      <c r="AO68" s="58">
        <f t="shared" si="93"/>
        <v>0</v>
      </c>
      <c r="AP68" s="58">
        <f t="shared" si="93"/>
        <v>0</v>
      </c>
      <c r="AQ68" s="58">
        <f t="shared" si="93"/>
        <v>0</v>
      </c>
      <c r="AR68" s="58">
        <f t="shared" si="93"/>
        <v>0</v>
      </c>
      <c r="AS68" s="205"/>
      <c r="AT68" s="205"/>
      <c r="AU68" s="113"/>
      <c r="AV68" s="113"/>
      <c r="AW68" s="63"/>
    </row>
    <row r="69" spans="1:49" s="78" customFormat="1" ht="75">
      <c r="A69" s="212"/>
      <c r="B69" s="212"/>
      <c r="C69" s="212"/>
      <c r="D69" s="80" t="s">
        <v>28</v>
      </c>
      <c r="E69" s="144">
        <f t="shared" si="94"/>
        <v>83999.699999999983</v>
      </c>
      <c r="F69" s="144">
        <f t="shared" si="93"/>
        <v>51903.899999999994</v>
      </c>
      <c r="G69" s="145">
        <f t="shared" si="95"/>
        <v>0.61790577823492232</v>
      </c>
      <c r="H69" s="58">
        <f t="shared" si="93"/>
        <v>83999.700000000012</v>
      </c>
      <c r="I69" s="58">
        <f t="shared" si="93"/>
        <v>19089.8</v>
      </c>
      <c r="J69" s="58">
        <f t="shared" si="93"/>
        <v>19089.8</v>
      </c>
      <c r="K69" s="99">
        <f t="shared" ref="K69" si="97">J69/I69</f>
        <v>1</v>
      </c>
      <c r="L69" s="58">
        <f t="shared" si="93"/>
        <v>0</v>
      </c>
      <c r="M69" s="58">
        <f t="shared" si="93"/>
        <v>0</v>
      </c>
      <c r="N69" s="99">
        <v>0</v>
      </c>
      <c r="O69" s="58">
        <f t="shared" si="93"/>
        <v>20394</v>
      </c>
      <c r="P69" s="58">
        <f t="shared" si="93"/>
        <v>10366.5</v>
      </c>
      <c r="Q69" s="99">
        <f t="shared" si="96"/>
        <v>0.50831126802000592</v>
      </c>
      <c r="R69" s="58">
        <f t="shared" si="93"/>
        <v>4628.6000000000004</v>
      </c>
      <c r="S69" s="58">
        <f t="shared" si="93"/>
        <v>14656.1</v>
      </c>
      <c r="T69" s="58">
        <f t="shared" si="94"/>
        <v>3.1664218122110355</v>
      </c>
      <c r="U69" s="58">
        <f t="shared" si="93"/>
        <v>3444.8</v>
      </c>
      <c r="V69" s="58">
        <f t="shared" si="93"/>
        <v>3444.9</v>
      </c>
      <c r="W69" s="58">
        <f t="shared" si="93"/>
        <v>1.0000290292614955</v>
      </c>
      <c r="X69" s="58">
        <f t="shared" si="93"/>
        <v>16747.399999999998</v>
      </c>
      <c r="Y69" s="58">
        <f t="shared" si="93"/>
        <v>0</v>
      </c>
      <c r="Z69" s="58">
        <f t="shared" si="93"/>
        <v>0</v>
      </c>
      <c r="AA69" s="58">
        <f t="shared" si="93"/>
        <v>0</v>
      </c>
      <c r="AB69" s="58">
        <f t="shared" si="93"/>
        <v>236.7</v>
      </c>
      <c r="AC69" s="58">
        <f t="shared" si="93"/>
        <v>0</v>
      </c>
      <c r="AD69" s="58">
        <f t="shared" si="93"/>
        <v>0</v>
      </c>
      <c r="AE69" s="58">
        <f t="shared" si="93"/>
        <v>77.2</v>
      </c>
      <c r="AF69" s="58">
        <f t="shared" si="93"/>
        <v>0</v>
      </c>
      <c r="AG69" s="58">
        <f t="shared" si="93"/>
        <v>5243.5</v>
      </c>
      <c r="AH69" s="58">
        <f t="shared" si="93"/>
        <v>4032.7000000000003</v>
      </c>
      <c r="AI69" s="58">
        <f t="shared" si="93"/>
        <v>0</v>
      </c>
      <c r="AJ69" s="128">
        <f t="shared" si="93"/>
        <v>1927.6</v>
      </c>
      <c r="AK69" s="58">
        <f t="shared" si="93"/>
        <v>0</v>
      </c>
      <c r="AL69" s="58">
        <f t="shared" si="93"/>
        <v>0</v>
      </c>
      <c r="AM69" s="58">
        <f t="shared" si="93"/>
        <v>0</v>
      </c>
      <c r="AN69" s="58">
        <f t="shared" si="93"/>
        <v>0</v>
      </c>
      <c r="AO69" s="58">
        <f t="shared" si="93"/>
        <v>0</v>
      </c>
      <c r="AP69" s="58">
        <f t="shared" si="93"/>
        <v>12524</v>
      </c>
      <c r="AQ69" s="58">
        <f t="shared" si="93"/>
        <v>0</v>
      </c>
      <c r="AR69" s="58">
        <f t="shared" si="93"/>
        <v>0</v>
      </c>
      <c r="AS69" s="206"/>
      <c r="AT69" s="206"/>
      <c r="AU69" s="114"/>
      <c r="AV69" s="114"/>
      <c r="AW69" s="63"/>
    </row>
    <row r="70" spans="1:49" s="64" customFormat="1">
      <c r="A70" s="203" t="s">
        <v>56</v>
      </c>
      <c r="B70" s="203"/>
      <c r="C70" s="203"/>
      <c r="D70" s="83" t="s">
        <v>38</v>
      </c>
      <c r="E70" s="144">
        <f>E53-E66</f>
        <v>0</v>
      </c>
      <c r="F70" s="147">
        <f t="shared" si="65"/>
        <v>0</v>
      </c>
      <c r="G70" s="149">
        <v>0</v>
      </c>
      <c r="H70" s="58">
        <f t="shared" ref="H70:AQ73" si="98">H53-H66</f>
        <v>0</v>
      </c>
      <c r="I70" s="58">
        <f t="shared" si="98"/>
        <v>0</v>
      </c>
      <c r="J70" s="58">
        <f t="shared" si="98"/>
        <v>0</v>
      </c>
      <c r="K70" s="99">
        <v>0</v>
      </c>
      <c r="L70" s="58">
        <f t="shared" si="98"/>
        <v>0</v>
      </c>
      <c r="M70" s="58">
        <f t="shared" si="98"/>
        <v>0</v>
      </c>
      <c r="N70" s="99">
        <v>0</v>
      </c>
      <c r="O70" s="58">
        <f t="shared" si="98"/>
        <v>0</v>
      </c>
      <c r="P70" s="58">
        <f t="shared" si="98"/>
        <v>0</v>
      </c>
      <c r="Q70" s="99">
        <v>0</v>
      </c>
      <c r="R70" s="58">
        <f t="shared" si="98"/>
        <v>0</v>
      </c>
      <c r="S70" s="58">
        <f t="shared" si="98"/>
        <v>0</v>
      </c>
      <c r="T70" s="99">
        <v>0</v>
      </c>
      <c r="U70" s="58">
        <f t="shared" si="98"/>
        <v>0</v>
      </c>
      <c r="V70" s="58">
        <f t="shared" si="98"/>
        <v>0</v>
      </c>
      <c r="W70" s="99">
        <v>0</v>
      </c>
      <c r="X70" s="58">
        <f t="shared" si="98"/>
        <v>0</v>
      </c>
      <c r="Y70" s="58">
        <f t="shared" si="98"/>
        <v>0</v>
      </c>
      <c r="Z70" s="99">
        <v>0</v>
      </c>
      <c r="AA70" s="58">
        <f t="shared" si="98"/>
        <v>0</v>
      </c>
      <c r="AB70" s="58">
        <f t="shared" si="98"/>
        <v>0</v>
      </c>
      <c r="AC70" s="99">
        <v>0</v>
      </c>
      <c r="AD70" s="58">
        <f t="shared" si="98"/>
        <v>0</v>
      </c>
      <c r="AE70" s="58">
        <f t="shared" si="98"/>
        <v>0</v>
      </c>
      <c r="AF70" s="99">
        <v>0</v>
      </c>
      <c r="AG70" s="58">
        <f t="shared" si="98"/>
        <v>0</v>
      </c>
      <c r="AH70" s="58">
        <f t="shared" si="98"/>
        <v>0</v>
      </c>
      <c r="AI70" s="99">
        <v>0</v>
      </c>
      <c r="AJ70" s="128">
        <f t="shared" si="98"/>
        <v>0</v>
      </c>
      <c r="AK70" s="58">
        <f t="shared" si="98"/>
        <v>0</v>
      </c>
      <c r="AL70" s="99">
        <v>0</v>
      </c>
      <c r="AM70" s="58">
        <f t="shared" si="98"/>
        <v>0</v>
      </c>
      <c r="AN70" s="58">
        <f t="shared" si="98"/>
        <v>0</v>
      </c>
      <c r="AO70" s="99">
        <v>0</v>
      </c>
      <c r="AP70" s="58">
        <f t="shared" si="98"/>
        <v>0</v>
      </c>
      <c r="AQ70" s="58">
        <f t="shared" si="98"/>
        <v>0</v>
      </c>
      <c r="AR70" s="99">
        <v>0</v>
      </c>
      <c r="AS70" s="214"/>
      <c r="AT70" s="214"/>
      <c r="AU70" s="115"/>
      <c r="AV70" s="115"/>
      <c r="AW70" s="126"/>
    </row>
    <row r="71" spans="1:49" s="64" customFormat="1" ht="37.5">
      <c r="A71" s="203"/>
      <c r="B71" s="203"/>
      <c r="C71" s="203"/>
      <c r="D71" s="75" t="s">
        <v>31</v>
      </c>
      <c r="E71" s="144">
        <f t="shared" ref="E71:E73" si="99">E54-E67</f>
        <v>0</v>
      </c>
      <c r="F71" s="147">
        <f t="shared" si="65"/>
        <v>0</v>
      </c>
      <c r="G71" s="149">
        <v>0</v>
      </c>
      <c r="H71" s="58">
        <f t="shared" si="98"/>
        <v>0</v>
      </c>
      <c r="I71" s="58">
        <f t="shared" si="98"/>
        <v>0</v>
      </c>
      <c r="J71" s="58">
        <f t="shared" si="98"/>
        <v>0</v>
      </c>
      <c r="K71" s="99">
        <v>0</v>
      </c>
      <c r="L71" s="58">
        <f t="shared" si="98"/>
        <v>0</v>
      </c>
      <c r="M71" s="58">
        <f t="shared" si="98"/>
        <v>0</v>
      </c>
      <c r="N71" s="99">
        <v>0</v>
      </c>
      <c r="O71" s="58">
        <f t="shared" si="98"/>
        <v>0</v>
      </c>
      <c r="P71" s="58">
        <f t="shared" si="98"/>
        <v>0</v>
      </c>
      <c r="Q71" s="99">
        <v>0</v>
      </c>
      <c r="R71" s="58">
        <f t="shared" si="98"/>
        <v>0</v>
      </c>
      <c r="S71" s="58">
        <f t="shared" si="98"/>
        <v>0</v>
      </c>
      <c r="T71" s="99">
        <v>0</v>
      </c>
      <c r="U71" s="58">
        <f t="shared" si="98"/>
        <v>0</v>
      </c>
      <c r="V71" s="58">
        <f t="shared" si="98"/>
        <v>0</v>
      </c>
      <c r="W71" s="99">
        <v>0</v>
      </c>
      <c r="X71" s="58">
        <f t="shared" si="98"/>
        <v>0</v>
      </c>
      <c r="Y71" s="58">
        <f t="shared" si="98"/>
        <v>0</v>
      </c>
      <c r="Z71" s="99">
        <v>0</v>
      </c>
      <c r="AA71" s="58">
        <f t="shared" si="98"/>
        <v>0</v>
      </c>
      <c r="AB71" s="58">
        <f t="shared" si="98"/>
        <v>0</v>
      </c>
      <c r="AC71" s="99">
        <v>0</v>
      </c>
      <c r="AD71" s="58">
        <f t="shared" si="98"/>
        <v>0</v>
      </c>
      <c r="AE71" s="58">
        <f t="shared" si="98"/>
        <v>0</v>
      </c>
      <c r="AF71" s="99">
        <v>0</v>
      </c>
      <c r="AG71" s="58">
        <f t="shared" si="98"/>
        <v>0</v>
      </c>
      <c r="AH71" s="58">
        <f t="shared" si="98"/>
        <v>0</v>
      </c>
      <c r="AI71" s="99">
        <v>0</v>
      </c>
      <c r="AJ71" s="128">
        <f t="shared" si="98"/>
        <v>0</v>
      </c>
      <c r="AK71" s="58">
        <f t="shared" si="98"/>
        <v>0</v>
      </c>
      <c r="AL71" s="99">
        <v>0</v>
      </c>
      <c r="AM71" s="58">
        <f t="shared" si="98"/>
        <v>0</v>
      </c>
      <c r="AN71" s="58">
        <f t="shared" si="98"/>
        <v>0</v>
      </c>
      <c r="AO71" s="99">
        <v>0</v>
      </c>
      <c r="AP71" s="58">
        <f t="shared" si="98"/>
        <v>0</v>
      </c>
      <c r="AQ71" s="58">
        <f t="shared" si="98"/>
        <v>0</v>
      </c>
      <c r="AR71" s="99">
        <v>0</v>
      </c>
      <c r="AS71" s="215"/>
      <c r="AT71" s="215"/>
      <c r="AU71" s="116"/>
      <c r="AV71" s="116"/>
      <c r="AW71" s="126"/>
    </row>
    <row r="72" spans="1:49" s="64" customFormat="1" ht="75">
      <c r="A72" s="203"/>
      <c r="B72" s="203"/>
      <c r="C72" s="203"/>
      <c r="D72" s="76" t="s">
        <v>27</v>
      </c>
      <c r="E72" s="144">
        <f t="shared" si="99"/>
        <v>0</v>
      </c>
      <c r="F72" s="147">
        <f t="shared" si="65"/>
        <v>0</v>
      </c>
      <c r="G72" s="149">
        <v>0</v>
      </c>
      <c r="H72" s="58">
        <f t="shared" si="98"/>
        <v>0</v>
      </c>
      <c r="I72" s="58">
        <f t="shared" si="98"/>
        <v>0</v>
      </c>
      <c r="J72" s="58">
        <f t="shared" si="98"/>
        <v>0</v>
      </c>
      <c r="K72" s="99">
        <v>0</v>
      </c>
      <c r="L72" s="58">
        <f t="shared" si="98"/>
        <v>0</v>
      </c>
      <c r="M72" s="58">
        <f t="shared" si="98"/>
        <v>0</v>
      </c>
      <c r="N72" s="99">
        <v>0</v>
      </c>
      <c r="O72" s="58">
        <f t="shared" si="98"/>
        <v>0</v>
      </c>
      <c r="P72" s="58">
        <f t="shared" si="98"/>
        <v>0</v>
      </c>
      <c r="Q72" s="99">
        <v>0</v>
      </c>
      <c r="R72" s="58">
        <f t="shared" si="98"/>
        <v>0</v>
      </c>
      <c r="S72" s="58">
        <f t="shared" si="98"/>
        <v>0</v>
      </c>
      <c r="T72" s="99">
        <v>0</v>
      </c>
      <c r="U72" s="58">
        <f t="shared" si="98"/>
        <v>0</v>
      </c>
      <c r="V72" s="58">
        <f t="shared" si="98"/>
        <v>0</v>
      </c>
      <c r="W72" s="99">
        <v>0</v>
      </c>
      <c r="X72" s="58">
        <f t="shared" si="98"/>
        <v>0</v>
      </c>
      <c r="Y72" s="58">
        <f t="shared" si="98"/>
        <v>0</v>
      </c>
      <c r="Z72" s="99">
        <v>0</v>
      </c>
      <c r="AA72" s="58">
        <f t="shared" si="98"/>
        <v>0</v>
      </c>
      <c r="AB72" s="58">
        <f t="shared" si="98"/>
        <v>0</v>
      </c>
      <c r="AC72" s="99">
        <v>0</v>
      </c>
      <c r="AD72" s="58">
        <f t="shared" si="98"/>
        <v>0</v>
      </c>
      <c r="AE72" s="58">
        <f t="shared" si="98"/>
        <v>0</v>
      </c>
      <c r="AF72" s="99">
        <v>0</v>
      </c>
      <c r="AG72" s="58">
        <f t="shared" si="98"/>
        <v>0</v>
      </c>
      <c r="AH72" s="58">
        <f t="shared" si="98"/>
        <v>0</v>
      </c>
      <c r="AI72" s="99">
        <v>0</v>
      </c>
      <c r="AJ72" s="128">
        <f t="shared" si="98"/>
        <v>0</v>
      </c>
      <c r="AK72" s="58">
        <f t="shared" si="98"/>
        <v>0</v>
      </c>
      <c r="AL72" s="99">
        <v>0</v>
      </c>
      <c r="AM72" s="58">
        <f t="shared" si="98"/>
        <v>0</v>
      </c>
      <c r="AN72" s="58">
        <f t="shared" si="98"/>
        <v>0</v>
      </c>
      <c r="AO72" s="99">
        <v>0</v>
      </c>
      <c r="AP72" s="58">
        <f t="shared" si="98"/>
        <v>0</v>
      </c>
      <c r="AQ72" s="58">
        <f t="shared" si="98"/>
        <v>0</v>
      </c>
      <c r="AR72" s="99">
        <v>0</v>
      </c>
      <c r="AS72" s="215"/>
      <c r="AT72" s="215"/>
      <c r="AU72" s="116"/>
      <c r="AV72" s="116"/>
      <c r="AW72" s="126"/>
    </row>
    <row r="73" spans="1:49" s="64" customFormat="1" ht="56.25">
      <c r="A73" s="203"/>
      <c r="B73" s="203"/>
      <c r="C73" s="203"/>
      <c r="D73" s="76" t="s">
        <v>28</v>
      </c>
      <c r="E73" s="144">
        <f t="shared" si="99"/>
        <v>0</v>
      </c>
      <c r="F73" s="147">
        <f t="shared" si="65"/>
        <v>0</v>
      </c>
      <c r="G73" s="149">
        <v>0</v>
      </c>
      <c r="H73" s="58">
        <f t="shared" si="98"/>
        <v>0</v>
      </c>
      <c r="I73" s="58">
        <f t="shared" si="98"/>
        <v>0</v>
      </c>
      <c r="J73" s="58">
        <f t="shared" si="98"/>
        <v>0</v>
      </c>
      <c r="K73" s="99">
        <v>0</v>
      </c>
      <c r="L73" s="58">
        <f t="shared" si="98"/>
        <v>0</v>
      </c>
      <c r="M73" s="58">
        <f t="shared" si="98"/>
        <v>0</v>
      </c>
      <c r="N73" s="99">
        <v>0</v>
      </c>
      <c r="O73" s="58">
        <f t="shared" si="98"/>
        <v>0</v>
      </c>
      <c r="P73" s="58">
        <f t="shared" si="98"/>
        <v>0</v>
      </c>
      <c r="Q73" s="99">
        <v>0</v>
      </c>
      <c r="R73" s="58">
        <f t="shared" si="98"/>
        <v>0</v>
      </c>
      <c r="S73" s="58">
        <f t="shared" si="98"/>
        <v>0</v>
      </c>
      <c r="T73" s="99">
        <v>0</v>
      </c>
      <c r="U73" s="58">
        <f t="shared" si="98"/>
        <v>0</v>
      </c>
      <c r="V73" s="58">
        <f t="shared" si="98"/>
        <v>0</v>
      </c>
      <c r="W73" s="99">
        <v>0</v>
      </c>
      <c r="X73" s="58">
        <f t="shared" si="98"/>
        <v>0</v>
      </c>
      <c r="Y73" s="58">
        <f t="shared" si="98"/>
        <v>0</v>
      </c>
      <c r="Z73" s="99">
        <v>0</v>
      </c>
      <c r="AA73" s="58">
        <f t="shared" si="98"/>
        <v>0</v>
      </c>
      <c r="AB73" s="58">
        <f t="shared" si="98"/>
        <v>0</v>
      </c>
      <c r="AC73" s="99">
        <v>0</v>
      </c>
      <c r="AD73" s="58">
        <f t="shared" si="98"/>
        <v>0</v>
      </c>
      <c r="AE73" s="58">
        <f t="shared" si="98"/>
        <v>0</v>
      </c>
      <c r="AF73" s="99">
        <v>0</v>
      </c>
      <c r="AG73" s="58">
        <f t="shared" si="98"/>
        <v>0</v>
      </c>
      <c r="AH73" s="58">
        <f t="shared" si="98"/>
        <v>0</v>
      </c>
      <c r="AI73" s="99">
        <v>0</v>
      </c>
      <c r="AJ73" s="128">
        <f t="shared" si="98"/>
        <v>0</v>
      </c>
      <c r="AK73" s="58">
        <f t="shared" si="98"/>
        <v>0</v>
      </c>
      <c r="AL73" s="99">
        <v>0</v>
      </c>
      <c r="AM73" s="58">
        <f t="shared" si="98"/>
        <v>0</v>
      </c>
      <c r="AN73" s="58">
        <f t="shared" si="98"/>
        <v>0</v>
      </c>
      <c r="AO73" s="99">
        <v>0</v>
      </c>
      <c r="AP73" s="58">
        <f t="shared" si="98"/>
        <v>0</v>
      </c>
      <c r="AQ73" s="58">
        <f t="shared" si="98"/>
        <v>0</v>
      </c>
      <c r="AR73" s="99">
        <v>0</v>
      </c>
      <c r="AS73" s="216"/>
      <c r="AT73" s="216"/>
      <c r="AU73" s="117"/>
      <c r="AV73" s="117"/>
      <c r="AW73" s="126"/>
    </row>
    <row r="74" spans="1:49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129"/>
      <c r="AK74" s="61"/>
      <c r="AL74" s="61"/>
      <c r="AM74" s="61"/>
      <c r="AN74" s="61"/>
      <c r="AO74" s="61"/>
      <c r="AP74" s="61"/>
      <c r="AQ74" s="61"/>
      <c r="AR74" s="61"/>
      <c r="AS74" s="63"/>
      <c r="AT74" s="63"/>
      <c r="AW74" s="63"/>
    </row>
    <row r="75" spans="1:49">
      <c r="A75" s="24"/>
      <c r="B75" s="25" t="s">
        <v>34</v>
      </c>
      <c r="D75" s="25" t="s">
        <v>35</v>
      </c>
      <c r="E75" s="49"/>
      <c r="G75" s="159"/>
      <c r="H75" s="4"/>
      <c r="O75" s="55"/>
      <c r="AP75" s="4"/>
      <c r="AQ75" s="4"/>
      <c r="AR75" s="4"/>
      <c r="AS75" s="57"/>
      <c r="AT75" s="57"/>
      <c r="AW75" s="57"/>
    </row>
    <row r="76" spans="1:49">
      <c r="A76" s="24"/>
      <c r="B76" s="25" t="s">
        <v>36</v>
      </c>
      <c r="D76" s="1"/>
      <c r="E76" s="49"/>
      <c r="G76" s="159"/>
      <c r="H76" s="4"/>
      <c r="J76" s="101">
        <f>I53+L53+O53</f>
        <v>58221.772599999997</v>
      </c>
      <c r="K76" s="101">
        <f>R53+U53+X53</f>
        <v>83061.3</v>
      </c>
      <c r="L76" s="101">
        <f>AG53+AD53+AA53</f>
        <v>85916</v>
      </c>
      <c r="M76" s="101">
        <f>AP62+AM62+AJ62</f>
        <v>2347.5</v>
      </c>
      <c r="N76" s="217">
        <f>J76+K76+L76+M76</f>
        <v>229546.57260000001</v>
      </c>
      <c r="O76" s="217"/>
      <c r="AP76" s="4"/>
      <c r="AQ76" s="4"/>
      <c r="AR76" s="4"/>
      <c r="AS76" s="57"/>
      <c r="AT76" s="57"/>
      <c r="AW76" s="57"/>
    </row>
    <row r="77" spans="1:49" ht="93.75">
      <c r="A77" s="24"/>
      <c r="B77" s="84" t="s">
        <v>100</v>
      </c>
      <c r="D77" s="213" t="s">
        <v>37</v>
      </c>
      <c r="E77" s="213"/>
      <c r="G77" s="159"/>
      <c r="H77" s="4"/>
      <c r="I77" s="27"/>
      <c r="J77" s="27"/>
      <c r="AP77" s="4"/>
      <c r="AQ77" s="4"/>
      <c r="AR77" s="4"/>
      <c r="AS77" s="57"/>
      <c r="AT77" s="57"/>
      <c r="AW77" s="57"/>
    </row>
    <row r="78" spans="1:49">
      <c r="A78" s="24"/>
      <c r="B78" s="2" t="s">
        <v>101</v>
      </c>
      <c r="D78" s="28" t="s">
        <v>57</v>
      </c>
      <c r="E78" s="49"/>
      <c r="G78" s="159"/>
      <c r="H78" s="4"/>
      <c r="U78" s="29"/>
      <c r="V78" s="29"/>
      <c r="W78" s="29"/>
      <c r="X78" s="29"/>
      <c r="Y78" s="29"/>
      <c r="Z78" s="29"/>
      <c r="AA78" s="139"/>
      <c r="AB78" s="139"/>
      <c r="AC78" s="139"/>
      <c r="AD78" s="139"/>
      <c r="AE78" s="139"/>
      <c r="AF78" s="139"/>
      <c r="AG78" s="139"/>
      <c r="AH78" s="139"/>
      <c r="AI78" s="139"/>
      <c r="AM78" s="29"/>
      <c r="AN78" s="29"/>
      <c r="AO78" s="29"/>
      <c r="AP78" s="4"/>
      <c r="AQ78" s="4"/>
      <c r="AR78" s="4"/>
      <c r="AS78" s="57"/>
      <c r="AT78" s="57"/>
      <c r="AW78" s="57"/>
    </row>
    <row r="79" spans="1:49">
      <c r="A79" s="24"/>
      <c r="B79" s="84" t="s">
        <v>66</v>
      </c>
      <c r="D79" s="1" t="s">
        <v>67</v>
      </c>
      <c r="E79" s="49"/>
      <c r="G79" s="159"/>
      <c r="H79" s="4"/>
      <c r="U79" s="29"/>
      <c r="V79" s="29"/>
      <c r="W79" s="29"/>
      <c r="X79" s="29"/>
      <c r="Y79" s="29"/>
      <c r="Z79" s="29"/>
      <c r="AA79" s="139"/>
      <c r="AB79" s="139"/>
      <c r="AC79" s="139"/>
      <c r="AD79" s="139"/>
      <c r="AE79" s="139"/>
      <c r="AF79" s="139"/>
      <c r="AG79" s="139"/>
      <c r="AH79" s="139"/>
      <c r="AI79" s="139"/>
      <c r="AM79" s="29"/>
      <c r="AN79" s="29"/>
      <c r="AO79" s="29"/>
      <c r="AP79" s="4"/>
      <c r="AQ79" s="4"/>
      <c r="AR79" s="4"/>
      <c r="AS79" s="57"/>
      <c r="AT79" s="57"/>
      <c r="AW79" s="57"/>
    </row>
    <row r="80" spans="1:49">
      <c r="B80" s="4" t="s">
        <v>53</v>
      </c>
      <c r="D80" s="30"/>
      <c r="E80" s="16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139"/>
      <c r="AB80" s="139"/>
      <c r="AC80" s="139"/>
      <c r="AD80" s="139"/>
      <c r="AE80" s="139"/>
      <c r="AF80" s="139"/>
      <c r="AG80" s="139"/>
      <c r="AH80" s="139"/>
      <c r="AI80" s="139"/>
      <c r="AN80" s="29"/>
      <c r="AO80" s="29"/>
      <c r="AP80" s="4"/>
      <c r="AQ80" s="4"/>
      <c r="AR80" s="4"/>
      <c r="AS80" s="57"/>
      <c r="AT80" s="57"/>
      <c r="AW80" s="57"/>
    </row>
    <row r="81" spans="2:49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139"/>
      <c r="AB81" s="139"/>
      <c r="AC81" s="139"/>
      <c r="AD81" s="139"/>
      <c r="AE81" s="139"/>
      <c r="AF81" s="139"/>
      <c r="AG81" s="139"/>
      <c r="AH81" s="139"/>
      <c r="AI81" s="139"/>
      <c r="AN81" s="29"/>
      <c r="AO81" s="29"/>
      <c r="AP81" s="4"/>
      <c r="AQ81" s="4"/>
      <c r="AR81" s="4"/>
      <c r="AS81" s="57"/>
      <c r="AT81" s="57"/>
      <c r="AW81" s="57"/>
    </row>
    <row r="82" spans="2:49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139"/>
      <c r="AB82" s="139"/>
      <c r="AC82" s="139"/>
      <c r="AD82" s="139"/>
      <c r="AE82" s="139"/>
      <c r="AF82" s="139"/>
      <c r="AG82" s="139"/>
      <c r="AH82" s="139"/>
      <c r="AI82" s="139"/>
      <c r="AN82" s="29"/>
      <c r="AO82" s="29"/>
      <c r="AP82" s="4"/>
      <c r="AQ82" s="4"/>
      <c r="AR82" s="4"/>
      <c r="AS82" s="57"/>
      <c r="AT82" s="57"/>
      <c r="AW82" s="57"/>
    </row>
    <row r="83" spans="2:49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139"/>
      <c r="AB83" s="139"/>
      <c r="AC83" s="139"/>
      <c r="AD83" s="139"/>
      <c r="AE83" s="139"/>
      <c r="AF83" s="139"/>
      <c r="AG83" s="139"/>
      <c r="AH83" s="139"/>
      <c r="AI83" s="139"/>
      <c r="AN83" s="29"/>
      <c r="AO83" s="29"/>
      <c r="AP83" s="28"/>
      <c r="AQ83" s="4"/>
      <c r="AR83" s="4"/>
      <c r="AS83" s="57"/>
      <c r="AT83" s="57"/>
      <c r="AW83" s="57"/>
    </row>
    <row r="84" spans="2:49">
      <c r="B84" s="4"/>
      <c r="D84" s="4"/>
      <c r="E84" s="159"/>
      <c r="F84" s="159"/>
      <c r="G84" s="159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40"/>
      <c r="AB84" s="140"/>
      <c r="AC84" s="140"/>
      <c r="AD84" s="140"/>
      <c r="AE84" s="140"/>
      <c r="AF84" s="140"/>
      <c r="AG84" s="140"/>
      <c r="AH84" s="140"/>
      <c r="AI84" s="140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  <c r="AW84" s="57"/>
    </row>
    <row r="85" spans="2:49">
      <c r="D85" s="4"/>
      <c r="E85" s="159"/>
      <c r="F85" s="159"/>
      <c r="G85" s="159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40"/>
      <c r="AB85" s="140"/>
      <c r="AC85" s="140"/>
      <c r="AD85" s="140"/>
      <c r="AE85" s="140"/>
      <c r="AF85" s="140"/>
      <c r="AG85" s="140"/>
      <c r="AH85" s="140"/>
      <c r="AI85" s="140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  <c r="AW85" s="57"/>
    </row>
    <row r="86" spans="2:49">
      <c r="D86" s="4"/>
      <c r="E86" s="159"/>
      <c r="F86" s="159"/>
      <c r="G86" s="159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40"/>
      <c r="AB86" s="140"/>
      <c r="AC86" s="140"/>
      <c r="AD86" s="140"/>
      <c r="AE86" s="140"/>
      <c r="AF86" s="140"/>
      <c r="AG86" s="140"/>
      <c r="AH86" s="140"/>
      <c r="AI86" s="140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  <c r="AW86" s="57"/>
    </row>
    <row r="87" spans="2:49">
      <c r="B87" s="32"/>
      <c r="C87" s="30"/>
      <c r="AP87" s="4"/>
      <c r="AQ87" s="4"/>
      <c r="AR87" s="4"/>
      <c r="AS87" s="57"/>
      <c r="AT87" s="57"/>
      <c r="AW87" s="57"/>
    </row>
    <row r="88" spans="2:49">
      <c r="U88" s="31"/>
      <c r="V88" s="31"/>
      <c r="W88" s="31"/>
      <c r="X88" s="31"/>
      <c r="Y88" s="31"/>
      <c r="Z88" s="31"/>
      <c r="AA88" s="141"/>
      <c r="AB88" s="141"/>
      <c r="AC88" s="141"/>
      <c r="AD88" s="141"/>
      <c r="AE88" s="141"/>
      <c r="AF88" s="141"/>
      <c r="AG88" s="141"/>
      <c r="AH88" s="141"/>
      <c r="AI88" s="141"/>
      <c r="AM88" s="31"/>
      <c r="AN88" s="31"/>
      <c r="AO88" s="31"/>
      <c r="AP88" s="4"/>
      <c r="AQ88" s="4"/>
      <c r="AR88" s="4"/>
      <c r="AS88" s="57"/>
      <c r="AT88" s="57"/>
      <c r="AW88" s="57"/>
    </row>
    <row r="89" spans="2:49">
      <c r="U89" s="31"/>
      <c r="V89" s="31"/>
      <c r="W89" s="31"/>
      <c r="X89" s="31"/>
      <c r="Y89" s="31"/>
      <c r="Z89" s="31"/>
      <c r="AA89" s="141"/>
      <c r="AB89" s="141"/>
      <c r="AC89" s="141"/>
      <c r="AD89" s="141"/>
      <c r="AE89" s="141"/>
      <c r="AF89" s="141"/>
      <c r="AG89" s="141"/>
      <c r="AH89" s="141"/>
      <c r="AI89" s="141"/>
      <c r="AM89" s="31"/>
      <c r="AN89" s="31"/>
      <c r="AO89" s="31"/>
      <c r="AP89" s="4"/>
      <c r="AQ89" s="4"/>
      <c r="AR89" s="4"/>
      <c r="AS89" s="57"/>
      <c r="AT89" s="57"/>
      <c r="AW89" s="57"/>
    </row>
    <row r="90" spans="2:49">
      <c r="U90" s="31"/>
      <c r="V90" s="31"/>
      <c r="W90" s="31"/>
      <c r="X90" s="31"/>
      <c r="Y90" s="31"/>
      <c r="Z90" s="31"/>
      <c r="AA90" s="141"/>
      <c r="AB90" s="141"/>
      <c r="AC90" s="141"/>
      <c r="AD90" s="141"/>
      <c r="AE90" s="141"/>
      <c r="AF90" s="141"/>
      <c r="AG90" s="141"/>
      <c r="AH90" s="141"/>
      <c r="AI90" s="141"/>
      <c r="AM90" s="31"/>
      <c r="AN90" s="31"/>
      <c r="AO90" s="31"/>
      <c r="AP90" s="4"/>
      <c r="AQ90" s="4"/>
      <c r="AR90" s="4"/>
      <c r="AS90" s="57"/>
      <c r="AT90" s="57"/>
      <c r="AW90" s="57"/>
    </row>
    <row r="91" spans="2:49">
      <c r="AP91" s="4"/>
      <c r="AQ91" s="4"/>
      <c r="AR91" s="4"/>
      <c r="AS91" s="57"/>
      <c r="AT91" s="57"/>
      <c r="AW91" s="57"/>
    </row>
    <row r="92" spans="2:49">
      <c r="AP92" s="4"/>
      <c r="AQ92" s="4"/>
      <c r="AR92" s="4"/>
    </row>
    <row r="93" spans="2:49">
      <c r="AP93" s="4"/>
      <c r="AQ93" s="4"/>
      <c r="AR93" s="4"/>
    </row>
    <row r="94" spans="2:49">
      <c r="AP94" s="4"/>
      <c r="AQ94" s="4"/>
      <c r="AR94" s="4"/>
    </row>
    <row r="95" spans="2:49">
      <c r="AP95" s="4"/>
      <c r="AQ95" s="4"/>
      <c r="AR95" s="4"/>
    </row>
    <row r="96" spans="2:49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99">
    <mergeCell ref="X8:Z8"/>
    <mergeCell ref="A2:AT2"/>
    <mergeCell ref="A3:AT3"/>
    <mergeCell ref="A4:AT4"/>
    <mergeCell ref="A5:AT5"/>
    <mergeCell ref="A6:AT6"/>
    <mergeCell ref="A8:A9"/>
    <mergeCell ref="B8:B9"/>
    <mergeCell ref="C8:C9"/>
    <mergeCell ref="D8:D9"/>
    <mergeCell ref="E8:G8"/>
    <mergeCell ref="I8:K8"/>
    <mergeCell ref="L8:N8"/>
    <mergeCell ref="O8:Q8"/>
    <mergeCell ref="R8:T8"/>
    <mergeCell ref="U8:W8"/>
    <mergeCell ref="AS8:AS9"/>
    <mergeCell ref="AT8:AT9"/>
    <mergeCell ref="AU8:AU9"/>
    <mergeCell ref="AV8:AV9"/>
    <mergeCell ref="A11:A15"/>
    <mergeCell ref="B11:B15"/>
    <mergeCell ref="C11:C15"/>
    <mergeCell ref="AS11:AS15"/>
    <mergeCell ref="AT11:AT15"/>
    <mergeCell ref="AU11:AU15"/>
    <mergeCell ref="AA8:AC8"/>
    <mergeCell ref="AD8:AF8"/>
    <mergeCell ref="AG8:AI8"/>
    <mergeCell ref="AJ8:AL8"/>
    <mergeCell ref="AM8:AO8"/>
    <mergeCell ref="AP8:AR8"/>
    <mergeCell ref="AV11:AV15"/>
    <mergeCell ref="A16:A20"/>
    <mergeCell ref="B16:B20"/>
    <mergeCell ref="C16:C20"/>
    <mergeCell ref="AS16:AS20"/>
    <mergeCell ref="AT16:AT20"/>
    <mergeCell ref="AU16:AU20"/>
    <mergeCell ref="AV16:AV20"/>
    <mergeCell ref="AV21:AV25"/>
    <mergeCell ref="A27:A31"/>
    <mergeCell ref="B27:B31"/>
    <mergeCell ref="C27:C31"/>
    <mergeCell ref="AS27:AS31"/>
    <mergeCell ref="AT27:AT31"/>
    <mergeCell ref="AU27:AU31"/>
    <mergeCell ref="AV27:AV31"/>
    <mergeCell ref="A21:A25"/>
    <mergeCell ref="B21:B25"/>
    <mergeCell ref="C21:C25"/>
    <mergeCell ref="AS21:AS25"/>
    <mergeCell ref="AT21:AT25"/>
    <mergeCell ref="AU21:AU25"/>
    <mergeCell ref="AV32:AV36"/>
    <mergeCell ref="A37:A41"/>
    <mergeCell ref="B37:B41"/>
    <mergeCell ref="C37:C41"/>
    <mergeCell ref="AS37:AS41"/>
    <mergeCell ref="AT37:AT41"/>
    <mergeCell ref="AU37:AU41"/>
    <mergeCell ref="AV37:AV41"/>
    <mergeCell ref="A32:A36"/>
    <mergeCell ref="B32:B36"/>
    <mergeCell ref="C32:C36"/>
    <mergeCell ref="AS32:AS36"/>
    <mergeCell ref="AT32:AT36"/>
    <mergeCell ref="AU32:AU36"/>
    <mergeCell ref="AV43:AV47"/>
    <mergeCell ref="A48:A52"/>
    <mergeCell ref="B48:B52"/>
    <mergeCell ref="C48:C52"/>
    <mergeCell ref="AS48:AS52"/>
    <mergeCell ref="AT48:AT52"/>
    <mergeCell ref="AU48:AU52"/>
    <mergeCell ref="AV48:AV52"/>
    <mergeCell ref="A43:A47"/>
    <mergeCell ref="B43:B47"/>
    <mergeCell ref="C43:C47"/>
    <mergeCell ref="AS43:AS47"/>
    <mergeCell ref="AT43:AT47"/>
    <mergeCell ref="AU43:AU47"/>
    <mergeCell ref="A53:C57"/>
    <mergeCell ref="AS53:AS57"/>
    <mergeCell ref="AT53:AT57"/>
    <mergeCell ref="A58:C61"/>
    <mergeCell ref="AS58:AS61"/>
    <mergeCell ref="AT58:AT61"/>
    <mergeCell ref="A62:C65"/>
    <mergeCell ref="AS62:AS65"/>
    <mergeCell ref="AT62:AT65"/>
    <mergeCell ref="A66:C69"/>
    <mergeCell ref="AS66:AS69"/>
    <mergeCell ref="AT66:AT69"/>
    <mergeCell ref="A70:C73"/>
    <mergeCell ref="AS70:AS73"/>
    <mergeCell ref="AT70:AT73"/>
    <mergeCell ref="N76:O76"/>
    <mergeCell ref="D77:E77"/>
  </mergeCells>
  <conditionalFormatting sqref="H28:H31 H33:H36 H11:H20 H22:H26 H38:H47">
    <cfRule type="cellIs" dxfId="1" priority="1" stopIfTrue="1" operator="not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6"/>
  <sheetViews>
    <sheetView tabSelected="1" workbookViewId="0">
      <selection activeCell="E17" sqref="E17"/>
    </sheetView>
  </sheetViews>
  <sheetFormatPr defaultColWidth="19" defaultRowHeight="18.75"/>
  <cols>
    <col min="1" max="3" width="19" style="1"/>
    <col min="4" max="4" width="19" style="2"/>
    <col min="5" max="6" width="19" style="158"/>
    <col min="7" max="7" width="19" style="25"/>
    <col min="8" max="8" width="19" style="49"/>
    <col min="9" max="26" width="19" style="1"/>
    <col min="27" max="35" width="19" style="55"/>
    <col min="36" max="44" width="19" style="1"/>
    <col min="45" max="16384" width="19" style="4"/>
  </cols>
  <sheetData>
    <row r="1" spans="1:49">
      <c r="E1" s="153"/>
      <c r="F1" s="25"/>
      <c r="G1" s="154"/>
      <c r="H1" s="40"/>
      <c r="I1" s="4"/>
      <c r="J1" s="4"/>
      <c r="AP1" s="4"/>
      <c r="AS1" s="1"/>
      <c r="AT1" s="1"/>
      <c r="AU1" s="1"/>
    </row>
    <row r="2" spans="1:49" ht="20.25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61"/>
    </row>
    <row r="3" spans="1:49" ht="20.25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61"/>
    </row>
    <row r="4" spans="1:49" ht="20.25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61"/>
    </row>
    <row r="5" spans="1:49" ht="2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62"/>
    </row>
    <row r="6" spans="1:49" ht="20.25">
      <c r="A6" s="190" t="s">
        <v>106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62"/>
    </row>
    <row r="7" spans="1:49" ht="23.25">
      <c r="A7" s="35"/>
      <c r="B7" s="35"/>
      <c r="C7" s="168"/>
      <c r="D7" s="35"/>
      <c r="E7" s="155"/>
      <c r="F7" s="155"/>
      <c r="G7" s="15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30"/>
      <c r="AB7" s="130"/>
      <c r="AC7" s="130"/>
      <c r="AD7" s="130"/>
      <c r="AE7" s="130"/>
      <c r="AF7" s="130"/>
      <c r="AG7" s="130"/>
      <c r="AH7" s="130"/>
      <c r="AI7" s="130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118"/>
    </row>
    <row r="8" spans="1:49">
      <c r="A8" s="193" t="s">
        <v>0</v>
      </c>
      <c r="B8" s="193" t="s">
        <v>1</v>
      </c>
      <c r="C8" s="193" t="s">
        <v>2</v>
      </c>
      <c r="D8" s="193" t="s">
        <v>3</v>
      </c>
      <c r="E8" s="235" t="s">
        <v>71</v>
      </c>
      <c r="F8" s="235"/>
      <c r="G8" s="235"/>
      <c r="H8" s="42" t="s">
        <v>4</v>
      </c>
      <c r="I8" s="193" t="s">
        <v>5</v>
      </c>
      <c r="J8" s="193"/>
      <c r="K8" s="193"/>
      <c r="L8" s="193" t="s">
        <v>6</v>
      </c>
      <c r="M8" s="193"/>
      <c r="N8" s="193"/>
      <c r="O8" s="193" t="s">
        <v>7</v>
      </c>
      <c r="P8" s="193"/>
      <c r="Q8" s="193"/>
      <c r="R8" s="193" t="s">
        <v>8</v>
      </c>
      <c r="S8" s="193"/>
      <c r="T8" s="193"/>
      <c r="U8" s="193" t="s">
        <v>9</v>
      </c>
      <c r="V8" s="193"/>
      <c r="W8" s="193"/>
      <c r="X8" s="193" t="s">
        <v>10</v>
      </c>
      <c r="Y8" s="193"/>
      <c r="Z8" s="193"/>
      <c r="AA8" s="234" t="s">
        <v>11</v>
      </c>
      <c r="AB8" s="234"/>
      <c r="AC8" s="234"/>
      <c r="AD8" s="234" t="s">
        <v>12</v>
      </c>
      <c r="AE8" s="234"/>
      <c r="AF8" s="234"/>
      <c r="AG8" s="234" t="s">
        <v>13</v>
      </c>
      <c r="AH8" s="234"/>
      <c r="AI8" s="234"/>
      <c r="AJ8" s="193" t="s">
        <v>14</v>
      </c>
      <c r="AK8" s="193"/>
      <c r="AL8" s="193"/>
      <c r="AM8" s="193" t="s">
        <v>15</v>
      </c>
      <c r="AN8" s="193"/>
      <c r="AO8" s="193"/>
      <c r="AP8" s="193" t="s">
        <v>16</v>
      </c>
      <c r="AQ8" s="193"/>
      <c r="AR8" s="193"/>
      <c r="AS8" s="194" t="s">
        <v>17</v>
      </c>
      <c r="AT8" s="194" t="s">
        <v>18</v>
      </c>
      <c r="AU8" s="119"/>
    </row>
    <row r="9" spans="1:49" s="7" customFormat="1" ht="37.5">
      <c r="A9" s="193"/>
      <c r="B9" s="193"/>
      <c r="C9" s="193"/>
      <c r="D9" s="193"/>
      <c r="E9" s="156" t="s">
        <v>19</v>
      </c>
      <c r="F9" s="156" t="s">
        <v>20</v>
      </c>
      <c r="G9" s="156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131" t="s">
        <v>19</v>
      </c>
      <c r="AB9" s="131" t="s">
        <v>20</v>
      </c>
      <c r="AC9" s="131" t="s">
        <v>21</v>
      </c>
      <c r="AD9" s="131" t="s">
        <v>19</v>
      </c>
      <c r="AE9" s="131" t="s">
        <v>20</v>
      </c>
      <c r="AF9" s="131" t="s">
        <v>21</v>
      </c>
      <c r="AG9" s="131" t="s">
        <v>19</v>
      </c>
      <c r="AH9" s="131" t="s">
        <v>20</v>
      </c>
      <c r="AI9" s="131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94"/>
      <c r="AT9" s="194"/>
      <c r="AU9" s="119"/>
    </row>
    <row r="10" spans="1:49" s="11" customFormat="1">
      <c r="A10" s="163">
        <v>1</v>
      </c>
      <c r="B10" s="163">
        <v>2</v>
      </c>
      <c r="C10" s="163">
        <v>3</v>
      </c>
      <c r="D10" s="163">
        <v>5</v>
      </c>
      <c r="E10" s="157">
        <v>6</v>
      </c>
      <c r="F10" s="157">
        <v>7</v>
      </c>
      <c r="G10" s="157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132">
        <v>27</v>
      </c>
      <c r="AB10" s="132">
        <v>28</v>
      </c>
      <c r="AC10" s="132">
        <v>29</v>
      </c>
      <c r="AD10" s="132">
        <v>30</v>
      </c>
      <c r="AE10" s="132">
        <v>31</v>
      </c>
      <c r="AF10" s="132">
        <v>32</v>
      </c>
      <c r="AG10" s="132">
        <v>33</v>
      </c>
      <c r="AH10" s="132">
        <v>34</v>
      </c>
      <c r="AI10" s="132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10"/>
      <c r="AV10" s="10"/>
    </row>
    <row r="11" spans="1:49" s="11" customFormat="1">
      <c r="A11" s="195" t="s">
        <v>40</v>
      </c>
      <c r="B11" s="196" t="s">
        <v>72</v>
      </c>
      <c r="C11" s="197" t="s">
        <v>26</v>
      </c>
      <c r="D11" s="167" t="s">
        <v>38</v>
      </c>
      <c r="E11" s="143">
        <f t="shared" ref="E11:F26" si="0">I11+L11+O11+R11+U11+X11+AA11+AD11+AG11+AJ11+AM11+AP11</f>
        <v>420718.1</v>
      </c>
      <c r="F11" s="143">
        <f t="shared" si="0"/>
        <v>420718.1</v>
      </c>
      <c r="G11" s="145">
        <f>F11/E11</f>
        <v>1</v>
      </c>
      <c r="H11" s="45">
        <f t="shared" ref="H11:AN11" si="1">H12+H13+H14+H15</f>
        <v>420718.1</v>
      </c>
      <c r="I11" s="33">
        <f t="shared" si="1"/>
        <v>0</v>
      </c>
      <c r="J11" s="33">
        <f t="shared" si="1"/>
        <v>0</v>
      </c>
      <c r="K11" s="52">
        <f t="shared" si="1"/>
        <v>0</v>
      </c>
      <c r="L11" s="33">
        <f t="shared" si="1"/>
        <v>0</v>
      </c>
      <c r="M11" s="33">
        <f t="shared" si="1"/>
        <v>0</v>
      </c>
      <c r="N11" s="52">
        <f t="shared" si="1"/>
        <v>0</v>
      </c>
      <c r="O11" s="33">
        <f t="shared" si="1"/>
        <v>0</v>
      </c>
      <c r="P11" s="33">
        <f t="shared" si="1"/>
        <v>0</v>
      </c>
      <c r="Q11" s="52">
        <f t="shared" si="1"/>
        <v>0</v>
      </c>
      <c r="R11" s="33">
        <f>R12+R13+R14+R15</f>
        <v>22318.7</v>
      </c>
      <c r="S11" s="33">
        <f t="shared" si="1"/>
        <v>22318.7</v>
      </c>
      <c r="T11" s="52">
        <f>S11/R11</f>
        <v>1</v>
      </c>
      <c r="U11" s="33">
        <f t="shared" si="1"/>
        <v>7498.6</v>
      </c>
      <c r="V11" s="33">
        <f t="shared" si="1"/>
        <v>7498.6</v>
      </c>
      <c r="W11" s="52">
        <f>V11/U11</f>
        <v>1</v>
      </c>
      <c r="X11" s="33">
        <f t="shared" si="1"/>
        <v>14953.9</v>
      </c>
      <c r="Y11" s="33">
        <f t="shared" si="1"/>
        <v>0</v>
      </c>
      <c r="Z11" s="52">
        <f t="shared" si="1"/>
        <v>0</v>
      </c>
      <c r="AA11" s="33">
        <f t="shared" si="1"/>
        <v>0</v>
      </c>
      <c r="AB11" s="33">
        <f t="shared" si="1"/>
        <v>0</v>
      </c>
      <c r="AC11" s="52">
        <v>0</v>
      </c>
      <c r="AD11" s="33">
        <f t="shared" si="1"/>
        <v>0</v>
      </c>
      <c r="AE11" s="33">
        <f t="shared" si="1"/>
        <v>0</v>
      </c>
      <c r="AF11" s="52">
        <v>0</v>
      </c>
      <c r="AG11" s="33">
        <f>AG12+AG13+AG14+AG15</f>
        <v>79011.600000000006</v>
      </c>
      <c r="AH11" s="33">
        <f t="shared" si="1"/>
        <v>78337.399999999994</v>
      </c>
      <c r="AI11" s="52">
        <v>0</v>
      </c>
      <c r="AJ11" s="33">
        <f t="shared" si="1"/>
        <v>0</v>
      </c>
      <c r="AK11" s="33">
        <f t="shared" si="1"/>
        <v>0</v>
      </c>
      <c r="AL11" s="52">
        <f t="shared" si="1"/>
        <v>0</v>
      </c>
      <c r="AM11" s="33">
        <f t="shared" si="1"/>
        <v>0</v>
      </c>
      <c r="AN11" s="33">
        <f t="shared" si="1"/>
        <v>0</v>
      </c>
      <c r="AO11" s="53">
        <v>0</v>
      </c>
      <c r="AP11" s="33">
        <f>AP12+AP13+AP14+AP15</f>
        <v>296935.3</v>
      </c>
      <c r="AQ11" s="33">
        <f>AQ12+AQ13+AQ14+AQ15</f>
        <v>312563.39999999997</v>
      </c>
      <c r="AR11" s="53">
        <f>AQ11/AP11</f>
        <v>1.0526313307983253</v>
      </c>
      <c r="AS11" s="191" t="s">
        <v>107</v>
      </c>
      <c r="AT11" s="192"/>
      <c r="AU11" s="120"/>
    </row>
    <row r="12" spans="1:49" s="7" customFormat="1" ht="37.5">
      <c r="A12" s="195"/>
      <c r="B12" s="196"/>
      <c r="C12" s="197"/>
      <c r="D12" s="21" t="s">
        <v>31</v>
      </c>
      <c r="E12" s="143">
        <f t="shared" si="0"/>
        <v>0</v>
      </c>
      <c r="F12" s="143">
        <f t="shared" si="0"/>
        <v>0</v>
      </c>
      <c r="G12" s="145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34">
        <v>0</v>
      </c>
      <c r="AB12" s="134">
        <v>0</v>
      </c>
      <c r="AC12" s="135">
        <v>0</v>
      </c>
      <c r="AD12" s="134">
        <v>0</v>
      </c>
      <c r="AE12" s="134">
        <v>0</v>
      </c>
      <c r="AF12" s="135">
        <v>0</v>
      </c>
      <c r="AG12" s="134">
        <v>0</v>
      </c>
      <c r="AH12" s="134">
        <v>0</v>
      </c>
      <c r="AI12" s="13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91"/>
      <c r="AT12" s="192"/>
      <c r="AU12" s="120"/>
    </row>
    <row r="13" spans="1:49" s="7" customFormat="1" ht="75">
      <c r="A13" s="195"/>
      <c r="B13" s="196"/>
      <c r="C13" s="197"/>
      <c r="D13" s="12" t="s">
        <v>27</v>
      </c>
      <c r="E13" s="143">
        <v>399682.2</v>
      </c>
      <c r="F13" s="143">
        <f>J13+M13+P13+S13+V13+Y13+AB13+AE13+AH13+AK13+AN13+AQ13</f>
        <v>399682.19999999995</v>
      </c>
      <c r="G13" s="145">
        <f>F13/E13</f>
        <v>0.99999999999999989</v>
      </c>
      <c r="H13" s="46">
        <f t="shared" ref="H13:H47" si="2">I13+L13+O13+R13+U13+X13+AA13+AD13+AG13+AJ13+AM13+AP13</f>
        <v>399682.19999999995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21202.799999999999</v>
      </c>
      <c r="S13" s="14">
        <v>21202.799999999999</v>
      </c>
      <c r="T13" s="15">
        <f>S13/R13</f>
        <v>1</v>
      </c>
      <c r="U13" s="14">
        <v>7123.6</v>
      </c>
      <c r="V13" s="14">
        <v>7123.6</v>
      </c>
      <c r="W13" s="15">
        <f>V13/U13</f>
        <v>1</v>
      </c>
      <c r="X13" s="14"/>
      <c r="Y13" s="14">
        <v>0</v>
      </c>
      <c r="Z13" s="15">
        <v>0</v>
      </c>
      <c r="AA13" s="142">
        <v>0</v>
      </c>
      <c r="AB13" s="134">
        <v>0</v>
      </c>
      <c r="AC13" s="135">
        <v>0</v>
      </c>
      <c r="AD13" s="134">
        <v>0</v>
      </c>
      <c r="AE13" s="134">
        <v>0</v>
      </c>
      <c r="AF13" s="135">
        <v>0</v>
      </c>
      <c r="AG13" s="136">
        <v>74420.5</v>
      </c>
      <c r="AH13" s="134">
        <v>74420.5</v>
      </c>
      <c r="AI13" s="13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296935.3</v>
      </c>
      <c r="AQ13" s="14">
        <v>296935.3</v>
      </c>
      <c r="AR13" s="15">
        <f>AQ13/AP13</f>
        <v>1</v>
      </c>
      <c r="AS13" s="191"/>
      <c r="AT13" s="192"/>
      <c r="AU13" s="120"/>
      <c r="AV13" s="68"/>
      <c r="AW13" s="68"/>
    </row>
    <row r="14" spans="1:49" s="7" customFormat="1" ht="75">
      <c r="A14" s="195"/>
      <c r="B14" s="196"/>
      <c r="C14" s="197"/>
      <c r="D14" s="12" t="s">
        <v>28</v>
      </c>
      <c r="E14" s="143">
        <f>I14+L14+O14+R14+U14+X14+AA14+AD14+AG14+AJ14+AM14+AP14</f>
        <v>21035.9</v>
      </c>
      <c r="F14" s="143">
        <f t="shared" si="0"/>
        <v>21035.9</v>
      </c>
      <c r="G14" s="145">
        <f>F14/E14</f>
        <v>1</v>
      </c>
      <c r="H14" s="169">
        <f>I14+L14+O14+R14+U14+X14+AA14+AD14+AG14+AJ14+AM14+AP14</f>
        <v>21035.9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1115.9000000000001</v>
      </c>
      <c r="S14" s="14">
        <v>1115.9000000000001</v>
      </c>
      <c r="T14" s="15">
        <v>0</v>
      </c>
      <c r="U14" s="14">
        <v>375</v>
      </c>
      <c r="V14" s="14">
        <v>375</v>
      </c>
      <c r="W14" s="15">
        <f>V14/U14</f>
        <v>1</v>
      </c>
      <c r="X14" s="14">
        <v>14953.9</v>
      </c>
      <c r="Y14" s="14">
        <v>0</v>
      </c>
      <c r="Z14" s="15">
        <v>0</v>
      </c>
      <c r="AA14" s="134">
        <v>0</v>
      </c>
      <c r="AB14" s="134">
        <v>0</v>
      </c>
      <c r="AC14" s="135">
        <v>0</v>
      </c>
      <c r="AD14" s="134">
        <v>0</v>
      </c>
      <c r="AE14" s="134">
        <v>0</v>
      </c>
      <c r="AF14" s="135">
        <v>0</v>
      </c>
      <c r="AG14" s="136">
        <v>4591.1000000000004</v>
      </c>
      <c r="AH14" s="134">
        <v>3916.9</v>
      </c>
      <c r="AI14" s="13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0</v>
      </c>
      <c r="AQ14" s="14">
        <v>15628.1</v>
      </c>
      <c r="AR14" s="15">
        <v>0</v>
      </c>
      <c r="AS14" s="191"/>
      <c r="AT14" s="192"/>
      <c r="AU14" s="120"/>
      <c r="AV14" s="68"/>
      <c r="AW14" s="68"/>
    </row>
    <row r="15" spans="1:49" s="7" customFormat="1" ht="75">
      <c r="A15" s="195"/>
      <c r="B15" s="196"/>
      <c r="C15" s="197"/>
      <c r="D15" s="21" t="s">
        <v>39</v>
      </c>
      <c r="E15" s="143">
        <f t="shared" si="0"/>
        <v>0</v>
      </c>
      <c r="F15" s="143">
        <f t="shared" si="0"/>
        <v>0</v>
      </c>
      <c r="G15" s="149">
        <v>0</v>
      </c>
      <c r="H15" s="46">
        <f t="shared" si="2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34">
        <v>0</v>
      </c>
      <c r="AB15" s="134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91"/>
      <c r="AT15" s="192"/>
      <c r="AU15" s="120"/>
    </row>
    <row r="16" spans="1:49" s="7" customFormat="1">
      <c r="A16" s="195" t="s">
        <v>43</v>
      </c>
      <c r="B16" s="196" t="s">
        <v>58</v>
      </c>
      <c r="C16" s="197" t="s">
        <v>26</v>
      </c>
      <c r="D16" s="167" t="s">
        <v>38</v>
      </c>
      <c r="E16" s="143">
        <f t="shared" si="0"/>
        <v>0</v>
      </c>
      <c r="F16" s="143">
        <f t="shared" si="0"/>
        <v>0</v>
      </c>
      <c r="G16" s="145">
        <f t="shared" ref="G16:AK16" si="3">SUM(G17:G20)</f>
        <v>0</v>
      </c>
      <c r="H16" s="48">
        <f t="shared" si="2"/>
        <v>0</v>
      </c>
      <c r="I16" s="13">
        <f t="shared" si="3"/>
        <v>0</v>
      </c>
      <c r="J16" s="13">
        <f t="shared" si="3"/>
        <v>0</v>
      </c>
      <c r="K16" s="53">
        <f t="shared" si="3"/>
        <v>0</v>
      </c>
      <c r="L16" s="13">
        <f t="shared" si="3"/>
        <v>0</v>
      </c>
      <c r="M16" s="13">
        <f t="shared" si="3"/>
        <v>0</v>
      </c>
      <c r="N16" s="53">
        <v>0</v>
      </c>
      <c r="O16" s="13">
        <f t="shared" si="3"/>
        <v>0</v>
      </c>
      <c r="P16" s="13">
        <f t="shared" si="3"/>
        <v>0</v>
      </c>
      <c r="Q16" s="53">
        <f t="shared" si="3"/>
        <v>0</v>
      </c>
      <c r="R16" s="13">
        <f t="shared" si="3"/>
        <v>0</v>
      </c>
      <c r="S16" s="13">
        <f t="shared" si="3"/>
        <v>0</v>
      </c>
      <c r="T16" s="53">
        <f t="shared" si="3"/>
        <v>0</v>
      </c>
      <c r="U16" s="13">
        <f t="shared" si="3"/>
        <v>0</v>
      </c>
      <c r="V16" s="13">
        <f t="shared" si="3"/>
        <v>0</v>
      </c>
      <c r="W16" s="53">
        <f t="shared" si="3"/>
        <v>0</v>
      </c>
      <c r="X16" s="13">
        <f t="shared" si="3"/>
        <v>0</v>
      </c>
      <c r="Y16" s="13">
        <f t="shared" si="3"/>
        <v>0</v>
      </c>
      <c r="Z16" s="53">
        <f t="shared" si="3"/>
        <v>0</v>
      </c>
      <c r="AA16" s="13">
        <f t="shared" si="3"/>
        <v>0</v>
      </c>
      <c r="AB16" s="13">
        <f t="shared" si="3"/>
        <v>0</v>
      </c>
      <c r="AC16" s="53">
        <f t="shared" si="3"/>
        <v>0</v>
      </c>
      <c r="AD16" s="13">
        <f t="shared" si="3"/>
        <v>0</v>
      </c>
      <c r="AE16" s="13">
        <f t="shared" si="3"/>
        <v>0</v>
      </c>
      <c r="AF16" s="53">
        <f t="shared" si="3"/>
        <v>0</v>
      </c>
      <c r="AG16" s="13">
        <f t="shared" si="3"/>
        <v>0</v>
      </c>
      <c r="AH16" s="13">
        <f t="shared" si="3"/>
        <v>0</v>
      </c>
      <c r="AI16" s="53">
        <f t="shared" si="3"/>
        <v>0</v>
      </c>
      <c r="AJ16" s="13">
        <f t="shared" si="3"/>
        <v>0</v>
      </c>
      <c r="AK16" s="13">
        <f t="shared" si="3"/>
        <v>0</v>
      </c>
      <c r="AL16" s="53">
        <f t="shared" ref="AL16" si="4">SUM(AL17:AL20)</f>
        <v>0</v>
      </c>
      <c r="AM16" s="33">
        <f t="shared" ref="AM16:AN16" si="5">AM17+AM18+AM19+AM20</f>
        <v>0</v>
      </c>
      <c r="AN16" s="33">
        <f t="shared" si="5"/>
        <v>0</v>
      </c>
      <c r="AO16" s="53">
        <v>0</v>
      </c>
      <c r="AP16" s="33">
        <f>AP17+AP18+AP19+AP20</f>
        <v>0</v>
      </c>
      <c r="AQ16" s="33">
        <f>AQ17+AQ18+AQ19+AQ20</f>
        <v>0</v>
      </c>
      <c r="AR16" s="53">
        <v>0</v>
      </c>
      <c r="AS16" s="194"/>
      <c r="AT16" s="194"/>
      <c r="AU16" s="119"/>
    </row>
    <row r="17" spans="1:49" s="7" customFormat="1" ht="37.5">
      <c r="A17" s="195"/>
      <c r="B17" s="196"/>
      <c r="C17" s="197"/>
      <c r="D17" s="21" t="s">
        <v>31</v>
      </c>
      <c r="E17" s="143">
        <f t="shared" si="0"/>
        <v>0</v>
      </c>
      <c r="F17" s="143">
        <f t="shared" si="0"/>
        <v>0</v>
      </c>
      <c r="G17" s="149">
        <v>0</v>
      </c>
      <c r="H17" s="46">
        <f t="shared" si="2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34">
        <v>0</v>
      </c>
      <c r="AB17" s="134">
        <v>0</v>
      </c>
      <c r="AC17" s="137">
        <v>0</v>
      </c>
      <c r="AD17" s="134">
        <v>0</v>
      </c>
      <c r="AE17" s="134">
        <v>0</v>
      </c>
      <c r="AF17" s="137">
        <v>0</v>
      </c>
      <c r="AG17" s="136">
        <v>0</v>
      </c>
      <c r="AH17" s="134">
        <v>0</v>
      </c>
      <c r="AI17" s="1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94"/>
      <c r="AT17" s="194"/>
      <c r="AU17" s="119"/>
      <c r="AV17" s="68"/>
      <c r="AW17" s="68"/>
    </row>
    <row r="18" spans="1:49" s="7" customFormat="1" ht="75">
      <c r="A18" s="195"/>
      <c r="B18" s="196"/>
      <c r="C18" s="197"/>
      <c r="D18" s="12" t="s">
        <v>27</v>
      </c>
      <c r="E18" s="143">
        <f t="shared" si="0"/>
        <v>0</v>
      </c>
      <c r="F18" s="143">
        <f t="shared" si="0"/>
        <v>0</v>
      </c>
      <c r="G18" s="149">
        <v>0</v>
      </c>
      <c r="H18" s="46">
        <f t="shared" si="2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34">
        <v>0</v>
      </c>
      <c r="AB18" s="134">
        <v>0</v>
      </c>
      <c r="AC18" s="137">
        <v>0</v>
      </c>
      <c r="AD18" s="134">
        <v>0</v>
      </c>
      <c r="AE18" s="134">
        <v>0</v>
      </c>
      <c r="AF18" s="137">
        <v>0</v>
      </c>
      <c r="AG18" s="136">
        <v>0</v>
      </c>
      <c r="AH18" s="134">
        <v>0</v>
      </c>
      <c r="AI18" s="1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94"/>
      <c r="AT18" s="194"/>
      <c r="AU18" s="119"/>
      <c r="AV18" s="68"/>
      <c r="AW18" s="68"/>
    </row>
    <row r="19" spans="1:49" s="7" customFormat="1" ht="75">
      <c r="A19" s="195"/>
      <c r="B19" s="196"/>
      <c r="C19" s="197"/>
      <c r="D19" s="12" t="s">
        <v>28</v>
      </c>
      <c r="E19" s="143">
        <f t="shared" si="0"/>
        <v>0</v>
      </c>
      <c r="F19" s="143">
        <f t="shared" si="0"/>
        <v>0</v>
      </c>
      <c r="G19" s="149">
        <v>0</v>
      </c>
      <c r="H19" s="46">
        <f t="shared" si="2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34">
        <v>0</v>
      </c>
      <c r="AB19" s="134">
        <v>0</v>
      </c>
      <c r="AC19" s="137">
        <v>0</v>
      </c>
      <c r="AD19" s="134">
        <v>0</v>
      </c>
      <c r="AE19" s="134">
        <v>0</v>
      </c>
      <c r="AF19" s="137">
        <v>0</v>
      </c>
      <c r="AG19" s="136">
        <v>0</v>
      </c>
      <c r="AH19" s="134">
        <v>0</v>
      </c>
      <c r="AI19" s="1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94"/>
      <c r="AT19" s="194"/>
      <c r="AU19" s="119"/>
      <c r="AV19" s="68"/>
      <c r="AW19" s="68"/>
    </row>
    <row r="20" spans="1:49" s="7" customFormat="1" ht="75">
      <c r="A20" s="195"/>
      <c r="B20" s="196"/>
      <c r="C20" s="197"/>
      <c r="D20" s="21" t="s">
        <v>39</v>
      </c>
      <c r="E20" s="143">
        <f t="shared" si="0"/>
        <v>0</v>
      </c>
      <c r="F20" s="143">
        <f t="shared" si="0"/>
        <v>0</v>
      </c>
      <c r="G20" s="149">
        <v>0</v>
      </c>
      <c r="H20" s="46">
        <f t="shared" si="2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36">
        <v>0</v>
      </c>
      <c r="AB20" s="136">
        <v>0</v>
      </c>
      <c r="AC20" s="137">
        <v>0</v>
      </c>
      <c r="AD20" s="136">
        <v>0</v>
      </c>
      <c r="AE20" s="136">
        <v>0</v>
      </c>
      <c r="AF20" s="137">
        <v>0</v>
      </c>
      <c r="AG20" s="136">
        <v>0</v>
      </c>
      <c r="AH20" s="136">
        <v>0</v>
      </c>
      <c r="AI20" s="1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94"/>
      <c r="AT20" s="194"/>
      <c r="AU20" s="119"/>
    </row>
    <row r="21" spans="1:49" s="7" customFormat="1">
      <c r="A21" s="195" t="s">
        <v>44</v>
      </c>
      <c r="B21" s="196" t="s">
        <v>59</v>
      </c>
      <c r="C21" s="197" t="s">
        <v>29</v>
      </c>
      <c r="D21" s="167" t="s">
        <v>38</v>
      </c>
      <c r="E21" s="143">
        <f t="shared" si="0"/>
        <v>101979.69999999998</v>
      </c>
      <c r="F21" s="143">
        <f t="shared" si="0"/>
        <v>97907.1</v>
      </c>
      <c r="G21" s="145">
        <f>F21/E21</f>
        <v>0.96006460109217839</v>
      </c>
      <c r="H21" s="45">
        <f t="shared" ref="H21:AN21" si="6">H22+H23+H24+H25</f>
        <v>101979.69999999998</v>
      </c>
      <c r="I21" s="33">
        <f t="shared" si="6"/>
        <v>19089.8</v>
      </c>
      <c r="J21" s="33">
        <f t="shared" si="6"/>
        <v>19089.8</v>
      </c>
      <c r="K21" s="52">
        <f t="shared" si="6"/>
        <v>1</v>
      </c>
      <c r="L21" s="33">
        <f t="shared" si="6"/>
        <v>0</v>
      </c>
      <c r="M21" s="33">
        <f t="shared" si="6"/>
        <v>0</v>
      </c>
      <c r="N21" s="52">
        <f t="shared" si="6"/>
        <v>0</v>
      </c>
      <c r="O21" s="33">
        <f t="shared" si="6"/>
        <v>20294.8</v>
      </c>
      <c r="P21" s="33">
        <f t="shared" si="6"/>
        <v>10267.299999999999</v>
      </c>
      <c r="Q21" s="90">
        <f t="shared" si="6"/>
        <v>0.50590791729901252</v>
      </c>
      <c r="R21" s="33">
        <f t="shared" si="6"/>
        <v>6196.6</v>
      </c>
      <c r="S21" s="33">
        <f t="shared" si="6"/>
        <v>13501.6</v>
      </c>
      <c r="T21" s="52">
        <f>S21/R21</f>
        <v>2.1788722848013427</v>
      </c>
      <c r="U21" s="33">
        <f t="shared" si="6"/>
        <v>255.6</v>
      </c>
      <c r="V21" s="33">
        <f t="shared" si="6"/>
        <v>2722.5</v>
      </c>
      <c r="W21" s="52">
        <f>V21/U21</f>
        <v>10.651408450704226</v>
      </c>
      <c r="X21" s="33">
        <f t="shared" si="6"/>
        <v>4857</v>
      </c>
      <c r="Y21" s="33">
        <f t="shared" si="6"/>
        <v>0</v>
      </c>
      <c r="Z21" s="52">
        <f t="shared" si="6"/>
        <v>0</v>
      </c>
      <c r="AA21" s="33">
        <f t="shared" si="6"/>
        <v>1927.6</v>
      </c>
      <c r="AB21" s="33">
        <f t="shared" si="6"/>
        <v>3412.5</v>
      </c>
      <c r="AC21" s="53">
        <v>0</v>
      </c>
      <c r="AD21" s="33">
        <f t="shared" si="6"/>
        <v>0</v>
      </c>
      <c r="AE21" s="33">
        <f t="shared" si="6"/>
        <v>0</v>
      </c>
      <c r="AF21" s="52">
        <v>0</v>
      </c>
      <c r="AG21" s="33">
        <f t="shared" si="6"/>
        <v>0</v>
      </c>
      <c r="AH21" s="33">
        <f t="shared" si="6"/>
        <v>0</v>
      </c>
      <c r="AI21" s="53">
        <v>0</v>
      </c>
      <c r="AJ21" s="33">
        <f t="shared" si="6"/>
        <v>3506.1</v>
      </c>
      <c r="AK21" s="33">
        <f t="shared" si="6"/>
        <v>2047</v>
      </c>
      <c r="AL21" s="53">
        <f>AK21/AJ21</f>
        <v>0.58383959385071738</v>
      </c>
      <c r="AM21" s="33">
        <f t="shared" si="6"/>
        <v>0</v>
      </c>
      <c r="AN21" s="33">
        <f t="shared" si="6"/>
        <v>0</v>
      </c>
      <c r="AO21" s="53">
        <v>0</v>
      </c>
      <c r="AP21" s="33">
        <f>AP22+AP23+AP24+AP25+AP26</f>
        <v>45852.2</v>
      </c>
      <c r="AQ21" s="33">
        <f>AQ22+AQ23+AQ24+AQ25+AQ26</f>
        <v>46866.400000000001</v>
      </c>
      <c r="AR21" s="53">
        <f>AQ21/AP21</f>
        <v>1.0221188950584705</v>
      </c>
      <c r="AS21" s="199" t="s">
        <v>108</v>
      </c>
      <c r="AT21" s="199"/>
      <c r="AU21" s="121"/>
    </row>
    <row r="22" spans="1:49" s="7" customFormat="1" ht="37.5">
      <c r="A22" s="195"/>
      <c r="B22" s="196"/>
      <c r="C22" s="197"/>
      <c r="D22" s="21" t="s">
        <v>31</v>
      </c>
      <c r="E22" s="143">
        <f t="shared" si="0"/>
        <v>0</v>
      </c>
      <c r="F22" s="143">
        <f t="shared" si="0"/>
        <v>0</v>
      </c>
      <c r="G22" s="145" t="s">
        <v>103</v>
      </c>
      <c r="H22" s="46">
        <f t="shared" si="2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15">
        <v>0</v>
      </c>
      <c r="X22" s="14">
        <v>0</v>
      </c>
      <c r="Y22" s="14">
        <v>0</v>
      </c>
      <c r="Z22" s="37">
        <v>0</v>
      </c>
      <c r="AA22" s="134">
        <v>0</v>
      </c>
      <c r="AB22" s="134">
        <v>0</v>
      </c>
      <c r="AC22" s="137">
        <v>0</v>
      </c>
      <c r="AD22" s="134">
        <v>0</v>
      </c>
      <c r="AE22" s="134">
        <v>0</v>
      </c>
      <c r="AF22" s="137">
        <v>0</v>
      </c>
      <c r="AG22" s="134">
        <v>0</v>
      </c>
      <c r="AH22" s="134">
        <v>0</v>
      </c>
      <c r="AI22" s="1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99"/>
      <c r="AT22" s="199"/>
      <c r="AU22" s="121"/>
      <c r="AV22" s="68"/>
      <c r="AW22" s="68"/>
    </row>
    <row r="23" spans="1:49" s="7" customFormat="1" ht="75">
      <c r="A23" s="195"/>
      <c r="B23" s="196"/>
      <c r="C23" s="197"/>
      <c r="D23" s="12" t="s">
        <v>27</v>
      </c>
      <c r="E23" s="143">
        <f t="shared" si="0"/>
        <v>40785.299999999996</v>
      </c>
      <c r="F23" s="143">
        <f t="shared" si="0"/>
        <v>40785.300000000003</v>
      </c>
      <c r="G23" s="145">
        <f t="shared" ref="G23" si="7">F23/E23</f>
        <v>1.0000000000000002</v>
      </c>
      <c r="H23" s="169">
        <f t="shared" si="2"/>
        <v>40785.299999999996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15">
        <v>0</v>
      </c>
      <c r="X23" s="14">
        <v>4857</v>
      </c>
      <c r="Y23" s="14">
        <v>0</v>
      </c>
      <c r="Z23" s="37">
        <v>0</v>
      </c>
      <c r="AA23" s="134">
        <v>0</v>
      </c>
      <c r="AB23" s="134">
        <v>3241.9</v>
      </c>
      <c r="AC23" s="137">
        <v>0</v>
      </c>
      <c r="AD23" s="134">
        <v>0</v>
      </c>
      <c r="AE23" s="134">
        <v>0</v>
      </c>
      <c r="AF23" s="137">
        <v>0</v>
      </c>
      <c r="AG23" s="134">
        <v>0</v>
      </c>
      <c r="AH23" s="134">
        <v>0</v>
      </c>
      <c r="AI23" s="137">
        <v>0</v>
      </c>
      <c r="AJ23" s="14">
        <v>1615.1</v>
      </c>
      <c r="AK23" s="14">
        <v>1615.1</v>
      </c>
      <c r="AL23" s="37">
        <f>AK23/AJ23</f>
        <v>1</v>
      </c>
      <c r="AM23" s="14">
        <v>0</v>
      </c>
      <c r="AN23" s="14">
        <v>0</v>
      </c>
      <c r="AO23" s="37">
        <v>0</v>
      </c>
      <c r="AP23" s="14">
        <v>34313.199999999997</v>
      </c>
      <c r="AQ23" s="14">
        <v>35928.300000000003</v>
      </c>
      <c r="AR23" s="37">
        <f>AQ23/AP23</f>
        <v>1.0470693494048939</v>
      </c>
      <c r="AS23" s="199"/>
      <c r="AT23" s="199"/>
      <c r="AU23" s="121"/>
      <c r="AV23" s="68"/>
      <c r="AW23" s="68"/>
    </row>
    <row r="24" spans="1:49" s="7" customFormat="1" ht="75">
      <c r="A24" s="195"/>
      <c r="B24" s="196"/>
      <c r="C24" s="197"/>
      <c r="D24" s="12" t="s">
        <v>28</v>
      </c>
      <c r="E24" s="143">
        <f t="shared" si="0"/>
        <v>61194.399999999994</v>
      </c>
      <c r="F24" s="143">
        <f t="shared" si="0"/>
        <v>57121.799999999996</v>
      </c>
      <c r="G24" s="145">
        <f>F24/E24</f>
        <v>0.93344815865504038</v>
      </c>
      <c r="H24" s="169">
        <f t="shared" si="2"/>
        <v>61194.399999999994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</v>
      </c>
      <c r="P24" s="16">
        <v>10267.299999999999</v>
      </c>
      <c r="Q24" s="15">
        <f>P24/O24</f>
        <v>0.50590791729901252</v>
      </c>
      <c r="R24" s="14">
        <v>6196.6</v>
      </c>
      <c r="S24" s="14">
        <v>13501.6</v>
      </c>
      <c r="T24" s="15">
        <f>S24/R24</f>
        <v>2.1788722848013427</v>
      </c>
      <c r="U24" s="14">
        <v>255.6</v>
      </c>
      <c r="V24" s="14">
        <v>2722.5</v>
      </c>
      <c r="W24" s="15">
        <f>V24/U24</f>
        <v>10.651408450704226</v>
      </c>
      <c r="X24" s="14"/>
      <c r="Y24" s="14">
        <v>0</v>
      </c>
      <c r="Z24" s="37">
        <v>0</v>
      </c>
      <c r="AA24" s="134">
        <v>1927.6</v>
      </c>
      <c r="AB24" s="134">
        <v>170.6</v>
      </c>
      <c r="AC24" s="138">
        <v>0</v>
      </c>
      <c r="AD24" s="134">
        <v>0</v>
      </c>
      <c r="AE24" s="134">
        <v>0</v>
      </c>
      <c r="AF24" s="137">
        <v>0</v>
      </c>
      <c r="AG24" s="134">
        <v>0</v>
      </c>
      <c r="AH24" s="134">
        <v>0</v>
      </c>
      <c r="AI24" s="138">
        <v>0</v>
      </c>
      <c r="AJ24" s="14">
        <v>1891</v>
      </c>
      <c r="AK24" s="14">
        <v>431.9</v>
      </c>
      <c r="AL24" s="91">
        <f>AK24/AJ24</f>
        <v>0.22839767318878898</v>
      </c>
      <c r="AM24" s="14">
        <v>0</v>
      </c>
      <c r="AN24" s="14">
        <v>0</v>
      </c>
      <c r="AO24" s="91">
        <v>0</v>
      </c>
      <c r="AP24" s="14">
        <v>11539</v>
      </c>
      <c r="AQ24" s="14">
        <v>10938.1</v>
      </c>
      <c r="AR24" s="37">
        <f>AQ24/AP24</f>
        <v>0.94792443019325767</v>
      </c>
      <c r="AS24" s="199"/>
      <c r="AT24" s="199"/>
      <c r="AU24" s="121"/>
      <c r="AV24" s="68"/>
      <c r="AW24" s="68"/>
    </row>
    <row r="25" spans="1:49" s="7" customFormat="1" ht="75">
      <c r="A25" s="195"/>
      <c r="B25" s="196"/>
      <c r="C25" s="197"/>
      <c r="D25" s="21" t="s">
        <v>39</v>
      </c>
      <c r="E25" s="143">
        <f t="shared" si="0"/>
        <v>0</v>
      </c>
      <c r="F25" s="143">
        <f t="shared" si="0"/>
        <v>0</v>
      </c>
      <c r="G25" s="149">
        <v>0</v>
      </c>
      <c r="H25" s="46">
        <f t="shared" si="2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34">
        <v>0</v>
      </c>
      <c r="AB25" s="136">
        <v>0</v>
      </c>
      <c r="AC25" s="137">
        <v>0</v>
      </c>
      <c r="AD25" s="134">
        <v>0</v>
      </c>
      <c r="AE25" s="136">
        <v>0</v>
      </c>
      <c r="AF25" s="137">
        <v>0</v>
      </c>
      <c r="AG25" s="134">
        <v>0</v>
      </c>
      <c r="AH25" s="136">
        <v>0</v>
      </c>
      <c r="AI25" s="1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99"/>
      <c r="AT25" s="199"/>
      <c r="AU25" s="121"/>
    </row>
    <row r="26" spans="1:49" s="7" customFormat="1" ht="225">
      <c r="A26" s="163" t="s">
        <v>45</v>
      </c>
      <c r="B26" s="164" t="s">
        <v>60</v>
      </c>
      <c r="C26" s="165" t="s">
        <v>29</v>
      </c>
      <c r="D26" s="12" t="s">
        <v>30</v>
      </c>
      <c r="E26" s="143">
        <f t="shared" si="0"/>
        <v>0</v>
      </c>
      <c r="F26" s="143">
        <f t="shared" si="0"/>
        <v>0</v>
      </c>
      <c r="G26" s="149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34">
        <v>0</v>
      </c>
      <c r="AB26" s="134">
        <v>0</v>
      </c>
      <c r="AC26" s="135">
        <v>0</v>
      </c>
      <c r="AD26" s="134">
        <v>0</v>
      </c>
      <c r="AE26" s="134">
        <v>0</v>
      </c>
      <c r="AF26" s="135">
        <v>0</v>
      </c>
      <c r="AG26" s="134">
        <v>0</v>
      </c>
      <c r="AH26" s="134">
        <v>0</v>
      </c>
      <c r="AI26" s="13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166" t="s">
        <v>109</v>
      </c>
      <c r="AT26" s="19"/>
      <c r="AU26" s="122"/>
      <c r="AV26" s="68"/>
      <c r="AW26" s="68"/>
    </row>
    <row r="27" spans="1:49" s="7" customFormat="1">
      <c r="A27" s="195" t="s">
        <v>46</v>
      </c>
      <c r="B27" s="199" t="s">
        <v>61</v>
      </c>
      <c r="C27" s="197" t="s">
        <v>29</v>
      </c>
      <c r="D27" s="167" t="s">
        <v>38</v>
      </c>
      <c r="E27" s="143">
        <f t="shared" ref="E27:F52" si="8">I27+L27+O27+R27+U27+X27+AA27+AD27+AG27+AJ27+AM27+AP27</f>
        <v>58048.100000000006</v>
      </c>
      <c r="F27" s="143">
        <f t="shared" si="8"/>
        <v>57975.600000000006</v>
      </c>
      <c r="G27" s="145">
        <f>F27/E27</f>
        <v>0.99875103577894886</v>
      </c>
      <c r="H27" s="45">
        <f t="shared" ref="H27:AQ27" si="9">H28+H29+H30+H31</f>
        <v>58048.100000000006</v>
      </c>
      <c r="I27" s="33">
        <f t="shared" si="9"/>
        <v>0</v>
      </c>
      <c r="J27" s="33">
        <f t="shared" si="9"/>
        <v>0</v>
      </c>
      <c r="K27" s="52">
        <f t="shared" si="9"/>
        <v>0</v>
      </c>
      <c r="L27" s="33">
        <f t="shared" si="9"/>
        <v>0</v>
      </c>
      <c r="M27" s="33">
        <f t="shared" si="9"/>
        <v>0</v>
      </c>
      <c r="N27" s="52">
        <f t="shared" si="9"/>
        <v>0</v>
      </c>
      <c r="O27" s="33">
        <f t="shared" si="9"/>
        <v>16852.7</v>
      </c>
      <c r="P27" s="33">
        <f t="shared" si="9"/>
        <v>0</v>
      </c>
      <c r="Q27" s="52">
        <f t="shared" si="9"/>
        <v>0</v>
      </c>
      <c r="R27" s="33">
        <f t="shared" si="9"/>
        <v>0</v>
      </c>
      <c r="S27" s="33">
        <f t="shared" si="9"/>
        <v>7490.1</v>
      </c>
      <c r="T27" s="52">
        <f t="shared" si="9"/>
        <v>0</v>
      </c>
      <c r="U27" s="33">
        <f t="shared" si="9"/>
        <v>16780.2</v>
      </c>
      <c r="V27" s="33">
        <f t="shared" si="9"/>
        <v>26142.7</v>
      </c>
      <c r="W27" s="52">
        <f t="shared" si="9"/>
        <v>1.5579492497109688</v>
      </c>
      <c r="X27" s="33">
        <f t="shared" si="9"/>
        <v>0</v>
      </c>
      <c r="Y27" s="33">
        <f t="shared" si="9"/>
        <v>0</v>
      </c>
      <c r="Z27" s="52">
        <f t="shared" si="9"/>
        <v>0</v>
      </c>
      <c r="AA27" s="33">
        <f t="shared" si="9"/>
        <v>0</v>
      </c>
      <c r="AB27" s="33">
        <f t="shared" si="9"/>
        <v>0</v>
      </c>
      <c r="AC27" s="52">
        <f t="shared" si="9"/>
        <v>0</v>
      </c>
      <c r="AD27" s="33">
        <f t="shared" si="9"/>
        <v>0</v>
      </c>
      <c r="AE27" s="33">
        <f t="shared" si="9"/>
        <v>0</v>
      </c>
      <c r="AF27" s="52">
        <f t="shared" si="9"/>
        <v>0</v>
      </c>
      <c r="AG27" s="33">
        <f t="shared" si="9"/>
        <v>72.400000000000006</v>
      </c>
      <c r="AH27" s="33">
        <f t="shared" si="9"/>
        <v>0</v>
      </c>
      <c r="AI27" s="52">
        <f t="shared" si="9"/>
        <v>0</v>
      </c>
      <c r="AJ27" s="33">
        <f t="shared" si="9"/>
        <v>0</v>
      </c>
      <c r="AK27" s="33">
        <f t="shared" si="9"/>
        <v>0</v>
      </c>
      <c r="AL27" s="52">
        <f t="shared" si="9"/>
        <v>0</v>
      </c>
      <c r="AM27" s="33">
        <f t="shared" si="9"/>
        <v>0</v>
      </c>
      <c r="AN27" s="33">
        <f t="shared" si="9"/>
        <v>0</v>
      </c>
      <c r="AO27" s="52">
        <f t="shared" si="9"/>
        <v>0</v>
      </c>
      <c r="AP27" s="33">
        <f t="shared" si="9"/>
        <v>24342.799999999999</v>
      </c>
      <c r="AQ27" s="33">
        <f t="shared" si="9"/>
        <v>24342.799999999999</v>
      </c>
      <c r="AR27" s="52">
        <f>AQ27/AP27</f>
        <v>1</v>
      </c>
      <c r="AS27" s="236" t="s">
        <v>110</v>
      </c>
      <c r="AT27" s="199"/>
      <c r="AU27" s="121"/>
    </row>
    <row r="28" spans="1:49" s="7" customFormat="1" ht="37.5">
      <c r="A28" s="195"/>
      <c r="B28" s="199"/>
      <c r="C28" s="197"/>
      <c r="D28" s="21" t="s">
        <v>31</v>
      </c>
      <c r="E28" s="143">
        <f t="shared" si="8"/>
        <v>0</v>
      </c>
      <c r="F28" s="143">
        <f t="shared" si="8"/>
        <v>0</v>
      </c>
      <c r="G28" s="149">
        <v>0</v>
      </c>
      <c r="H28" s="46">
        <f t="shared" si="2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34">
        <v>0</v>
      </c>
      <c r="AB28" s="134">
        <v>0</v>
      </c>
      <c r="AC28" s="135">
        <v>0</v>
      </c>
      <c r="AD28" s="134">
        <v>0</v>
      </c>
      <c r="AE28" s="134">
        <v>0</v>
      </c>
      <c r="AF28" s="135">
        <v>0</v>
      </c>
      <c r="AG28" s="134">
        <v>0</v>
      </c>
      <c r="AH28" s="134">
        <v>0</v>
      </c>
      <c r="AI28" s="13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237"/>
      <c r="AT28" s="199"/>
      <c r="AU28" s="121"/>
    </row>
    <row r="29" spans="1:49" s="7" customFormat="1" ht="75">
      <c r="A29" s="195"/>
      <c r="B29" s="199"/>
      <c r="C29" s="197"/>
      <c r="D29" s="12" t="s">
        <v>27</v>
      </c>
      <c r="E29" s="143">
        <v>58048.1</v>
      </c>
      <c r="F29" s="143">
        <f t="shared" si="8"/>
        <v>57975.600000000006</v>
      </c>
      <c r="G29" s="145">
        <f>F29/E29</f>
        <v>0.99875103577894897</v>
      </c>
      <c r="H29" s="46">
        <f t="shared" si="2"/>
        <v>58048.100000000006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7490.1</v>
      </c>
      <c r="T29" s="15">
        <v>0</v>
      </c>
      <c r="U29" s="14">
        <v>16780.2</v>
      </c>
      <c r="V29" s="14">
        <v>26142.7</v>
      </c>
      <c r="W29" s="15">
        <f>V29/U29</f>
        <v>1.5579492497109688</v>
      </c>
      <c r="X29" s="16">
        <v>0</v>
      </c>
      <c r="Y29" s="14">
        <v>0</v>
      </c>
      <c r="Z29" s="15">
        <v>0</v>
      </c>
      <c r="AA29" s="134">
        <v>0</v>
      </c>
      <c r="AB29" s="134">
        <v>0</v>
      </c>
      <c r="AC29" s="135">
        <v>0</v>
      </c>
      <c r="AD29" s="134">
        <v>0</v>
      </c>
      <c r="AE29" s="134">
        <v>0</v>
      </c>
      <c r="AF29" s="135">
        <v>0</v>
      </c>
      <c r="AG29" s="134">
        <v>72.400000000000006</v>
      </c>
      <c r="AH29" s="134">
        <v>0</v>
      </c>
      <c r="AI29" s="13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24342.799999999999</v>
      </c>
      <c r="AQ29" s="14">
        <v>24342.799999999999</v>
      </c>
      <c r="AR29" s="15">
        <f>AQ29/AP29</f>
        <v>1</v>
      </c>
      <c r="AS29" s="237"/>
      <c r="AT29" s="199"/>
      <c r="AU29" s="121"/>
      <c r="AV29" s="68"/>
      <c r="AW29" s="68"/>
    </row>
    <row r="30" spans="1:49" s="7" customFormat="1" ht="75">
      <c r="A30" s="195"/>
      <c r="B30" s="199"/>
      <c r="C30" s="197"/>
      <c r="D30" s="12" t="s">
        <v>28</v>
      </c>
      <c r="E30" s="143">
        <f t="shared" si="8"/>
        <v>0</v>
      </c>
      <c r="F30" s="143">
        <f t="shared" si="8"/>
        <v>0</v>
      </c>
      <c r="G30" s="149">
        <v>0</v>
      </c>
      <c r="H30" s="46">
        <f t="shared" si="2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34">
        <v>0</v>
      </c>
      <c r="AB30" s="134">
        <v>0</v>
      </c>
      <c r="AC30" s="135">
        <v>0</v>
      </c>
      <c r="AD30" s="134">
        <v>0</v>
      </c>
      <c r="AE30" s="134">
        <v>0</v>
      </c>
      <c r="AF30" s="135">
        <v>0</v>
      </c>
      <c r="AG30" s="134">
        <v>0</v>
      </c>
      <c r="AH30" s="134">
        <v>0</v>
      </c>
      <c r="AI30" s="13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237"/>
      <c r="AT30" s="199"/>
      <c r="AU30" s="121"/>
    </row>
    <row r="31" spans="1:49" s="7" customFormat="1" ht="75">
      <c r="A31" s="195"/>
      <c r="B31" s="199"/>
      <c r="C31" s="197"/>
      <c r="D31" s="21" t="s">
        <v>39</v>
      </c>
      <c r="E31" s="143">
        <f t="shared" si="8"/>
        <v>0</v>
      </c>
      <c r="F31" s="143">
        <f t="shared" si="8"/>
        <v>0</v>
      </c>
      <c r="G31" s="149">
        <v>0</v>
      </c>
      <c r="H31" s="46">
        <f t="shared" si="2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34">
        <v>0</v>
      </c>
      <c r="AB31" s="134">
        <v>0</v>
      </c>
      <c r="AC31" s="135">
        <v>0</v>
      </c>
      <c r="AD31" s="134">
        <v>0</v>
      </c>
      <c r="AE31" s="134">
        <v>0</v>
      </c>
      <c r="AF31" s="135">
        <v>0</v>
      </c>
      <c r="AG31" s="134">
        <v>0</v>
      </c>
      <c r="AH31" s="134">
        <v>0</v>
      </c>
      <c r="AI31" s="13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238"/>
      <c r="AT31" s="199"/>
      <c r="AU31" s="121"/>
    </row>
    <row r="32" spans="1:49" s="7" customFormat="1">
      <c r="A32" s="195" t="s">
        <v>47</v>
      </c>
      <c r="B32" s="199" t="s">
        <v>62</v>
      </c>
      <c r="C32" s="197" t="s">
        <v>29</v>
      </c>
      <c r="D32" s="167" t="s">
        <v>38</v>
      </c>
      <c r="E32" s="143">
        <f t="shared" si="8"/>
        <v>16206.972600000001</v>
      </c>
      <c r="F32" s="143">
        <f t="shared" si="8"/>
        <v>14883.972600000001</v>
      </c>
      <c r="G32" s="145">
        <f>F32/E32</f>
        <v>0.91836846814931994</v>
      </c>
      <c r="H32" s="45">
        <f t="shared" ref="H32:AR32" si="10">H33+H34+H35+H36</f>
        <v>16206.972599999999</v>
      </c>
      <c r="I32" s="33">
        <f t="shared" si="10"/>
        <v>0</v>
      </c>
      <c r="J32" s="33">
        <f t="shared" si="10"/>
        <v>0</v>
      </c>
      <c r="K32" s="51">
        <f t="shared" si="10"/>
        <v>0</v>
      </c>
      <c r="L32" s="92">
        <f t="shared" si="10"/>
        <v>0</v>
      </c>
      <c r="M32" s="92">
        <f t="shared" si="10"/>
        <v>0</v>
      </c>
      <c r="N32" s="51">
        <f t="shared" si="10"/>
        <v>0</v>
      </c>
      <c r="O32" s="92">
        <f t="shared" si="10"/>
        <v>1984.4726000000001</v>
      </c>
      <c r="P32" s="92">
        <f t="shared" si="10"/>
        <v>1984.4726000000001</v>
      </c>
      <c r="Q32" s="51">
        <f>P32/O32</f>
        <v>1</v>
      </c>
      <c r="R32" s="33">
        <f t="shared" si="10"/>
        <v>771.80000000000007</v>
      </c>
      <c r="S32" s="33">
        <f t="shared" si="10"/>
        <v>771.80000000000007</v>
      </c>
      <c r="T32" s="52">
        <f>S32/R32</f>
        <v>1</v>
      </c>
      <c r="U32" s="33">
        <f t="shared" si="10"/>
        <v>6945.9000000000005</v>
      </c>
      <c r="V32" s="33">
        <f t="shared" si="10"/>
        <v>6945.9000000000005</v>
      </c>
      <c r="W32" s="52">
        <f>V32/U32</f>
        <v>1</v>
      </c>
      <c r="X32" s="33">
        <f t="shared" si="10"/>
        <v>0</v>
      </c>
      <c r="Y32" s="33">
        <f t="shared" si="10"/>
        <v>0</v>
      </c>
      <c r="Z32" s="52">
        <v>0</v>
      </c>
      <c r="AA32" s="33">
        <f t="shared" si="10"/>
        <v>0</v>
      </c>
      <c r="AB32" s="33">
        <f t="shared" si="10"/>
        <v>1322.9</v>
      </c>
      <c r="AC32" s="51">
        <f t="shared" si="10"/>
        <v>0</v>
      </c>
      <c r="AD32" s="33">
        <f t="shared" si="10"/>
        <v>0</v>
      </c>
      <c r="AE32" s="33">
        <f t="shared" si="10"/>
        <v>1543.6</v>
      </c>
      <c r="AF32" s="51">
        <f t="shared" si="10"/>
        <v>0</v>
      </c>
      <c r="AG32" s="33">
        <f>AG33+AG34+AG35</f>
        <v>6504.7999999999993</v>
      </c>
      <c r="AH32" s="33">
        <f t="shared" si="10"/>
        <v>2315.3000000000002</v>
      </c>
      <c r="AI32" s="51">
        <f t="shared" si="10"/>
        <v>0</v>
      </c>
      <c r="AJ32" s="33">
        <f t="shared" si="10"/>
        <v>0</v>
      </c>
      <c r="AK32" s="33">
        <f t="shared" si="10"/>
        <v>0</v>
      </c>
      <c r="AL32" s="51">
        <f t="shared" si="10"/>
        <v>0</v>
      </c>
      <c r="AM32" s="33">
        <f t="shared" si="10"/>
        <v>0</v>
      </c>
      <c r="AN32" s="33">
        <f t="shared" si="10"/>
        <v>0</v>
      </c>
      <c r="AO32" s="51">
        <f t="shared" si="10"/>
        <v>0</v>
      </c>
      <c r="AP32" s="33">
        <f t="shared" si="10"/>
        <v>0</v>
      </c>
      <c r="AQ32" s="33">
        <f t="shared" si="10"/>
        <v>0</v>
      </c>
      <c r="AR32" s="51">
        <f t="shared" si="10"/>
        <v>0</v>
      </c>
      <c r="AS32" s="236" t="s">
        <v>96</v>
      </c>
      <c r="AT32" s="199" t="s">
        <v>111</v>
      </c>
      <c r="AU32" s="121"/>
    </row>
    <row r="33" spans="1:49" s="7" customFormat="1" ht="37.5">
      <c r="A33" s="195"/>
      <c r="B33" s="199"/>
      <c r="C33" s="197"/>
      <c r="D33" s="21" t="s">
        <v>31</v>
      </c>
      <c r="E33" s="143">
        <f t="shared" si="8"/>
        <v>599.17259999999999</v>
      </c>
      <c r="F33" s="143">
        <f t="shared" si="8"/>
        <v>550.27260000000001</v>
      </c>
      <c r="G33" s="145">
        <f t="shared" ref="G33:G35" si="11">F33/E33</f>
        <v>0.91838745630224083</v>
      </c>
      <c r="H33" s="46">
        <f t="shared" si="2"/>
        <v>599.17259999999999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v>28.5</v>
      </c>
      <c r="S33" s="14">
        <v>28.5</v>
      </c>
      <c r="T33" s="15">
        <f>S33/R33</f>
        <v>1</v>
      </c>
      <c r="U33" s="54">
        <v>256.8</v>
      </c>
      <c r="V33" s="54">
        <v>256.8</v>
      </c>
      <c r="W33" s="15">
        <f>V33/U33</f>
        <v>1</v>
      </c>
      <c r="X33" s="54">
        <v>0</v>
      </c>
      <c r="Y33" s="14">
        <v>0</v>
      </c>
      <c r="Z33" s="15">
        <v>0</v>
      </c>
      <c r="AA33" s="134">
        <v>0</v>
      </c>
      <c r="AB33" s="134">
        <v>48.9</v>
      </c>
      <c r="AC33" s="135">
        <v>0</v>
      </c>
      <c r="AD33" s="134">
        <v>0</v>
      </c>
      <c r="AE33" s="134">
        <v>57.1</v>
      </c>
      <c r="AF33" s="135">
        <v>0</v>
      </c>
      <c r="AG33" s="134">
        <f>276.9-36.4</f>
        <v>240.49999999999997</v>
      </c>
      <c r="AH33" s="134">
        <v>85.6</v>
      </c>
      <c r="AI33" s="13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0</v>
      </c>
      <c r="AQ33" s="14">
        <v>0</v>
      </c>
      <c r="AR33" s="15">
        <v>0</v>
      </c>
      <c r="AS33" s="237"/>
      <c r="AT33" s="199"/>
      <c r="AU33" s="121"/>
      <c r="AV33" s="68"/>
      <c r="AW33" s="68"/>
    </row>
    <row r="34" spans="1:49" s="7" customFormat="1" ht="75">
      <c r="A34" s="195"/>
      <c r="B34" s="199"/>
      <c r="C34" s="197"/>
      <c r="D34" s="12" t="s">
        <v>27</v>
      </c>
      <c r="E34" s="143">
        <f t="shared" si="8"/>
        <v>14797.5</v>
      </c>
      <c r="F34" s="143">
        <f t="shared" si="8"/>
        <v>13589.5</v>
      </c>
      <c r="G34" s="145">
        <f t="shared" si="11"/>
        <v>0.91836458861294135</v>
      </c>
      <c r="H34" s="46">
        <f t="shared" si="2"/>
        <v>14797.5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2">P34/O34</f>
        <v>1</v>
      </c>
      <c r="R34" s="65">
        <v>704.7</v>
      </c>
      <c r="S34" s="14">
        <v>704.7</v>
      </c>
      <c r="T34" s="15">
        <f>S34/R34</f>
        <v>1</v>
      </c>
      <c r="U34" s="54">
        <v>6341.8</v>
      </c>
      <c r="V34" s="54">
        <v>6341.8</v>
      </c>
      <c r="W34" s="15">
        <f>V34/U34</f>
        <v>1</v>
      </c>
      <c r="X34" s="54">
        <v>0</v>
      </c>
      <c r="Y34" s="14">
        <v>0</v>
      </c>
      <c r="Z34" s="15">
        <v>0</v>
      </c>
      <c r="AA34" s="134">
        <v>0</v>
      </c>
      <c r="AB34" s="134">
        <v>1207.9000000000001</v>
      </c>
      <c r="AC34" s="135">
        <v>0</v>
      </c>
      <c r="AD34" s="134">
        <v>0</v>
      </c>
      <c r="AE34" s="134">
        <v>1409.3</v>
      </c>
      <c r="AF34" s="135">
        <v>0</v>
      </c>
      <c r="AG34" s="134">
        <f>6845.4-906.3</f>
        <v>5939.0999999999995</v>
      </c>
      <c r="AH34" s="134">
        <v>2113.9</v>
      </c>
      <c r="AI34" s="13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0</v>
      </c>
      <c r="AQ34" s="14">
        <v>0</v>
      </c>
      <c r="AR34" s="15">
        <v>0</v>
      </c>
      <c r="AS34" s="237"/>
      <c r="AT34" s="199"/>
      <c r="AU34" s="121"/>
      <c r="AV34" s="68"/>
      <c r="AW34" s="68"/>
    </row>
    <row r="35" spans="1:49" s="7" customFormat="1" ht="75">
      <c r="A35" s="195"/>
      <c r="B35" s="199"/>
      <c r="C35" s="197"/>
      <c r="D35" s="12" t="s">
        <v>28</v>
      </c>
      <c r="E35" s="143">
        <f t="shared" si="8"/>
        <v>810.3</v>
      </c>
      <c r="F35" s="143">
        <f t="shared" si="8"/>
        <v>744.2</v>
      </c>
      <c r="G35" s="145">
        <f t="shared" si="11"/>
        <v>0.91842527458965828</v>
      </c>
      <c r="H35" s="46">
        <f t="shared" si="2"/>
        <v>810.3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2"/>
        <v>1</v>
      </c>
      <c r="R35" s="65">
        <v>38.6</v>
      </c>
      <c r="S35" s="14">
        <v>38.6</v>
      </c>
      <c r="T35" s="15">
        <f>S35/R35</f>
        <v>1</v>
      </c>
      <c r="U35" s="38">
        <v>347.3</v>
      </c>
      <c r="V35" s="38">
        <v>347.3</v>
      </c>
      <c r="W35" s="15">
        <f>V35/U35</f>
        <v>1</v>
      </c>
      <c r="X35" s="38">
        <v>0</v>
      </c>
      <c r="Y35" s="14">
        <v>0</v>
      </c>
      <c r="Z35" s="15">
        <v>0</v>
      </c>
      <c r="AA35" s="134">
        <v>0</v>
      </c>
      <c r="AB35" s="134">
        <v>66.099999999999994</v>
      </c>
      <c r="AC35" s="135">
        <v>0</v>
      </c>
      <c r="AD35" s="134">
        <v>0</v>
      </c>
      <c r="AE35" s="134">
        <v>77.2</v>
      </c>
      <c r="AF35" s="135">
        <v>0</v>
      </c>
      <c r="AG35" s="134">
        <v>325.2</v>
      </c>
      <c r="AH35" s="134">
        <v>115.8</v>
      </c>
      <c r="AI35" s="13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0</v>
      </c>
      <c r="AQ35" s="14">
        <v>0</v>
      </c>
      <c r="AR35" s="15">
        <v>0</v>
      </c>
      <c r="AS35" s="237"/>
      <c r="AT35" s="199"/>
      <c r="AU35" s="121"/>
      <c r="AV35" s="68"/>
      <c r="AW35" s="68"/>
    </row>
    <row r="36" spans="1:49" s="7" customFormat="1" ht="75">
      <c r="A36" s="195"/>
      <c r="B36" s="199"/>
      <c r="C36" s="197"/>
      <c r="D36" s="21" t="s">
        <v>39</v>
      </c>
      <c r="E36" s="143">
        <f t="shared" si="8"/>
        <v>0</v>
      </c>
      <c r="F36" s="143">
        <f t="shared" si="8"/>
        <v>0</v>
      </c>
      <c r="G36" s="149">
        <v>0</v>
      </c>
      <c r="H36" s="46">
        <f t="shared" si="2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34">
        <v>0</v>
      </c>
      <c r="AB36" s="134">
        <v>0</v>
      </c>
      <c r="AC36" s="135">
        <v>0</v>
      </c>
      <c r="AD36" s="134">
        <v>0</v>
      </c>
      <c r="AE36" s="134">
        <v>0</v>
      </c>
      <c r="AF36" s="135">
        <v>0</v>
      </c>
      <c r="AG36" s="134">
        <v>0</v>
      </c>
      <c r="AH36" s="134">
        <v>0</v>
      </c>
      <c r="AI36" s="13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238"/>
      <c r="AT36" s="199"/>
      <c r="AU36" s="121"/>
    </row>
    <row r="37" spans="1:49" s="7" customFormat="1">
      <c r="A37" s="195" t="s">
        <v>48</v>
      </c>
      <c r="B37" s="199" t="s">
        <v>63</v>
      </c>
      <c r="C37" s="197" t="s">
        <v>29</v>
      </c>
      <c r="D37" s="167" t="s">
        <v>38</v>
      </c>
      <c r="E37" s="143">
        <f t="shared" si="8"/>
        <v>945.1</v>
      </c>
      <c r="F37" s="143">
        <f t="shared" si="8"/>
        <v>945</v>
      </c>
      <c r="G37" s="145">
        <f>F37/E37</f>
        <v>0.99989419109088984</v>
      </c>
      <c r="H37" s="47">
        <f t="shared" ref="H37:AQ37" si="13">H38+H39+H40+H41</f>
        <v>945.1</v>
      </c>
      <c r="I37" s="33">
        <f t="shared" si="13"/>
        <v>0</v>
      </c>
      <c r="J37" s="33">
        <f t="shared" si="13"/>
        <v>0</v>
      </c>
      <c r="K37" s="67">
        <v>0</v>
      </c>
      <c r="L37" s="33">
        <f t="shared" si="13"/>
        <v>0</v>
      </c>
      <c r="M37" s="33">
        <f t="shared" si="13"/>
        <v>0</v>
      </c>
      <c r="N37" s="67">
        <v>0</v>
      </c>
      <c r="O37" s="33">
        <f t="shared" si="13"/>
        <v>0</v>
      </c>
      <c r="P37" s="33">
        <f t="shared" si="13"/>
        <v>0</v>
      </c>
      <c r="Q37" s="67">
        <v>0</v>
      </c>
      <c r="R37" s="33">
        <f t="shared" si="13"/>
        <v>945.1</v>
      </c>
      <c r="S37" s="33">
        <f t="shared" si="13"/>
        <v>945</v>
      </c>
      <c r="T37" s="52">
        <f>S37/R37</f>
        <v>0.99989419109088984</v>
      </c>
      <c r="U37" s="33">
        <f t="shared" si="13"/>
        <v>0</v>
      </c>
      <c r="V37" s="33">
        <f t="shared" si="13"/>
        <v>0</v>
      </c>
      <c r="W37" s="67">
        <v>0</v>
      </c>
      <c r="X37" s="33">
        <f t="shared" si="13"/>
        <v>0</v>
      </c>
      <c r="Y37" s="33">
        <f t="shared" si="13"/>
        <v>0</v>
      </c>
      <c r="Z37" s="67">
        <v>0</v>
      </c>
      <c r="AA37" s="33">
        <f t="shared" si="13"/>
        <v>0</v>
      </c>
      <c r="AB37" s="33">
        <f t="shared" si="13"/>
        <v>0</v>
      </c>
      <c r="AC37" s="67">
        <v>0</v>
      </c>
      <c r="AD37" s="33">
        <f t="shared" si="13"/>
        <v>0</v>
      </c>
      <c r="AE37" s="33">
        <f t="shared" si="13"/>
        <v>0</v>
      </c>
      <c r="AF37" s="67">
        <v>0</v>
      </c>
      <c r="AG37" s="33">
        <f t="shared" si="13"/>
        <v>0</v>
      </c>
      <c r="AH37" s="33">
        <f t="shared" si="13"/>
        <v>0</v>
      </c>
      <c r="AI37" s="67">
        <v>0</v>
      </c>
      <c r="AJ37" s="33">
        <f t="shared" si="13"/>
        <v>0</v>
      </c>
      <c r="AK37" s="33">
        <f t="shared" si="13"/>
        <v>0</v>
      </c>
      <c r="AL37" s="67">
        <v>0</v>
      </c>
      <c r="AM37" s="33">
        <f t="shared" si="13"/>
        <v>0</v>
      </c>
      <c r="AN37" s="33">
        <f t="shared" si="13"/>
        <v>0</v>
      </c>
      <c r="AO37" s="67">
        <v>0</v>
      </c>
      <c r="AP37" s="33">
        <f t="shared" si="13"/>
        <v>0</v>
      </c>
      <c r="AQ37" s="33">
        <f t="shared" si="13"/>
        <v>0</v>
      </c>
      <c r="AR37" s="67">
        <v>0</v>
      </c>
      <c r="AS37" s="221" t="s">
        <v>97</v>
      </c>
      <c r="AT37" s="194"/>
      <c r="AU37" s="119"/>
    </row>
    <row r="38" spans="1:49" s="7" customFormat="1" ht="37.5">
      <c r="A38" s="195"/>
      <c r="B38" s="199"/>
      <c r="C38" s="197"/>
      <c r="D38" s="21" t="s">
        <v>31</v>
      </c>
      <c r="E38" s="143">
        <f t="shared" si="8"/>
        <v>945.1</v>
      </c>
      <c r="F38" s="143">
        <f t="shared" si="8"/>
        <v>945</v>
      </c>
      <c r="G38" s="145">
        <f t="shared" ref="G38" si="14">F38/E38</f>
        <v>0.99989419109088984</v>
      </c>
      <c r="H38" s="46">
        <f t="shared" si="2"/>
        <v>945.1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945.1</v>
      </c>
      <c r="S38" s="14">
        <v>945</v>
      </c>
      <c r="T38" s="15">
        <f>S38/R38</f>
        <v>0.99989419109088984</v>
      </c>
      <c r="U38" s="14">
        <v>0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34">
        <v>0</v>
      </c>
      <c r="AB38" s="134">
        <v>0</v>
      </c>
      <c r="AC38" s="135">
        <v>0</v>
      </c>
      <c r="AD38" s="134">
        <v>0</v>
      </c>
      <c r="AE38" s="134">
        <v>0</v>
      </c>
      <c r="AF38" s="135">
        <v>0</v>
      </c>
      <c r="AG38" s="134">
        <v>0</v>
      </c>
      <c r="AH38" s="134">
        <v>0</v>
      </c>
      <c r="AI38" s="13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222"/>
      <c r="AT38" s="194"/>
      <c r="AU38" s="119"/>
    </row>
    <row r="39" spans="1:49" s="7" customFormat="1" ht="75">
      <c r="A39" s="195"/>
      <c r="B39" s="199"/>
      <c r="C39" s="197"/>
      <c r="D39" s="12" t="s">
        <v>27</v>
      </c>
      <c r="E39" s="143">
        <f t="shared" si="8"/>
        <v>0</v>
      </c>
      <c r="F39" s="143">
        <f t="shared" si="8"/>
        <v>0</v>
      </c>
      <c r="G39" s="149">
        <v>0</v>
      </c>
      <c r="H39" s="46">
        <f t="shared" si="2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34">
        <v>0</v>
      </c>
      <c r="AB39" s="134">
        <v>0</v>
      </c>
      <c r="AC39" s="135">
        <v>0</v>
      </c>
      <c r="AD39" s="134">
        <v>0</v>
      </c>
      <c r="AE39" s="134">
        <v>0</v>
      </c>
      <c r="AF39" s="135">
        <v>0</v>
      </c>
      <c r="AG39" s="134">
        <v>0</v>
      </c>
      <c r="AH39" s="134">
        <v>0</v>
      </c>
      <c r="AI39" s="13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222"/>
      <c r="AT39" s="194"/>
      <c r="AU39" s="119"/>
    </row>
    <row r="40" spans="1:49" s="7" customFormat="1" ht="75">
      <c r="A40" s="195"/>
      <c r="B40" s="199"/>
      <c r="C40" s="197"/>
      <c r="D40" s="12" t="s">
        <v>28</v>
      </c>
      <c r="E40" s="143">
        <f t="shared" si="8"/>
        <v>0</v>
      </c>
      <c r="F40" s="143">
        <f t="shared" si="8"/>
        <v>0</v>
      </c>
      <c r="G40" s="149">
        <v>0</v>
      </c>
      <c r="H40" s="46">
        <f t="shared" si="2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34">
        <v>0</v>
      </c>
      <c r="AB40" s="134">
        <v>0</v>
      </c>
      <c r="AC40" s="135">
        <v>0</v>
      </c>
      <c r="AD40" s="134">
        <v>0</v>
      </c>
      <c r="AE40" s="134">
        <v>0</v>
      </c>
      <c r="AF40" s="135">
        <v>0</v>
      </c>
      <c r="AG40" s="134">
        <v>0</v>
      </c>
      <c r="AH40" s="134">
        <v>0</v>
      </c>
      <c r="AI40" s="13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222"/>
      <c r="AT40" s="194"/>
      <c r="AU40" s="119"/>
    </row>
    <row r="41" spans="1:49" s="7" customFormat="1" ht="75">
      <c r="A41" s="195"/>
      <c r="B41" s="199"/>
      <c r="C41" s="197"/>
      <c r="D41" s="21" t="s">
        <v>39</v>
      </c>
      <c r="E41" s="143">
        <f t="shared" si="8"/>
        <v>0</v>
      </c>
      <c r="F41" s="143">
        <f t="shared" si="8"/>
        <v>0</v>
      </c>
      <c r="G41" s="149">
        <v>0</v>
      </c>
      <c r="H41" s="46">
        <f t="shared" si="2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34">
        <v>0</v>
      </c>
      <c r="AB41" s="134">
        <v>0</v>
      </c>
      <c r="AC41" s="135">
        <v>0</v>
      </c>
      <c r="AD41" s="134">
        <v>0</v>
      </c>
      <c r="AE41" s="134">
        <v>0</v>
      </c>
      <c r="AF41" s="135">
        <v>0</v>
      </c>
      <c r="AG41" s="134">
        <v>0</v>
      </c>
      <c r="AH41" s="134">
        <v>0</v>
      </c>
      <c r="AI41" s="13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223"/>
      <c r="AT41" s="194"/>
      <c r="AU41" s="119"/>
    </row>
    <row r="42" spans="1:49" s="7" customFormat="1" ht="187.5">
      <c r="A42" s="163" t="s">
        <v>49</v>
      </c>
      <c r="B42" s="164" t="s">
        <v>64</v>
      </c>
      <c r="C42" s="165" t="s">
        <v>26</v>
      </c>
      <c r="D42" s="12" t="s">
        <v>30</v>
      </c>
      <c r="E42" s="143">
        <f t="shared" si="8"/>
        <v>0</v>
      </c>
      <c r="F42" s="143">
        <f t="shared" si="8"/>
        <v>0</v>
      </c>
      <c r="G42" s="149">
        <v>0</v>
      </c>
      <c r="H42" s="46">
        <f t="shared" si="2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34">
        <v>0</v>
      </c>
      <c r="AB42" s="134">
        <v>0</v>
      </c>
      <c r="AC42" s="135">
        <v>0</v>
      </c>
      <c r="AD42" s="134">
        <v>0</v>
      </c>
      <c r="AE42" s="134">
        <v>0</v>
      </c>
      <c r="AF42" s="135">
        <v>0</v>
      </c>
      <c r="AG42" s="134">
        <v>0</v>
      </c>
      <c r="AH42" s="134">
        <v>0</v>
      </c>
      <c r="AI42" s="13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112</v>
      </c>
      <c r="AT42" s="21"/>
      <c r="AU42" s="30"/>
    </row>
    <row r="43" spans="1:49" s="7" customFormat="1">
      <c r="A43" s="195" t="s">
        <v>22</v>
      </c>
      <c r="B43" s="200" t="s">
        <v>51</v>
      </c>
      <c r="C43" s="197" t="s">
        <v>26</v>
      </c>
      <c r="D43" s="167" t="s">
        <v>38</v>
      </c>
      <c r="E43" s="143">
        <f t="shared" si="8"/>
        <v>0</v>
      </c>
      <c r="F43" s="143">
        <f t="shared" si="8"/>
        <v>0</v>
      </c>
      <c r="G43" s="145">
        <v>0</v>
      </c>
      <c r="H43" s="48">
        <f t="shared" si="2"/>
        <v>0</v>
      </c>
      <c r="I43" s="33">
        <f t="shared" ref="I43:AH43" si="15">I44+I45+I46+I47</f>
        <v>0</v>
      </c>
      <c r="J43" s="33">
        <f t="shared" si="15"/>
        <v>0</v>
      </c>
      <c r="K43" s="67">
        <v>0</v>
      </c>
      <c r="L43" s="33">
        <f t="shared" si="15"/>
        <v>0</v>
      </c>
      <c r="M43" s="33">
        <f t="shared" si="15"/>
        <v>0</v>
      </c>
      <c r="N43" s="67">
        <v>0</v>
      </c>
      <c r="O43" s="33">
        <f t="shared" si="15"/>
        <v>0</v>
      </c>
      <c r="P43" s="33">
        <f t="shared" si="15"/>
        <v>0</v>
      </c>
      <c r="Q43" s="67">
        <v>0</v>
      </c>
      <c r="R43" s="33">
        <f t="shared" si="15"/>
        <v>0</v>
      </c>
      <c r="S43" s="33">
        <f t="shared" si="15"/>
        <v>0</v>
      </c>
      <c r="T43" s="67">
        <v>0</v>
      </c>
      <c r="U43" s="33">
        <f t="shared" si="15"/>
        <v>0</v>
      </c>
      <c r="V43" s="33">
        <f t="shared" si="15"/>
        <v>0</v>
      </c>
      <c r="W43" s="67">
        <v>0</v>
      </c>
      <c r="X43" s="33">
        <f t="shared" si="15"/>
        <v>0</v>
      </c>
      <c r="Y43" s="33">
        <f t="shared" si="15"/>
        <v>0</v>
      </c>
      <c r="Z43" s="67">
        <v>0</v>
      </c>
      <c r="AA43" s="33">
        <f t="shared" si="15"/>
        <v>0</v>
      </c>
      <c r="AB43" s="33">
        <f t="shared" si="15"/>
        <v>0</v>
      </c>
      <c r="AC43" s="67">
        <v>0</v>
      </c>
      <c r="AD43" s="33">
        <f t="shared" si="15"/>
        <v>0</v>
      </c>
      <c r="AE43" s="33">
        <f t="shared" si="15"/>
        <v>0</v>
      </c>
      <c r="AF43" s="67">
        <v>0</v>
      </c>
      <c r="AG43" s="33">
        <f t="shared" si="15"/>
        <v>0</v>
      </c>
      <c r="AH43" s="33">
        <f t="shared" si="15"/>
        <v>0</v>
      </c>
      <c r="AI43" s="67">
        <v>0</v>
      </c>
      <c r="AJ43" s="13">
        <f t="shared" ref="AJ43:AN43" si="16">SUM(AJ44:AJ47)</f>
        <v>0</v>
      </c>
      <c r="AK43" s="13">
        <f t="shared" si="16"/>
        <v>0</v>
      </c>
      <c r="AL43" s="67">
        <v>0</v>
      </c>
      <c r="AM43" s="13">
        <f t="shared" si="16"/>
        <v>0</v>
      </c>
      <c r="AN43" s="13">
        <f t="shared" si="16"/>
        <v>0</v>
      </c>
      <c r="AO43" s="67">
        <v>0</v>
      </c>
      <c r="AP43" s="13">
        <f t="shared" ref="AP43:AQ43" si="17">SUM(AP44:AP47)</f>
        <v>0</v>
      </c>
      <c r="AQ43" s="13">
        <f t="shared" si="17"/>
        <v>0</v>
      </c>
      <c r="AR43" s="67">
        <v>0</v>
      </c>
      <c r="AS43" s="199" t="s">
        <v>82</v>
      </c>
      <c r="AT43" s="201"/>
      <c r="AU43" s="123"/>
    </row>
    <row r="44" spans="1:49" s="7" customFormat="1" ht="37.5">
      <c r="A44" s="195"/>
      <c r="B44" s="200"/>
      <c r="C44" s="197"/>
      <c r="D44" s="21" t="s">
        <v>31</v>
      </c>
      <c r="E44" s="143">
        <f t="shared" si="8"/>
        <v>0</v>
      </c>
      <c r="F44" s="143">
        <f t="shared" si="8"/>
        <v>0</v>
      </c>
      <c r="G44" s="145">
        <v>0</v>
      </c>
      <c r="H44" s="46">
        <f t="shared" si="2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36">
        <v>0</v>
      </c>
      <c r="AB44" s="136">
        <v>0</v>
      </c>
      <c r="AC44" s="135">
        <v>0</v>
      </c>
      <c r="AD44" s="136">
        <v>0</v>
      </c>
      <c r="AE44" s="136">
        <v>0</v>
      </c>
      <c r="AF44" s="135">
        <v>0</v>
      </c>
      <c r="AG44" s="136">
        <v>0</v>
      </c>
      <c r="AH44" s="136">
        <v>0</v>
      </c>
      <c r="AI44" s="13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99"/>
      <c r="AT44" s="201"/>
      <c r="AU44" s="123"/>
    </row>
    <row r="45" spans="1:49" s="7" customFormat="1" ht="75">
      <c r="A45" s="195"/>
      <c r="B45" s="200"/>
      <c r="C45" s="197"/>
      <c r="D45" s="12" t="s">
        <v>27</v>
      </c>
      <c r="E45" s="143">
        <f t="shared" si="8"/>
        <v>0</v>
      </c>
      <c r="F45" s="143">
        <f t="shared" si="8"/>
        <v>0</v>
      </c>
      <c r="G45" s="145">
        <v>0</v>
      </c>
      <c r="H45" s="46">
        <f t="shared" si="2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36">
        <v>0</v>
      </c>
      <c r="AB45" s="136">
        <v>0</v>
      </c>
      <c r="AC45" s="135">
        <v>0</v>
      </c>
      <c r="AD45" s="136">
        <v>0</v>
      </c>
      <c r="AE45" s="136">
        <v>0</v>
      </c>
      <c r="AF45" s="135">
        <v>0</v>
      </c>
      <c r="AG45" s="136">
        <v>0</v>
      </c>
      <c r="AH45" s="136">
        <v>0</v>
      </c>
      <c r="AI45" s="13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99"/>
      <c r="AT45" s="201"/>
      <c r="AU45" s="123"/>
    </row>
    <row r="46" spans="1:49" s="7" customFormat="1" ht="75">
      <c r="A46" s="195"/>
      <c r="B46" s="200"/>
      <c r="C46" s="197"/>
      <c r="D46" s="12" t="s">
        <v>28</v>
      </c>
      <c r="E46" s="143">
        <f t="shared" si="8"/>
        <v>0</v>
      </c>
      <c r="F46" s="143">
        <f t="shared" si="8"/>
        <v>0</v>
      </c>
      <c r="G46" s="145">
        <v>0</v>
      </c>
      <c r="H46" s="46">
        <f t="shared" si="2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36">
        <v>0</v>
      </c>
      <c r="AB46" s="136">
        <v>0</v>
      </c>
      <c r="AC46" s="135">
        <v>0</v>
      </c>
      <c r="AD46" s="136">
        <v>0</v>
      </c>
      <c r="AE46" s="136">
        <v>0</v>
      </c>
      <c r="AF46" s="135">
        <v>0</v>
      </c>
      <c r="AG46" s="136">
        <v>0</v>
      </c>
      <c r="AH46" s="136">
        <v>0</v>
      </c>
      <c r="AI46" s="13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99"/>
      <c r="AT46" s="201"/>
      <c r="AU46" s="123"/>
    </row>
    <row r="47" spans="1:49" s="7" customFormat="1" ht="75">
      <c r="A47" s="195"/>
      <c r="B47" s="200"/>
      <c r="C47" s="197"/>
      <c r="D47" s="21" t="s">
        <v>39</v>
      </c>
      <c r="E47" s="143">
        <f t="shared" si="8"/>
        <v>0</v>
      </c>
      <c r="F47" s="143">
        <f t="shared" si="8"/>
        <v>0</v>
      </c>
      <c r="G47" s="145">
        <v>0</v>
      </c>
      <c r="H47" s="46">
        <f t="shared" si="2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36">
        <v>0</v>
      </c>
      <c r="AB47" s="136">
        <v>0</v>
      </c>
      <c r="AC47" s="135">
        <v>0</v>
      </c>
      <c r="AD47" s="136">
        <v>0</v>
      </c>
      <c r="AE47" s="136">
        <v>0</v>
      </c>
      <c r="AF47" s="135">
        <v>0</v>
      </c>
      <c r="AG47" s="136">
        <v>0</v>
      </c>
      <c r="AH47" s="136">
        <v>0</v>
      </c>
      <c r="AI47" s="13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99"/>
      <c r="AT47" s="201"/>
      <c r="AU47" s="123"/>
    </row>
    <row r="48" spans="1:49" s="7" customFormat="1">
      <c r="A48" s="195" t="s">
        <v>52</v>
      </c>
      <c r="B48" s="196" t="s">
        <v>65</v>
      </c>
      <c r="C48" s="197" t="s">
        <v>32</v>
      </c>
      <c r="D48" s="167" t="s">
        <v>38</v>
      </c>
      <c r="E48" s="143">
        <f t="shared" si="8"/>
        <v>0</v>
      </c>
      <c r="F48" s="143">
        <f t="shared" si="8"/>
        <v>0</v>
      </c>
      <c r="G48" s="149">
        <v>0</v>
      </c>
      <c r="H48" s="33">
        <f t="shared" ref="H48:J48" si="18">H49+H50+H51+H52</f>
        <v>0</v>
      </c>
      <c r="I48" s="33">
        <f t="shared" si="18"/>
        <v>0</v>
      </c>
      <c r="J48" s="33">
        <f t="shared" si="18"/>
        <v>0</v>
      </c>
      <c r="K48" s="67">
        <v>0</v>
      </c>
      <c r="L48" s="33">
        <f t="shared" ref="L48:M48" si="19">L49+L50+L51+L52</f>
        <v>0</v>
      </c>
      <c r="M48" s="33">
        <f t="shared" si="19"/>
        <v>0</v>
      </c>
      <c r="N48" s="67">
        <v>0</v>
      </c>
      <c r="O48" s="33">
        <f t="shared" ref="O48:P48" si="20">O49+O50+O51+O52</f>
        <v>0</v>
      </c>
      <c r="P48" s="33">
        <f t="shared" si="20"/>
        <v>0</v>
      </c>
      <c r="Q48" s="67">
        <v>0</v>
      </c>
      <c r="R48" s="33">
        <f t="shared" ref="R48:S48" si="21">R49+R50+R51+R52</f>
        <v>0</v>
      </c>
      <c r="S48" s="33">
        <f t="shared" si="21"/>
        <v>0</v>
      </c>
      <c r="T48" s="67">
        <v>0</v>
      </c>
      <c r="U48" s="33">
        <f t="shared" ref="U48:V48" si="22">U49+U50+U51+U52</f>
        <v>0</v>
      </c>
      <c r="V48" s="33">
        <f t="shared" si="22"/>
        <v>0</v>
      </c>
      <c r="W48" s="67">
        <v>0</v>
      </c>
      <c r="X48" s="33">
        <f t="shared" ref="X48:Y48" si="23">X49+X50+X51+X52</f>
        <v>0</v>
      </c>
      <c r="Y48" s="33">
        <f t="shared" si="23"/>
        <v>0</v>
      </c>
      <c r="Z48" s="67">
        <v>0</v>
      </c>
      <c r="AA48" s="133">
        <f t="shared" ref="AA48:AB48" si="24">AA49+AA50+AA51+AA52</f>
        <v>0</v>
      </c>
      <c r="AB48" s="133">
        <f t="shared" si="24"/>
        <v>0</v>
      </c>
      <c r="AC48" s="137">
        <v>0</v>
      </c>
      <c r="AD48" s="133">
        <f t="shared" ref="AD48:AE48" si="25">AD49+AD50+AD51+AD52</f>
        <v>0</v>
      </c>
      <c r="AE48" s="133">
        <f t="shared" si="25"/>
        <v>0</v>
      </c>
      <c r="AF48" s="137">
        <v>0</v>
      </c>
      <c r="AG48" s="133">
        <f t="shared" ref="AG48:AH48" si="26">AG49+AG50+AG51+AG52</f>
        <v>0</v>
      </c>
      <c r="AH48" s="133">
        <f t="shared" si="26"/>
        <v>0</v>
      </c>
      <c r="AI48" s="137">
        <v>0</v>
      </c>
      <c r="AJ48" s="127">
        <f t="shared" ref="AJ48:AK48" si="27">AJ49+AJ50+AJ51+AJ52</f>
        <v>0</v>
      </c>
      <c r="AK48" s="33">
        <f t="shared" si="27"/>
        <v>0</v>
      </c>
      <c r="AL48" s="67">
        <v>0</v>
      </c>
      <c r="AM48" s="33">
        <f t="shared" ref="AM48:AN48" si="28">AM49+AM50+AM51+AM52</f>
        <v>0</v>
      </c>
      <c r="AN48" s="33">
        <f t="shared" si="28"/>
        <v>0</v>
      </c>
      <c r="AO48" s="67">
        <v>0</v>
      </c>
      <c r="AP48" s="33">
        <f t="shared" ref="AP48:AQ48" si="29">AP49+AP50+AP51+AP52</f>
        <v>0</v>
      </c>
      <c r="AQ48" s="33">
        <f t="shared" si="29"/>
        <v>0</v>
      </c>
      <c r="AR48" s="67">
        <v>0</v>
      </c>
      <c r="AS48" s="202"/>
      <c r="AT48" s="202"/>
      <c r="AU48" s="124"/>
    </row>
    <row r="49" spans="1:50" s="7" customFormat="1" ht="37.5">
      <c r="A49" s="195"/>
      <c r="B49" s="196"/>
      <c r="C49" s="197"/>
      <c r="D49" s="21" t="s">
        <v>31</v>
      </c>
      <c r="E49" s="143">
        <f t="shared" si="8"/>
        <v>0</v>
      </c>
      <c r="F49" s="143">
        <f t="shared" si="8"/>
        <v>0</v>
      </c>
      <c r="G49" s="145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36">
        <v>0</v>
      </c>
      <c r="AB49" s="136">
        <v>0</v>
      </c>
      <c r="AC49" s="135">
        <v>0</v>
      </c>
      <c r="AD49" s="136">
        <v>0</v>
      </c>
      <c r="AE49" s="136">
        <v>0</v>
      </c>
      <c r="AF49" s="135">
        <v>0</v>
      </c>
      <c r="AG49" s="136">
        <v>0</v>
      </c>
      <c r="AH49" s="136">
        <v>0</v>
      </c>
      <c r="AI49" s="13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202"/>
      <c r="AT49" s="202"/>
      <c r="AU49" s="124"/>
    </row>
    <row r="50" spans="1:50" s="7" customFormat="1" ht="75">
      <c r="A50" s="195"/>
      <c r="B50" s="196"/>
      <c r="C50" s="197"/>
      <c r="D50" s="12" t="s">
        <v>27</v>
      </c>
      <c r="E50" s="143">
        <f t="shared" si="8"/>
        <v>0</v>
      </c>
      <c r="F50" s="143">
        <f t="shared" si="8"/>
        <v>0</v>
      </c>
      <c r="G50" s="145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36">
        <v>0</v>
      </c>
      <c r="AB50" s="136">
        <v>0</v>
      </c>
      <c r="AC50" s="135">
        <v>0</v>
      </c>
      <c r="AD50" s="136">
        <v>0</v>
      </c>
      <c r="AE50" s="136">
        <v>0</v>
      </c>
      <c r="AF50" s="135">
        <v>0</v>
      </c>
      <c r="AG50" s="136">
        <v>0</v>
      </c>
      <c r="AH50" s="136">
        <v>0</v>
      </c>
      <c r="AI50" s="13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202"/>
      <c r="AT50" s="202"/>
      <c r="AU50" s="124"/>
    </row>
    <row r="51" spans="1:50" s="22" customFormat="1" ht="75">
      <c r="A51" s="195"/>
      <c r="B51" s="196"/>
      <c r="C51" s="197"/>
      <c r="D51" s="12" t="s">
        <v>28</v>
      </c>
      <c r="E51" s="143">
        <f t="shared" si="8"/>
        <v>0</v>
      </c>
      <c r="F51" s="143">
        <f t="shared" si="8"/>
        <v>0</v>
      </c>
      <c r="G51" s="145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36">
        <v>0</v>
      </c>
      <c r="AB51" s="136">
        <v>0</v>
      </c>
      <c r="AC51" s="135">
        <v>0</v>
      </c>
      <c r="AD51" s="136">
        <v>0</v>
      </c>
      <c r="AE51" s="136">
        <v>0</v>
      </c>
      <c r="AF51" s="135">
        <v>0</v>
      </c>
      <c r="AG51" s="136">
        <v>0</v>
      </c>
      <c r="AH51" s="136">
        <v>0</v>
      </c>
      <c r="AI51" s="13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202"/>
      <c r="AT51" s="202"/>
      <c r="AU51" s="124"/>
    </row>
    <row r="52" spans="1:50" s="22" customFormat="1" ht="75">
      <c r="A52" s="195"/>
      <c r="B52" s="196"/>
      <c r="C52" s="197"/>
      <c r="D52" s="21" t="s">
        <v>39</v>
      </c>
      <c r="E52" s="143">
        <f t="shared" si="8"/>
        <v>0</v>
      </c>
      <c r="F52" s="143">
        <f t="shared" si="8"/>
        <v>0</v>
      </c>
      <c r="G52" s="145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36">
        <v>0</v>
      </c>
      <c r="AB52" s="136">
        <v>0</v>
      </c>
      <c r="AC52" s="135">
        <v>0</v>
      </c>
      <c r="AD52" s="136">
        <v>0</v>
      </c>
      <c r="AE52" s="136">
        <v>0</v>
      </c>
      <c r="AF52" s="135">
        <v>0</v>
      </c>
      <c r="AG52" s="136">
        <v>0</v>
      </c>
      <c r="AH52" s="136">
        <v>0</v>
      </c>
      <c r="AI52" s="13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202"/>
      <c r="AT52" s="202"/>
      <c r="AU52" s="124"/>
    </row>
    <row r="53" spans="1:50" s="22" customFormat="1">
      <c r="A53" s="233" t="s">
        <v>33</v>
      </c>
      <c r="B53" s="233"/>
      <c r="C53" s="233"/>
      <c r="D53" s="150" t="s">
        <v>38</v>
      </c>
      <c r="E53" s="144">
        <f>E54+E55+E56+E57</f>
        <v>597897.97259999998</v>
      </c>
      <c r="F53" s="144">
        <f>F54+F55+F56+F57</f>
        <v>592429.77260000003</v>
      </c>
      <c r="G53" s="145">
        <f>F53/E53</f>
        <v>0.99085429245357515</v>
      </c>
      <c r="H53" s="144">
        <f t="shared" ref="H53:AQ53" si="30">H54+H55+H56+H57</f>
        <v>597897.97259999998</v>
      </c>
      <c r="I53" s="144">
        <f>I54+I55+I56+I57</f>
        <v>19089.8</v>
      </c>
      <c r="J53" s="144">
        <f t="shared" si="30"/>
        <v>19089.8</v>
      </c>
      <c r="K53" s="145">
        <f>J53/I53</f>
        <v>1</v>
      </c>
      <c r="L53" s="144">
        <f t="shared" si="30"/>
        <v>0</v>
      </c>
      <c r="M53" s="144">
        <f t="shared" si="30"/>
        <v>0</v>
      </c>
      <c r="N53" s="145">
        <v>0</v>
      </c>
      <c r="O53" s="144">
        <f t="shared" si="30"/>
        <v>39131.972600000001</v>
      </c>
      <c r="P53" s="144">
        <f t="shared" si="30"/>
        <v>12251.7726</v>
      </c>
      <c r="Q53" s="145">
        <f>P53/O53</f>
        <v>0.31308855102285338</v>
      </c>
      <c r="R53" s="144">
        <f t="shared" si="30"/>
        <v>30232.199999999997</v>
      </c>
      <c r="S53" s="144">
        <f t="shared" si="30"/>
        <v>45027.200000000004</v>
      </c>
      <c r="T53" s="145">
        <f>S53/R53</f>
        <v>1.4893788741805098</v>
      </c>
      <c r="U53" s="144">
        <f t="shared" si="30"/>
        <v>31480.300000000003</v>
      </c>
      <c r="V53" s="144">
        <f t="shared" si="30"/>
        <v>43309.700000000012</v>
      </c>
      <c r="W53" s="145">
        <f>V53/U53</f>
        <v>1.3757715142485938</v>
      </c>
      <c r="X53" s="144">
        <f t="shared" si="30"/>
        <v>19810.900000000001</v>
      </c>
      <c r="Y53" s="144">
        <f t="shared" si="30"/>
        <v>0</v>
      </c>
      <c r="Z53" s="145">
        <f>Y53/X53</f>
        <v>0</v>
      </c>
      <c r="AA53" s="144">
        <f t="shared" si="30"/>
        <v>1927.6</v>
      </c>
      <c r="AB53" s="144">
        <f t="shared" si="30"/>
        <v>4735.3999999999996</v>
      </c>
      <c r="AC53" s="145">
        <v>0</v>
      </c>
      <c r="AD53" s="144">
        <f t="shared" si="30"/>
        <v>0</v>
      </c>
      <c r="AE53" s="144">
        <f t="shared" si="30"/>
        <v>1543.6</v>
      </c>
      <c r="AF53" s="145">
        <v>0</v>
      </c>
      <c r="AG53" s="144">
        <f t="shared" si="30"/>
        <v>85588.800000000003</v>
      </c>
      <c r="AH53" s="144">
        <f t="shared" si="30"/>
        <v>80652.7</v>
      </c>
      <c r="AI53" s="145">
        <v>0</v>
      </c>
      <c r="AJ53" s="144">
        <f t="shared" si="30"/>
        <v>3506.1</v>
      </c>
      <c r="AK53" s="144">
        <f t="shared" si="30"/>
        <v>2047</v>
      </c>
      <c r="AL53" s="145">
        <v>0</v>
      </c>
      <c r="AM53" s="144">
        <f t="shared" si="30"/>
        <v>0</v>
      </c>
      <c r="AN53" s="144">
        <f t="shared" si="30"/>
        <v>0</v>
      </c>
      <c r="AO53" s="145">
        <v>0</v>
      </c>
      <c r="AP53" s="144">
        <f t="shared" si="30"/>
        <v>367130.3</v>
      </c>
      <c r="AQ53" s="144">
        <f t="shared" si="30"/>
        <v>383772.6</v>
      </c>
      <c r="AR53" s="145">
        <f>AQ53/AP53</f>
        <v>1.0453307722081233</v>
      </c>
      <c r="AS53" s="208"/>
      <c r="AT53" s="208"/>
      <c r="AU53" s="125"/>
      <c r="AW53" s="71"/>
      <c r="AX53" s="71"/>
    </row>
    <row r="54" spans="1:50" s="22" customFormat="1" ht="37.5">
      <c r="A54" s="233"/>
      <c r="B54" s="233"/>
      <c r="C54" s="233"/>
      <c r="D54" s="151" t="s">
        <v>31</v>
      </c>
      <c r="E54" s="146">
        <f>E12+E17+E22+E28+E33+E38+E44+E49</f>
        <v>1544.2726</v>
      </c>
      <c r="F54" s="146">
        <f>F12+F17+F22+F28+F33+F38+F44+F49</f>
        <v>1495.2726</v>
      </c>
      <c r="G54" s="145">
        <f t="shared" ref="G54:G65" si="31">F54/E54</f>
        <v>0.96826985080224826</v>
      </c>
      <c r="H54" s="146">
        <f t="shared" ref="H54:AP57" si="32">H12+H22+H28+H33+H38+H49</f>
        <v>1544.2726</v>
      </c>
      <c r="I54" s="146">
        <f>I12+I17+I22+I28+I33+I38+I44+I49</f>
        <v>0</v>
      </c>
      <c r="J54" s="146">
        <f>J12+J17+J22+J28+J33+J38+J44+K49</f>
        <v>0</v>
      </c>
      <c r="K54" s="145">
        <v>0</v>
      </c>
      <c r="L54" s="146">
        <f>L12+L17+L22+L28+L33+L38+L44+L49</f>
        <v>0</v>
      </c>
      <c r="M54" s="146">
        <f>M12+M17+M22+M28+M33+M38+M44+M49</f>
        <v>0</v>
      </c>
      <c r="N54" s="145">
        <v>0</v>
      </c>
      <c r="O54" s="146">
        <f>O12+O17+O22+O28+O33+O38+O44+O49</f>
        <v>73.372600000000006</v>
      </c>
      <c r="P54" s="146">
        <f>P12+P17+P22+P28+P33+P38+P44+P49</f>
        <v>73.372600000000006</v>
      </c>
      <c r="Q54" s="145">
        <f t="shared" ref="Q54:Q56" si="33">P54/O54</f>
        <v>1</v>
      </c>
      <c r="R54" s="146">
        <f>R12+R17+R22+R28+R33+R38+R44+R49</f>
        <v>973.6</v>
      </c>
      <c r="S54" s="146">
        <f>S12+S17+S22+S28+S33+S38+S44+S49</f>
        <v>973.5</v>
      </c>
      <c r="T54" s="145">
        <f t="shared" ref="T54:T56" si="34">S54/R54</f>
        <v>0.99989728841413306</v>
      </c>
      <c r="U54" s="146">
        <f>U12+U17+U22+U28+U33+U38+U44+U49</f>
        <v>256.8</v>
      </c>
      <c r="V54" s="146">
        <f>V12+V17+V22+V28+V33+V38+V44+V49</f>
        <v>256.8</v>
      </c>
      <c r="W54" s="145">
        <f t="shared" ref="W54:W56" si="35">V54/U54</f>
        <v>1</v>
      </c>
      <c r="X54" s="146">
        <f>X12+X17+X22+X28+X33+X38+X44+X49</f>
        <v>0</v>
      </c>
      <c r="Y54" s="146">
        <f>Y12+Y17+Y22+Y28+Y33+Y38+Y44+Y49</f>
        <v>0</v>
      </c>
      <c r="Z54" s="145">
        <v>0</v>
      </c>
      <c r="AA54" s="146">
        <f>AA12+AA17+AA22+AA28+AA33+AA38+AA44+AA49</f>
        <v>0</v>
      </c>
      <c r="AB54" s="146">
        <f>AB12+AB17+AB22+AB28+AB33+AB38+AB44+AB49</f>
        <v>48.9</v>
      </c>
      <c r="AC54" s="145">
        <v>0</v>
      </c>
      <c r="AD54" s="146">
        <f>AD12+AD17+AD22+AD28+AD33+AD38+AD44+AD49</f>
        <v>0</v>
      </c>
      <c r="AE54" s="146">
        <f>AE12+AE17+AE22+AE28+AE33+AE38+AE44+AE49</f>
        <v>57.1</v>
      </c>
      <c r="AF54" s="145">
        <v>0</v>
      </c>
      <c r="AG54" s="146">
        <f>AG12+AG17+AG22+AG28+AG33+AG38+AG44+AG49</f>
        <v>240.49999999999997</v>
      </c>
      <c r="AH54" s="146">
        <f>AH12+AH17+AH22+AH28+AH33+AH38+AH44+AH49</f>
        <v>85.6</v>
      </c>
      <c r="AI54" s="145">
        <v>0</v>
      </c>
      <c r="AJ54" s="146">
        <f>AJ12+AJ17+AJ22+AJ28+AJ33+AJ38+AJ44+AJ49</f>
        <v>0</v>
      </c>
      <c r="AK54" s="146">
        <f>AK12+AK17+AK22+AK28+AK33+AK38+AK44+AK49</f>
        <v>0</v>
      </c>
      <c r="AL54" s="145">
        <v>0</v>
      </c>
      <c r="AM54" s="146">
        <f>AM12+AM17+AM22+AM28+AM33+AM38+AM44+AM49</f>
        <v>0</v>
      </c>
      <c r="AN54" s="146">
        <f>AN12+AN17+AN22+AN28+AN33+AN38+AN44+AN49</f>
        <v>0</v>
      </c>
      <c r="AO54" s="145">
        <v>0</v>
      </c>
      <c r="AP54" s="146">
        <f>AP12+AP17+AP22+AP28+AP33+AP38+AP44+AP49</f>
        <v>0</v>
      </c>
      <c r="AQ54" s="146">
        <f>AQ12+AQ17+AQ22+AQ28+AQ33+AQ38+AQ44+AQ49</f>
        <v>0</v>
      </c>
      <c r="AR54" s="145">
        <v>0</v>
      </c>
      <c r="AS54" s="209"/>
      <c r="AT54" s="209"/>
      <c r="AU54" s="125"/>
      <c r="AW54" s="71"/>
      <c r="AX54" s="71"/>
    </row>
    <row r="55" spans="1:50" s="22" customFormat="1" ht="93.75">
      <c r="A55" s="233"/>
      <c r="B55" s="233"/>
      <c r="C55" s="233"/>
      <c r="D55" s="152" t="s">
        <v>27</v>
      </c>
      <c r="E55" s="146">
        <f>E13+E18+E23+E29+E34+E39+E45+E50</f>
        <v>513313.1</v>
      </c>
      <c r="F55" s="146">
        <f t="shared" ref="E55:F56" si="36">F13+F18+F23+F29+F34+F39+F45+F50</f>
        <v>512032.6</v>
      </c>
      <c r="G55" s="145">
        <f t="shared" si="31"/>
        <v>0.99750542115523644</v>
      </c>
      <c r="H55" s="144">
        <f t="shared" si="32"/>
        <v>513313.1</v>
      </c>
      <c r="I55" s="146">
        <f t="shared" ref="I55:I56" si="37">I13+I18+I23+I29+I34+I39+I45+I50</f>
        <v>0</v>
      </c>
      <c r="J55" s="146">
        <f>J13+J18+J23+J29+J34+J39+J45+K50</f>
        <v>0</v>
      </c>
      <c r="K55" s="145">
        <v>0</v>
      </c>
      <c r="L55" s="146">
        <f t="shared" ref="L55:M56" si="38">L13+L18+L23+L29+L34+L39+L45+L50</f>
        <v>0</v>
      </c>
      <c r="M55" s="146">
        <f t="shared" si="38"/>
        <v>0</v>
      </c>
      <c r="N55" s="145">
        <v>0</v>
      </c>
      <c r="O55" s="146">
        <f t="shared" ref="O55:P56" si="39">O13+O18+O23+O29+O34+O39+O45+O50</f>
        <v>18664.600000000002</v>
      </c>
      <c r="P55" s="146">
        <f t="shared" si="39"/>
        <v>1811.9</v>
      </c>
      <c r="Q55" s="145">
        <f t="shared" si="33"/>
        <v>9.7076819219270694E-2</v>
      </c>
      <c r="R55" s="146">
        <f t="shared" ref="R55:S56" si="40">R13+R18+R23+R29+R34+R39+R45+R50</f>
        <v>21907.5</v>
      </c>
      <c r="S55" s="146">
        <f t="shared" si="40"/>
        <v>29397.600000000002</v>
      </c>
      <c r="T55" s="145">
        <f t="shared" si="34"/>
        <v>1.3418966107497434</v>
      </c>
      <c r="U55" s="146">
        <f t="shared" ref="U55:V56" si="41">U13+U18+U23+U29+U34+U39+U45+U50</f>
        <v>30245.600000000002</v>
      </c>
      <c r="V55" s="146">
        <f t="shared" si="41"/>
        <v>39608.100000000006</v>
      </c>
      <c r="W55" s="145">
        <f t="shared" si="35"/>
        <v>1.3095491575634144</v>
      </c>
      <c r="X55" s="146">
        <f t="shared" ref="X55:Y56" si="42">X13+X18+X23+X29+X34+X39+X45+X50</f>
        <v>4857</v>
      </c>
      <c r="Y55" s="146">
        <f t="shared" si="42"/>
        <v>0</v>
      </c>
      <c r="Z55" s="145">
        <v>0</v>
      </c>
      <c r="AA55" s="146">
        <f t="shared" ref="AA55:AB56" si="43">AA13+AA18+AA23+AA29+AA34+AA39+AA45+AA50</f>
        <v>0</v>
      </c>
      <c r="AB55" s="146">
        <f t="shared" si="43"/>
        <v>4449.8</v>
      </c>
      <c r="AC55" s="145">
        <v>0</v>
      </c>
      <c r="AD55" s="146">
        <f t="shared" ref="AD55:AE56" si="44">AD13+AD18+AD23+AD29+AD34+AD39+AD45+AD50</f>
        <v>0</v>
      </c>
      <c r="AE55" s="146">
        <f t="shared" si="44"/>
        <v>1409.3</v>
      </c>
      <c r="AF55" s="145">
        <v>0</v>
      </c>
      <c r="AG55" s="146">
        <f t="shared" ref="AG55:AH56" si="45">AG13+AG18+AG23+AG29+AG34+AG39+AG45+AG50</f>
        <v>80432</v>
      </c>
      <c r="AH55" s="146">
        <f t="shared" si="45"/>
        <v>76534.399999999994</v>
      </c>
      <c r="AI55" s="145">
        <v>0</v>
      </c>
      <c r="AJ55" s="146">
        <f t="shared" ref="AJ55:AK56" si="46">AJ13+AJ18+AJ23+AJ29+AJ34+AJ39+AJ45+AJ50</f>
        <v>1615.1</v>
      </c>
      <c r="AK55" s="146">
        <f t="shared" si="46"/>
        <v>1615.1</v>
      </c>
      <c r="AL55" s="145">
        <v>0</v>
      </c>
      <c r="AM55" s="146">
        <f t="shared" ref="AM55:AQ56" si="47">AM13+AM18+AM23+AM29+AM34+AM39+AM45+AM50</f>
        <v>0</v>
      </c>
      <c r="AN55" s="146">
        <f t="shared" si="47"/>
        <v>0</v>
      </c>
      <c r="AO55" s="145">
        <v>0</v>
      </c>
      <c r="AP55" s="146">
        <f t="shared" si="47"/>
        <v>355591.3</v>
      </c>
      <c r="AQ55" s="146">
        <f t="shared" si="47"/>
        <v>357206.39999999997</v>
      </c>
      <c r="AR55" s="145">
        <f>AQ55/AP55</f>
        <v>1.0045420121358424</v>
      </c>
      <c r="AS55" s="209"/>
      <c r="AT55" s="209"/>
      <c r="AU55" s="125"/>
    </row>
    <row r="56" spans="1:50" s="22" customFormat="1" ht="75">
      <c r="A56" s="233"/>
      <c r="B56" s="233"/>
      <c r="C56" s="233"/>
      <c r="D56" s="152" t="s">
        <v>28</v>
      </c>
      <c r="E56" s="146">
        <f t="shared" si="36"/>
        <v>83040.599999999991</v>
      </c>
      <c r="F56" s="146">
        <f t="shared" si="36"/>
        <v>78901.899999999994</v>
      </c>
      <c r="G56" s="145">
        <f t="shared" si="31"/>
        <v>0.95016052388831496</v>
      </c>
      <c r="H56" s="144">
        <f>I56+L56+O56+R56+U56+X56+AA56+AD56+AG56+AJ56+AM56+AP56</f>
        <v>83040.600000000006</v>
      </c>
      <c r="I56" s="146">
        <f t="shared" si="37"/>
        <v>19089.8</v>
      </c>
      <c r="J56" s="146">
        <f>J14+J19+J24+J30+J35+J40+J46+K51</f>
        <v>19089.8</v>
      </c>
      <c r="K56" s="145">
        <f t="shared" ref="K56" si="48">J56/I56</f>
        <v>1</v>
      </c>
      <c r="L56" s="146">
        <f t="shared" si="38"/>
        <v>0</v>
      </c>
      <c r="M56" s="146">
        <f t="shared" si="38"/>
        <v>0</v>
      </c>
      <c r="N56" s="145">
        <v>0</v>
      </c>
      <c r="O56" s="146">
        <f t="shared" si="39"/>
        <v>20394</v>
      </c>
      <c r="P56" s="146">
        <f t="shared" si="39"/>
        <v>10366.5</v>
      </c>
      <c r="Q56" s="145">
        <f t="shared" si="33"/>
        <v>0.50831126802000592</v>
      </c>
      <c r="R56" s="146">
        <f t="shared" si="40"/>
        <v>7351.1</v>
      </c>
      <c r="S56" s="146">
        <f t="shared" si="40"/>
        <v>14656.1</v>
      </c>
      <c r="T56" s="145">
        <f t="shared" si="34"/>
        <v>1.9937288296989566</v>
      </c>
      <c r="U56" s="146">
        <f t="shared" si="41"/>
        <v>977.90000000000009</v>
      </c>
      <c r="V56" s="146">
        <f t="shared" si="41"/>
        <v>3444.8</v>
      </c>
      <c r="W56" s="145">
        <f t="shared" si="35"/>
        <v>3.5226505777686881</v>
      </c>
      <c r="X56" s="146">
        <f t="shared" si="42"/>
        <v>14953.9</v>
      </c>
      <c r="Y56" s="146">
        <f t="shared" si="42"/>
        <v>0</v>
      </c>
      <c r="Z56" s="145">
        <f t="shared" ref="Z56" si="49">Y56/X56</f>
        <v>0</v>
      </c>
      <c r="AA56" s="146">
        <f t="shared" si="43"/>
        <v>1927.6</v>
      </c>
      <c r="AB56" s="146">
        <f t="shared" si="43"/>
        <v>236.7</v>
      </c>
      <c r="AC56" s="145">
        <v>0</v>
      </c>
      <c r="AD56" s="146">
        <f t="shared" si="44"/>
        <v>0</v>
      </c>
      <c r="AE56" s="146">
        <f t="shared" si="44"/>
        <v>77.2</v>
      </c>
      <c r="AF56" s="145">
        <v>0</v>
      </c>
      <c r="AG56" s="146">
        <f t="shared" si="45"/>
        <v>4916.3</v>
      </c>
      <c r="AH56" s="146">
        <f t="shared" si="45"/>
        <v>4032.7000000000003</v>
      </c>
      <c r="AI56" s="145">
        <v>0</v>
      </c>
      <c r="AJ56" s="146">
        <f t="shared" si="46"/>
        <v>1891</v>
      </c>
      <c r="AK56" s="146">
        <f t="shared" si="46"/>
        <v>431.9</v>
      </c>
      <c r="AL56" s="145">
        <v>0</v>
      </c>
      <c r="AM56" s="146">
        <f t="shared" si="47"/>
        <v>0</v>
      </c>
      <c r="AN56" s="146">
        <f t="shared" si="47"/>
        <v>0</v>
      </c>
      <c r="AO56" s="145">
        <v>0</v>
      </c>
      <c r="AP56" s="146">
        <f t="shared" si="47"/>
        <v>11539</v>
      </c>
      <c r="AQ56" s="146">
        <f t="shared" si="47"/>
        <v>26566.2</v>
      </c>
      <c r="AR56" s="145">
        <f>AQ56/AP56</f>
        <v>2.3022965594938904</v>
      </c>
      <c r="AS56" s="209"/>
      <c r="AT56" s="209"/>
      <c r="AU56" s="125"/>
    </row>
    <row r="57" spans="1:50" s="22" customFormat="1" ht="75">
      <c r="A57" s="233"/>
      <c r="B57" s="233"/>
      <c r="C57" s="233"/>
      <c r="D57" s="151" t="s">
        <v>39</v>
      </c>
      <c r="E57" s="144">
        <f>E15+E20+E25+E31+E36+E41+E52</f>
        <v>0</v>
      </c>
      <c r="F57" s="144">
        <f t="shared" ref="F57:F59" si="50">J57+M57+P57+S57+V57+Y57+AB57+AE57+AH57+AK57+AN57+AQ57</f>
        <v>0</v>
      </c>
      <c r="G57" s="145">
        <v>0</v>
      </c>
      <c r="H57" s="144">
        <f>H15+H25+H31+H36+H41+H52</f>
        <v>0</v>
      </c>
      <c r="I57" s="144">
        <f t="shared" si="32"/>
        <v>0</v>
      </c>
      <c r="J57" s="144">
        <f>J15+J25+J31+J36+J41+K52</f>
        <v>0</v>
      </c>
      <c r="K57" s="145">
        <v>0</v>
      </c>
      <c r="L57" s="144">
        <f t="shared" si="32"/>
        <v>0</v>
      </c>
      <c r="M57" s="144">
        <f t="shared" si="32"/>
        <v>0</v>
      </c>
      <c r="N57" s="145">
        <v>0</v>
      </c>
      <c r="O57" s="144">
        <f t="shared" si="32"/>
        <v>0</v>
      </c>
      <c r="P57" s="144">
        <f t="shared" si="32"/>
        <v>0</v>
      </c>
      <c r="Q57" s="145">
        <v>0</v>
      </c>
      <c r="R57" s="144">
        <f t="shared" si="32"/>
        <v>0</v>
      </c>
      <c r="S57" s="144">
        <f t="shared" si="32"/>
        <v>0</v>
      </c>
      <c r="T57" s="145">
        <v>0</v>
      </c>
      <c r="U57" s="144">
        <f t="shared" si="32"/>
        <v>0</v>
      </c>
      <c r="V57" s="144">
        <f t="shared" si="32"/>
        <v>0</v>
      </c>
      <c r="W57" s="145">
        <v>0</v>
      </c>
      <c r="X57" s="144">
        <f t="shared" si="32"/>
        <v>0</v>
      </c>
      <c r="Y57" s="144">
        <f t="shared" si="32"/>
        <v>0</v>
      </c>
      <c r="Z57" s="145">
        <v>0</v>
      </c>
      <c r="AA57" s="144">
        <f t="shared" si="32"/>
        <v>0</v>
      </c>
      <c r="AB57" s="144">
        <f t="shared" si="32"/>
        <v>0</v>
      </c>
      <c r="AC57" s="145">
        <v>0</v>
      </c>
      <c r="AD57" s="144">
        <f t="shared" si="32"/>
        <v>0</v>
      </c>
      <c r="AE57" s="144">
        <f t="shared" si="32"/>
        <v>0</v>
      </c>
      <c r="AF57" s="145">
        <v>0</v>
      </c>
      <c r="AG57" s="144">
        <f t="shared" si="32"/>
        <v>0</v>
      </c>
      <c r="AH57" s="144">
        <f t="shared" si="32"/>
        <v>0</v>
      </c>
      <c r="AI57" s="145">
        <v>0</v>
      </c>
      <c r="AJ57" s="144">
        <f t="shared" si="32"/>
        <v>0</v>
      </c>
      <c r="AK57" s="144">
        <f t="shared" si="32"/>
        <v>0</v>
      </c>
      <c r="AL57" s="145">
        <v>0</v>
      </c>
      <c r="AM57" s="144">
        <f t="shared" si="32"/>
        <v>0</v>
      </c>
      <c r="AN57" s="144">
        <f t="shared" si="32"/>
        <v>0</v>
      </c>
      <c r="AO57" s="145">
        <v>0</v>
      </c>
      <c r="AP57" s="144">
        <f t="shared" si="32"/>
        <v>0</v>
      </c>
      <c r="AQ57" s="144">
        <v>0</v>
      </c>
      <c r="AR57" s="145">
        <v>0</v>
      </c>
      <c r="AS57" s="210"/>
      <c r="AT57" s="210"/>
      <c r="AU57" s="125"/>
    </row>
    <row r="58" spans="1:50" s="78" customFormat="1">
      <c r="A58" s="203" t="s">
        <v>54</v>
      </c>
      <c r="B58" s="203"/>
      <c r="C58" s="203"/>
      <c r="D58" s="83" t="s">
        <v>38</v>
      </c>
      <c r="E58" s="144">
        <f>E11+E27+E43</f>
        <v>478766.19999999995</v>
      </c>
      <c r="F58" s="144">
        <f>J58+M58+P58+S58+V58+Y58+AB58+AE58+AH58+AK58+AN58+AQ58</f>
        <v>478693.69999999995</v>
      </c>
      <c r="G58" s="145">
        <f t="shared" si="31"/>
        <v>0.99984856909280562</v>
      </c>
      <c r="H58" s="58">
        <f>H11+H27+H43</f>
        <v>478766.19999999995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22318.7</v>
      </c>
      <c r="S58" s="58">
        <f>S11+S27+S43</f>
        <v>29808.800000000003</v>
      </c>
      <c r="T58" s="93">
        <v>0</v>
      </c>
      <c r="U58" s="58">
        <f>U11+U27+U43</f>
        <v>24278.800000000003</v>
      </c>
      <c r="V58" s="58">
        <f>V11+V27+V43</f>
        <v>33641.300000000003</v>
      </c>
      <c r="W58" s="93">
        <v>0</v>
      </c>
      <c r="X58" s="58">
        <f>X11+X27+X43</f>
        <v>14953.9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100">
        <v>0</v>
      </c>
      <c r="AD58" s="58">
        <f>AD11+AD27+AD43</f>
        <v>0</v>
      </c>
      <c r="AE58" s="58">
        <f>AE11+AE27+AE43</f>
        <v>0</v>
      </c>
      <c r="AF58" s="100">
        <v>0</v>
      </c>
      <c r="AG58" s="58">
        <f>AG11+AG27+AG43</f>
        <v>79084</v>
      </c>
      <c r="AH58" s="58">
        <f>AH11+AH27+AH43</f>
        <v>78337.399999999994</v>
      </c>
      <c r="AI58" s="100">
        <v>0</v>
      </c>
      <c r="AJ58" s="12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321278.09999999998</v>
      </c>
      <c r="AQ58" s="58">
        <f>AQ11+AQ27+AQ43</f>
        <v>336906.19999999995</v>
      </c>
      <c r="AR58" s="93">
        <f>AQ58/AP58</f>
        <v>1.0486435272120944</v>
      </c>
      <c r="AS58" s="204"/>
      <c r="AT58" s="204"/>
      <c r="AU58" s="63"/>
    </row>
    <row r="59" spans="1:50" s="78" customFormat="1" ht="37.5">
      <c r="A59" s="203"/>
      <c r="B59" s="203"/>
      <c r="C59" s="203"/>
      <c r="D59" s="79" t="s">
        <v>31</v>
      </c>
      <c r="E59" s="144">
        <f>E12+E28+E44</f>
        <v>0</v>
      </c>
      <c r="F59" s="144">
        <f t="shared" si="50"/>
        <v>0</v>
      </c>
      <c r="G59" s="145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100">
        <v>0</v>
      </c>
      <c r="AD59" s="58">
        <f>AD12+AD28+AD17+AD44+AD49</f>
        <v>0</v>
      </c>
      <c r="AE59" s="58">
        <f>AE12+AE28+AE17+AE44+AE49</f>
        <v>0</v>
      </c>
      <c r="AF59" s="100">
        <v>0</v>
      </c>
      <c r="AG59" s="58">
        <f>AG12+AG28+AG17+AG44+AG49</f>
        <v>0</v>
      </c>
      <c r="AH59" s="58">
        <f>AH12+AH28+AH17+AH44+AH49</f>
        <v>0</v>
      </c>
      <c r="AI59" s="100">
        <v>0</v>
      </c>
      <c r="AJ59" s="12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205"/>
      <c r="AT59" s="205"/>
      <c r="AU59" s="63"/>
    </row>
    <row r="60" spans="1:50" s="78" customFormat="1" ht="93.75">
      <c r="A60" s="203"/>
      <c r="B60" s="203"/>
      <c r="C60" s="203"/>
      <c r="D60" s="80" t="s">
        <v>27</v>
      </c>
      <c r="E60" s="144">
        <f>E13+E29+E45</f>
        <v>457730.3</v>
      </c>
      <c r="F60" s="144">
        <f>J60+M60+P60+S60+V60+Y60+AB60+AE60+AH60+AK60+AN60+AQ60</f>
        <v>457657.8</v>
      </c>
      <c r="G60" s="145">
        <f t="shared" si="31"/>
        <v>0.99984160978637415</v>
      </c>
      <c r="H60" s="58">
        <f t="shared" ref="H60:H61" si="51">H13+H29+H45</f>
        <v>457730.29999999993</v>
      </c>
      <c r="I60" s="58">
        <f t="shared" ref="I60:I61" si="52">I13+I29+I18+I45+I50</f>
        <v>0</v>
      </c>
      <c r="J60" s="58">
        <f>J13+J29+J18+J45+K50</f>
        <v>0</v>
      </c>
      <c r="K60" s="93">
        <v>0</v>
      </c>
      <c r="L60" s="58">
        <f t="shared" ref="L60:M61" si="53">L13+L29+L18+L45+L50</f>
        <v>0</v>
      </c>
      <c r="M60" s="58">
        <f t="shared" si="53"/>
        <v>0</v>
      </c>
      <c r="N60" s="93">
        <v>0</v>
      </c>
      <c r="O60" s="58">
        <f t="shared" ref="O60:P61" si="54">O13+O29+O18+O45+O50</f>
        <v>16852.7</v>
      </c>
      <c r="P60" s="58">
        <f t="shared" si="54"/>
        <v>0</v>
      </c>
      <c r="Q60" s="93">
        <v>0</v>
      </c>
      <c r="R60" s="58">
        <f>R13+R29+R18+R45+R50</f>
        <v>21202.799999999999</v>
      </c>
      <c r="S60" s="58">
        <f t="shared" ref="R60:S61" si="55">S13+S29+S18+S45+S50</f>
        <v>28692.9</v>
      </c>
      <c r="T60" s="93">
        <v>0</v>
      </c>
      <c r="U60" s="58">
        <f t="shared" ref="U60:V61" si="56">U13+U29+U18+U45+U50</f>
        <v>23903.800000000003</v>
      </c>
      <c r="V60" s="58">
        <f t="shared" si="56"/>
        <v>33266.300000000003</v>
      </c>
      <c r="W60" s="93">
        <v>0</v>
      </c>
      <c r="X60" s="58">
        <f t="shared" ref="X60:Y61" si="57">X13+X29+X18+X45+X50</f>
        <v>0</v>
      </c>
      <c r="Y60" s="58">
        <f t="shared" si="57"/>
        <v>0</v>
      </c>
      <c r="Z60" s="93">
        <v>0</v>
      </c>
      <c r="AA60" s="58">
        <f t="shared" ref="AA60:AB61" si="58">AA13+AA29+AA18+AA45+AA50</f>
        <v>0</v>
      </c>
      <c r="AB60" s="58">
        <f t="shared" si="58"/>
        <v>0</v>
      </c>
      <c r="AC60" s="100">
        <v>0</v>
      </c>
      <c r="AD60" s="58">
        <f t="shared" ref="AD60:AE61" si="59">AD13+AD29+AD18+AD45+AD50</f>
        <v>0</v>
      </c>
      <c r="AE60" s="58">
        <f t="shared" si="59"/>
        <v>0</v>
      </c>
      <c r="AF60" s="100">
        <v>0</v>
      </c>
      <c r="AG60" s="58">
        <f t="shared" ref="AG60:AH61" si="60">AG13+AG29+AG18+AG45+AG50</f>
        <v>74492.899999999994</v>
      </c>
      <c r="AH60" s="58">
        <f t="shared" si="60"/>
        <v>74420.5</v>
      </c>
      <c r="AI60" s="100">
        <v>0</v>
      </c>
      <c r="AJ60" s="128">
        <f t="shared" ref="AJ60:AK61" si="61">AJ13+AJ29+AJ18+AJ45+AJ50</f>
        <v>0</v>
      </c>
      <c r="AK60" s="58">
        <f t="shared" si="61"/>
        <v>0</v>
      </c>
      <c r="AL60" s="93">
        <v>0</v>
      </c>
      <c r="AM60" s="58">
        <f t="shared" ref="AM60:AN61" si="62">AM13+AM29+AM18+AM45+AM50</f>
        <v>0</v>
      </c>
      <c r="AN60" s="58">
        <f t="shared" si="62"/>
        <v>0</v>
      </c>
      <c r="AO60" s="93">
        <v>0</v>
      </c>
      <c r="AP60" s="58">
        <f t="shared" ref="AP60:AQ61" si="63">AP13+AP29+AP18+AP45+AP50</f>
        <v>321278.09999999998</v>
      </c>
      <c r="AQ60" s="58">
        <f t="shared" si="63"/>
        <v>321278.09999999998</v>
      </c>
      <c r="AR60" s="93">
        <f>AQ60/AP60</f>
        <v>1</v>
      </c>
      <c r="AS60" s="205"/>
      <c r="AT60" s="205"/>
      <c r="AU60" s="63"/>
    </row>
    <row r="61" spans="1:50" s="78" customFormat="1" ht="75">
      <c r="A61" s="203"/>
      <c r="B61" s="203"/>
      <c r="C61" s="203"/>
      <c r="D61" s="80" t="s">
        <v>28</v>
      </c>
      <c r="E61" s="144">
        <f t="shared" ref="E61" si="64">E14+E30+E46</f>
        <v>21035.9</v>
      </c>
      <c r="F61" s="144">
        <f t="shared" ref="F61:F73" si="65">J61+M61+P61+S61+V61+Y61+AB61+AE61+AH61+AK61+AN61+AQ61</f>
        <v>21035.9</v>
      </c>
      <c r="G61" s="145">
        <f t="shared" si="31"/>
        <v>1</v>
      </c>
      <c r="H61" s="58">
        <f t="shared" si="51"/>
        <v>21035.9</v>
      </c>
      <c r="I61" s="58">
        <f t="shared" si="52"/>
        <v>0</v>
      </c>
      <c r="J61" s="58">
        <f>J14+J30+J19+J46+K51</f>
        <v>0</v>
      </c>
      <c r="K61" s="93">
        <v>0</v>
      </c>
      <c r="L61" s="58">
        <f t="shared" si="53"/>
        <v>0</v>
      </c>
      <c r="M61" s="58">
        <f t="shared" si="53"/>
        <v>0</v>
      </c>
      <c r="N61" s="93">
        <v>0</v>
      </c>
      <c r="O61" s="58">
        <f t="shared" si="54"/>
        <v>0</v>
      </c>
      <c r="P61" s="58">
        <f t="shared" si="54"/>
        <v>0</v>
      </c>
      <c r="Q61" s="93">
        <v>0</v>
      </c>
      <c r="R61" s="58">
        <f t="shared" si="55"/>
        <v>1115.9000000000001</v>
      </c>
      <c r="S61" s="58">
        <f t="shared" si="55"/>
        <v>1115.9000000000001</v>
      </c>
      <c r="T61" s="93">
        <v>0</v>
      </c>
      <c r="U61" s="58">
        <f t="shared" si="56"/>
        <v>375</v>
      </c>
      <c r="V61" s="58">
        <f t="shared" si="56"/>
        <v>375</v>
      </c>
      <c r="W61" s="93">
        <v>0</v>
      </c>
      <c r="X61" s="58">
        <f t="shared" si="57"/>
        <v>14953.9</v>
      </c>
      <c r="Y61" s="58">
        <f t="shared" si="57"/>
        <v>0</v>
      </c>
      <c r="Z61" s="93">
        <v>0</v>
      </c>
      <c r="AA61" s="58">
        <f t="shared" si="58"/>
        <v>0</v>
      </c>
      <c r="AB61" s="58">
        <f t="shared" si="58"/>
        <v>0</v>
      </c>
      <c r="AC61" s="100">
        <v>0</v>
      </c>
      <c r="AD61" s="58">
        <f t="shared" si="59"/>
        <v>0</v>
      </c>
      <c r="AE61" s="58">
        <f t="shared" si="59"/>
        <v>0</v>
      </c>
      <c r="AF61" s="100">
        <v>0</v>
      </c>
      <c r="AG61" s="58">
        <f t="shared" si="60"/>
        <v>4591.1000000000004</v>
      </c>
      <c r="AH61" s="58">
        <f t="shared" si="60"/>
        <v>3916.9</v>
      </c>
      <c r="AI61" s="100">
        <v>0</v>
      </c>
      <c r="AJ61" s="128">
        <f t="shared" si="61"/>
        <v>0</v>
      </c>
      <c r="AK61" s="58">
        <f t="shared" si="61"/>
        <v>0</v>
      </c>
      <c r="AL61" s="93">
        <v>0</v>
      </c>
      <c r="AM61" s="58">
        <f t="shared" si="62"/>
        <v>0</v>
      </c>
      <c r="AN61" s="58">
        <f t="shared" si="62"/>
        <v>0</v>
      </c>
      <c r="AO61" s="93">
        <v>0</v>
      </c>
      <c r="AP61" s="58">
        <f t="shared" si="63"/>
        <v>0</v>
      </c>
      <c r="AQ61" s="58">
        <f t="shared" si="63"/>
        <v>15628.1</v>
      </c>
      <c r="AR61" s="93" t="e">
        <f>AQ61/AP61</f>
        <v>#DIV/0!</v>
      </c>
      <c r="AS61" s="206"/>
      <c r="AT61" s="206"/>
      <c r="AU61" s="63"/>
    </row>
    <row r="62" spans="1:50" s="22" customFormat="1">
      <c r="A62" s="233" t="s">
        <v>55</v>
      </c>
      <c r="B62" s="233"/>
      <c r="C62" s="233"/>
      <c r="D62" s="150" t="s">
        <v>38</v>
      </c>
      <c r="E62" s="144">
        <f>E16+E21+E32+E37</f>
        <v>119131.7726</v>
      </c>
      <c r="F62" s="144">
        <f>J62+M62+P62+S62+V62+Y62+AB62+AE62+AH62+AK62+AN62+AQ62</f>
        <v>113736.07260000001</v>
      </c>
      <c r="G62" s="148">
        <f t="shared" si="31"/>
        <v>0.95470813635824314</v>
      </c>
      <c r="H62" s="144">
        <f t="shared" ref="H62:J65" si="66">H16+H21+H32</f>
        <v>118186.67259999998</v>
      </c>
      <c r="I62" s="144">
        <f>I16+I21+I32</f>
        <v>19089.8</v>
      </c>
      <c r="J62" s="144">
        <f t="shared" si="66"/>
        <v>19089.8</v>
      </c>
      <c r="K62" s="149">
        <f>J62/I62</f>
        <v>1</v>
      </c>
      <c r="L62" s="144">
        <f>L16+L21+L32</f>
        <v>0</v>
      </c>
      <c r="M62" s="144">
        <f t="shared" ref="M62" si="67">M16+M21+M32</f>
        <v>0</v>
      </c>
      <c r="N62" s="149">
        <v>0</v>
      </c>
      <c r="O62" s="144">
        <f>O16+O21+O32</f>
        <v>22279.2726</v>
      </c>
      <c r="P62" s="144">
        <f t="shared" ref="P62" si="68">P16+P21+P32</f>
        <v>12251.7726</v>
      </c>
      <c r="Q62" s="145">
        <f>P62/O62</f>
        <v>0.54991798071540277</v>
      </c>
      <c r="R62" s="144">
        <f t="shared" ref="R62:S63" si="69">R16+R21+R32+R37</f>
        <v>7913.5000000000009</v>
      </c>
      <c r="S62" s="144">
        <f t="shared" si="69"/>
        <v>15218.4</v>
      </c>
      <c r="T62" s="149">
        <v>0</v>
      </c>
      <c r="U62" s="144">
        <f>U16+U21+U32</f>
        <v>7201.5000000000009</v>
      </c>
      <c r="V62" s="144">
        <f t="shared" ref="V62" si="70">V16+V21+V32</f>
        <v>9668.4000000000015</v>
      </c>
      <c r="W62" s="149">
        <v>0</v>
      </c>
      <c r="X62" s="144">
        <f>X16+X21+X32</f>
        <v>4857</v>
      </c>
      <c r="Y62" s="144">
        <f t="shared" ref="Y62" si="71">Y16+Y21+Y32</f>
        <v>0</v>
      </c>
      <c r="Z62" s="149">
        <v>0</v>
      </c>
      <c r="AA62" s="144">
        <f>AA16+AA21+AA32</f>
        <v>1927.6</v>
      </c>
      <c r="AB62" s="144">
        <f t="shared" ref="AB62" si="72">AB16+AB21+AB32</f>
        <v>4735.3999999999996</v>
      </c>
      <c r="AC62" s="149">
        <v>0</v>
      </c>
      <c r="AD62" s="144">
        <f>AD16+AD21+AD32</f>
        <v>0</v>
      </c>
      <c r="AE62" s="144">
        <f t="shared" ref="AE62" si="73">AE16+AE21+AE32</f>
        <v>1543.6</v>
      </c>
      <c r="AF62" s="149">
        <v>0</v>
      </c>
      <c r="AG62" s="144">
        <f>AG16+AG21+AG32</f>
        <v>6504.7999999999993</v>
      </c>
      <c r="AH62" s="144">
        <f t="shared" ref="AH62" si="74">AH16+AH21+AH32</f>
        <v>2315.3000000000002</v>
      </c>
      <c r="AI62" s="149">
        <v>0</v>
      </c>
      <c r="AJ62" s="144">
        <f>AJ16+AJ21+AJ32</f>
        <v>3506.1</v>
      </c>
      <c r="AK62" s="144">
        <f t="shared" ref="AK62" si="75">AK16+AK21+AK32</f>
        <v>2047</v>
      </c>
      <c r="AL62" s="149">
        <v>0</v>
      </c>
      <c r="AM62" s="144">
        <f>AM16+AM21+AM32</f>
        <v>0</v>
      </c>
      <c r="AN62" s="144">
        <f t="shared" ref="AN62" si="76">AN16+AN21+AN32</f>
        <v>0</v>
      </c>
      <c r="AO62" s="149">
        <v>0</v>
      </c>
      <c r="AP62" s="144">
        <f>AP16+AP21+AP32</f>
        <v>45852.2</v>
      </c>
      <c r="AQ62" s="144">
        <f t="shared" ref="AQ62" si="77">AQ16+AQ21+AQ32</f>
        <v>46866.400000000001</v>
      </c>
      <c r="AR62" s="145">
        <f>AQ62/AP62</f>
        <v>1.0221188950584705</v>
      </c>
      <c r="AS62" s="208"/>
      <c r="AT62" s="208"/>
      <c r="AU62" s="125"/>
    </row>
    <row r="63" spans="1:50" s="22" customFormat="1" ht="37.5">
      <c r="A63" s="233"/>
      <c r="B63" s="233"/>
      <c r="C63" s="233"/>
      <c r="D63" s="151" t="s">
        <v>31</v>
      </c>
      <c r="E63" s="144">
        <f>E17+E22+E33+E38</f>
        <v>1544.2726</v>
      </c>
      <c r="F63" s="144">
        <f>F17+F22+F33+F38</f>
        <v>1495.2726</v>
      </c>
      <c r="G63" s="148">
        <f t="shared" si="31"/>
        <v>0.96826985080224826</v>
      </c>
      <c r="H63" s="144">
        <f t="shared" si="66"/>
        <v>599.17259999999999</v>
      </c>
      <c r="I63" s="144">
        <f>I54-I59</f>
        <v>0</v>
      </c>
      <c r="J63" s="144">
        <f>J54-J59</f>
        <v>0</v>
      </c>
      <c r="K63" s="149">
        <f t="shared" ref="K63" si="78">K16+K32</f>
        <v>0</v>
      </c>
      <c r="L63" s="144">
        <f>L54-L59</f>
        <v>0</v>
      </c>
      <c r="M63" s="144">
        <f>M54-M59</f>
        <v>0</v>
      </c>
      <c r="N63" s="149">
        <v>0</v>
      </c>
      <c r="O63" s="144">
        <f>O54-O59</f>
        <v>73.372600000000006</v>
      </c>
      <c r="P63" s="144">
        <f>P54-P59</f>
        <v>73.372600000000006</v>
      </c>
      <c r="Q63" s="145">
        <f t="shared" ref="Q63:Q65" si="79">P63/O63</f>
        <v>1</v>
      </c>
      <c r="R63" s="144">
        <f t="shared" si="69"/>
        <v>973.6</v>
      </c>
      <c r="S63" s="144">
        <f t="shared" si="69"/>
        <v>973.5</v>
      </c>
      <c r="T63" s="149">
        <v>0</v>
      </c>
      <c r="U63" s="144">
        <f>U54-U59</f>
        <v>256.8</v>
      </c>
      <c r="V63" s="144">
        <f>V54-V59</f>
        <v>256.8</v>
      </c>
      <c r="W63" s="149">
        <v>0</v>
      </c>
      <c r="X63" s="144">
        <f>X54-X59</f>
        <v>0</v>
      </c>
      <c r="Y63" s="144">
        <f>Y54-Y59</f>
        <v>0</v>
      </c>
      <c r="Z63" s="149">
        <v>0</v>
      </c>
      <c r="AA63" s="144">
        <f>AA54-AA59</f>
        <v>0</v>
      </c>
      <c r="AB63" s="144">
        <f>AB54-AB59</f>
        <v>48.9</v>
      </c>
      <c r="AC63" s="149">
        <v>0</v>
      </c>
      <c r="AD63" s="144">
        <f>AD54-AD59</f>
        <v>0</v>
      </c>
      <c r="AE63" s="144">
        <f>AE54-AE59</f>
        <v>57.1</v>
      </c>
      <c r="AF63" s="149">
        <v>0</v>
      </c>
      <c r="AG63" s="144">
        <f>AG54-AG59</f>
        <v>240.49999999999997</v>
      </c>
      <c r="AH63" s="144">
        <f>AH54-AH59</f>
        <v>85.6</v>
      </c>
      <c r="AI63" s="149">
        <v>0</v>
      </c>
      <c r="AJ63" s="144">
        <f>AJ54-AJ59</f>
        <v>0</v>
      </c>
      <c r="AK63" s="144">
        <f>AK54-AK59</f>
        <v>0</v>
      </c>
      <c r="AL63" s="149">
        <v>0</v>
      </c>
      <c r="AM63" s="144">
        <f>AM54-AM59</f>
        <v>0</v>
      </c>
      <c r="AN63" s="144">
        <f>AN54-AN59</f>
        <v>0</v>
      </c>
      <c r="AO63" s="149">
        <v>0</v>
      </c>
      <c r="AP63" s="144">
        <f>AP54-AP59</f>
        <v>0</v>
      </c>
      <c r="AQ63" s="144">
        <f>AQ54-AQ59</f>
        <v>0</v>
      </c>
      <c r="AR63" s="149">
        <v>0</v>
      </c>
      <c r="AS63" s="209"/>
      <c r="AT63" s="209"/>
      <c r="AU63" s="125"/>
    </row>
    <row r="64" spans="1:50" s="22" customFormat="1" ht="93.75">
      <c r="A64" s="233"/>
      <c r="B64" s="233"/>
      <c r="C64" s="233"/>
      <c r="D64" s="152" t="s">
        <v>27</v>
      </c>
      <c r="E64" s="144">
        <f>E18+E23+E34</f>
        <v>55582.799999999996</v>
      </c>
      <c r="F64" s="144">
        <f t="shared" si="65"/>
        <v>54374.799999999988</v>
      </c>
      <c r="G64" s="148">
        <f t="shared" si="31"/>
        <v>0.97826665803090151</v>
      </c>
      <c r="H64" s="144">
        <f t="shared" si="66"/>
        <v>55582.799999999996</v>
      </c>
      <c r="I64" s="144">
        <f t="shared" ref="I64:J65" si="80">I55-I60</f>
        <v>0</v>
      </c>
      <c r="J64" s="144">
        <f t="shared" si="80"/>
        <v>0</v>
      </c>
      <c r="K64" s="149">
        <v>0</v>
      </c>
      <c r="L64" s="144">
        <f t="shared" ref="L64:M65" si="81">L55-L60</f>
        <v>0</v>
      </c>
      <c r="M64" s="144">
        <f t="shared" si="81"/>
        <v>0</v>
      </c>
      <c r="N64" s="149">
        <v>0</v>
      </c>
      <c r="O64" s="144">
        <f t="shared" ref="O64:P65" si="82">O55-O60</f>
        <v>1811.9000000000015</v>
      </c>
      <c r="P64" s="144">
        <f t="shared" si="82"/>
        <v>1811.9</v>
      </c>
      <c r="Q64" s="145">
        <f t="shared" si="79"/>
        <v>0.99999999999999922</v>
      </c>
      <c r="R64" s="144">
        <f t="shared" ref="R64:S65" si="83">R55-R60</f>
        <v>704.70000000000073</v>
      </c>
      <c r="S64" s="144">
        <f t="shared" si="83"/>
        <v>704.70000000000073</v>
      </c>
      <c r="T64" s="149">
        <v>0</v>
      </c>
      <c r="U64" s="144">
        <f t="shared" ref="U64:V65" si="84">U55-U60</f>
        <v>6341.7999999999993</v>
      </c>
      <c r="V64" s="144">
        <f t="shared" si="84"/>
        <v>6341.8000000000029</v>
      </c>
      <c r="W64" s="149">
        <v>0</v>
      </c>
      <c r="X64" s="144">
        <f t="shared" ref="X64:Y65" si="85">X55-X60</f>
        <v>4857</v>
      </c>
      <c r="Y64" s="144">
        <f t="shared" si="85"/>
        <v>0</v>
      </c>
      <c r="Z64" s="149">
        <v>0</v>
      </c>
      <c r="AA64" s="144">
        <f t="shared" ref="AA64:AB65" si="86">AA55-AA60</f>
        <v>0</v>
      </c>
      <c r="AB64" s="144">
        <f t="shared" si="86"/>
        <v>4449.8</v>
      </c>
      <c r="AC64" s="149">
        <v>0</v>
      </c>
      <c r="AD64" s="144">
        <f t="shared" ref="AD64:AE65" si="87">AD55-AD60</f>
        <v>0</v>
      </c>
      <c r="AE64" s="144">
        <f t="shared" si="87"/>
        <v>1409.3</v>
      </c>
      <c r="AF64" s="149">
        <v>0</v>
      </c>
      <c r="AG64" s="144">
        <f t="shared" ref="AG64:AH65" si="88">AG55-AG60</f>
        <v>5939.1000000000058</v>
      </c>
      <c r="AH64" s="144">
        <f t="shared" si="88"/>
        <v>2113.8999999999942</v>
      </c>
      <c r="AI64" s="149">
        <v>0</v>
      </c>
      <c r="AJ64" s="144">
        <f t="shared" ref="AJ64:AK65" si="89">AJ55-AJ60</f>
        <v>1615.1</v>
      </c>
      <c r="AK64" s="144">
        <f t="shared" si="89"/>
        <v>1615.1</v>
      </c>
      <c r="AL64" s="149">
        <v>0</v>
      </c>
      <c r="AM64" s="144">
        <f t="shared" ref="AM64:AN65" si="90">AM55-AM60</f>
        <v>0</v>
      </c>
      <c r="AN64" s="144">
        <f t="shared" si="90"/>
        <v>0</v>
      </c>
      <c r="AO64" s="149">
        <v>0</v>
      </c>
      <c r="AP64" s="144">
        <f t="shared" ref="AP64:AQ65" si="91">AP55-AP60</f>
        <v>34313.200000000012</v>
      </c>
      <c r="AQ64" s="144">
        <f t="shared" si="91"/>
        <v>35928.299999999988</v>
      </c>
      <c r="AR64" s="149">
        <f>AQ64/AP64</f>
        <v>1.047069349404893</v>
      </c>
      <c r="AS64" s="209"/>
      <c r="AT64" s="209"/>
      <c r="AU64" s="125"/>
    </row>
    <row r="65" spans="1:47" s="22" customFormat="1" ht="75">
      <c r="A65" s="233"/>
      <c r="B65" s="233"/>
      <c r="C65" s="233"/>
      <c r="D65" s="152" t="s">
        <v>28</v>
      </c>
      <c r="E65" s="144">
        <f t="shared" ref="E65" si="92">E19+E24+E35</f>
        <v>62004.7</v>
      </c>
      <c r="F65" s="144">
        <f t="shared" si="65"/>
        <v>57866</v>
      </c>
      <c r="G65" s="148">
        <f t="shared" si="31"/>
        <v>0.93325183413515433</v>
      </c>
      <c r="H65" s="144">
        <f t="shared" si="66"/>
        <v>62004.7</v>
      </c>
      <c r="I65" s="144">
        <f t="shared" si="80"/>
        <v>19089.8</v>
      </c>
      <c r="J65" s="144">
        <f t="shared" si="80"/>
        <v>19089.8</v>
      </c>
      <c r="K65" s="149">
        <f>J65/I65</f>
        <v>1</v>
      </c>
      <c r="L65" s="144">
        <f t="shared" si="81"/>
        <v>0</v>
      </c>
      <c r="M65" s="144">
        <f t="shared" si="81"/>
        <v>0</v>
      </c>
      <c r="N65" s="149">
        <v>0</v>
      </c>
      <c r="O65" s="144">
        <f t="shared" si="82"/>
        <v>20394</v>
      </c>
      <c r="P65" s="144">
        <f t="shared" si="82"/>
        <v>10366.5</v>
      </c>
      <c r="Q65" s="145">
        <f t="shared" si="79"/>
        <v>0.50831126802000592</v>
      </c>
      <c r="R65" s="144">
        <f t="shared" si="83"/>
        <v>6235.2000000000007</v>
      </c>
      <c r="S65" s="144">
        <f>S56-S61</f>
        <v>13540.2</v>
      </c>
      <c r="T65" s="149">
        <v>0</v>
      </c>
      <c r="U65" s="144">
        <f t="shared" si="84"/>
        <v>602.90000000000009</v>
      </c>
      <c r="V65" s="144">
        <f t="shared" si="84"/>
        <v>3069.8</v>
      </c>
      <c r="W65" s="149">
        <v>0</v>
      </c>
      <c r="X65" s="144">
        <f t="shared" si="85"/>
        <v>0</v>
      </c>
      <c r="Y65" s="144">
        <f t="shared" si="85"/>
        <v>0</v>
      </c>
      <c r="Z65" s="149">
        <v>0</v>
      </c>
      <c r="AA65" s="144">
        <f t="shared" si="86"/>
        <v>1927.6</v>
      </c>
      <c r="AB65" s="144">
        <f t="shared" si="86"/>
        <v>236.7</v>
      </c>
      <c r="AC65" s="149">
        <v>0</v>
      </c>
      <c r="AD65" s="144">
        <f t="shared" si="87"/>
        <v>0</v>
      </c>
      <c r="AE65" s="144">
        <f t="shared" si="87"/>
        <v>77.2</v>
      </c>
      <c r="AF65" s="149">
        <v>0</v>
      </c>
      <c r="AG65" s="144">
        <f t="shared" si="88"/>
        <v>325.19999999999982</v>
      </c>
      <c r="AH65" s="144">
        <f t="shared" si="88"/>
        <v>115.80000000000018</v>
      </c>
      <c r="AI65" s="149">
        <v>0</v>
      </c>
      <c r="AJ65" s="144">
        <f t="shared" si="89"/>
        <v>1891</v>
      </c>
      <c r="AK65" s="144">
        <f t="shared" si="89"/>
        <v>431.9</v>
      </c>
      <c r="AL65" s="149">
        <v>0</v>
      </c>
      <c r="AM65" s="144">
        <f t="shared" si="90"/>
        <v>0</v>
      </c>
      <c r="AN65" s="144">
        <f t="shared" si="90"/>
        <v>0</v>
      </c>
      <c r="AO65" s="149">
        <v>0</v>
      </c>
      <c r="AP65" s="144">
        <f t="shared" si="91"/>
        <v>11539</v>
      </c>
      <c r="AQ65" s="144">
        <f t="shared" si="91"/>
        <v>10938.1</v>
      </c>
      <c r="AR65" s="149">
        <f>AQ65/AP65</f>
        <v>0.94792443019325767</v>
      </c>
      <c r="AS65" s="210"/>
      <c r="AT65" s="210"/>
      <c r="AU65" s="125"/>
    </row>
    <row r="66" spans="1:47" s="78" customFormat="1">
      <c r="A66" s="212" t="s">
        <v>83</v>
      </c>
      <c r="B66" s="212"/>
      <c r="C66" s="212"/>
      <c r="D66" s="83" t="s">
        <v>38</v>
      </c>
      <c r="E66" s="144">
        <f>E53</f>
        <v>597897.97259999998</v>
      </c>
      <c r="F66" s="144">
        <f t="shared" ref="F66:AR69" si="93">F53</f>
        <v>592429.77260000003</v>
      </c>
      <c r="G66" s="145">
        <f>F66/E66</f>
        <v>0.99085429245357515</v>
      </c>
      <c r="H66" s="58">
        <f t="shared" si="93"/>
        <v>597897.97259999998</v>
      </c>
      <c r="I66" s="58">
        <f t="shared" si="93"/>
        <v>19089.8</v>
      </c>
      <c r="J66" s="58">
        <f t="shared" si="93"/>
        <v>19089.8</v>
      </c>
      <c r="K66" s="99">
        <f>J66/I66</f>
        <v>1</v>
      </c>
      <c r="L66" s="58">
        <f t="shared" si="93"/>
        <v>0</v>
      </c>
      <c r="M66" s="58">
        <f t="shared" si="93"/>
        <v>0</v>
      </c>
      <c r="N66" s="99">
        <v>0</v>
      </c>
      <c r="O66" s="58">
        <f t="shared" si="93"/>
        <v>39131.972600000001</v>
      </c>
      <c r="P66" s="58">
        <f t="shared" si="93"/>
        <v>12251.7726</v>
      </c>
      <c r="Q66" s="99">
        <f>P66/O66</f>
        <v>0.31308855102285338</v>
      </c>
      <c r="R66" s="58">
        <f t="shared" si="93"/>
        <v>30232.199999999997</v>
      </c>
      <c r="S66" s="58">
        <f t="shared" si="93"/>
        <v>45027.200000000004</v>
      </c>
      <c r="T66" s="58">
        <f t="shared" si="93"/>
        <v>1.4893788741805098</v>
      </c>
      <c r="U66" s="58">
        <f t="shared" si="93"/>
        <v>31480.300000000003</v>
      </c>
      <c r="V66" s="58">
        <f t="shared" si="93"/>
        <v>43309.700000000012</v>
      </c>
      <c r="W66" s="58">
        <f t="shared" si="93"/>
        <v>1.3757715142485938</v>
      </c>
      <c r="X66" s="58">
        <f t="shared" si="93"/>
        <v>19810.900000000001</v>
      </c>
      <c r="Y66" s="58">
        <f t="shared" si="93"/>
        <v>0</v>
      </c>
      <c r="Z66" s="58">
        <f t="shared" si="93"/>
        <v>0</v>
      </c>
      <c r="AA66" s="58">
        <f t="shared" si="93"/>
        <v>1927.6</v>
      </c>
      <c r="AB66" s="58">
        <f t="shared" si="93"/>
        <v>4735.3999999999996</v>
      </c>
      <c r="AC66" s="58">
        <f t="shared" si="93"/>
        <v>0</v>
      </c>
      <c r="AD66" s="58">
        <f t="shared" si="93"/>
        <v>0</v>
      </c>
      <c r="AE66" s="58">
        <f t="shared" si="93"/>
        <v>1543.6</v>
      </c>
      <c r="AF66" s="58">
        <f t="shared" si="93"/>
        <v>0</v>
      </c>
      <c r="AG66" s="58">
        <f t="shared" si="93"/>
        <v>85588.800000000003</v>
      </c>
      <c r="AH66" s="58">
        <f t="shared" si="93"/>
        <v>80652.7</v>
      </c>
      <c r="AI66" s="58">
        <f t="shared" si="93"/>
        <v>0</v>
      </c>
      <c r="AJ66" s="128">
        <f t="shared" si="93"/>
        <v>3506.1</v>
      </c>
      <c r="AK66" s="58">
        <f t="shared" si="93"/>
        <v>2047</v>
      </c>
      <c r="AL66" s="58">
        <f t="shared" si="93"/>
        <v>0</v>
      </c>
      <c r="AM66" s="58">
        <f t="shared" si="93"/>
        <v>0</v>
      </c>
      <c r="AN66" s="58">
        <f t="shared" si="93"/>
        <v>0</v>
      </c>
      <c r="AO66" s="58">
        <f t="shared" si="93"/>
        <v>0</v>
      </c>
      <c r="AP66" s="58">
        <f t="shared" si="93"/>
        <v>367130.3</v>
      </c>
      <c r="AQ66" s="58">
        <f t="shared" si="93"/>
        <v>383772.6</v>
      </c>
      <c r="AR66" s="100">
        <f t="shared" si="93"/>
        <v>1.0453307722081233</v>
      </c>
      <c r="AS66" s="204"/>
      <c r="AT66" s="204"/>
      <c r="AU66" s="63"/>
    </row>
    <row r="67" spans="1:47" s="78" customFormat="1" ht="37.5">
      <c r="A67" s="212"/>
      <c r="B67" s="212"/>
      <c r="C67" s="212"/>
      <c r="D67" s="79" t="s">
        <v>31</v>
      </c>
      <c r="E67" s="144">
        <f t="shared" ref="E67:T69" si="94">E54</f>
        <v>1544.2726</v>
      </c>
      <c r="F67" s="144">
        <f t="shared" si="94"/>
        <v>1495.2726</v>
      </c>
      <c r="G67" s="145">
        <f t="shared" ref="G67:G69" si="95">F67/E67</f>
        <v>0.96826985080224826</v>
      </c>
      <c r="H67" s="58">
        <f t="shared" si="94"/>
        <v>1544.2726</v>
      </c>
      <c r="I67" s="58">
        <f t="shared" si="94"/>
        <v>0</v>
      </c>
      <c r="J67" s="58">
        <f t="shared" si="94"/>
        <v>0</v>
      </c>
      <c r="K67" s="58">
        <f t="shared" si="94"/>
        <v>0</v>
      </c>
      <c r="L67" s="58">
        <f t="shared" si="94"/>
        <v>0</v>
      </c>
      <c r="M67" s="58">
        <f t="shared" si="94"/>
        <v>0</v>
      </c>
      <c r="N67" s="99">
        <v>0</v>
      </c>
      <c r="O67" s="58">
        <f t="shared" si="94"/>
        <v>73.372600000000006</v>
      </c>
      <c r="P67" s="58">
        <f t="shared" si="94"/>
        <v>73.372600000000006</v>
      </c>
      <c r="Q67" s="99">
        <f t="shared" ref="Q67:Q69" si="96">P67/O67</f>
        <v>1</v>
      </c>
      <c r="R67" s="58">
        <f t="shared" si="94"/>
        <v>973.6</v>
      </c>
      <c r="S67" s="58">
        <f t="shared" si="94"/>
        <v>973.5</v>
      </c>
      <c r="T67" s="58">
        <f t="shared" si="94"/>
        <v>0.99989728841413306</v>
      </c>
      <c r="U67" s="58">
        <f t="shared" si="93"/>
        <v>256.8</v>
      </c>
      <c r="V67" s="58">
        <f t="shared" si="93"/>
        <v>256.8</v>
      </c>
      <c r="W67" s="58">
        <f t="shared" si="93"/>
        <v>1</v>
      </c>
      <c r="X67" s="58">
        <f t="shared" si="93"/>
        <v>0</v>
      </c>
      <c r="Y67" s="58">
        <f t="shared" si="93"/>
        <v>0</v>
      </c>
      <c r="Z67" s="58">
        <f t="shared" si="93"/>
        <v>0</v>
      </c>
      <c r="AA67" s="58">
        <f t="shared" si="93"/>
        <v>0</v>
      </c>
      <c r="AB67" s="58">
        <f t="shared" si="93"/>
        <v>48.9</v>
      </c>
      <c r="AC67" s="58">
        <f t="shared" si="93"/>
        <v>0</v>
      </c>
      <c r="AD67" s="58">
        <f t="shared" si="93"/>
        <v>0</v>
      </c>
      <c r="AE67" s="58">
        <f t="shared" si="93"/>
        <v>57.1</v>
      </c>
      <c r="AF67" s="58">
        <f t="shared" si="93"/>
        <v>0</v>
      </c>
      <c r="AG67" s="58">
        <f t="shared" si="93"/>
        <v>240.49999999999997</v>
      </c>
      <c r="AH67" s="58">
        <f t="shared" si="93"/>
        <v>85.6</v>
      </c>
      <c r="AI67" s="58">
        <f t="shared" si="93"/>
        <v>0</v>
      </c>
      <c r="AJ67" s="128">
        <f t="shared" si="93"/>
        <v>0</v>
      </c>
      <c r="AK67" s="58">
        <f t="shared" si="93"/>
        <v>0</v>
      </c>
      <c r="AL67" s="58">
        <f t="shared" si="93"/>
        <v>0</v>
      </c>
      <c r="AM67" s="58">
        <f t="shared" si="93"/>
        <v>0</v>
      </c>
      <c r="AN67" s="58">
        <f t="shared" si="93"/>
        <v>0</v>
      </c>
      <c r="AO67" s="58">
        <f t="shared" si="93"/>
        <v>0</v>
      </c>
      <c r="AP67" s="58">
        <f t="shared" si="93"/>
        <v>0</v>
      </c>
      <c r="AQ67" s="58">
        <f t="shared" si="93"/>
        <v>0</v>
      </c>
      <c r="AR67" s="58">
        <f t="shared" si="93"/>
        <v>0</v>
      </c>
      <c r="AS67" s="205"/>
      <c r="AT67" s="205"/>
      <c r="AU67" s="63"/>
    </row>
    <row r="68" spans="1:47" s="78" customFormat="1" ht="93.75">
      <c r="A68" s="212"/>
      <c r="B68" s="212"/>
      <c r="C68" s="212"/>
      <c r="D68" s="80" t="s">
        <v>27</v>
      </c>
      <c r="E68" s="144">
        <f t="shared" si="94"/>
        <v>513313.1</v>
      </c>
      <c r="F68" s="144">
        <f t="shared" si="93"/>
        <v>512032.6</v>
      </c>
      <c r="G68" s="145">
        <f t="shared" si="95"/>
        <v>0.99750542115523644</v>
      </c>
      <c r="H68" s="58">
        <f t="shared" si="93"/>
        <v>513313.1</v>
      </c>
      <c r="I68" s="58">
        <f t="shared" si="93"/>
        <v>0</v>
      </c>
      <c r="J68" s="58">
        <f t="shared" si="93"/>
        <v>0</v>
      </c>
      <c r="K68" s="58">
        <f t="shared" si="94"/>
        <v>0</v>
      </c>
      <c r="L68" s="58">
        <f t="shared" si="93"/>
        <v>0</v>
      </c>
      <c r="M68" s="58">
        <f t="shared" si="93"/>
        <v>0</v>
      </c>
      <c r="N68" s="99">
        <v>0</v>
      </c>
      <c r="O68" s="58">
        <f t="shared" si="93"/>
        <v>18664.600000000002</v>
      </c>
      <c r="P68" s="58">
        <f t="shared" si="93"/>
        <v>1811.9</v>
      </c>
      <c r="Q68" s="99">
        <f t="shared" si="96"/>
        <v>9.7076819219270694E-2</v>
      </c>
      <c r="R68" s="58">
        <f t="shared" si="93"/>
        <v>21907.5</v>
      </c>
      <c r="S68" s="58">
        <f t="shared" si="93"/>
        <v>29397.600000000002</v>
      </c>
      <c r="T68" s="58">
        <f t="shared" si="94"/>
        <v>1.3418966107497434</v>
      </c>
      <c r="U68" s="58">
        <f t="shared" si="93"/>
        <v>30245.600000000002</v>
      </c>
      <c r="V68" s="58">
        <f t="shared" si="93"/>
        <v>39608.100000000006</v>
      </c>
      <c r="W68" s="58">
        <f t="shared" si="93"/>
        <v>1.3095491575634144</v>
      </c>
      <c r="X68" s="58">
        <f t="shared" si="93"/>
        <v>4857</v>
      </c>
      <c r="Y68" s="58">
        <f t="shared" si="93"/>
        <v>0</v>
      </c>
      <c r="Z68" s="58">
        <f t="shared" si="93"/>
        <v>0</v>
      </c>
      <c r="AA68" s="58">
        <f t="shared" si="93"/>
        <v>0</v>
      </c>
      <c r="AB68" s="58">
        <f t="shared" si="93"/>
        <v>4449.8</v>
      </c>
      <c r="AC68" s="58">
        <f t="shared" si="93"/>
        <v>0</v>
      </c>
      <c r="AD68" s="58">
        <f t="shared" si="93"/>
        <v>0</v>
      </c>
      <c r="AE68" s="58">
        <f t="shared" si="93"/>
        <v>1409.3</v>
      </c>
      <c r="AF68" s="58">
        <f t="shared" si="93"/>
        <v>0</v>
      </c>
      <c r="AG68" s="58">
        <f t="shared" si="93"/>
        <v>80432</v>
      </c>
      <c r="AH68" s="58">
        <f t="shared" si="93"/>
        <v>76534.399999999994</v>
      </c>
      <c r="AI68" s="58">
        <f t="shared" si="93"/>
        <v>0</v>
      </c>
      <c r="AJ68" s="128">
        <f t="shared" si="93"/>
        <v>1615.1</v>
      </c>
      <c r="AK68" s="58">
        <f t="shared" si="93"/>
        <v>1615.1</v>
      </c>
      <c r="AL68" s="58">
        <f t="shared" si="93"/>
        <v>0</v>
      </c>
      <c r="AM68" s="58">
        <f t="shared" si="93"/>
        <v>0</v>
      </c>
      <c r="AN68" s="58">
        <f t="shared" si="93"/>
        <v>0</v>
      </c>
      <c r="AO68" s="58">
        <f t="shared" si="93"/>
        <v>0</v>
      </c>
      <c r="AP68" s="58">
        <f t="shared" si="93"/>
        <v>355591.3</v>
      </c>
      <c r="AQ68" s="58">
        <f t="shared" si="93"/>
        <v>357206.39999999997</v>
      </c>
      <c r="AR68" s="100">
        <f t="shared" si="93"/>
        <v>1.0045420121358424</v>
      </c>
      <c r="AS68" s="205"/>
      <c r="AT68" s="205"/>
      <c r="AU68" s="63"/>
    </row>
    <row r="69" spans="1:47" s="78" customFormat="1" ht="75">
      <c r="A69" s="212"/>
      <c r="B69" s="212"/>
      <c r="C69" s="212"/>
      <c r="D69" s="80" t="s">
        <v>28</v>
      </c>
      <c r="E69" s="144">
        <f t="shared" si="94"/>
        <v>83040.599999999991</v>
      </c>
      <c r="F69" s="144">
        <f t="shared" si="93"/>
        <v>78901.899999999994</v>
      </c>
      <c r="G69" s="145">
        <f t="shared" si="95"/>
        <v>0.95016052388831496</v>
      </c>
      <c r="H69" s="58">
        <f t="shared" si="93"/>
        <v>83040.600000000006</v>
      </c>
      <c r="I69" s="58">
        <f t="shared" si="93"/>
        <v>19089.8</v>
      </c>
      <c r="J69" s="58">
        <f t="shared" si="93"/>
        <v>19089.8</v>
      </c>
      <c r="K69" s="99">
        <f t="shared" ref="K69" si="97">J69/I69</f>
        <v>1</v>
      </c>
      <c r="L69" s="58">
        <f t="shared" si="93"/>
        <v>0</v>
      </c>
      <c r="M69" s="58">
        <f t="shared" si="93"/>
        <v>0</v>
      </c>
      <c r="N69" s="99">
        <v>0</v>
      </c>
      <c r="O69" s="58">
        <f t="shared" si="93"/>
        <v>20394</v>
      </c>
      <c r="P69" s="58">
        <f t="shared" si="93"/>
        <v>10366.5</v>
      </c>
      <c r="Q69" s="99">
        <f t="shared" si="96"/>
        <v>0.50831126802000592</v>
      </c>
      <c r="R69" s="58">
        <f t="shared" si="93"/>
        <v>7351.1</v>
      </c>
      <c r="S69" s="58">
        <f t="shared" si="93"/>
        <v>14656.1</v>
      </c>
      <c r="T69" s="58">
        <f t="shared" si="94"/>
        <v>1.9937288296989566</v>
      </c>
      <c r="U69" s="58">
        <f t="shared" si="93"/>
        <v>977.90000000000009</v>
      </c>
      <c r="V69" s="58">
        <f t="shared" si="93"/>
        <v>3444.8</v>
      </c>
      <c r="W69" s="58">
        <f t="shared" si="93"/>
        <v>3.5226505777686881</v>
      </c>
      <c r="X69" s="58">
        <f t="shared" si="93"/>
        <v>14953.9</v>
      </c>
      <c r="Y69" s="58">
        <f t="shared" si="93"/>
        <v>0</v>
      </c>
      <c r="Z69" s="58">
        <f t="shared" si="93"/>
        <v>0</v>
      </c>
      <c r="AA69" s="58">
        <f t="shared" si="93"/>
        <v>1927.6</v>
      </c>
      <c r="AB69" s="58">
        <f t="shared" si="93"/>
        <v>236.7</v>
      </c>
      <c r="AC69" s="58">
        <f t="shared" si="93"/>
        <v>0</v>
      </c>
      <c r="AD69" s="58">
        <f t="shared" si="93"/>
        <v>0</v>
      </c>
      <c r="AE69" s="58">
        <f t="shared" si="93"/>
        <v>77.2</v>
      </c>
      <c r="AF69" s="58">
        <f t="shared" si="93"/>
        <v>0</v>
      </c>
      <c r="AG69" s="58">
        <f t="shared" si="93"/>
        <v>4916.3</v>
      </c>
      <c r="AH69" s="58">
        <f t="shared" si="93"/>
        <v>4032.7000000000003</v>
      </c>
      <c r="AI69" s="58">
        <f t="shared" si="93"/>
        <v>0</v>
      </c>
      <c r="AJ69" s="128">
        <f t="shared" si="93"/>
        <v>1891</v>
      </c>
      <c r="AK69" s="58">
        <f t="shared" si="93"/>
        <v>431.9</v>
      </c>
      <c r="AL69" s="58">
        <f t="shared" si="93"/>
        <v>0</v>
      </c>
      <c r="AM69" s="58">
        <f t="shared" si="93"/>
        <v>0</v>
      </c>
      <c r="AN69" s="58">
        <f t="shared" si="93"/>
        <v>0</v>
      </c>
      <c r="AO69" s="58">
        <f t="shared" si="93"/>
        <v>0</v>
      </c>
      <c r="AP69" s="58">
        <f t="shared" si="93"/>
        <v>11539</v>
      </c>
      <c r="AQ69" s="58">
        <f t="shared" si="93"/>
        <v>26566.2</v>
      </c>
      <c r="AR69" s="100">
        <f t="shared" si="93"/>
        <v>2.3022965594938904</v>
      </c>
      <c r="AS69" s="206"/>
      <c r="AT69" s="206"/>
      <c r="AU69" s="63"/>
    </row>
    <row r="70" spans="1:47" s="64" customFormat="1">
      <c r="A70" s="203" t="s">
        <v>56</v>
      </c>
      <c r="B70" s="203"/>
      <c r="C70" s="203"/>
      <c r="D70" s="83" t="s">
        <v>38</v>
      </c>
      <c r="E70" s="144">
        <f>E53-E66</f>
        <v>0</v>
      </c>
      <c r="F70" s="147">
        <f t="shared" si="65"/>
        <v>0</v>
      </c>
      <c r="G70" s="149">
        <v>0</v>
      </c>
      <c r="H70" s="58">
        <f t="shared" ref="H70:AQ73" si="98">H53-H66</f>
        <v>0</v>
      </c>
      <c r="I70" s="58">
        <f t="shared" si="98"/>
        <v>0</v>
      </c>
      <c r="J70" s="58">
        <f t="shared" si="98"/>
        <v>0</v>
      </c>
      <c r="K70" s="99">
        <v>0</v>
      </c>
      <c r="L70" s="58">
        <f t="shared" si="98"/>
        <v>0</v>
      </c>
      <c r="M70" s="58">
        <f t="shared" si="98"/>
        <v>0</v>
      </c>
      <c r="N70" s="99">
        <v>0</v>
      </c>
      <c r="O70" s="58">
        <f t="shared" si="98"/>
        <v>0</v>
      </c>
      <c r="P70" s="58">
        <f t="shared" si="98"/>
        <v>0</v>
      </c>
      <c r="Q70" s="99">
        <v>0</v>
      </c>
      <c r="R70" s="58">
        <f t="shared" si="98"/>
        <v>0</v>
      </c>
      <c r="S70" s="58">
        <f t="shared" si="98"/>
        <v>0</v>
      </c>
      <c r="T70" s="99">
        <v>0</v>
      </c>
      <c r="U70" s="58">
        <f t="shared" si="98"/>
        <v>0</v>
      </c>
      <c r="V70" s="58">
        <f t="shared" si="98"/>
        <v>0</v>
      </c>
      <c r="W70" s="99">
        <v>0</v>
      </c>
      <c r="X70" s="58">
        <f t="shared" si="98"/>
        <v>0</v>
      </c>
      <c r="Y70" s="58">
        <f t="shared" si="98"/>
        <v>0</v>
      </c>
      <c r="Z70" s="99">
        <v>0</v>
      </c>
      <c r="AA70" s="58">
        <f t="shared" si="98"/>
        <v>0</v>
      </c>
      <c r="AB70" s="58">
        <f t="shared" si="98"/>
        <v>0</v>
      </c>
      <c r="AC70" s="99">
        <v>0</v>
      </c>
      <c r="AD70" s="58">
        <f t="shared" si="98"/>
        <v>0</v>
      </c>
      <c r="AE70" s="58">
        <f t="shared" si="98"/>
        <v>0</v>
      </c>
      <c r="AF70" s="99">
        <v>0</v>
      </c>
      <c r="AG70" s="58">
        <f t="shared" si="98"/>
        <v>0</v>
      </c>
      <c r="AH70" s="58">
        <f t="shared" si="98"/>
        <v>0</v>
      </c>
      <c r="AI70" s="99">
        <v>0</v>
      </c>
      <c r="AJ70" s="128">
        <f t="shared" si="98"/>
        <v>0</v>
      </c>
      <c r="AK70" s="58">
        <f t="shared" si="98"/>
        <v>0</v>
      </c>
      <c r="AL70" s="99">
        <v>0</v>
      </c>
      <c r="AM70" s="58">
        <f t="shared" si="98"/>
        <v>0</v>
      </c>
      <c r="AN70" s="58">
        <f t="shared" si="98"/>
        <v>0</v>
      </c>
      <c r="AO70" s="99">
        <v>0</v>
      </c>
      <c r="AP70" s="58">
        <f t="shared" si="98"/>
        <v>0</v>
      </c>
      <c r="AQ70" s="58">
        <f t="shared" si="98"/>
        <v>0</v>
      </c>
      <c r="AR70" s="99">
        <v>0</v>
      </c>
      <c r="AS70" s="214"/>
      <c r="AT70" s="214"/>
      <c r="AU70" s="126"/>
    </row>
    <row r="71" spans="1:47" s="64" customFormat="1" ht="37.5">
      <c r="A71" s="203"/>
      <c r="B71" s="203"/>
      <c r="C71" s="203"/>
      <c r="D71" s="75" t="s">
        <v>31</v>
      </c>
      <c r="E71" s="144">
        <f t="shared" ref="E71:E73" si="99">E54-E67</f>
        <v>0</v>
      </c>
      <c r="F71" s="147">
        <f t="shared" si="65"/>
        <v>0</v>
      </c>
      <c r="G71" s="149">
        <v>0</v>
      </c>
      <c r="H71" s="58">
        <f t="shared" si="98"/>
        <v>0</v>
      </c>
      <c r="I71" s="58">
        <f t="shared" si="98"/>
        <v>0</v>
      </c>
      <c r="J71" s="58">
        <f t="shared" si="98"/>
        <v>0</v>
      </c>
      <c r="K71" s="99">
        <v>0</v>
      </c>
      <c r="L71" s="58">
        <f t="shared" si="98"/>
        <v>0</v>
      </c>
      <c r="M71" s="58">
        <f t="shared" si="98"/>
        <v>0</v>
      </c>
      <c r="N71" s="99">
        <v>0</v>
      </c>
      <c r="O71" s="58">
        <f t="shared" si="98"/>
        <v>0</v>
      </c>
      <c r="P71" s="58">
        <f t="shared" si="98"/>
        <v>0</v>
      </c>
      <c r="Q71" s="99">
        <v>0</v>
      </c>
      <c r="R71" s="58">
        <f t="shared" si="98"/>
        <v>0</v>
      </c>
      <c r="S71" s="58">
        <f t="shared" si="98"/>
        <v>0</v>
      </c>
      <c r="T71" s="99">
        <v>0</v>
      </c>
      <c r="U71" s="58">
        <f t="shared" si="98"/>
        <v>0</v>
      </c>
      <c r="V71" s="58">
        <f t="shared" si="98"/>
        <v>0</v>
      </c>
      <c r="W71" s="99">
        <v>0</v>
      </c>
      <c r="X71" s="58">
        <f t="shared" si="98"/>
        <v>0</v>
      </c>
      <c r="Y71" s="58">
        <f t="shared" si="98"/>
        <v>0</v>
      </c>
      <c r="Z71" s="99">
        <v>0</v>
      </c>
      <c r="AA71" s="58">
        <f t="shared" si="98"/>
        <v>0</v>
      </c>
      <c r="AB71" s="58">
        <f t="shared" si="98"/>
        <v>0</v>
      </c>
      <c r="AC71" s="99">
        <v>0</v>
      </c>
      <c r="AD71" s="58">
        <f t="shared" si="98"/>
        <v>0</v>
      </c>
      <c r="AE71" s="58">
        <f t="shared" si="98"/>
        <v>0</v>
      </c>
      <c r="AF71" s="99">
        <v>0</v>
      </c>
      <c r="AG71" s="58">
        <f t="shared" si="98"/>
        <v>0</v>
      </c>
      <c r="AH71" s="58">
        <f t="shared" si="98"/>
        <v>0</v>
      </c>
      <c r="AI71" s="99">
        <v>0</v>
      </c>
      <c r="AJ71" s="128">
        <f t="shared" si="98"/>
        <v>0</v>
      </c>
      <c r="AK71" s="58">
        <f t="shared" si="98"/>
        <v>0</v>
      </c>
      <c r="AL71" s="99">
        <v>0</v>
      </c>
      <c r="AM71" s="58">
        <f t="shared" si="98"/>
        <v>0</v>
      </c>
      <c r="AN71" s="58">
        <f t="shared" si="98"/>
        <v>0</v>
      </c>
      <c r="AO71" s="99">
        <v>0</v>
      </c>
      <c r="AP71" s="58">
        <f t="shared" si="98"/>
        <v>0</v>
      </c>
      <c r="AQ71" s="58">
        <f t="shared" si="98"/>
        <v>0</v>
      </c>
      <c r="AR71" s="99">
        <v>0</v>
      </c>
      <c r="AS71" s="215"/>
      <c r="AT71" s="215"/>
      <c r="AU71" s="126"/>
    </row>
    <row r="72" spans="1:47" s="64" customFormat="1" ht="75">
      <c r="A72" s="203"/>
      <c r="B72" s="203"/>
      <c r="C72" s="203"/>
      <c r="D72" s="76" t="s">
        <v>27</v>
      </c>
      <c r="E72" s="144">
        <f t="shared" si="99"/>
        <v>0</v>
      </c>
      <c r="F72" s="147">
        <f t="shared" si="65"/>
        <v>0</v>
      </c>
      <c r="G72" s="149">
        <v>0</v>
      </c>
      <c r="H72" s="58">
        <f t="shared" si="98"/>
        <v>0</v>
      </c>
      <c r="I72" s="58">
        <f t="shared" si="98"/>
        <v>0</v>
      </c>
      <c r="J72" s="58">
        <f t="shared" si="98"/>
        <v>0</v>
      </c>
      <c r="K72" s="99">
        <v>0</v>
      </c>
      <c r="L72" s="58">
        <f t="shared" si="98"/>
        <v>0</v>
      </c>
      <c r="M72" s="58">
        <f t="shared" si="98"/>
        <v>0</v>
      </c>
      <c r="N72" s="99">
        <v>0</v>
      </c>
      <c r="O72" s="58">
        <f t="shared" si="98"/>
        <v>0</v>
      </c>
      <c r="P72" s="58">
        <f t="shared" si="98"/>
        <v>0</v>
      </c>
      <c r="Q72" s="99">
        <v>0</v>
      </c>
      <c r="R72" s="58">
        <f t="shared" si="98"/>
        <v>0</v>
      </c>
      <c r="S72" s="58">
        <f t="shared" si="98"/>
        <v>0</v>
      </c>
      <c r="T72" s="99">
        <v>0</v>
      </c>
      <c r="U72" s="58">
        <f t="shared" si="98"/>
        <v>0</v>
      </c>
      <c r="V72" s="58">
        <f t="shared" si="98"/>
        <v>0</v>
      </c>
      <c r="W72" s="99">
        <v>0</v>
      </c>
      <c r="X72" s="58">
        <f t="shared" si="98"/>
        <v>0</v>
      </c>
      <c r="Y72" s="58">
        <f t="shared" si="98"/>
        <v>0</v>
      </c>
      <c r="Z72" s="99">
        <v>0</v>
      </c>
      <c r="AA72" s="58">
        <f t="shared" si="98"/>
        <v>0</v>
      </c>
      <c r="AB72" s="58">
        <f t="shared" si="98"/>
        <v>0</v>
      </c>
      <c r="AC72" s="99">
        <v>0</v>
      </c>
      <c r="AD72" s="58">
        <f t="shared" si="98"/>
        <v>0</v>
      </c>
      <c r="AE72" s="58">
        <f t="shared" si="98"/>
        <v>0</v>
      </c>
      <c r="AF72" s="99">
        <v>0</v>
      </c>
      <c r="AG72" s="58">
        <f t="shared" si="98"/>
        <v>0</v>
      </c>
      <c r="AH72" s="58">
        <f t="shared" si="98"/>
        <v>0</v>
      </c>
      <c r="AI72" s="99">
        <v>0</v>
      </c>
      <c r="AJ72" s="128">
        <f t="shared" si="98"/>
        <v>0</v>
      </c>
      <c r="AK72" s="58">
        <f t="shared" si="98"/>
        <v>0</v>
      </c>
      <c r="AL72" s="99">
        <v>0</v>
      </c>
      <c r="AM72" s="58">
        <f t="shared" si="98"/>
        <v>0</v>
      </c>
      <c r="AN72" s="58">
        <f t="shared" si="98"/>
        <v>0</v>
      </c>
      <c r="AO72" s="99">
        <v>0</v>
      </c>
      <c r="AP72" s="58">
        <f t="shared" si="98"/>
        <v>0</v>
      </c>
      <c r="AQ72" s="58">
        <f t="shared" si="98"/>
        <v>0</v>
      </c>
      <c r="AR72" s="99">
        <v>0</v>
      </c>
      <c r="AS72" s="215"/>
      <c r="AT72" s="215"/>
      <c r="AU72" s="126"/>
    </row>
    <row r="73" spans="1:47" s="64" customFormat="1" ht="75">
      <c r="A73" s="203"/>
      <c r="B73" s="203"/>
      <c r="C73" s="203"/>
      <c r="D73" s="76" t="s">
        <v>28</v>
      </c>
      <c r="E73" s="144">
        <f t="shared" si="99"/>
        <v>0</v>
      </c>
      <c r="F73" s="147">
        <f t="shared" si="65"/>
        <v>0</v>
      </c>
      <c r="G73" s="149">
        <v>0</v>
      </c>
      <c r="H73" s="58">
        <f t="shared" si="98"/>
        <v>0</v>
      </c>
      <c r="I73" s="58">
        <f t="shared" si="98"/>
        <v>0</v>
      </c>
      <c r="J73" s="58">
        <f t="shared" si="98"/>
        <v>0</v>
      </c>
      <c r="K73" s="99">
        <v>0</v>
      </c>
      <c r="L73" s="58">
        <f t="shared" si="98"/>
        <v>0</v>
      </c>
      <c r="M73" s="58">
        <f t="shared" si="98"/>
        <v>0</v>
      </c>
      <c r="N73" s="99">
        <v>0</v>
      </c>
      <c r="O73" s="58">
        <f t="shared" si="98"/>
        <v>0</v>
      </c>
      <c r="P73" s="58">
        <f t="shared" si="98"/>
        <v>0</v>
      </c>
      <c r="Q73" s="99">
        <v>0</v>
      </c>
      <c r="R73" s="58">
        <f t="shared" si="98"/>
        <v>0</v>
      </c>
      <c r="S73" s="58">
        <f t="shared" si="98"/>
        <v>0</v>
      </c>
      <c r="T73" s="99">
        <v>0</v>
      </c>
      <c r="U73" s="58">
        <f t="shared" si="98"/>
        <v>0</v>
      </c>
      <c r="V73" s="58">
        <f t="shared" si="98"/>
        <v>0</v>
      </c>
      <c r="W73" s="99">
        <v>0</v>
      </c>
      <c r="X73" s="58">
        <f t="shared" si="98"/>
        <v>0</v>
      </c>
      <c r="Y73" s="58">
        <f t="shared" si="98"/>
        <v>0</v>
      </c>
      <c r="Z73" s="99">
        <v>0</v>
      </c>
      <c r="AA73" s="58">
        <f t="shared" si="98"/>
        <v>0</v>
      </c>
      <c r="AB73" s="58">
        <f t="shared" si="98"/>
        <v>0</v>
      </c>
      <c r="AC73" s="99">
        <v>0</v>
      </c>
      <c r="AD73" s="58">
        <f t="shared" si="98"/>
        <v>0</v>
      </c>
      <c r="AE73" s="58">
        <f t="shared" si="98"/>
        <v>0</v>
      </c>
      <c r="AF73" s="99">
        <v>0</v>
      </c>
      <c r="AG73" s="58">
        <f t="shared" si="98"/>
        <v>0</v>
      </c>
      <c r="AH73" s="58">
        <f t="shared" si="98"/>
        <v>0</v>
      </c>
      <c r="AI73" s="99">
        <v>0</v>
      </c>
      <c r="AJ73" s="128">
        <f t="shared" si="98"/>
        <v>0</v>
      </c>
      <c r="AK73" s="58">
        <f t="shared" si="98"/>
        <v>0</v>
      </c>
      <c r="AL73" s="99">
        <v>0</v>
      </c>
      <c r="AM73" s="58">
        <f t="shared" si="98"/>
        <v>0</v>
      </c>
      <c r="AN73" s="58">
        <f t="shared" si="98"/>
        <v>0</v>
      </c>
      <c r="AO73" s="99">
        <v>0</v>
      </c>
      <c r="AP73" s="58">
        <f t="shared" si="98"/>
        <v>0</v>
      </c>
      <c r="AQ73" s="58">
        <f t="shared" si="98"/>
        <v>0</v>
      </c>
      <c r="AR73" s="99">
        <v>0</v>
      </c>
      <c r="AS73" s="216"/>
      <c r="AT73" s="216"/>
      <c r="AU73" s="126"/>
    </row>
    <row r="74" spans="1:47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129"/>
      <c r="AK74" s="61"/>
      <c r="AL74" s="61"/>
      <c r="AM74" s="61"/>
      <c r="AN74" s="61"/>
      <c r="AO74" s="61"/>
      <c r="AP74" s="61"/>
      <c r="AQ74" s="61"/>
      <c r="AR74" s="61"/>
      <c r="AS74" s="63"/>
      <c r="AT74" s="63"/>
      <c r="AU74" s="63"/>
    </row>
    <row r="75" spans="1:47">
      <c r="A75" s="24"/>
      <c r="B75" s="25" t="s">
        <v>34</v>
      </c>
      <c r="D75" s="25" t="s">
        <v>35</v>
      </c>
      <c r="E75" s="49"/>
      <c r="G75" s="159"/>
      <c r="H75" s="4"/>
      <c r="O75" s="55"/>
      <c r="AP75" s="4"/>
      <c r="AQ75" s="4"/>
      <c r="AR75" s="4"/>
      <c r="AS75" s="57"/>
      <c r="AT75" s="57"/>
      <c r="AU75" s="57"/>
    </row>
    <row r="76" spans="1:47">
      <c r="A76" s="24"/>
      <c r="B76" s="25" t="s">
        <v>36</v>
      </c>
      <c r="D76" s="1"/>
      <c r="E76" s="49"/>
      <c r="G76" s="159"/>
      <c r="H76" s="4"/>
      <c r="J76" s="101">
        <f>I53+L53+O53</f>
        <v>58221.772599999997</v>
      </c>
      <c r="K76" s="101">
        <f>R53+U53+X53</f>
        <v>81523.399999999994</v>
      </c>
      <c r="L76" s="101">
        <f>AG53+AD53+AA53</f>
        <v>87516.400000000009</v>
      </c>
      <c r="M76" s="101">
        <f>AP62+AM62+AJ62</f>
        <v>49358.299999999996</v>
      </c>
      <c r="N76" s="217">
        <f>J76+K76+L76+M76</f>
        <v>276619.8726</v>
      </c>
      <c r="O76" s="217"/>
      <c r="AP76" s="4"/>
      <c r="AQ76" s="4"/>
      <c r="AR76" s="4"/>
      <c r="AS76" s="57"/>
      <c r="AT76" s="57"/>
      <c r="AU76" s="57"/>
    </row>
    <row r="77" spans="1:47" ht="187.5">
      <c r="A77" s="24"/>
      <c r="B77" s="84" t="s">
        <v>41</v>
      </c>
      <c r="D77" s="213" t="s">
        <v>37</v>
      </c>
      <c r="E77" s="213"/>
      <c r="G77" s="159"/>
      <c r="H77" s="4"/>
      <c r="I77" s="27"/>
      <c r="J77" s="27"/>
      <c r="AP77" s="4"/>
      <c r="AQ77" s="4"/>
      <c r="AR77" s="4"/>
      <c r="AS77" s="57"/>
      <c r="AT77" s="57"/>
      <c r="AU77" s="57"/>
    </row>
    <row r="78" spans="1:47">
      <c r="A78" s="24"/>
      <c r="B78" s="2" t="s">
        <v>42</v>
      </c>
      <c r="D78" s="28" t="s">
        <v>57</v>
      </c>
      <c r="E78" s="49"/>
      <c r="G78" s="159"/>
      <c r="H78" s="4"/>
      <c r="U78" s="29"/>
      <c r="V78" s="29"/>
      <c r="W78" s="29"/>
      <c r="X78" s="29"/>
      <c r="Y78" s="29"/>
      <c r="Z78" s="29"/>
      <c r="AA78" s="139"/>
      <c r="AB78" s="139"/>
      <c r="AC78" s="139"/>
      <c r="AD78" s="139"/>
      <c r="AE78" s="139"/>
      <c r="AF78" s="139"/>
      <c r="AG78" s="139"/>
      <c r="AH78" s="139"/>
      <c r="AI78" s="139"/>
      <c r="AM78" s="29"/>
      <c r="AN78" s="29"/>
      <c r="AO78" s="29"/>
      <c r="AP78" s="4"/>
      <c r="AQ78" s="4"/>
      <c r="AR78" s="4"/>
      <c r="AS78" s="57"/>
      <c r="AT78" s="57"/>
      <c r="AU78" s="57"/>
    </row>
    <row r="79" spans="1:47" ht="56.25">
      <c r="A79" s="24"/>
      <c r="B79" s="84" t="s">
        <v>115</v>
      </c>
      <c r="D79" s="1" t="s">
        <v>116</v>
      </c>
      <c r="E79" s="49"/>
      <c r="G79" s="159"/>
      <c r="H79" s="4"/>
      <c r="U79" s="29"/>
      <c r="V79" s="29"/>
      <c r="W79" s="29"/>
      <c r="X79" s="29"/>
      <c r="Y79" s="29"/>
      <c r="Z79" s="29"/>
      <c r="AA79" s="139"/>
      <c r="AB79" s="139"/>
      <c r="AC79" s="139"/>
      <c r="AD79" s="139"/>
      <c r="AE79" s="139"/>
      <c r="AF79" s="139"/>
      <c r="AG79" s="139"/>
      <c r="AH79" s="139"/>
      <c r="AI79" s="139"/>
      <c r="AM79" s="29"/>
      <c r="AN79" s="29"/>
      <c r="AO79" s="29"/>
      <c r="AP79" s="4"/>
      <c r="AQ79" s="4"/>
      <c r="AR79" s="4"/>
      <c r="AS79" s="57"/>
      <c r="AT79" s="57"/>
      <c r="AU79" s="57"/>
    </row>
    <row r="80" spans="1:47">
      <c r="B80" s="4"/>
      <c r="D80" s="30"/>
      <c r="E80" s="16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139"/>
      <c r="AB80" s="139"/>
      <c r="AC80" s="139"/>
      <c r="AD80" s="139"/>
      <c r="AE80" s="139"/>
      <c r="AF80" s="139"/>
      <c r="AG80" s="139"/>
      <c r="AH80" s="139"/>
      <c r="AI80" s="139"/>
      <c r="AN80" s="29"/>
      <c r="AO80" s="29"/>
      <c r="AP80" s="4"/>
      <c r="AQ80" s="4"/>
      <c r="AR80" s="4"/>
      <c r="AS80" s="57"/>
      <c r="AT80" s="57"/>
      <c r="AU80" s="57"/>
    </row>
    <row r="81" spans="2:47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139"/>
      <c r="AB81" s="139"/>
      <c r="AC81" s="139"/>
      <c r="AD81" s="139"/>
      <c r="AE81" s="139"/>
      <c r="AF81" s="139"/>
      <c r="AG81" s="139"/>
      <c r="AH81" s="139"/>
      <c r="AI81" s="139"/>
      <c r="AN81" s="29"/>
      <c r="AO81" s="29"/>
      <c r="AP81" s="4"/>
      <c r="AQ81" s="4"/>
      <c r="AR81" s="4"/>
      <c r="AS81" s="57"/>
      <c r="AT81" s="57"/>
      <c r="AU81" s="57"/>
    </row>
    <row r="82" spans="2:47">
      <c r="B82" s="170" t="s">
        <v>113</v>
      </c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139"/>
      <c r="AB82" s="139"/>
      <c r="AC82" s="139"/>
      <c r="AD82" s="139"/>
      <c r="AE82" s="139"/>
      <c r="AF82" s="139"/>
      <c r="AG82" s="139"/>
      <c r="AH82" s="139"/>
      <c r="AI82" s="139"/>
      <c r="AN82" s="29"/>
      <c r="AO82" s="29"/>
      <c r="AP82" s="4"/>
      <c r="AQ82" s="4"/>
      <c r="AR82" s="4"/>
      <c r="AS82" s="57"/>
      <c r="AT82" s="57"/>
      <c r="AU82" s="57"/>
    </row>
    <row r="83" spans="2:47">
      <c r="B83" s="170" t="s">
        <v>114</v>
      </c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139"/>
      <c r="AB83" s="139"/>
      <c r="AC83" s="139"/>
      <c r="AD83" s="139"/>
      <c r="AE83" s="139"/>
      <c r="AF83" s="139"/>
      <c r="AG83" s="139"/>
      <c r="AH83" s="139"/>
      <c r="AI83" s="139"/>
      <c r="AN83" s="29"/>
      <c r="AO83" s="29"/>
      <c r="AP83" s="28"/>
      <c r="AQ83" s="4"/>
      <c r="AR83" s="4"/>
      <c r="AS83" s="57"/>
      <c r="AT83" s="57"/>
      <c r="AU83" s="57"/>
    </row>
    <row r="84" spans="2:47">
      <c r="B84" s="4"/>
      <c r="D84" s="4"/>
      <c r="E84" s="159"/>
      <c r="F84" s="159"/>
      <c r="G84" s="159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40"/>
      <c r="AB84" s="140"/>
      <c r="AC84" s="140"/>
      <c r="AD84" s="140"/>
      <c r="AE84" s="140"/>
      <c r="AF84" s="140"/>
      <c r="AG84" s="140"/>
      <c r="AH84" s="140"/>
      <c r="AI84" s="140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  <c r="AU84" s="57"/>
    </row>
    <row r="85" spans="2:47">
      <c r="D85" s="4"/>
      <c r="E85" s="159"/>
      <c r="F85" s="159"/>
      <c r="G85" s="159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40"/>
      <c r="AB85" s="140"/>
      <c r="AC85" s="140"/>
      <c r="AD85" s="140"/>
      <c r="AE85" s="140"/>
      <c r="AF85" s="140"/>
      <c r="AG85" s="140"/>
      <c r="AH85" s="140"/>
      <c r="AI85" s="140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  <c r="AU85" s="57"/>
    </row>
    <row r="86" spans="2:47">
      <c r="D86" s="4"/>
      <c r="E86" s="159"/>
      <c r="F86" s="159"/>
      <c r="G86" s="159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40"/>
      <c r="AB86" s="140"/>
      <c r="AC86" s="140"/>
      <c r="AD86" s="140"/>
      <c r="AE86" s="140"/>
      <c r="AF86" s="140"/>
      <c r="AG86" s="140"/>
      <c r="AH86" s="140"/>
      <c r="AI86" s="140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  <c r="AU86" s="57"/>
    </row>
  </sheetData>
  <mergeCells count="81">
    <mergeCell ref="R8:T8"/>
    <mergeCell ref="U8:W8"/>
    <mergeCell ref="X8:Z8"/>
    <mergeCell ref="A2:AT2"/>
    <mergeCell ref="A3:AT3"/>
    <mergeCell ref="A4:AT4"/>
    <mergeCell ref="A5:AT5"/>
    <mergeCell ref="A6:AT6"/>
    <mergeCell ref="A8:A9"/>
    <mergeCell ref="B8:B9"/>
    <mergeCell ref="C8:C9"/>
    <mergeCell ref="D8:D9"/>
    <mergeCell ref="E8:G8"/>
    <mergeCell ref="AS8:AS9"/>
    <mergeCell ref="AT8:AT9"/>
    <mergeCell ref="A11:A15"/>
    <mergeCell ref="B11:B15"/>
    <mergeCell ref="C11:C15"/>
    <mergeCell ref="AS11:AS15"/>
    <mergeCell ref="AT11:AT15"/>
    <mergeCell ref="AA8:AC8"/>
    <mergeCell ref="AD8:AF8"/>
    <mergeCell ref="AG8:AI8"/>
    <mergeCell ref="AJ8:AL8"/>
    <mergeCell ref="AM8:AO8"/>
    <mergeCell ref="AP8:AR8"/>
    <mergeCell ref="I8:K8"/>
    <mergeCell ref="L8:N8"/>
    <mergeCell ref="O8:Q8"/>
    <mergeCell ref="A21:A25"/>
    <mergeCell ref="B21:B25"/>
    <mergeCell ref="C21:C25"/>
    <mergeCell ref="AS21:AS25"/>
    <mergeCell ref="AT21:AT25"/>
    <mergeCell ref="A16:A20"/>
    <mergeCell ref="B16:B20"/>
    <mergeCell ref="C16:C20"/>
    <mergeCell ref="AS16:AS20"/>
    <mergeCell ref="AT16:AT20"/>
    <mergeCell ref="A32:A36"/>
    <mergeCell ref="B32:B36"/>
    <mergeCell ref="C32:C36"/>
    <mergeCell ref="AS32:AS36"/>
    <mergeCell ref="AT32:AT36"/>
    <mergeCell ref="A27:A31"/>
    <mergeCell ref="B27:B31"/>
    <mergeCell ref="C27:C31"/>
    <mergeCell ref="AS27:AS31"/>
    <mergeCell ref="AT27:AT31"/>
    <mergeCell ref="A53:C57"/>
    <mergeCell ref="AS53:AS57"/>
    <mergeCell ref="AT53:AT57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48:A52"/>
    <mergeCell ref="B48:B52"/>
    <mergeCell ref="C48:C52"/>
    <mergeCell ref="AS48:AS52"/>
    <mergeCell ref="AT48:AT52"/>
    <mergeCell ref="A58:C61"/>
    <mergeCell ref="AS58:AS61"/>
    <mergeCell ref="AT58:AT61"/>
    <mergeCell ref="A62:C65"/>
    <mergeCell ref="AS62:AS65"/>
    <mergeCell ref="AT62:AT65"/>
    <mergeCell ref="N76:O76"/>
    <mergeCell ref="D77:E77"/>
    <mergeCell ref="A66:C69"/>
    <mergeCell ref="AS66:AS69"/>
    <mergeCell ref="AT66:AT69"/>
    <mergeCell ref="A70:C73"/>
    <mergeCell ref="AS70:AS73"/>
    <mergeCell ref="AT70:AT73"/>
  </mergeCells>
  <conditionalFormatting sqref="H28:H31 H33:H36 H11:H20 H22:H26 H38:H47">
    <cfRule type="cellIs" dxfId="0" priority="1" stopIfTrue="1" operator="notEqual">
      <formula>#REF!</formula>
    </cfRule>
  </conditionalFormatting>
  <pageMargins left="0.70866141732283472" right="0.70866141732283472" top="0.74803149606299213" bottom="0.31496062992125984" header="0.31496062992125984" footer="0.31496062992125984"/>
  <pageSetup paperSize="9" scale="34" fitToWidth="3" fitToHeight="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C13" sqref="C13"/>
    </sheetView>
  </sheetViews>
  <sheetFormatPr defaultRowHeight="15"/>
  <cols>
    <col min="2" max="2" width="60.7109375" customWidth="1"/>
    <col min="3" max="3" width="13.28515625" customWidth="1"/>
    <col min="4" max="5" width="21" customWidth="1"/>
    <col min="6" max="6" width="20.5703125" customWidth="1"/>
    <col min="7" max="7" width="61.28515625" customWidth="1"/>
  </cols>
  <sheetData>
    <row r="1" spans="1:7" ht="15.75">
      <c r="A1" s="171"/>
      <c r="B1" s="171"/>
      <c r="C1" s="171"/>
      <c r="D1" s="171"/>
      <c r="E1" s="171"/>
      <c r="F1" s="171"/>
      <c r="G1" s="172" t="s">
        <v>117</v>
      </c>
    </row>
    <row r="2" spans="1:7" ht="15.75">
      <c r="A2" s="250" t="s">
        <v>118</v>
      </c>
      <c r="B2" s="250"/>
      <c r="C2" s="250"/>
      <c r="D2" s="250"/>
      <c r="E2" s="250"/>
      <c r="F2" s="250"/>
      <c r="G2" s="250"/>
    </row>
    <row r="3" spans="1:7" ht="15.75">
      <c r="A3" s="250" t="s">
        <v>119</v>
      </c>
      <c r="B3" s="250"/>
      <c r="C3" s="250"/>
      <c r="D3" s="250"/>
      <c r="E3" s="250"/>
      <c r="F3" s="250"/>
      <c r="G3" s="250"/>
    </row>
    <row r="4" spans="1:7" ht="15.75">
      <c r="A4" s="250" t="s">
        <v>120</v>
      </c>
      <c r="B4" s="250"/>
      <c r="C4" s="250"/>
      <c r="D4" s="250"/>
      <c r="E4" s="250"/>
      <c r="F4" s="250"/>
      <c r="G4" s="250"/>
    </row>
    <row r="5" spans="1:7" ht="15.75">
      <c r="A5" s="250" t="s">
        <v>121</v>
      </c>
      <c r="B5" s="250"/>
      <c r="C5" s="250"/>
      <c r="D5" s="250"/>
      <c r="E5" s="250"/>
      <c r="F5" s="250"/>
      <c r="G5" s="250"/>
    </row>
    <row r="6" spans="1:7" ht="15.75">
      <c r="A6" s="173"/>
      <c r="B6" s="173"/>
      <c r="C6" s="173"/>
      <c r="D6" s="173"/>
      <c r="E6" s="173"/>
      <c r="F6" s="173"/>
      <c r="G6" s="174" t="s">
        <v>106</v>
      </c>
    </row>
    <row r="7" spans="1:7" ht="31.5" customHeight="1">
      <c r="A7" s="251" t="s">
        <v>122</v>
      </c>
      <c r="B7" s="251" t="s">
        <v>123</v>
      </c>
      <c r="C7" s="251" t="s">
        <v>124</v>
      </c>
      <c r="D7" s="251" t="s">
        <v>125</v>
      </c>
      <c r="E7" s="251"/>
      <c r="F7" s="251" t="s">
        <v>126</v>
      </c>
      <c r="G7" s="244" t="s">
        <v>127</v>
      </c>
    </row>
    <row r="8" spans="1:7" ht="31.5" customHeight="1">
      <c r="A8" s="251"/>
      <c r="B8" s="251"/>
      <c r="C8" s="251"/>
      <c r="D8" s="244" t="s">
        <v>128</v>
      </c>
      <c r="E8" s="246" t="s">
        <v>129</v>
      </c>
      <c r="F8" s="251"/>
      <c r="G8" s="252"/>
    </row>
    <row r="9" spans="1:7" ht="15.75" customHeight="1">
      <c r="A9" s="251"/>
      <c r="B9" s="251"/>
      <c r="C9" s="251"/>
      <c r="D9" s="245"/>
      <c r="E9" s="247"/>
      <c r="F9" s="251"/>
      <c r="G9" s="245"/>
    </row>
    <row r="10" spans="1:7">
      <c r="A10" s="175">
        <v>1</v>
      </c>
      <c r="B10" s="175">
        <v>2</v>
      </c>
      <c r="C10" s="175">
        <v>3</v>
      </c>
      <c r="D10" s="175">
        <v>4</v>
      </c>
      <c r="E10" s="175">
        <v>5</v>
      </c>
      <c r="F10" s="175">
        <v>6</v>
      </c>
      <c r="G10" s="175">
        <v>7</v>
      </c>
    </row>
    <row r="11" spans="1:7" s="180" customFormat="1" ht="169.5" customHeight="1">
      <c r="A11" s="176">
        <v>1</v>
      </c>
      <c r="B11" s="177" t="s">
        <v>147</v>
      </c>
      <c r="C11" s="178" t="s">
        <v>130</v>
      </c>
      <c r="D11" s="178">
        <v>7.4</v>
      </c>
      <c r="E11" s="178">
        <v>7.3</v>
      </c>
      <c r="F11" s="179">
        <f>E11/D11</f>
        <v>0.9864864864864864</v>
      </c>
      <c r="G11" s="177" t="s">
        <v>131</v>
      </c>
    </row>
    <row r="12" spans="1:7" s="180" customFormat="1" ht="169.5" customHeight="1">
      <c r="A12" s="176">
        <v>2</v>
      </c>
      <c r="B12" s="177" t="s">
        <v>148</v>
      </c>
      <c r="C12" s="178" t="s">
        <v>132</v>
      </c>
      <c r="D12" s="178">
        <v>64</v>
      </c>
      <c r="E12" s="178">
        <v>62.4</v>
      </c>
      <c r="F12" s="179">
        <f>E12/D12</f>
        <v>0.97499999999999998</v>
      </c>
      <c r="G12" s="181" t="s">
        <v>133</v>
      </c>
    </row>
    <row r="13" spans="1:7" ht="169.5" customHeight="1">
      <c r="A13" s="176">
        <v>3</v>
      </c>
      <c r="B13" s="182" t="s">
        <v>134</v>
      </c>
      <c r="C13" s="178" t="s">
        <v>132</v>
      </c>
      <c r="D13" s="178">
        <v>65</v>
      </c>
      <c r="E13" s="178">
        <v>65</v>
      </c>
      <c r="F13" s="179">
        <f>E13/D13</f>
        <v>1</v>
      </c>
      <c r="G13" s="177"/>
    </row>
    <row r="14" spans="1:7">
      <c r="A14" s="248" t="s">
        <v>135</v>
      </c>
      <c r="B14" s="248"/>
      <c r="C14" s="248"/>
      <c r="D14" s="248"/>
      <c r="E14" s="248"/>
      <c r="F14" s="248"/>
      <c r="G14" s="248"/>
    </row>
    <row r="15" spans="1:7" s="183" customFormat="1">
      <c r="A15" s="249" t="s">
        <v>136</v>
      </c>
      <c r="B15" s="249"/>
      <c r="C15" s="249"/>
      <c r="D15" s="249"/>
      <c r="E15" s="249"/>
      <c r="F15" s="249"/>
      <c r="G15" s="249"/>
    </row>
    <row r="16" spans="1:7">
      <c r="A16" s="240" t="s">
        <v>137</v>
      </c>
      <c r="B16" s="240"/>
      <c r="C16" s="240"/>
      <c r="D16" s="240"/>
      <c r="E16" s="240"/>
      <c r="F16" s="240"/>
      <c r="G16" s="240"/>
    </row>
    <row r="17" spans="1:7">
      <c r="A17" s="240" t="s">
        <v>138</v>
      </c>
      <c r="B17" s="240"/>
      <c r="C17" s="240"/>
      <c r="D17" s="240"/>
      <c r="E17" s="240"/>
      <c r="F17" s="240"/>
      <c r="G17" s="240"/>
    </row>
    <row r="18" spans="1:7" ht="30.75" customHeight="1">
      <c r="A18" s="240" t="s">
        <v>139</v>
      </c>
      <c r="B18" s="240"/>
      <c r="C18" s="240"/>
      <c r="D18" s="240"/>
      <c r="E18" s="240"/>
      <c r="F18" s="240"/>
      <c r="G18" s="240"/>
    </row>
    <row r="19" spans="1:7">
      <c r="A19" s="241" t="s">
        <v>140</v>
      </c>
      <c r="B19" s="241"/>
      <c r="C19" s="241"/>
      <c r="D19" s="241"/>
      <c r="E19" s="241"/>
      <c r="F19" s="241"/>
      <c r="G19" s="241"/>
    </row>
    <row r="20" spans="1:7" ht="15.75">
      <c r="A20" s="184"/>
    </row>
    <row r="21" spans="1:7" ht="15.75">
      <c r="A21" s="184"/>
    </row>
    <row r="22" spans="1:7" ht="15.75">
      <c r="A22" s="242" t="s">
        <v>141</v>
      </c>
      <c r="B22" s="242"/>
      <c r="C22" s="242"/>
      <c r="D22" s="242"/>
    </row>
    <row r="24" spans="1:7" ht="33.75" customHeight="1">
      <c r="A24" s="243" t="s">
        <v>142</v>
      </c>
      <c r="B24" s="243"/>
      <c r="C24" s="243"/>
      <c r="D24" s="243"/>
      <c r="E24" s="187"/>
      <c r="F24" s="187"/>
      <c r="G24" s="188" t="s">
        <v>143</v>
      </c>
    </row>
    <row r="25" spans="1:7" ht="15.75">
      <c r="A25" s="185"/>
      <c r="B25" s="185"/>
      <c r="C25" s="185"/>
      <c r="D25" s="185"/>
    </row>
    <row r="26" spans="1:7" ht="15.75">
      <c r="A26" s="242" t="s">
        <v>144</v>
      </c>
      <c r="B26" s="242"/>
      <c r="C26" s="242"/>
      <c r="D26" s="242"/>
    </row>
    <row r="27" spans="1:7">
      <c r="A27" s="186"/>
    </row>
    <row r="28" spans="1:7">
      <c r="A28" s="239" t="s">
        <v>145</v>
      </c>
      <c r="B28" s="239"/>
      <c r="C28" s="239"/>
      <c r="D28" s="239"/>
    </row>
    <row r="29" spans="1:7">
      <c r="A29" s="239" t="s">
        <v>146</v>
      </c>
      <c r="B29" s="239"/>
      <c r="C29" s="239"/>
      <c r="D29" s="239"/>
    </row>
  </sheetData>
  <mergeCells count="23">
    <mergeCell ref="A17:G17"/>
    <mergeCell ref="A2:G2"/>
    <mergeCell ref="A3:G3"/>
    <mergeCell ref="A4:G4"/>
    <mergeCell ref="A5:G5"/>
    <mergeCell ref="A7:A9"/>
    <mergeCell ref="B7:B9"/>
    <mergeCell ref="C7:C9"/>
    <mergeCell ref="D7:E7"/>
    <mergeCell ref="F7:F9"/>
    <mergeCell ref="G7:G9"/>
    <mergeCell ref="D8:D9"/>
    <mergeCell ref="E8:E9"/>
    <mergeCell ref="A14:G14"/>
    <mergeCell ref="A15:G15"/>
    <mergeCell ref="A16:G16"/>
    <mergeCell ref="A29:D29"/>
    <mergeCell ref="A18:G18"/>
    <mergeCell ref="A19:G19"/>
    <mergeCell ref="A22:D22"/>
    <mergeCell ref="A24:D24"/>
    <mergeCell ref="A26:D26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на 01.04.21</vt:lpstr>
      <vt:lpstr>на 01.07.2021</vt:lpstr>
      <vt:lpstr>на 01.10.2021</vt:lpstr>
      <vt:lpstr>на 01.01.2022</vt:lpstr>
      <vt:lpstr>показатели 2021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2022-01-25T11:49:49Z</cp:lastPrinted>
  <dcterms:created xsi:type="dcterms:W3CDTF">2018-12-26T12:05:13Z</dcterms:created>
  <dcterms:modified xsi:type="dcterms:W3CDTF">2022-01-25T11:49:52Z</dcterms:modified>
</cp:coreProperties>
</file>