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23955" windowHeight="9780"/>
  </bookViews>
  <sheets>
    <sheet name="Сетевой график на 2021 г." sheetId="4" r:id="rId1"/>
  </sheets>
  <definedNames>
    <definedName name="_xlnm._FilterDatabase" localSheetId="0" hidden="1">'Сетевой график на 2021 г.'!$A$9:$AV$223</definedName>
    <definedName name="_xlnm.Print_Titles" localSheetId="0">'Сетевой график на 2021 г.'!$6:$8</definedName>
  </definedNames>
  <calcPr calcId="125725" iterate="1"/>
</workbook>
</file>

<file path=xl/calcChain.xml><?xml version="1.0" encoding="utf-8"?>
<calcChain xmlns="http://schemas.openxmlformats.org/spreadsheetml/2006/main">
  <c r="AL242" i="4"/>
  <c r="H242"/>
  <c r="AH252"/>
  <c r="AE252"/>
  <c r="AB252"/>
  <c r="F195"/>
  <c r="AG163"/>
  <c r="AD163"/>
  <c r="AA163"/>
  <c r="X163"/>
  <c r="U163"/>
  <c r="R163"/>
  <c r="O163"/>
  <c r="L163"/>
  <c r="I163"/>
  <c r="AL98"/>
  <c r="AL97"/>
  <c r="AL96"/>
  <c r="AL100"/>
  <c r="E128"/>
  <c r="AO123"/>
  <c r="AL123"/>
  <c r="AI123"/>
  <c r="Z197"/>
  <c r="AB200"/>
  <c r="AF192"/>
  <c r="N52"/>
  <c r="AO52"/>
  <c r="AF52"/>
  <c r="Z52"/>
  <c r="AC52"/>
  <c r="W52"/>
  <c r="AO27"/>
  <c r="AC27"/>
  <c r="Z27"/>
  <c r="AF27"/>
  <c r="AC23"/>
  <c r="AH23"/>
  <c r="AH200"/>
  <c r="AH103"/>
  <c r="AH18"/>
  <c r="AH17"/>
  <c r="AE23"/>
  <c r="AE18"/>
  <c r="AE17"/>
  <c r="AB23" l="1"/>
  <c r="AB18"/>
  <c r="AB17"/>
  <c r="AH152"/>
  <c r="Y190"/>
  <c r="Y252" l="1"/>
  <c r="V252"/>
  <c r="S252"/>
  <c r="AL149"/>
  <c r="Q27"/>
  <c r="AO23"/>
  <c r="W23"/>
  <c r="Y23" s="1"/>
  <c r="T23"/>
  <c r="V23" s="1"/>
  <c r="Y79"/>
  <c r="Y17"/>
  <c r="Y18"/>
  <c r="V79"/>
  <c r="S128"/>
  <c r="S18"/>
  <c r="S17"/>
  <c r="R205"/>
  <c r="Q205"/>
  <c r="AP238" l="1"/>
  <c r="AO238"/>
  <c r="AM238"/>
  <c r="AL238"/>
  <c r="AJ238"/>
  <c r="AI238"/>
  <c r="AG238"/>
  <c r="AF238"/>
  <c r="AD238"/>
  <c r="AC238"/>
  <c r="AA238"/>
  <c r="Z238"/>
  <c r="X238"/>
  <c r="W238"/>
  <c r="U238"/>
  <c r="T238"/>
  <c r="R238"/>
  <c r="Q238"/>
  <c r="O238"/>
  <c r="N238"/>
  <c r="L238"/>
  <c r="K238"/>
  <c r="I238"/>
  <c r="H238"/>
  <c r="AP237"/>
  <c r="AO237"/>
  <c r="AM237"/>
  <c r="AL237"/>
  <c r="AJ237"/>
  <c r="AI237"/>
  <c r="AG237"/>
  <c r="AD237"/>
  <c r="AA237"/>
  <c r="Z237"/>
  <c r="X237"/>
  <c r="U237"/>
  <c r="T237"/>
  <c r="R237"/>
  <c r="Q237"/>
  <c r="O237"/>
  <c r="N237"/>
  <c r="L237"/>
  <c r="K237"/>
  <c r="I237"/>
  <c r="H237"/>
  <c r="P252"/>
  <c r="O250"/>
  <c r="N250"/>
  <c r="M252"/>
  <c r="AP250"/>
  <c r="AO250"/>
  <c r="AM250"/>
  <c r="AL250"/>
  <c r="AJ250"/>
  <c r="AI250"/>
  <c r="AG250"/>
  <c r="AF250"/>
  <c r="AD250"/>
  <c r="AC250"/>
  <c r="AA250"/>
  <c r="Z250"/>
  <c r="X250"/>
  <c r="Y250" s="1"/>
  <c r="W250"/>
  <c r="U250"/>
  <c r="V250" s="1"/>
  <c r="T250"/>
  <c r="R250"/>
  <c r="S250" s="1"/>
  <c r="Q250"/>
  <c r="L250"/>
  <c r="M250" s="1"/>
  <c r="K250"/>
  <c r="I250"/>
  <c r="H250"/>
  <c r="AE250" l="1"/>
  <c r="AH250"/>
  <c r="AB250"/>
  <c r="P250"/>
  <c r="AP239"/>
  <c r="AO239"/>
  <c r="AQ237"/>
  <c r="AQ236"/>
  <c r="AP236"/>
  <c r="AP235" s="1"/>
  <c r="AO236"/>
  <c r="AM239"/>
  <c r="AL239"/>
  <c r="AN238"/>
  <c r="AN236"/>
  <c r="AM236"/>
  <c r="AM235" s="1"/>
  <c r="AL236"/>
  <c r="AJ239"/>
  <c r="AI239"/>
  <c r="AK237"/>
  <c r="AK236"/>
  <c r="AJ236"/>
  <c r="AI236"/>
  <c r="AI235" s="1"/>
  <c r="AG239"/>
  <c r="AF239"/>
  <c r="AH236"/>
  <c r="AG236"/>
  <c r="AF236"/>
  <c r="AD239"/>
  <c r="AC239"/>
  <c r="AE236"/>
  <c r="AD236"/>
  <c r="AC236"/>
  <c r="AA239"/>
  <c r="Z239"/>
  <c r="AB238"/>
  <c r="AB236"/>
  <c r="AA236"/>
  <c r="AA235" s="1"/>
  <c r="Z236"/>
  <c r="X239"/>
  <c r="W239"/>
  <c r="Y236"/>
  <c r="X236"/>
  <c r="W236"/>
  <c r="U239"/>
  <c r="T239"/>
  <c r="V236"/>
  <c r="U236"/>
  <c r="T236"/>
  <c r="T235" s="1"/>
  <c r="R239"/>
  <c r="Q239"/>
  <c r="S236"/>
  <c r="R236"/>
  <c r="Q236"/>
  <c r="O239"/>
  <c r="N239"/>
  <c r="P238"/>
  <c r="P236"/>
  <c r="O236"/>
  <c r="O235" s="1"/>
  <c r="N236"/>
  <c r="L239"/>
  <c r="K239"/>
  <c r="M237"/>
  <c r="M236"/>
  <c r="L236"/>
  <c r="K236"/>
  <c r="K235" s="1"/>
  <c r="J236"/>
  <c r="J237"/>
  <c r="H239"/>
  <c r="I239"/>
  <c r="I236"/>
  <c r="H236"/>
  <c r="AO235"/>
  <c r="H235"/>
  <c r="F249"/>
  <c r="E249"/>
  <c r="F248"/>
  <c r="E248"/>
  <c r="F247"/>
  <c r="E247"/>
  <c r="F246"/>
  <c r="E246"/>
  <c r="AP245"/>
  <c r="AO245"/>
  <c r="AM245"/>
  <c r="AL245"/>
  <c r="AJ245"/>
  <c r="AI245"/>
  <c r="AG245"/>
  <c r="AF245"/>
  <c r="AD245"/>
  <c r="AC245"/>
  <c r="AA245"/>
  <c r="Z245"/>
  <c r="X245"/>
  <c r="W245"/>
  <c r="U245"/>
  <c r="T245"/>
  <c r="R245"/>
  <c r="Q245"/>
  <c r="O245"/>
  <c r="N245"/>
  <c r="L245"/>
  <c r="K245"/>
  <c r="I245"/>
  <c r="H245"/>
  <c r="F245"/>
  <c r="E245"/>
  <c r="AP255"/>
  <c r="AO255"/>
  <c r="AM255"/>
  <c r="AL255"/>
  <c r="AJ255"/>
  <c r="AI255"/>
  <c r="AG255"/>
  <c r="AF255"/>
  <c r="AD255"/>
  <c r="AC255"/>
  <c r="AA255"/>
  <c r="Z255"/>
  <c r="X255"/>
  <c r="W255"/>
  <c r="U255"/>
  <c r="T255"/>
  <c r="R255"/>
  <c r="Q255"/>
  <c r="O255"/>
  <c r="N255"/>
  <c r="L255"/>
  <c r="K255"/>
  <c r="I255"/>
  <c r="H255"/>
  <c r="F259"/>
  <c r="E259"/>
  <c r="F258"/>
  <c r="E258"/>
  <c r="F257"/>
  <c r="E257"/>
  <c r="F256"/>
  <c r="E256"/>
  <c r="E255" s="1"/>
  <c r="F255"/>
  <c r="F254"/>
  <c r="E254"/>
  <c r="F253"/>
  <c r="E253"/>
  <c r="F252"/>
  <c r="E252"/>
  <c r="F251"/>
  <c r="E251"/>
  <c r="F250"/>
  <c r="F238"/>
  <c r="F236"/>
  <c r="AP233"/>
  <c r="AO233"/>
  <c r="AM233"/>
  <c r="AL233"/>
  <c r="AJ233"/>
  <c r="AI233"/>
  <c r="AG233"/>
  <c r="AF233"/>
  <c r="AD233"/>
  <c r="AC233"/>
  <c r="AA233"/>
  <c r="Z233"/>
  <c r="X233"/>
  <c r="W233"/>
  <c r="U233"/>
  <c r="T233"/>
  <c r="R233"/>
  <c r="Q233"/>
  <c r="O233"/>
  <c r="N233"/>
  <c r="L233"/>
  <c r="K233"/>
  <c r="I233"/>
  <c r="H233"/>
  <c r="F228"/>
  <c r="E228"/>
  <c r="F227"/>
  <c r="E227"/>
  <c r="F226"/>
  <c r="E226"/>
  <c r="F225"/>
  <c r="E225"/>
  <c r="F224"/>
  <c r="E224"/>
  <c r="F168"/>
  <c r="E168"/>
  <c r="F167"/>
  <c r="E167"/>
  <c r="E166"/>
  <c r="AP163"/>
  <c r="AO163"/>
  <c r="AP162"/>
  <c r="AO162"/>
  <c r="AP161"/>
  <c r="AO161"/>
  <c r="AM163"/>
  <c r="AL163"/>
  <c r="AM162"/>
  <c r="AL162"/>
  <c r="AM161"/>
  <c r="AL161"/>
  <c r="AJ163"/>
  <c r="F163" s="1"/>
  <c r="AI163"/>
  <c r="AJ162"/>
  <c r="AI162"/>
  <c r="AJ161"/>
  <c r="AI161"/>
  <c r="AF163"/>
  <c r="AG162"/>
  <c r="AF162"/>
  <c r="AG161"/>
  <c r="AF161"/>
  <c r="AC163"/>
  <c r="AD162"/>
  <c r="AC162"/>
  <c r="AD161"/>
  <c r="AC161"/>
  <c r="Z163"/>
  <c r="AA162"/>
  <c r="Z162"/>
  <c r="AA161"/>
  <c r="Z161"/>
  <c r="W163"/>
  <c r="X162"/>
  <c r="W162"/>
  <c r="X161"/>
  <c r="W161"/>
  <c r="T163"/>
  <c r="U162"/>
  <c r="T162"/>
  <c r="U161"/>
  <c r="T161"/>
  <c r="Q163"/>
  <c r="R162"/>
  <c r="Q162"/>
  <c r="R161"/>
  <c r="Q161"/>
  <c r="N163"/>
  <c r="O162"/>
  <c r="N162"/>
  <c r="O161"/>
  <c r="N161"/>
  <c r="K163"/>
  <c r="L162"/>
  <c r="K162"/>
  <c r="L161"/>
  <c r="K161"/>
  <c r="H163"/>
  <c r="I162"/>
  <c r="H162"/>
  <c r="E162" s="1"/>
  <c r="I161"/>
  <c r="H161"/>
  <c r="E161" s="1"/>
  <c r="F215"/>
  <c r="E215"/>
  <c r="F214"/>
  <c r="E214"/>
  <c r="F213"/>
  <c r="E213"/>
  <c r="F212"/>
  <c r="F211" s="1"/>
  <c r="E212"/>
  <c r="N205"/>
  <c r="F209"/>
  <c r="E209"/>
  <c r="F208"/>
  <c r="E208"/>
  <c r="F207"/>
  <c r="E207"/>
  <c r="F206"/>
  <c r="E206"/>
  <c r="F205"/>
  <c r="E205"/>
  <c r="F201"/>
  <c r="E201"/>
  <c r="E200"/>
  <c r="F199"/>
  <c r="E199"/>
  <c r="F198"/>
  <c r="E198"/>
  <c r="F196"/>
  <c r="E196"/>
  <c r="E195"/>
  <c r="F194"/>
  <c r="E194"/>
  <c r="F193"/>
  <c r="E193"/>
  <c r="F191"/>
  <c r="E191"/>
  <c r="F190"/>
  <c r="E190"/>
  <c r="F189"/>
  <c r="E189"/>
  <c r="F188"/>
  <c r="E188"/>
  <c r="AP124"/>
  <c r="AO124"/>
  <c r="AP123"/>
  <c r="AP120" s="1"/>
  <c r="AP122"/>
  <c r="AO122"/>
  <c r="AP121"/>
  <c r="AO121"/>
  <c r="AM124"/>
  <c r="AL124"/>
  <c r="AM123"/>
  <c r="AM122"/>
  <c r="AL122"/>
  <c r="AM121"/>
  <c r="AL121"/>
  <c r="AL120"/>
  <c r="AJ124"/>
  <c r="AI124"/>
  <c r="AJ123"/>
  <c r="AJ122"/>
  <c r="AI122"/>
  <c r="AJ121"/>
  <c r="AI121"/>
  <c r="AI120"/>
  <c r="AG124"/>
  <c r="AF124"/>
  <c r="AG123"/>
  <c r="AF123"/>
  <c r="AG122"/>
  <c r="AF122"/>
  <c r="AG121"/>
  <c r="AF121"/>
  <c r="AD124"/>
  <c r="AC124"/>
  <c r="AD123"/>
  <c r="AC123"/>
  <c r="AD122"/>
  <c r="AC122"/>
  <c r="AD121"/>
  <c r="AC121"/>
  <c r="AD120"/>
  <c r="AC120"/>
  <c r="AA124"/>
  <c r="Z124"/>
  <c r="AA123"/>
  <c r="Z123"/>
  <c r="AA122"/>
  <c r="Z122"/>
  <c r="AA121"/>
  <c r="Z121"/>
  <c r="AA120"/>
  <c r="X124"/>
  <c r="W124"/>
  <c r="X123"/>
  <c r="W123"/>
  <c r="X122"/>
  <c r="W122"/>
  <c r="X121"/>
  <c r="W121"/>
  <c r="X120"/>
  <c r="W120"/>
  <c r="U124"/>
  <c r="T124"/>
  <c r="U123"/>
  <c r="T123"/>
  <c r="U122"/>
  <c r="T122"/>
  <c r="U121"/>
  <c r="T121"/>
  <c r="U120"/>
  <c r="T120"/>
  <c r="R124"/>
  <c r="Q124"/>
  <c r="R123"/>
  <c r="Q123"/>
  <c r="R122"/>
  <c r="Q122"/>
  <c r="R121"/>
  <c r="Q121"/>
  <c r="R120"/>
  <c r="O124"/>
  <c r="N124"/>
  <c r="O123"/>
  <c r="N123"/>
  <c r="O122"/>
  <c r="N122"/>
  <c r="O121"/>
  <c r="N121"/>
  <c r="O120"/>
  <c r="N120"/>
  <c r="L124"/>
  <c r="K124"/>
  <c r="L123"/>
  <c r="K123"/>
  <c r="L122"/>
  <c r="K122"/>
  <c r="L121"/>
  <c r="K121"/>
  <c r="L120"/>
  <c r="K120"/>
  <c r="H122"/>
  <c r="I122"/>
  <c r="F122" s="1"/>
  <c r="H123"/>
  <c r="I123"/>
  <c r="I121"/>
  <c r="H121"/>
  <c r="F153"/>
  <c r="E153"/>
  <c r="F152"/>
  <c r="G152" s="1"/>
  <c r="F151"/>
  <c r="E151"/>
  <c r="F150"/>
  <c r="E150"/>
  <c r="F149"/>
  <c r="G149" s="1"/>
  <c r="F129"/>
  <c r="E129"/>
  <c r="F128"/>
  <c r="F127"/>
  <c r="E127"/>
  <c r="F126"/>
  <c r="E126"/>
  <c r="AO125"/>
  <c r="AN125"/>
  <c r="AM125"/>
  <c r="AK125"/>
  <c r="AJ125"/>
  <c r="AI125"/>
  <c r="AG125"/>
  <c r="AF125"/>
  <c r="AD125"/>
  <c r="AC125"/>
  <c r="AA125"/>
  <c r="Z125"/>
  <c r="X125"/>
  <c r="W125"/>
  <c r="U125"/>
  <c r="T125"/>
  <c r="R125"/>
  <c r="P125"/>
  <c r="O125"/>
  <c r="N125"/>
  <c r="L125"/>
  <c r="K125"/>
  <c r="I125"/>
  <c r="H125"/>
  <c r="AG100"/>
  <c r="AH100" s="1"/>
  <c r="AF100"/>
  <c r="AD100"/>
  <c r="AA100"/>
  <c r="Z100"/>
  <c r="X100"/>
  <c r="W100"/>
  <c r="U100"/>
  <c r="T100"/>
  <c r="R100"/>
  <c r="Q100"/>
  <c r="I100"/>
  <c r="H100"/>
  <c r="F104"/>
  <c r="E104"/>
  <c r="F103"/>
  <c r="E103"/>
  <c r="F102"/>
  <c r="E102"/>
  <c r="F101"/>
  <c r="E101"/>
  <c r="E100" s="1"/>
  <c r="F100"/>
  <c r="AP74"/>
  <c r="AO74"/>
  <c r="AP73"/>
  <c r="AO73"/>
  <c r="AP72"/>
  <c r="AO72"/>
  <c r="AM74"/>
  <c r="AL74"/>
  <c r="AM73"/>
  <c r="AL73"/>
  <c r="AM72"/>
  <c r="AL72"/>
  <c r="AJ74"/>
  <c r="AI74"/>
  <c r="AJ73"/>
  <c r="AI73"/>
  <c r="AJ72"/>
  <c r="AI72"/>
  <c r="AG74"/>
  <c r="AF74"/>
  <c r="AG73"/>
  <c r="AF73"/>
  <c r="AG72"/>
  <c r="AF72"/>
  <c r="AD74"/>
  <c r="AC74"/>
  <c r="AD73"/>
  <c r="AC73"/>
  <c r="AD72"/>
  <c r="AC72"/>
  <c r="AA74"/>
  <c r="Z74"/>
  <c r="AA73"/>
  <c r="Z73"/>
  <c r="AA72"/>
  <c r="Z72"/>
  <c r="X74"/>
  <c r="W74"/>
  <c r="X73"/>
  <c r="W73"/>
  <c r="X72"/>
  <c r="W72"/>
  <c r="U74"/>
  <c r="V74" s="1"/>
  <c r="T74"/>
  <c r="U73"/>
  <c r="T73"/>
  <c r="U72"/>
  <c r="T72"/>
  <c r="R74"/>
  <c r="Q74"/>
  <c r="R73"/>
  <c r="Q73"/>
  <c r="R72"/>
  <c r="Q72"/>
  <c r="O74"/>
  <c r="N74"/>
  <c r="O73"/>
  <c r="N73"/>
  <c r="O72"/>
  <c r="N72"/>
  <c r="L74"/>
  <c r="K74"/>
  <c r="L73"/>
  <c r="K73"/>
  <c r="L72"/>
  <c r="K72"/>
  <c r="I74"/>
  <c r="H74"/>
  <c r="H73"/>
  <c r="AP88"/>
  <c r="AO88"/>
  <c r="AM88"/>
  <c r="AL88"/>
  <c r="AJ88"/>
  <c r="AG88"/>
  <c r="AF88"/>
  <c r="AD88"/>
  <c r="AC88"/>
  <c r="AA88"/>
  <c r="Z88"/>
  <c r="X88"/>
  <c r="W88"/>
  <c r="U88"/>
  <c r="T88"/>
  <c r="R88"/>
  <c r="Q88"/>
  <c r="O88"/>
  <c r="N88"/>
  <c r="L88"/>
  <c r="K88"/>
  <c r="I88"/>
  <c r="H88"/>
  <c r="F92"/>
  <c r="E92"/>
  <c r="F91"/>
  <c r="F90"/>
  <c r="F89"/>
  <c r="F88" s="1"/>
  <c r="E89"/>
  <c r="E88" s="1"/>
  <c r="AP76"/>
  <c r="AO76"/>
  <c r="AM76"/>
  <c r="AL76"/>
  <c r="AJ76"/>
  <c r="AI76"/>
  <c r="AG76"/>
  <c r="AF76"/>
  <c r="AD76"/>
  <c r="AC76"/>
  <c r="AA76"/>
  <c r="Z76"/>
  <c r="X76"/>
  <c r="Y76" s="1"/>
  <c r="U76"/>
  <c r="T76"/>
  <c r="R76"/>
  <c r="Q76"/>
  <c r="O76"/>
  <c r="N76"/>
  <c r="L76"/>
  <c r="K76"/>
  <c r="F79"/>
  <c r="E79"/>
  <c r="AP13"/>
  <c r="AO13"/>
  <c r="AP12"/>
  <c r="AO12"/>
  <c r="AP11"/>
  <c r="AO11"/>
  <c r="AM13"/>
  <c r="AL13"/>
  <c r="AL222" s="1"/>
  <c r="AM12"/>
  <c r="AL12"/>
  <c r="AM11"/>
  <c r="AL11"/>
  <c r="AJ13"/>
  <c r="AI13"/>
  <c r="AJ12"/>
  <c r="AI12"/>
  <c r="AJ11"/>
  <c r="AI11"/>
  <c r="AG13"/>
  <c r="AG12"/>
  <c r="AG11"/>
  <c r="AD13"/>
  <c r="AC13"/>
  <c r="AD12"/>
  <c r="AD11"/>
  <c r="AC11"/>
  <c r="AA13"/>
  <c r="Z13"/>
  <c r="AA12"/>
  <c r="Z12"/>
  <c r="AA11"/>
  <c r="Z11"/>
  <c r="X13"/>
  <c r="W13"/>
  <c r="X12"/>
  <c r="X11"/>
  <c r="W11"/>
  <c r="U13"/>
  <c r="T13"/>
  <c r="U12"/>
  <c r="T12"/>
  <c r="U11"/>
  <c r="T11"/>
  <c r="R13"/>
  <c r="Q13"/>
  <c r="R12"/>
  <c r="R11"/>
  <c r="Q11"/>
  <c r="O13"/>
  <c r="N13"/>
  <c r="O12"/>
  <c r="N12"/>
  <c r="O11"/>
  <c r="N11"/>
  <c r="L13"/>
  <c r="K13"/>
  <c r="L12"/>
  <c r="K12"/>
  <c r="L11"/>
  <c r="K11"/>
  <c r="I11"/>
  <c r="I12"/>
  <c r="I13"/>
  <c r="H13"/>
  <c r="H12"/>
  <c r="H11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AP50"/>
  <c r="AO50"/>
  <c r="AM50"/>
  <c r="AL50"/>
  <c r="AJ50"/>
  <c r="AI50"/>
  <c r="AG50"/>
  <c r="AF50"/>
  <c r="AD50"/>
  <c r="AA50"/>
  <c r="Z50"/>
  <c r="X50"/>
  <c r="U50"/>
  <c r="T50"/>
  <c r="R50"/>
  <c r="Q50"/>
  <c r="O50"/>
  <c r="N50"/>
  <c r="L50"/>
  <c r="K50"/>
  <c r="AP35"/>
  <c r="AO35"/>
  <c r="AM35"/>
  <c r="AL35"/>
  <c r="AJ35"/>
  <c r="AI35"/>
  <c r="AG35"/>
  <c r="AD35"/>
  <c r="AC35"/>
  <c r="AA35"/>
  <c r="Z35"/>
  <c r="X35"/>
  <c r="W35"/>
  <c r="U35"/>
  <c r="T35"/>
  <c r="R35"/>
  <c r="Q35"/>
  <c r="O35"/>
  <c r="N35"/>
  <c r="L35"/>
  <c r="K35"/>
  <c r="AP30"/>
  <c r="AO30"/>
  <c r="AM30"/>
  <c r="AL30"/>
  <c r="AJ30"/>
  <c r="AG30"/>
  <c r="AF30"/>
  <c r="AD30"/>
  <c r="AC30"/>
  <c r="AA30"/>
  <c r="Z30"/>
  <c r="X30"/>
  <c r="W30"/>
  <c r="U30"/>
  <c r="T30"/>
  <c r="R30"/>
  <c r="Q30"/>
  <c r="O30"/>
  <c r="N30"/>
  <c r="L30"/>
  <c r="K30"/>
  <c r="AP25"/>
  <c r="AO25"/>
  <c r="AM25"/>
  <c r="AL25"/>
  <c r="AJ25"/>
  <c r="AI25"/>
  <c r="AG25"/>
  <c r="AD25"/>
  <c r="AA25"/>
  <c r="Z25"/>
  <c r="X25"/>
  <c r="U25"/>
  <c r="T25"/>
  <c r="R25"/>
  <c r="O25"/>
  <c r="N25"/>
  <c r="L25"/>
  <c r="K25"/>
  <c r="AP20"/>
  <c r="AO20"/>
  <c r="AM20"/>
  <c r="AL20"/>
  <c r="AJ20"/>
  <c r="AI20"/>
  <c r="AG20"/>
  <c r="AF20"/>
  <c r="AD20"/>
  <c r="AC20"/>
  <c r="AA20"/>
  <c r="Z20"/>
  <c r="X20"/>
  <c r="W20"/>
  <c r="U20"/>
  <c r="T20"/>
  <c r="R20"/>
  <c r="Q20"/>
  <c r="O20"/>
  <c r="N20"/>
  <c r="L20"/>
  <c r="K20"/>
  <c r="AP15"/>
  <c r="AO15"/>
  <c r="AM15"/>
  <c r="AL15"/>
  <c r="AJ15"/>
  <c r="AI15"/>
  <c r="AG15"/>
  <c r="AF15"/>
  <c r="AD15"/>
  <c r="AC15"/>
  <c r="AA15"/>
  <c r="Z15"/>
  <c r="X15"/>
  <c r="W15"/>
  <c r="U15"/>
  <c r="T15"/>
  <c r="R15"/>
  <c r="Q15"/>
  <c r="O15"/>
  <c r="N15"/>
  <c r="L15"/>
  <c r="K15"/>
  <c r="I15"/>
  <c r="H15"/>
  <c r="I25"/>
  <c r="H25"/>
  <c r="I50"/>
  <c r="H50"/>
  <c r="F65"/>
  <c r="E65"/>
  <c r="F64"/>
  <c r="E64"/>
  <c r="F63"/>
  <c r="E63"/>
  <c r="F62"/>
  <c r="F61" s="1"/>
  <c r="E62"/>
  <c r="E61" s="1"/>
  <c r="F54"/>
  <c r="E54"/>
  <c r="F53"/>
  <c r="E53"/>
  <c r="F52"/>
  <c r="F51"/>
  <c r="E51"/>
  <c r="F49"/>
  <c r="E49"/>
  <c r="F48"/>
  <c r="E48"/>
  <c r="F47"/>
  <c r="E47"/>
  <c r="F46"/>
  <c r="F45" s="1"/>
  <c r="E46"/>
  <c r="E45" s="1"/>
  <c r="F44"/>
  <c r="E44"/>
  <c r="F43"/>
  <c r="E43"/>
  <c r="F42"/>
  <c r="E42"/>
  <c r="F41"/>
  <c r="F40" s="1"/>
  <c r="E41"/>
  <c r="E40" s="1"/>
  <c r="F39"/>
  <c r="F38"/>
  <c r="F37"/>
  <c r="F36"/>
  <c r="F34"/>
  <c r="F33"/>
  <c r="E33"/>
  <c r="F32"/>
  <c r="E32"/>
  <c r="F31"/>
  <c r="F30" s="1"/>
  <c r="E31"/>
  <c r="E30" s="1"/>
  <c r="F29"/>
  <c r="E29"/>
  <c r="F28"/>
  <c r="E28"/>
  <c r="F27"/>
  <c r="F26"/>
  <c r="E26"/>
  <c r="F24"/>
  <c r="E24"/>
  <c r="F23"/>
  <c r="E23"/>
  <c r="F22"/>
  <c r="E22"/>
  <c r="F21"/>
  <c r="E21"/>
  <c r="E18"/>
  <c r="F18"/>
  <c r="F17"/>
  <c r="E17"/>
  <c r="P17"/>
  <c r="P18"/>
  <c r="P27"/>
  <c r="P33"/>
  <c r="AN61"/>
  <c r="AK61"/>
  <c r="AH61"/>
  <c r="AE61"/>
  <c r="AB61"/>
  <c r="Y61"/>
  <c r="V61"/>
  <c r="S61"/>
  <c r="P61"/>
  <c r="I61"/>
  <c r="H61"/>
  <c r="W75"/>
  <c r="W71" s="1"/>
  <c r="AM120" l="1"/>
  <c r="G17"/>
  <c r="V20"/>
  <c r="S123"/>
  <c r="AO120"/>
  <c r="AG120"/>
  <c r="AH123"/>
  <c r="AB15"/>
  <c r="AE15"/>
  <c r="AH15"/>
  <c r="AB20"/>
  <c r="AH20"/>
  <c r="Y74"/>
  <c r="F121"/>
  <c r="E123"/>
  <c r="Q120"/>
  <c r="S120" s="1"/>
  <c r="AJ120"/>
  <c r="E187"/>
  <c r="E192"/>
  <c r="U235"/>
  <c r="V235" s="1"/>
  <c r="Z120"/>
  <c r="AF120"/>
  <c r="AB163"/>
  <c r="Y163"/>
  <c r="E250"/>
  <c r="AE20"/>
  <c r="E125"/>
  <c r="G125" s="1"/>
  <c r="E74"/>
  <c r="AL232"/>
  <c r="F20"/>
  <c r="G195"/>
  <c r="E163"/>
  <c r="F192"/>
  <c r="V76"/>
  <c r="E73"/>
  <c r="G103"/>
  <c r="S125"/>
  <c r="F125"/>
  <c r="E122"/>
  <c r="E197"/>
  <c r="G205"/>
  <c r="F162"/>
  <c r="AG235"/>
  <c r="F187"/>
  <c r="G190"/>
  <c r="Y15"/>
  <c r="S15"/>
  <c r="Y20"/>
  <c r="F123"/>
  <c r="G208"/>
  <c r="G79"/>
  <c r="F74"/>
  <c r="G74" s="1"/>
  <c r="F25"/>
  <c r="F13"/>
  <c r="AQ235"/>
  <c r="E121"/>
  <c r="N235"/>
  <c r="P235" s="1"/>
  <c r="P237"/>
  <c r="S238"/>
  <c r="V237"/>
  <c r="Y238"/>
  <c r="Z235"/>
  <c r="AB235" s="1"/>
  <c r="AB237"/>
  <c r="AE238"/>
  <c r="AH238"/>
  <c r="AK238"/>
  <c r="AL235"/>
  <c r="AN235" s="1"/>
  <c r="AN237"/>
  <c r="AQ238"/>
  <c r="E211"/>
  <c r="I235"/>
  <c r="J235" s="1"/>
  <c r="E239"/>
  <c r="G252"/>
  <c r="AJ235"/>
  <c r="AK235" s="1"/>
  <c r="AD235"/>
  <c r="E236"/>
  <c r="X235"/>
  <c r="R235"/>
  <c r="E238"/>
  <c r="F237"/>
  <c r="F235" s="1"/>
  <c r="F239"/>
  <c r="L235"/>
  <c r="M235" s="1"/>
  <c r="G250"/>
  <c r="G23"/>
  <c r="G33"/>
  <c r="F35"/>
  <c r="F50"/>
  <c r="P30"/>
  <c r="F12"/>
  <c r="G30"/>
  <c r="G128"/>
  <c r="G61"/>
  <c r="G18"/>
  <c r="G100"/>
  <c r="E20"/>
  <c r="G20" s="1"/>
  <c r="AL81"/>
  <c r="AK81"/>
  <c r="AJ81"/>
  <c r="AG81"/>
  <c r="AF81"/>
  <c r="AD81"/>
  <c r="AC81"/>
  <c r="G187" l="1"/>
  <c r="G123"/>
  <c r="G192"/>
  <c r="AH120"/>
  <c r="AL243"/>
  <c r="E120"/>
  <c r="F120"/>
  <c r="G238"/>
  <c r="AF237"/>
  <c r="AC237"/>
  <c r="AC50"/>
  <c r="G120" l="1"/>
  <c r="AF235"/>
  <c r="AH235" s="1"/>
  <c r="AH237"/>
  <c r="AC235"/>
  <c r="AE235" s="1"/>
  <c r="AE237"/>
  <c r="W50"/>
  <c r="E52"/>
  <c r="AC12"/>
  <c r="AC25"/>
  <c r="AF25"/>
  <c r="W27"/>
  <c r="W237" s="1"/>
  <c r="V27"/>
  <c r="S23"/>
  <c r="S20"/>
  <c r="S237" l="1"/>
  <c r="Q235"/>
  <c r="S235" s="1"/>
  <c r="W235"/>
  <c r="Y235" s="1"/>
  <c r="Y237"/>
  <c r="E237"/>
  <c r="W12"/>
  <c r="W25"/>
  <c r="G52"/>
  <c r="E50"/>
  <c r="G50" s="1"/>
  <c r="Q12"/>
  <c r="Q25"/>
  <c r="E27"/>
  <c r="E235" l="1"/>
  <c r="G235" s="1"/>
  <c r="G237"/>
  <c r="E25"/>
  <c r="G25" s="1"/>
  <c r="G27"/>
  <c r="X14"/>
  <c r="AP14"/>
  <c r="AO14"/>
  <c r="AM14"/>
  <c r="AL14"/>
  <c r="AJ14"/>
  <c r="AG14"/>
  <c r="AD14"/>
  <c r="AC14"/>
  <c r="AA14"/>
  <c r="Z14"/>
  <c r="W14"/>
  <c r="U14"/>
  <c r="T14"/>
  <c r="R14"/>
  <c r="Q14"/>
  <c r="O14"/>
  <c r="N14"/>
  <c r="L14"/>
  <c r="K14"/>
  <c r="H14"/>
  <c r="I14"/>
  <c r="P15"/>
  <c r="AO10" l="1"/>
  <c r="Q10"/>
  <c r="T10"/>
  <c r="AL10"/>
  <c r="AM10"/>
  <c r="Z10"/>
  <c r="AJ10"/>
  <c r="AD10"/>
  <c r="AA10"/>
  <c r="O10"/>
  <c r="K10"/>
  <c r="AG10"/>
  <c r="L10"/>
  <c r="U10"/>
  <c r="R10"/>
  <c r="W10"/>
  <c r="AP10"/>
  <c r="H10"/>
  <c r="E177" l="1"/>
  <c r="AP149"/>
  <c r="AO149"/>
  <c r="AM149"/>
  <c r="AJ149"/>
  <c r="AG149"/>
  <c r="AH149" s="1"/>
  <c r="AD149"/>
  <c r="AC149"/>
  <c r="AA149"/>
  <c r="X149"/>
  <c r="W149"/>
  <c r="U149"/>
  <c r="T149"/>
  <c r="R149"/>
  <c r="Q149"/>
  <c r="O149"/>
  <c r="N149"/>
  <c r="L149"/>
  <c r="K149"/>
  <c r="I149"/>
  <c r="H149"/>
  <c r="H30"/>
  <c r="H20"/>
  <c r="AP164"/>
  <c r="AP160" s="1"/>
  <c r="AO164"/>
  <c r="AO160" s="1"/>
  <c r="AM164"/>
  <c r="AM160" s="1"/>
  <c r="AL164"/>
  <c r="AL160" s="1"/>
  <c r="AJ164"/>
  <c r="AJ160" s="1"/>
  <c r="AI164"/>
  <c r="AI160" s="1"/>
  <c r="AG164"/>
  <c r="AF164"/>
  <c r="AF160" s="1"/>
  <c r="AD164"/>
  <c r="AD160" s="1"/>
  <c r="AC164"/>
  <c r="AC160" s="1"/>
  <c r="AA164"/>
  <c r="AA160" s="1"/>
  <c r="Z164"/>
  <c r="Z160" s="1"/>
  <c r="X164"/>
  <c r="X160" s="1"/>
  <c r="W164"/>
  <c r="W160" s="1"/>
  <c r="Y160" s="1"/>
  <c r="U164"/>
  <c r="U160" s="1"/>
  <c r="T164"/>
  <c r="T160" s="1"/>
  <c r="R164"/>
  <c r="R160" s="1"/>
  <c r="Q164"/>
  <c r="Q160" s="1"/>
  <c r="O164"/>
  <c r="O160" s="1"/>
  <c r="N164"/>
  <c r="N160" s="1"/>
  <c r="L164"/>
  <c r="L160" s="1"/>
  <c r="K164"/>
  <c r="K160" s="1"/>
  <c r="H164"/>
  <c r="H160" s="1"/>
  <c r="I164"/>
  <c r="AP197"/>
  <c r="AO197"/>
  <c r="AM197"/>
  <c r="AL197"/>
  <c r="AJ197"/>
  <c r="AA197"/>
  <c r="AB197" s="1"/>
  <c r="X197"/>
  <c r="W197"/>
  <c r="U197"/>
  <c r="T197"/>
  <c r="R197"/>
  <c r="Q197"/>
  <c r="O197"/>
  <c r="N197"/>
  <c r="L197"/>
  <c r="K197"/>
  <c r="I197"/>
  <c r="H197"/>
  <c r="AP192"/>
  <c r="AO192"/>
  <c r="AM192"/>
  <c r="AJ192"/>
  <c r="AI192"/>
  <c r="AG192"/>
  <c r="AD192"/>
  <c r="AC192"/>
  <c r="AA192"/>
  <c r="Z192"/>
  <c r="U192"/>
  <c r="T192"/>
  <c r="R192"/>
  <c r="O192"/>
  <c r="N192"/>
  <c r="L192"/>
  <c r="K192"/>
  <c r="I192"/>
  <c r="H192"/>
  <c r="AP187"/>
  <c r="AO187"/>
  <c r="AM187"/>
  <c r="AL187"/>
  <c r="AJ187"/>
  <c r="AI187"/>
  <c r="AG187"/>
  <c r="AF187"/>
  <c r="AD187"/>
  <c r="AC187"/>
  <c r="AA187"/>
  <c r="Z187"/>
  <c r="X187"/>
  <c r="W187"/>
  <c r="R187"/>
  <c r="Q187"/>
  <c r="O187"/>
  <c r="N187"/>
  <c r="L187"/>
  <c r="K187"/>
  <c r="I187"/>
  <c r="H187"/>
  <c r="H124"/>
  <c r="I124"/>
  <c r="F124" s="1"/>
  <c r="AP99"/>
  <c r="AO99"/>
  <c r="AP98"/>
  <c r="AP222" s="1"/>
  <c r="AO98"/>
  <c r="AO222" s="1"/>
  <c r="AP97"/>
  <c r="AP221" s="1"/>
  <c r="AO97"/>
  <c r="AO221" s="1"/>
  <c r="AP96"/>
  <c r="AP220" s="1"/>
  <c r="AO96"/>
  <c r="AO220" s="1"/>
  <c r="AM99"/>
  <c r="AL99"/>
  <c r="AL95" s="1"/>
  <c r="AM98"/>
  <c r="AM222" s="1"/>
  <c r="AM97"/>
  <c r="AM221" s="1"/>
  <c r="AL221"/>
  <c r="AM96"/>
  <c r="AM220" s="1"/>
  <c r="AL220"/>
  <c r="AJ99"/>
  <c r="AI99"/>
  <c r="AJ98"/>
  <c r="AJ222" s="1"/>
  <c r="AI98"/>
  <c r="AI222" s="1"/>
  <c r="AJ97"/>
  <c r="AJ221" s="1"/>
  <c r="AI97"/>
  <c r="AI221" s="1"/>
  <c r="AJ96"/>
  <c r="AJ220" s="1"/>
  <c r="AI96"/>
  <c r="AI220" s="1"/>
  <c r="AG99"/>
  <c r="AF99"/>
  <c r="AG98"/>
  <c r="AG222" s="1"/>
  <c r="AF98"/>
  <c r="AG97"/>
  <c r="AG221" s="1"/>
  <c r="AF97"/>
  <c r="AG96"/>
  <c r="AG220" s="1"/>
  <c r="AF96"/>
  <c r="AD99"/>
  <c r="AC99"/>
  <c r="AD98"/>
  <c r="AD222" s="1"/>
  <c r="AC98"/>
  <c r="AC222" s="1"/>
  <c r="AD97"/>
  <c r="AD221" s="1"/>
  <c r="AC97"/>
  <c r="AC221" s="1"/>
  <c r="AD96"/>
  <c r="AD220" s="1"/>
  <c r="AC96"/>
  <c r="AC220" s="1"/>
  <c r="AA99"/>
  <c r="Z99"/>
  <c r="AA98"/>
  <c r="AA222" s="1"/>
  <c r="Z98"/>
  <c r="Z222" s="1"/>
  <c r="AA97"/>
  <c r="AA221" s="1"/>
  <c r="Z97"/>
  <c r="Z221" s="1"/>
  <c r="AA96"/>
  <c r="AA220" s="1"/>
  <c r="Z96"/>
  <c r="Z220" s="1"/>
  <c r="X99"/>
  <c r="W99"/>
  <c r="W223" s="1"/>
  <c r="W244" s="1"/>
  <c r="X98"/>
  <c r="X222" s="1"/>
  <c r="W98"/>
  <c r="W222" s="1"/>
  <c r="X97"/>
  <c r="X221" s="1"/>
  <c r="W97"/>
  <c r="W221" s="1"/>
  <c r="X96"/>
  <c r="X220" s="1"/>
  <c r="W96"/>
  <c r="W220" s="1"/>
  <c r="U99"/>
  <c r="T99"/>
  <c r="U98"/>
  <c r="U222" s="1"/>
  <c r="T98"/>
  <c r="T222" s="1"/>
  <c r="U97"/>
  <c r="U221" s="1"/>
  <c r="T97"/>
  <c r="T221" s="1"/>
  <c r="U96"/>
  <c r="U220" s="1"/>
  <c r="T96"/>
  <c r="T220" s="1"/>
  <c r="R99"/>
  <c r="Q99"/>
  <c r="R98"/>
  <c r="R222" s="1"/>
  <c r="Q98"/>
  <c r="Q222" s="1"/>
  <c r="R97"/>
  <c r="R221" s="1"/>
  <c r="Q97"/>
  <c r="Q221" s="1"/>
  <c r="R96"/>
  <c r="R220" s="1"/>
  <c r="Q96"/>
  <c r="Q220" s="1"/>
  <c r="O99"/>
  <c r="N99"/>
  <c r="O98"/>
  <c r="O222" s="1"/>
  <c r="N98"/>
  <c r="N222" s="1"/>
  <c r="O97"/>
  <c r="O221" s="1"/>
  <c r="N97"/>
  <c r="N221" s="1"/>
  <c r="O96"/>
  <c r="O220" s="1"/>
  <c r="N96"/>
  <c r="N220" s="1"/>
  <c r="L99"/>
  <c r="K99"/>
  <c r="L98"/>
  <c r="L222" s="1"/>
  <c r="K98"/>
  <c r="K222" s="1"/>
  <c r="L97"/>
  <c r="L221" s="1"/>
  <c r="K97"/>
  <c r="K221" s="1"/>
  <c r="L96"/>
  <c r="L220" s="1"/>
  <c r="K96"/>
  <c r="K220" s="1"/>
  <c r="H97"/>
  <c r="H221" s="1"/>
  <c r="I97"/>
  <c r="H98"/>
  <c r="H222" s="1"/>
  <c r="I98"/>
  <c r="I222" s="1"/>
  <c r="H99"/>
  <c r="I99"/>
  <c r="I96"/>
  <c r="H96"/>
  <c r="AP75"/>
  <c r="AO75"/>
  <c r="AM75"/>
  <c r="AL75"/>
  <c r="AJ75"/>
  <c r="AI75"/>
  <c r="AI71" s="1"/>
  <c r="AG75"/>
  <c r="AF75"/>
  <c r="AF71" s="1"/>
  <c r="AD75"/>
  <c r="AC75"/>
  <c r="AA75"/>
  <c r="Z75"/>
  <c r="X75"/>
  <c r="U75"/>
  <c r="T75"/>
  <c r="R75"/>
  <c r="Q75"/>
  <c r="O75"/>
  <c r="N75"/>
  <c r="L75"/>
  <c r="K75"/>
  <c r="P13"/>
  <c r="M13"/>
  <c r="V40"/>
  <c r="AN40"/>
  <c r="P23"/>
  <c r="M23"/>
  <c r="M20"/>
  <c r="I20"/>
  <c r="E19"/>
  <c r="E16"/>
  <c r="E15" s="1"/>
  <c r="Y187" l="1"/>
  <c r="AB160"/>
  <c r="E160"/>
  <c r="O71"/>
  <c r="O223"/>
  <c r="O244" s="1"/>
  <c r="K71"/>
  <c r="K223"/>
  <c r="K244" s="1"/>
  <c r="N71"/>
  <c r="N223"/>
  <c r="N244" s="1"/>
  <c r="Q71"/>
  <c r="Q223"/>
  <c r="Q244" s="1"/>
  <c r="T71"/>
  <c r="T223"/>
  <c r="T244" s="1"/>
  <c r="X71"/>
  <c r="Y71" s="1"/>
  <c r="X223"/>
  <c r="X244" s="1"/>
  <c r="AA71"/>
  <c r="AA223"/>
  <c r="AA244" s="1"/>
  <c r="AD71"/>
  <c r="AD223"/>
  <c r="AD244" s="1"/>
  <c r="AG71"/>
  <c r="AG223"/>
  <c r="AG244" s="1"/>
  <c r="AJ71"/>
  <c r="AJ223"/>
  <c r="AJ244" s="1"/>
  <c r="AM71"/>
  <c r="AM223"/>
  <c r="AM244" s="1"/>
  <c r="AP71"/>
  <c r="AP223"/>
  <c r="AP244" s="1"/>
  <c r="H231"/>
  <c r="L241"/>
  <c r="L230"/>
  <c r="M221"/>
  <c r="L242"/>
  <c r="L231"/>
  <c r="L243"/>
  <c r="L232"/>
  <c r="O241"/>
  <c r="O230"/>
  <c r="O219"/>
  <c r="P221"/>
  <c r="O242"/>
  <c r="O231"/>
  <c r="O243"/>
  <c r="O232"/>
  <c r="R241"/>
  <c r="R230"/>
  <c r="S221"/>
  <c r="R242"/>
  <c r="R231"/>
  <c r="R243"/>
  <c r="R232"/>
  <c r="U241"/>
  <c r="U230"/>
  <c r="V221"/>
  <c r="U242"/>
  <c r="U231"/>
  <c r="U243"/>
  <c r="U232"/>
  <c r="X241"/>
  <c r="X230"/>
  <c r="X219"/>
  <c r="X229" s="1"/>
  <c r="Y221"/>
  <c r="X242"/>
  <c r="X231"/>
  <c r="X243"/>
  <c r="X232"/>
  <c r="AA241"/>
  <c r="AA230"/>
  <c r="AA219"/>
  <c r="AB221"/>
  <c r="AA242"/>
  <c r="AA231"/>
  <c r="AA243"/>
  <c r="AA232"/>
  <c r="AD241"/>
  <c r="AD230"/>
  <c r="AD219"/>
  <c r="AD229" s="1"/>
  <c r="AE221"/>
  <c r="AD242"/>
  <c r="AD231"/>
  <c r="AD243"/>
  <c r="AD232"/>
  <c r="AG241"/>
  <c r="AG230"/>
  <c r="AG242"/>
  <c r="AG231"/>
  <c r="AJ241"/>
  <c r="AJ230"/>
  <c r="AJ219"/>
  <c r="AK221"/>
  <c r="AJ242"/>
  <c r="AJ231"/>
  <c r="AK222"/>
  <c r="AJ243"/>
  <c r="AJ232"/>
  <c r="AM241"/>
  <c r="AM230"/>
  <c r="AN221"/>
  <c r="AM242"/>
  <c r="AM231"/>
  <c r="AO241"/>
  <c r="AO230"/>
  <c r="AQ221"/>
  <c r="AO242"/>
  <c r="AO231"/>
  <c r="AO243"/>
  <c r="AO232"/>
  <c r="L71"/>
  <c r="L223"/>
  <c r="L244" s="1"/>
  <c r="R71"/>
  <c r="R223"/>
  <c r="R244" s="1"/>
  <c r="U71"/>
  <c r="V71" s="1"/>
  <c r="U223"/>
  <c r="U244" s="1"/>
  <c r="Z71"/>
  <c r="Z223"/>
  <c r="Z244" s="1"/>
  <c r="AC71"/>
  <c r="AC223"/>
  <c r="AC244" s="1"/>
  <c r="AL71"/>
  <c r="AL223"/>
  <c r="AL244" s="1"/>
  <c r="AO71"/>
  <c r="AO223"/>
  <c r="AO244" s="1"/>
  <c r="I243"/>
  <c r="I232"/>
  <c r="K241"/>
  <c r="K230"/>
  <c r="K242"/>
  <c r="K231"/>
  <c r="M222"/>
  <c r="K243"/>
  <c r="M243" s="1"/>
  <c r="K232"/>
  <c r="N241"/>
  <c r="N230"/>
  <c r="N242"/>
  <c r="N231"/>
  <c r="P222"/>
  <c r="N243"/>
  <c r="P243" s="1"/>
  <c r="N232"/>
  <c r="Q241"/>
  <c r="Q230"/>
  <c r="Q219"/>
  <c r="Q229" s="1"/>
  <c r="Q242"/>
  <c r="Q231"/>
  <c r="S231" s="1"/>
  <c r="S222"/>
  <c r="Q243"/>
  <c r="Q232"/>
  <c r="T241"/>
  <c r="T230"/>
  <c r="T242"/>
  <c r="T231"/>
  <c r="V222"/>
  <c r="T243"/>
  <c r="V243" s="1"/>
  <c r="T232"/>
  <c r="W241"/>
  <c r="W230"/>
  <c r="W219"/>
  <c r="W242"/>
  <c r="W231"/>
  <c r="Y222"/>
  <c r="W243"/>
  <c r="W232"/>
  <c r="Z241"/>
  <c r="Z230"/>
  <c r="Z242"/>
  <c r="Z231"/>
  <c r="AB231" s="1"/>
  <c r="AB222"/>
  <c r="Z243"/>
  <c r="Z232"/>
  <c r="AC241"/>
  <c r="AC230"/>
  <c r="AC219"/>
  <c r="AC242"/>
  <c r="AC231"/>
  <c r="AE222"/>
  <c r="AC243"/>
  <c r="AC232"/>
  <c r="AI241"/>
  <c r="AI230"/>
  <c r="AI242"/>
  <c r="AI231"/>
  <c r="AI243"/>
  <c r="AI232"/>
  <c r="AL241"/>
  <c r="AL230"/>
  <c r="AL231"/>
  <c r="AM243"/>
  <c r="AN243" s="1"/>
  <c r="AM232"/>
  <c r="AN232" s="1"/>
  <c r="AN222"/>
  <c r="AP241"/>
  <c r="AP230"/>
  <c r="AP242"/>
  <c r="AP231"/>
  <c r="AQ222"/>
  <c r="AP243"/>
  <c r="AP232"/>
  <c r="AQ232" s="1"/>
  <c r="E124"/>
  <c r="H120"/>
  <c r="F96"/>
  <c r="AJ95"/>
  <c r="L95"/>
  <c r="W95"/>
  <c r="K95"/>
  <c r="Q95"/>
  <c r="T95"/>
  <c r="X95"/>
  <c r="AD95"/>
  <c r="AI95"/>
  <c r="AO95"/>
  <c r="AF95"/>
  <c r="R95"/>
  <c r="U95"/>
  <c r="AP95"/>
  <c r="AC95"/>
  <c r="O95"/>
  <c r="AA95"/>
  <c r="N95"/>
  <c r="Z95"/>
  <c r="AG95"/>
  <c r="AM95"/>
  <c r="H95"/>
  <c r="F99"/>
  <c r="I160"/>
  <c r="AC10"/>
  <c r="P20"/>
  <c r="E96"/>
  <c r="E99"/>
  <c r="AK232" l="1"/>
  <c r="K219"/>
  <c r="K229" s="1"/>
  <c r="AP219"/>
  <c r="T219"/>
  <c r="T229" s="1"/>
  <c r="N219"/>
  <c r="N229" s="1"/>
  <c r="AM219"/>
  <c r="AE243"/>
  <c r="AE232"/>
  <c r="M232"/>
  <c r="P231"/>
  <c r="AQ231"/>
  <c r="AQ242"/>
  <c r="Y243"/>
  <c r="V231"/>
  <c r="Y231"/>
  <c r="AQ243"/>
  <c r="AB243"/>
  <c r="S243"/>
  <c r="AE219"/>
  <c r="AC229"/>
  <c r="AE229" s="1"/>
  <c r="Y219"/>
  <c r="W229"/>
  <c r="Y229" s="1"/>
  <c r="AM229"/>
  <c r="AP229"/>
  <c r="AJ229"/>
  <c r="AA229"/>
  <c r="P219"/>
  <c r="O229"/>
  <c r="P229" s="1"/>
  <c r="H243"/>
  <c r="H232"/>
  <c r="AC240"/>
  <c r="Z240"/>
  <c r="W240"/>
  <c r="T240"/>
  <c r="Q240"/>
  <c r="N240"/>
  <c r="K240"/>
  <c r="AO240"/>
  <c r="AN242"/>
  <c r="AM240"/>
  <c r="AK231"/>
  <c r="AE231"/>
  <c r="M231"/>
  <c r="AP240"/>
  <c r="AL219"/>
  <c r="AL229" s="1"/>
  <c r="AL240"/>
  <c r="AK243"/>
  <c r="AB232"/>
  <c r="Z219"/>
  <c r="Z229" s="1"/>
  <c r="Y232"/>
  <c r="V232"/>
  <c r="S232"/>
  <c r="P232"/>
  <c r="AO219"/>
  <c r="AO229" s="1"/>
  <c r="AN231"/>
  <c r="AK242"/>
  <c r="AJ240"/>
  <c r="AE242"/>
  <c r="AD240"/>
  <c r="AB242"/>
  <c r="AA240"/>
  <c r="Y242"/>
  <c r="X240"/>
  <c r="V242"/>
  <c r="U219"/>
  <c r="U240"/>
  <c r="S242"/>
  <c r="R219"/>
  <c r="R240"/>
  <c r="P242"/>
  <c r="O240"/>
  <c r="M242"/>
  <c r="L219"/>
  <c r="L229" s="1"/>
  <c r="L240"/>
  <c r="X10"/>
  <c r="N10"/>
  <c r="P10" s="1"/>
  <c r="I80"/>
  <c r="F80" s="1"/>
  <c r="H80"/>
  <c r="E80" s="1"/>
  <c r="I78"/>
  <c r="I77"/>
  <c r="H77"/>
  <c r="AN76"/>
  <c r="F147"/>
  <c r="M240" l="1"/>
  <c r="P240"/>
  <c r="AE240"/>
  <c r="AQ240"/>
  <c r="AB240"/>
  <c r="V240"/>
  <c r="R229"/>
  <c r="S229" s="1"/>
  <c r="S219"/>
  <c r="V219"/>
  <c r="U229"/>
  <c r="V229" s="1"/>
  <c r="AB229"/>
  <c r="AQ229"/>
  <c r="AN229"/>
  <c r="M229"/>
  <c r="S240"/>
  <c r="Y240"/>
  <c r="AN240"/>
  <c r="AB219"/>
  <c r="AQ219"/>
  <c r="AN219"/>
  <c r="M219"/>
  <c r="H76"/>
  <c r="E77"/>
  <c r="E76" s="1"/>
  <c r="H72"/>
  <c r="I73"/>
  <c r="F78"/>
  <c r="I72"/>
  <c r="F77"/>
  <c r="F76" s="1"/>
  <c r="H75"/>
  <c r="I75"/>
  <c r="I76"/>
  <c r="Y35"/>
  <c r="AB35"/>
  <c r="AE35"/>
  <c r="AH35"/>
  <c r="AK35"/>
  <c r="AN35"/>
  <c r="AQ35"/>
  <c r="H35"/>
  <c r="I35"/>
  <c r="J35"/>
  <c r="M35"/>
  <c r="P35"/>
  <c r="S35"/>
  <c r="V35"/>
  <c r="F16"/>
  <c r="F15" s="1"/>
  <c r="G15" s="1"/>
  <c r="F19"/>
  <c r="AK52"/>
  <c r="AK27"/>
  <c r="AK18"/>
  <c r="AK17"/>
  <c r="G76" l="1"/>
  <c r="E75"/>
  <c r="H223"/>
  <c r="F72"/>
  <c r="I220"/>
  <c r="F73"/>
  <c r="I221"/>
  <c r="F75"/>
  <c r="I223"/>
  <c r="E72"/>
  <c r="E71" s="1"/>
  <c r="H220"/>
  <c r="H71"/>
  <c r="I71"/>
  <c r="H241" l="1"/>
  <c r="H230"/>
  <c r="H219"/>
  <c r="H229" s="1"/>
  <c r="I244"/>
  <c r="F244" s="1"/>
  <c r="F223"/>
  <c r="F233" s="1"/>
  <c r="I242"/>
  <c r="I231"/>
  <c r="J231" s="1"/>
  <c r="F221"/>
  <c r="J221"/>
  <c r="I241"/>
  <c r="I219"/>
  <c r="I230"/>
  <c r="F220"/>
  <c r="H244"/>
  <c r="F71"/>
  <c r="G71" s="1"/>
  <c r="E116"/>
  <c r="AH95"/>
  <c r="AH52"/>
  <c r="AE52"/>
  <c r="AE27"/>
  <c r="AN160"/>
  <c r="AK160"/>
  <c r="AO100"/>
  <c r="AN100"/>
  <c r="AM100"/>
  <c r="AK100"/>
  <c r="AJ100"/>
  <c r="AI100"/>
  <c r="AB95"/>
  <c r="AB27"/>
  <c r="Y50"/>
  <c r="AB121"/>
  <c r="AE121"/>
  <c r="AH121"/>
  <c r="AK121"/>
  <c r="AN121"/>
  <c r="AB122"/>
  <c r="AE122"/>
  <c r="AH122"/>
  <c r="AK122"/>
  <c r="AN122"/>
  <c r="AB123"/>
  <c r="AK123"/>
  <c r="AN123"/>
  <c r="AB124"/>
  <c r="AE124"/>
  <c r="AH124"/>
  <c r="AK124"/>
  <c r="AN124"/>
  <c r="AG136"/>
  <c r="AH136"/>
  <c r="AI136"/>
  <c r="AJ136"/>
  <c r="AK136"/>
  <c r="AL136"/>
  <c r="AM136"/>
  <c r="AN136"/>
  <c r="AO136"/>
  <c r="AF136"/>
  <c r="AN98"/>
  <c r="AK98"/>
  <c r="AH98"/>
  <c r="AE98"/>
  <c r="E114"/>
  <c r="Z111"/>
  <c r="V52"/>
  <c r="Y27"/>
  <c r="M52"/>
  <c r="J27"/>
  <c r="J52"/>
  <c r="S50"/>
  <c r="S52"/>
  <c r="I111"/>
  <c r="K111"/>
  <c r="L111"/>
  <c r="N111"/>
  <c r="O111"/>
  <c r="P111"/>
  <c r="H111"/>
  <c r="K100"/>
  <c r="L100"/>
  <c r="N100"/>
  <c r="O100"/>
  <c r="P100"/>
  <c r="AQ45"/>
  <c r="AP45"/>
  <c r="AO45"/>
  <c r="AM45"/>
  <c r="AL45"/>
  <c r="AJ45"/>
  <c r="AI34"/>
  <c r="AG45"/>
  <c r="AF45"/>
  <c r="AD45"/>
  <c r="AC45"/>
  <c r="AA45"/>
  <c r="Z45"/>
  <c r="O45"/>
  <c r="N45"/>
  <c r="L45"/>
  <c r="K45"/>
  <c r="I45"/>
  <c r="H45"/>
  <c r="AQ40"/>
  <c r="AP40"/>
  <c r="AO40"/>
  <c r="AM40"/>
  <c r="AL40"/>
  <c r="AJ40"/>
  <c r="AI40"/>
  <c r="AG40"/>
  <c r="AF40"/>
  <c r="AF39" s="1"/>
  <c r="AD40"/>
  <c r="AC40"/>
  <c r="AA40"/>
  <c r="Z40"/>
  <c r="O40"/>
  <c r="N40"/>
  <c r="L40"/>
  <c r="K40"/>
  <c r="I40"/>
  <c r="H40"/>
  <c r="AH163" l="1"/>
  <c r="F200"/>
  <c r="F230"/>
  <c r="I229"/>
  <c r="J229" s="1"/>
  <c r="J219"/>
  <c r="I240"/>
  <c r="F241"/>
  <c r="F231"/>
  <c r="J242"/>
  <c r="F242"/>
  <c r="H240"/>
  <c r="AI14"/>
  <c r="AI30"/>
  <c r="E34"/>
  <c r="AF14"/>
  <c r="AF223" s="1"/>
  <c r="E39"/>
  <c r="AG197"/>
  <c r="AH197" s="1"/>
  <c r="AF38"/>
  <c r="F97"/>
  <c r="E97"/>
  <c r="E95" s="1"/>
  <c r="V15"/>
  <c r="AB52"/>
  <c r="AH27"/>
  <c r="I95"/>
  <c r="Y52"/>
  <c r="Y25"/>
  <c r="AH25"/>
  <c r="S27"/>
  <c r="M27"/>
  <c r="S12"/>
  <c r="V25"/>
  <c r="S25"/>
  <c r="P52"/>
  <c r="AN120"/>
  <c r="AB120"/>
  <c r="I10"/>
  <c r="S13"/>
  <c r="V13"/>
  <c r="P12"/>
  <c r="AK120"/>
  <c r="Y12"/>
  <c r="Y13"/>
  <c r="V12"/>
  <c r="V50"/>
  <c r="L205"/>
  <c r="K205"/>
  <c r="I205"/>
  <c r="H205"/>
  <c r="F179"/>
  <c r="E179"/>
  <c r="F178"/>
  <c r="E178"/>
  <c r="O176"/>
  <c r="N176"/>
  <c r="L176"/>
  <c r="K176"/>
  <c r="I176"/>
  <c r="H176"/>
  <c r="O165"/>
  <c r="N165"/>
  <c r="L165"/>
  <c r="K165"/>
  <c r="I165"/>
  <c r="F165" s="1"/>
  <c r="H165"/>
  <c r="E165" s="1"/>
  <c r="E147"/>
  <c r="F146"/>
  <c r="E146"/>
  <c r="O144"/>
  <c r="N144"/>
  <c r="L144"/>
  <c r="K144"/>
  <c r="I144"/>
  <c r="H144"/>
  <c r="F139"/>
  <c r="E139"/>
  <c r="F138"/>
  <c r="E138"/>
  <c r="O136"/>
  <c r="N136"/>
  <c r="L136"/>
  <c r="K136"/>
  <c r="I136"/>
  <c r="H136"/>
  <c r="F115"/>
  <c r="E115"/>
  <c r="F113"/>
  <c r="E113"/>
  <c r="F85"/>
  <c r="E85"/>
  <c r="F84"/>
  <c r="F83"/>
  <c r="F82"/>
  <c r="E82"/>
  <c r="E81" s="1"/>
  <c r="O81"/>
  <c r="N81"/>
  <c r="L81"/>
  <c r="K81"/>
  <c r="I81"/>
  <c r="H81"/>
  <c r="AQ52"/>
  <c r="AK50"/>
  <c r="I30"/>
  <c r="AK25"/>
  <c r="AE25"/>
  <c r="AQ18"/>
  <c r="AQ17"/>
  <c r="F197" l="1"/>
  <c r="G197" s="1"/>
  <c r="G200"/>
  <c r="AI10"/>
  <c r="AI223"/>
  <c r="AF244"/>
  <c r="E223"/>
  <c r="E233" s="1"/>
  <c r="AG160"/>
  <c r="G163"/>
  <c r="J240"/>
  <c r="AF13"/>
  <c r="AF222" s="1"/>
  <c r="E222" s="1"/>
  <c r="E38"/>
  <c r="F98"/>
  <c r="AF37"/>
  <c r="F176"/>
  <c r="E176"/>
  <c r="F144"/>
  <c r="F14"/>
  <c r="F11"/>
  <c r="AK15"/>
  <c r="AK13"/>
  <c r="AK12"/>
  <c r="AB13"/>
  <c r="AB12"/>
  <c r="S10"/>
  <c r="E136"/>
  <c r="V10"/>
  <c r="AE12"/>
  <c r="AE13"/>
  <c r="AQ27"/>
  <c r="P25"/>
  <c r="AB25"/>
  <c r="Y10"/>
  <c r="AB10" s="1"/>
  <c r="J50"/>
  <c r="AB50"/>
  <c r="AE50"/>
  <c r="AH50"/>
  <c r="M12"/>
  <c r="M25"/>
  <c r="P50"/>
  <c r="M50"/>
  <c r="J12"/>
  <c r="J25"/>
  <c r="F136"/>
  <c r="E144"/>
  <c r="F81"/>
  <c r="E111"/>
  <c r="AK10"/>
  <c r="I120"/>
  <c r="F95" l="1"/>
  <c r="G95" s="1"/>
  <c r="G98"/>
  <c r="F160"/>
  <c r="G160" s="1"/>
  <c r="AH160"/>
  <c r="E13"/>
  <c r="AI244"/>
  <c r="AI240" s="1"/>
  <c r="AK240" s="1"/>
  <c r="AI219"/>
  <c r="AG243"/>
  <c r="AG232"/>
  <c r="AG219"/>
  <c r="F222"/>
  <c r="E244"/>
  <c r="F10"/>
  <c r="E37"/>
  <c r="AF12"/>
  <c r="AF36"/>
  <c r="AE10"/>
  <c r="AH13"/>
  <c r="M10"/>
  <c r="J10"/>
  <c r="E12" l="1"/>
  <c r="AF221"/>
  <c r="F232"/>
  <c r="F219"/>
  <c r="AI229"/>
  <c r="AK229" s="1"/>
  <c r="AK219"/>
  <c r="AH222"/>
  <c r="AF243"/>
  <c r="AF232"/>
  <c r="AH232" s="1"/>
  <c r="E232"/>
  <c r="AG229"/>
  <c r="F243"/>
  <c r="AG240"/>
  <c r="AF11"/>
  <c r="AF35"/>
  <c r="E36"/>
  <c r="E35" s="1"/>
  <c r="G35" s="1"/>
  <c r="AH12"/>
  <c r="G13"/>
  <c r="G232" l="1"/>
  <c r="AF10"/>
  <c r="AH10" s="1"/>
  <c r="AF220"/>
  <c r="F240"/>
  <c r="AF242"/>
  <c r="AF231"/>
  <c r="AH231" s="1"/>
  <c r="E221"/>
  <c r="AH221"/>
  <c r="AH243"/>
  <c r="E243"/>
  <c r="G243" s="1"/>
  <c r="F229"/>
  <c r="G222"/>
  <c r="E11"/>
  <c r="G12"/>
  <c r="AF241" l="1"/>
  <c r="AF219"/>
  <c r="AF230"/>
  <c r="E220"/>
  <c r="E219" s="1"/>
  <c r="E231"/>
  <c r="G231" s="1"/>
  <c r="G221"/>
  <c r="E242"/>
  <c r="G242" s="1"/>
  <c r="AH242"/>
  <c r="E10"/>
  <c r="G10" s="1"/>
  <c r="E230" l="1"/>
  <c r="AF229"/>
  <c r="AH229" s="1"/>
  <c r="AH219"/>
  <c r="AF240"/>
  <c r="AH240" s="1"/>
  <c r="E241"/>
  <c r="E240" s="1"/>
  <c r="G240" s="1"/>
  <c r="E229" l="1"/>
  <c r="G229" s="1"/>
  <c r="G219"/>
</calcChain>
</file>

<file path=xl/sharedStrings.xml><?xml version="1.0" encoding="utf-8"?>
<sst xmlns="http://schemas.openxmlformats.org/spreadsheetml/2006/main" count="1272" uniqueCount="255">
  <si>
    <t>№</t>
  </si>
  <si>
    <t>Источники финансирования</t>
  </si>
  <si>
    <t>в том числе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</si>
  <si>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</si>
  <si>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</si>
  <si>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</si>
  <si>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</si>
  <si>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</si>
  <si>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</si>
  <si>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</si>
  <si>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</si>
  <si>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</si>
  <si>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</si>
  <si>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</si>
  <si>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</si>
  <si>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</si>
  <si>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</si>
  <si>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</si>
  <si>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</si>
  <si>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</si>
  <si>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8=7/6*100</t>
  </si>
  <si>
    <t>Подпрограмма 1. «Профилактика правонарушений»</t>
  </si>
  <si>
    <t>всего:</t>
  </si>
  <si>
    <t>Федеральный бюджет</t>
  </si>
  <si>
    <t>бюджет ХМАО-Югры</t>
  </si>
  <si>
    <t>Иные источники финансирования</t>
  </si>
  <si>
    <t>Подпрограмма 2 «Профилактика незаконного оборота и потребления наркотических средств и психотропных веществ»</t>
  </si>
  <si>
    <t>без финансирования</t>
  </si>
  <si>
    <t>Подпрограмма 3. Участие в профилактике терроризма, а также минимизации и (или) ликвидации последствий проявлений терроризма</t>
  </si>
  <si>
    <t>4</t>
  </si>
  <si>
    <t>4.1</t>
  </si>
  <si>
    <t>Подпрограмма 4. Участие в профилактике экстремизма, а также минимизации и (или) ликвидации последствий проявлений экстремизма</t>
  </si>
  <si>
    <t>5</t>
  </si>
  <si>
    <t>5.1</t>
  </si>
  <si>
    <t>Подпрограмма 5. 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</t>
  </si>
  <si>
    <t>Всего по программе</t>
  </si>
  <si>
    <t xml:space="preserve"> - </t>
  </si>
  <si>
    <t xml:space="preserve"> -</t>
  </si>
  <si>
    <t>Согласовано:</t>
  </si>
  <si>
    <t>Комитет по финансам  администрации города Урай</t>
  </si>
  <si>
    <t>подпись</t>
  </si>
  <si>
    <t xml:space="preserve">           подпись</t>
  </si>
  <si>
    <t xml:space="preserve">Ответственный исполнитель (соисполнитель) муниципальной  программы:   </t>
  </si>
  <si>
    <t xml:space="preserve">
</t>
  </si>
  <si>
    <t>1</t>
  </si>
  <si>
    <t>1.1</t>
  </si>
  <si>
    <t>1.2</t>
  </si>
  <si>
    <t>2</t>
  </si>
  <si>
    <t>2.1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</si>
  <si>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</si>
  <si>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</si>
  <si>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</si>
  <si>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</si>
  <si>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</si>
  <si>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</si>
  <si>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</si>
  <si>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</si>
  <si>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</si>
  <si>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2.2</t>
  </si>
  <si>
    <t>2.3</t>
  </si>
  <si>
    <t>2.4</t>
  </si>
  <si>
    <t>3.1</t>
  </si>
  <si>
    <t>3.2</t>
  </si>
  <si>
    <t>3.3</t>
  </si>
  <si>
    <t>3.4</t>
  </si>
  <si>
    <t>3</t>
  </si>
  <si>
    <t>4.2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</si>
  <si>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</si>
  <si>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</si>
  <si>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</si>
  <si>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</si>
  <si>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</si>
  <si>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</si>
  <si>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</si>
  <si>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</si>
  <si>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</si>
  <si>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</si>
  <si>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</si>
  <si>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</si>
  <si>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</si>
  <si>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</si>
  <si>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</si>
  <si>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</si>
  <si>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</si>
  <si>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Создание условий для деятельности народных дружин (1,6)</t>
  </si>
  <si>
    <t xml:space="preserve">Обеспечение функционирования и развития систем видеонаблюдения в сфере общественного порядка и безопасности дорожного движения,информирование населения о необходимости соблюдения правил дорожного движения (в том числе санкциях за их нарушение) (2,3,6)
</t>
  </si>
  <si>
    <t>Осуществление полномочий по созданию и обеспечению деятельности административной комиссии муниципального образования город Урай (4,6)</t>
  </si>
  <si>
    <t>Проведение профилактических мероприятий для несовершеннолетних и молодежи (5,6)</t>
  </si>
  <si>
    <t>Изготовление и распространение средств наглядной и печатной агитации, направленных на  профилактику правонарушений (5,6)</t>
  </si>
  <si>
    <t>Проведение профилактических мероприятий с семьями, находящимися в социально опасном положении (5,6)</t>
  </si>
  <si>
    <t>Организация дополнительных временных рабочих мест для несовершеннолетних подростков, находящихся в конфликте с законом (5,6)</t>
  </si>
  <si>
    <t>Осуществление полномочий по созданию и обеспечению деятельности комиссии по делам несовершеннолетних и защите их прав при администрации города Урай (5)</t>
  </si>
  <si>
    <t>Социальная адаптация, ресоциализация, социальная реабилитация, помощь лицам, пострадавшим от правонарушений или подверженным риску стать таковыми. (5,6)</t>
  </si>
  <si>
    <t>Организационно-методическое обеспечение деятельности коллегиальных органов в сфере профилактики правонарушений (1,2,3,5)</t>
  </si>
  <si>
    <t>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правонарушений (5)</t>
  </si>
  <si>
    <t>Проведение мероприятий, направленных на формирование негативного отношения к незаконному обороту и потреблению наркотиков, пропаганду здорового образа жизни (8,9)</t>
  </si>
  <si>
    <t>2.5</t>
  </si>
  <si>
    <t xml:space="preserve">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употребления наркотических и (или) психотропных веществ
 (8, 9)
</t>
  </si>
  <si>
    <t>2.6</t>
  </si>
  <si>
    <t xml:space="preserve">Участие в проведении межведомственных мероприятий по социальной реабилитации и ресоциализации наркопотребителей, проводимых Управлением социальной защиты населения по городу Ураю   Департамента социального развития Ханты-Мансийского автономного округа - Югры (9) </t>
  </si>
  <si>
    <t>Организация и проведение мероприятий, посвященных «Дню солидарности в борьбе с терроризмом» (10)</t>
  </si>
  <si>
    <t xml:space="preserve">Организация классных часов, бесед   с обучающимися,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 терроризма и обеспечения безопасности населения.
Доведение ответственности за совершение
преступлений против личности, общества и государства, а также
порядка и правил поведения населения при угрозе возникновения террористических актов (10)
</t>
  </si>
  <si>
    <t>Осуществление работы по установке контент-фильтров, блокирующих доступ к Интернет-ресурсам террористической направленности  (10)</t>
  </si>
  <si>
    <t>Приобретение инженерно-технических средств обеспечения безопасности и антитеррористической защищенности для муниципальных объектов города Урай (стационарные и ручные металлодетекторы, барьеры безопасности и т.д.) (10)</t>
  </si>
  <si>
    <t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(10)</t>
  </si>
  <si>
    <t xml:space="preserve">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(11) </t>
  </si>
  <si>
    <t>Реализация мер по профилактике распространения экстремистской идеологии, по выявлению  зарождающихся конфликтов в сфере межнациональных и этноконфессиональных отношений  (11)</t>
  </si>
  <si>
    <t>Проведение социологических исследований в молодежной среде по вопросу состояния межнациональных, межконфессиональных отношений и экстремистских настроений в городе Урай (11)</t>
  </si>
  <si>
    <t>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 в  т.ч. противодействию националистическому и религиозному экстремизму (11)</t>
  </si>
  <si>
    <t xml:space="preserve"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 (11) </t>
  </si>
  <si>
    <t>Повышение профессионального уровня 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(11)</t>
  </si>
  <si>
    <t>Организация и проведение мероприятий, посвященных «Декаде профилактики экстремизма» (11)</t>
  </si>
  <si>
    <t>Осуществление работы по установке контент-фильтров, блокирующих доступ к Интернет-ресурсам экстремисткой направленности (11)</t>
  </si>
  <si>
    <t>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(11)</t>
  </si>
  <si>
    <t>Развитие и использование потенциала молодежи в интересах укрепления единства российской нации, упрочения мира и согласия (12,14,15)</t>
  </si>
  <si>
    <t>Содействие религиозным организациям в культурно-просветительской и социально значимой деятельности (12,14,15)</t>
  </si>
  <si>
    <t>Содействие этнокультурному многообразию народов России (12,14,15)</t>
  </si>
  <si>
    <t>Развитие кадрового потенциала в сфере межнациональных (межэтнических) отношений, профилактики экстремизма (12,13)</t>
  </si>
  <si>
    <t>Проведение просветительских мероприятий, направленных на популяризацию и поддержку русского языка, как государственного языка Российской Федерации и языка межнационального общения (12,14)</t>
  </si>
  <si>
    <t>Создание условий для сохранения и развития языков народов России (12,15)</t>
  </si>
  <si>
    <t>Реализация мер, направленных на социальную и культурную адаптацию мигрантов (12,14,15)</t>
  </si>
  <si>
    <t>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 (12,14)</t>
  </si>
  <si>
    <t xml:space="preserve">Проведение конкурса социальной рекламы (видеоролик, плакат), а также фотомарафонов,   конкурса журналистских работ и проектов (программ)  редакций СМИ по освещению мероприятий,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
(12, 13)
</t>
  </si>
  <si>
    <t xml:space="preserve">Органы администрации города Урай: управление по культуре и социальным вопросам администрации города Урай, 
пресс-служба администрации города Урай.
</t>
  </si>
  <si>
    <t>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 (12,13,14)</t>
  </si>
  <si>
    <t>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 (12)</t>
  </si>
  <si>
    <t>федеральный бюджет</t>
  </si>
  <si>
    <t>местный бюджет</t>
  </si>
  <si>
    <t>иные источники финансирования</t>
  </si>
  <si>
    <r>
      <rPr>
        <sz val="10"/>
        <rFont val="Times New Roman"/>
        <family val="1"/>
        <charset val="204"/>
      </rPr>
      <t>иные</t>
    </r>
    <r>
      <rPr>
        <sz val="8"/>
        <rFont val="Times New Roman"/>
        <family val="1"/>
        <charset val="204"/>
      </rPr>
      <t xml:space="preserve"> источники финансирования</t>
    </r>
  </si>
  <si>
    <t>всего</t>
  </si>
  <si>
    <t>ные источники финансирования</t>
  </si>
  <si>
    <t xml:space="preserve">Секретарь административной комиссии администрации города Урай; 
муниципальное казенное учреждение «Управление материально-технического обеспечения города Урай»
</t>
  </si>
  <si>
    <t>Управление образования и молодежной политики администрации города Урай.</t>
  </si>
  <si>
    <t xml:space="preserve">Органы администрации города Урай: отдел по делам несовершеннолетних и защите их прав администрации города Урай,
муниципальное казенное учреждение «Управление материально-технического обеспечения города Урай».
</t>
  </si>
  <si>
    <t xml:space="preserve">Органы администрации города Урай: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
отдел по делам несовершеннолетних и защите их прав администрации города Урай;  
отдел опеки и попечительства администрации города Урай;
Управление образования и молодежной политики  администрации города Урай.
</t>
  </si>
  <si>
    <t>Управление образования и молодежной политики  администрации города Урай.</t>
  </si>
  <si>
    <t xml:space="preserve">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 администрации города Урай;
пресс-служба администрации города Урай,
Управление образования и молодежной политики  администрации города Урай.
</t>
  </si>
  <si>
    <t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 администрации города Урай.</t>
  </si>
  <si>
    <t>Органы администрации города Урай: пресс-служба  администрации города Урай.</t>
  </si>
  <si>
    <t xml:space="preserve">Органы администрации города Урай: пресс-служба администрации города Урай;  управление по культуре и социальным вопросам  администрации города Урай,
Управление образования и молодежной политики администрации города Урай.
</t>
  </si>
  <si>
    <t xml:space="preserve">Управление образования и молодежной политики администрации города Урай.
</t>
  </si>
  <si>
    <t xml:space="preserve"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администрации города Урай.
</t>
  </si>
  <si>
    <t xml:space="preserve">Органы администрации города Урай:  управление по физической культуре, спорту и туризму администрации города Урай;
управление по культуре и социальным вопросам  администрации города Урай; 
отдел по делам несовершеннолетних и защите их прав администрации города Урай; 
пресс-служба администрации города Урай,
Управление образования и молодежной политики  администрации города Урай.
</t>
  </si>
  <si>
    <t>Органы администрации города Урай: управление по культуре и социальным вопросам  администрации города Урай, Управление образования и молодежной политики  администрации города Урай</t>
  </si>
  <si>
    <t>Органы администрации города Урай: пресс-служба  администрации города Урай</t>
  </si>
  <si>
    <t xml:space="preserve">Органы администрации города Урай: управление по культуре и социальным вопросам администрации города Урай; 
пресс-служба администрации города Урай.
</t>
  </si>
  <si>
    <t>Органы администрации города Урай: управление по культуре и социальным вопросам администрации города Урай, Управление образования и молодежной политики администрации города Урай</t>
  </si>
  <si>
    <t>Органы администрации города Урай: управление по культуре и социальным вопросам администрации города Урай, Управление образования и молодежной политики администрации города Урай.</t>
  </si>
  <si>
    <t xml:space="preserve">Органы администрации города Урай: управление по культуре и социальным вопросам администрации города Урай;
пресс-служба администрации города Урай,
Управление образования и молодежной политики администрации города Урай
</t>
  </si>
  <si>
    <t xml:space="preserve">Органы администрации города Урай: управление по культуре и социальным вопросам администрации города Урай;
пресс-служба администрации города Урай,
Управление образования и молодежной политики администрации города Урай.
</t>
  </si>
  <si>
    <t>Органы администрации города Урай: управление по культуре и социальным вопросам администрации города Урай;  пресс-служба администрации города Урай,  Управление образования и молодежной политики администрации  города Урай.</t>
  </si>
  <si>
    <t>Органы администрации города Урай:  управление по культуре и социальным вопросам администрации города Урай,  пресс-служба администрации города Урай</t>
  </si>
  <si>
    <t xml:space="preserve">Органы администрации города Урай: отдел по делам несовершеннолетних и защите их прав администрации города Урай; Управление образования и молодежной политики  администрации города Урай.
</t>
  </si>
  <si>
    <t>Организация деятельности молодёжного волонтёрского движения города Урай по пропаганде здорового образа жизни (7, 8, 9)</t>
  </si>
  <si>
    <t>Управление образования и молодежной политики  администрации города Урай</t>
  </si>
  <si>
    <t>Осуществление работы по установке контент-фильтров, блокирующих доступ к Интернет-ресурсам, содержащим информацию о способах, методах разработки, изготовления и (или) приобретения наркотических средств, психотропных веществ, мониторинг  социальных сетей и иных информационных порталов Интернет-пространства (8, 9)</t>
  </si>
  <si>
    <t xml:space="preserve">Органы администрации города Урай:
управление по культуре и социальным вопросам  администрации города Урай,  Управление образования и молодежной политики  администрации города Урай.
</t>
  </si>
  <si>
    <t>Организационно-методическое обеспечение деятельности коллегиальных органов антинаркотической направленности (7, 8, 9)</t>
  </si>
  <si>
    <t>-</t>
  </si>
  <si>
    <t>5.12</t>
  </si>
  <si>
    <t>в том числе за счет остатков прошлых лет</t>
  </si>
  <si>
    <t xml:space="preserve">Органы администрации города Урай:  управление по культуре и социальным вопросам администрации города Урай;
отдел по делам несовершеннолетних и защите их прав администрации города Урай;
Управление образования и молодежной политики  администрации города Урай.
</t>
  </si>
  <si>
    <t xml:space="preserve"> Органы администрации города Урай: отдел по делам несовершеннолетних и защите их прав администрации города Урай;
Управление образования и молодежной политики администрации города Урай.
</t>
  </si>
  <si>
    <t>Управление внутренней политики администрации города Урай, секретарь административной комиссии администрации города Урай</t>
  </si>
  <si>
    <t xml:space="preserve">Управление внутренней политики администрации города Урай, управление по информационным технологиям и связи администрации города Урай, секретарь административной комиссии администрации города Урай
</t>
  </si>
  <si>
    <t>Управление внутренней политики администрации города Урай</t>
  </si>
  <si>
    <t xml:space="preserve">Управление внутренней политики администрации города Урай, 
органы администрации города Урай:
управление по физической культуре, спорту и туризму администрации города Урай;   управление по культуре и социальным вопросам  администрации города Урай; отдел по делам несовершеннолетних и защите их прав администрации города Урай;
Управление образования и молодежной политики  администрации города Урай
</t>
  </si>
  <si>
    <t>Управление внутренней политики администрации города Урай, муниципальное казенное учреждение «Управление жилищно-коммунального хозяйства города Урай».</t>
  </si>
  <si>
    <t xml:space="preserve">Управление внутренней политики  администрации города Урай. 
</t>
  </si>
  <si>
    <t>3.5</t>
  </si>
  <si>
    <t xml:space="preserve"> 
Управление внутренней политики  администрации города Урай,
секретарь административной комиссии администрации города Урай,
органы администрации города Урай:  управление по развитию местного самоуправления,  администрации города Урай;  управление по физической культуре, спорту и туризму администрации города Урай;  
управление по культуре и социальным вопросам администрации города Урай; 
отдел по делам несовершеннолетних и защите их прав администрации города Урай,
Управление образования и молодежной политики 
</t>
  </si>
  <si>
    <t xml:space="preserve">Управление внутренней политики администрации города Урай,
органы администрации города Урай:
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
отдел по делам несовершеннолетних и защите их прав администрации города Урай, Управление образования и молодежной политики администрации города Урай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</si>
  <si>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Управление образования и молодежной политики администрации города Урай.
</t>
  </si>
  <si>
    <t xml:space="preserve">Управление внутренней политики администрации города Урай,
органы администрации города Урай:  управление по развитию местного самоуправления администрации города Урай; 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Управление образования и молодежной политики администрации города Урай.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</si>
  <si>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</si>
  <si>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 xml:space="preserve">Ответственный исполнитель/соисполнитель </t>
  </si>
  <si>
    <t xml:space="preserve">Финансовые затраты на реализацию 
(тыс. рублей)
</t>
  </si>
  <si>
    <t>Инвестиции в объекты муниципальной собственности</t>
  </si>
  <si>
    <t>Прочие расходы</t>
  </si>
  <si>
    <r>
      <t xml:space="preserve">Соисполнитель 2 
</t>
    </r>
    <r>
      <rPr>
        <sz val="10"/>
        <rFont val="Times New Roman"/>
        <family val="1"/>
        <charset val="204"/>
      </rPr>
      <t xml:space="preserve">(Управление образования и молодежной политики администрации города Урай)
</t>
    </r>
  </si>
  <si>
    <r>
      <t xml:space="preserve">Соисполнитель 3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материально-технического обеспечения города Урай»)
</t>
    </r>
  </si>
  <si>
    <r>
      <t xml:space="preserve">Соисполнитель 4 
</t>
    </r>
    <r>
      <rPr>
        <sz val="10"/>
        <rFont val="Times New Roman"/>
        <family val="1"/>
        <charset val="204"/>
      </rPr>
      <t xml:space="preserve">(Муниципальное казенное учреждение «Управление жилищно-коммунального хозяйства города Урай»)
</t>
    </r>
  </si>
  <si>
    <t>в том числе:</t>
  </si>
  <si>
    <r>
      <t xml:space="preserve">Соисполнитель 1 </t>
    </r>
    <r>
      <rPr>
        <sz val="10"/>
        <rFont val="Times New Roman"/>
        <family val="1"/>
        <charset val="204"/>
      </rPr>
      <t xml:space="preserve">(органы администрации города Урай:
 управление по развитию местного самоуправления администрации города Урай; 
    управление по физической культуре, спорту и туризму администрации города Урай;
   управление по информационным технологиям и связи администрации города Урай;
   управление по культуре и социальным вопросам администрации города Урай;
   отдел по делам несовершеннолетних и защите их прав администрации города Урай;
   отдел опеки и попечительства администрации города Урай;
   пресс-служба администрации города Урай)
</t>
    </r>
  </si>
  <si>
    <r>
      <t xml:space="preserve">Ответственный исполнитель
</t>
    </r>
    <r>
      <rPr>
        <sz val="10"/>
        <rFont val="Times New Roman"/>
        <family val="1"/>
        <charset val="204"/>
      </rPr>
      <t xml:space="preserve">(Управление внутренней политики                                      администрации города Урай)
</t>
    </r>
  </si>
  <si>
    <t>Начальник управления внутренней политики администрации города Урай</t>
  </si>
  <si>
    <t>Р.А. Хусаинов</t>
  </si>
  <si>
    <t>Исполнитель: , тел.: 8 (34676) 33-2-97 (доб. 304) начальник ОПНиОБ УВП администрации города Урай М.В. Сапожников, специалисть - эксперт ОНПиОБ УВП администрации города Урай О.А. Коренченко</t>
  </si>
  <si>
    <t>2.7</t>
  </si>
  <si>
    <t>5.13</t>
  </si>
  <si>
    <t xml:space="preserve">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профилактика экстремизма </t>
  </si>
  <si>
    <t>Органы администрации города Урай: управление по культуре и социальным вопросам администрации города Урай; 
пресс-служба администрации города Урай</t>
  </si>
  <si>
    <t>Проведение индивидуальной профилактической работы, направленной на профилактику экстремизма, с молодыми людьми в возрасте от 14 до 23 лет, в том числе состоящими на профилактическом учете и (или)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(12,13)</t>
  </si>
  <si>
    <t xml:space="preserve">Управление внутренней политики администрации города Урай,
органы местного самоуправления администрации города Урай: отдел по делам несовершеннолетних и защиты их прав администрации города Урай;  Управление образования и молодежной политики администрации города Урай.
</t>
  </si>
  <si>
    <t>5.14</t>
  </si>
  <si>
    <t xml:space="preserve">Проведение профилактической работы, направленной на гармонизацию межнациональных и межконфессиональных отношений с воспитанниками и тренерско-преподавательским составом спортивных клубов и клубов по месту жительства, развивающие в числе видов спорта различные виды единоборств (12,13) </t>
  </si>
  <si>
    <t xml:space="preserve">Управление внутренней политики администрации города Урай, органы администрации города Урай:
управление по физической культуре, спорту и туризму администрации города Урай, отдел по делам несовершеннолетних и защиты их прав администрации города Урай. 
</t>
  </si>
  <si>
    <t>Организация и проведение мероприятий, направленных на снижение смертности населения, связанной с отравлениями наркотическими средствами и психотропными веществами (рассылка памяток о неотложной помощи при передозировке наркотиков</t>
  </si>
  <si>
    <t xml:space="preserve">Управление внутренней политики администрации города Урай,
органы администрации города Урай:
отдел по делам несовершеннолетних и защите их прав администрации города Урай.  
</t>
  </si>
  <si>
    <t xml:space="preserve">Управлением внутренней политики администрации города Урай изготовлены  и распространяются буклеты для близкого окружения наркозависимых по оказанию первой медицинской помощи при передзозировке наркотиков и психотропных веществ. </t>
  </si>
  <si>
    <t xml:space="preserve">За период с 01.01.2021г. по 31.03.2021г. совместно с  волонтерскими движениями муниципальных образовательных организаций проведены  мероприятия направленные на ЗОЖ и профилактику ПАВ:
- акция "10 000 шагов к жизни"
- День здоровья 
- Волонтеры активно реализуют проект "Мы выбираем жизнь!". Волонтеры посетили уроки в 9 классах, где на реальных опытах продемонстрировали, как реагируют органы человека на ПАВ. 
-  приняли участия в акции «Добрые сердца»
- инспектор ПДН Ежова Ксения Дмитриевна и оперуполномоченный по борьбе с незаконным оборотом наркотиков Митин Виталий Валерьевич провели профилактические беседы  с учащимися, в рамках  всероссийской акции «Сообщи, где торгуют смертью». 
- инспектор ПДН Седельников Е.Ю. и специалист службы наркоконтроля Тоболкин А.В. 18.03.2021 года для обучающихся 9-х классов МБОУ СОШ № 2 г. Урай провели профилактические беседы о вреде наркосодержащих веществ и ответственности за их распространение. 
</t>
  </si>
  <si>
    <t xml:space="preserve">Аппаратом Антитеррористической комиссии города Урай во взаимодействии с Управлением образования и молодежной политики администрации города Урай организовано и проведено 18 встреч с учащимися образовательных учреждений города Урай (школа-гимназия имени А.И. Яковлева, средняя образовательная школа № 4, средняя общеобразовательная школа № 6)  в рамках месячника оборонно-массовой и спортивной работы.
В ходе встреч (особенно с учащимися старших классов) обсуждались вопросы возникновения войны на территории Афганистана, истории возникновения незаконных вооруженных формирований афганской оппозиции, осуществления террористических действий отрядами оппозиции на территории Афганистана в отношении мирного населения и законных органов власти, меры противодействия международному терроризму со стороны частей и подразделений ограниченного контингента советских войск в Афганистане.
Информация о проведенных мероприятиях опубликована в общественно-политической газете города Урай «Знамя» и в социальной сети Интернет «ВКонтакте» на официальных страницах образовательных организаций. 
В целях обеспечения мер противоэпидемиологической безопасности встречи проходили с ограниченным количеством учащихся – по-классно.
Целями проведенных мероприятий являлись: военно-патриотическое воспитание молодежи; развитие у детей и молодежи неприятия идеологии терроризма и привитие им традиционных российских духовно-нравственных ценностей.
Исходя из анализа обратной связи, полученной от педагогов и учащихся образовательных учреждений города Урай цели мероприятий достигнуты. </t>
  </si>
  <si>
    <t>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о террористической деятельности.</t>
  </si>
  <si>
    <t>Информация о  мерах профилактики и противодействия радикальным религиозным течениям и  мероприятиях, направленных на укрепление единства и духовной общности этноконфессиональной среды размещена на сайтах общеобразовательных организаций, на страничках образовательных организаций в социальных сетях и систематически актуализируется.</t>
  </si>
  <si>
    <t>Проведение социологических исследований запланировано на 3 - 4-й кварталы 2021 года</t>
  </si>
  <si>
    <t xml:space="preserve">В МБОУ Гимназия им. А.И. Яковлева   для обучающихся 1-7 классов проведены  классные часы «Героями не рождаются»; «Солдаты моей семьи»; «А.Суворов. Жизнь, ставшая легендой»; «Твои защитники, Россия!»; «Что такое воля, мужество, героизм?»; «Герои нашего времени»; «Первые защитники-богатыри на Руси!»; «Я помню! Я горжусь!»; «Профессии военной эпохи»; «Дорога жизни»;  «Герои мирного времени».  Педагогами-организаторами для учащихся 1-11 классов проведены интерактивные игры «Великая честь - Родине служить» и «Этих дней не смолкает слава!» (охват - 1124 человека).  50 человек приняли участие в церемонии возложения цветов к памятнику А.И.Яковлева.  80 школьников в течение двух недель стояли в Почетном карауле у стенда А.И.Яковлева «Память всегда жива».  По школьному радио в течение всего месяца транслировались радиопередачи «Историческая лента» и песни военных лет. В МБОУ СОШ № 5 проведены Уроки Мужества «Память»  и «Детали фронтовой жизни: легенды военных экспонатов». Уроки были проведены в формате интерактива, экскурсоводами на отдельных локациях стали 23 обучающихся  4-10 классов. Старшеклассники приняли участие в Конкурсе  презентаций в формате инфографики «Знать и помнить: имена героев в названиях улиц». В слайдах  они отобразили историю присвоения улицам  города имен героев, внесших свой вклад в развитие Урая. Проведена 16-я церемония занесения новых фотографий участников Великой Отечественной войны на стенд «Огненные дороги наших прадедов». В церемонии приняли участие 28 обучающихся. На интерактивную карту занесены еще 25 фотографий родственников, прошедших Великую Отечественную войну.  80 человек  посетили Музейный урок  «Слава и боль Чеченской войны» о Р. Гильманшине и урайских земляках. В фойе 2 этажа школы была оформлена фото-сушка «Эстафета поколений», на которой размещены 37 фотографий с изображениями обучающихся школы вместе со своими родственниками, прошедшими Великую Отечественную войну, служившими в армии, являющимися представителями мужественных профессий. 789 обучающихся МБОУ СОШ № 6 приняли участие в уроках Мужества, посвященных Дню защитника Отечества. Прошли встречи с воинами – интернационалистами, участниками локальных войн.  40 волонтеров приняли участие в акции «Письмо Победы». Для всех обучающихся школы был организован показ фильма «Солдатик», с последующим обсуждением. 6 февраля для учащихся 5 и 8 классов на территории школы  проведена игра «Зарница». В ходе игры учащиеся приобрели навыки правильного обращения с оружием, специальным снаряжением и средствами индивидуальной защиты, быстро освоили азы эффективной тактики ведения боя, научились  сплоченности, умению преодолевать трудности, принимать решения в экстремальных ситуациях.   15 февраля 15 обучающихся возложили цветы к Мемориалу Славы в день памяти о россиянах, исполнявших служебный долг за пределами Отечества. В МБОУ СОШ № 12 прошли «Встречи с героем», на которых ребята беседовали    с  выпускниками школы, отслужившими в армии, с ветеранами боевых действий в Чеченской республике. Проведены классные часы: «Разве о войне мечтали дети», «Памятники подвигам Великой Отечественной войны», «Нашу память не стереть с годами», «Горячее сердце», «Маленькие герои большой войны», «Мужественные профессии».   В начальных  классах проведена «Академия военной подготовки»   (охват 300 чел). Ребята прошли следующие испытания: "История Отечества", "Ориентирование на карте", "Школа молодого бойца" и "Музыкальный привал". 
В интеллектуальном турнире «Наша армия» приняли участие 150 обучающихся 5-8 классов. В фойе МБОУ СОШ № 4 была оформлена выставка, посвящённая Вячеславу  Тетеревникову, погибшему при исполнении воинского долга в Чеченской республике. Ребята возложили цветы к памятной доске героя.  Выпущено 20 боевых листков  «Хроника военных лет». Проведен единый классный час «Дорога войны», посвященный снятию блокады Ленинграда (охват - 700 человек). В МБОУ Гимназия им. А.И. Яковлева  прошли: инсценировка песни Б. Окуджава «До-свидания, мальчики»; читательская конференция по книге Б. Полевого «Повесть о настоящем человеке»; творческий урок «Подарок папе»; фотовыставки: «Память жива»,   «Семейный альбом», «Мои папа и дедушка – защитники Отечества», «Солдаты в моей семье».  Совместно с музеем города Урай была организована фотовыставка из истории концертных фронтовых бригад «Война - это все переходящее, а музыка вечна». За время месячника выпущено 35 стенгазет для конкурса «Служить отечеству».   Проведены конкурсы рисунков  «Война и мир глазами детей», «Лучшая открытка к 23 февраля», «Защитникам Отечества - слава». Самым масштабным творческим мероприятием месяца стал конкурс вокального мастерства «Битва хоров» «Пусть всегда будет мир!», в котором приняли участие 1130 человек. Прошел видео-конкурс чтецов «Наша армия сильна», в  котором приняли участие 57 детей.
</t>
  </si>
  <si>
    <t>На сайте органовместного самоуправления администрации города Урай размещены памятки антитеррористической направленности в том числе содержащие информацию по мотивированию граждан к информированию государственных органов о ставших им изветсных фактах проявления экстремизма</t>
  </si>
  <si>
    <t xml:space="preserve">Онлайн – рубрика для детей «Солнышко печет блины», посвященная Масленице в рамках всероссийской акции «Национальная культура для школьников». Мероприятие состоялось в режиме демонстрации видео в группе КДЦ «Нефтяник» в социальной сети Вконтакте 14.03.2021. Онлайн рубрика "Солнышко печет блины" включала в себя 2 выпуска. Каждый выпуск представляет собой видео мастер-класс по изготовлению масленичной открытки. В первом мастер-классе - открытка с солнышком и блинчиком. Во втором - объемная Масленица с блинчиком. Общее количество просмотров рубрики – 638. Онлайн – праздник для детей «Румяные щечки» в рамках народного гуляния «Масленица» и всероссийской акции «Национальная культура для школьников». Мероприятие состоялось в формате прямого эфира группы КДЦ «Нефтяник» в социальной сети Вконтакте 14.03.2021. В рамках праздника зрителей ждали загадки, игры, танцы, традиционные масленичные песни, мастер- класс по изготовлению волшебного блинчика. В течение праздника звучали положительные отзывы о проведении праздника в виде комментариев от участников. Количество просмотров онлайн – праздника «Румяные щечки» 2457. 
</t>
  </si>
  <si>
    <t xml:space="preserve">Концертная программа «Встреча с Рождеством» . Мероприятие состоялось в режиме демонстрации видео в группе КДЦ «Нефтяник» в социальной сети Вконтакте 07.01.2021.Общее количество просмотров рубрики - 793 Онлайн программа Развлекательная программа «Рождественские переливы», в рамках вечера «Для тех, кому за..», посвященная Рождеству Христову. Мероприятие состоялось в режиме демонстрации видео в группе КДЦ «Нефтяник» в социальной сети Вконтакте 10.01.2021.
Общее количество просмотров рубрики - 237. </t>
  </si>
  <si>
    <t>Познавательная онлайн-викторина «Культура и быт народов севера». Викторина проходила в период с 25 января по 1 февраля 2021 года в группе ККЦК «Юность Шаима» «ВКонтакте» https://vk.com/public_unost . Количество участников – 12 человек. Количество просмотров – 5 931 человек. Познавательная онлайн-викторина «Здравствуй, живи!». Викторина проходила в период с  1 по 7 марта 2021 года в группе ККЦК «Юность Шаима» «ВКонтакте» https://vk.com/public_unost . Количество участников – 9 человек. Количество просмотров – 5 646 человек.</t>
  </si>
  <si>
    <r>
      <rPr>
        <sz val="8"/>
        <rFont val="Times New Roman"/>
        <family val="1"/>
        <charset val="204"/>
      </rPr>
      <t>12 марта 2021г. на базе Культурно-исторического центра города Урай «Центральная библиотека им. Л.И. Либова»  состоялся конкурс «Живая Классика».
Цель конкурса расширение читательского кругозора детей, знакомство с лучшими образцами русской и зарубежной литературы. 
Диплом победителя в районном этапе Всероссийского конкурса юных чтецов «Живая классика» 2021г. Натынчик Данила, 9-а класс. Квест – игра «Лабиринты ХМАО», посвященная 91-летию со дня образования ХМАО-Югры в рамках всероссийской акции «Народная культура для школьников». Мероприятие состоялось 12.03.2021 в КДЦ «Нефтяник». В квест - игре приняли участие 3-и классы МБОУ СОШ №4.
Ребята прошли 6 станций квест-игры и узнали много нового о быте, культуре и национальных играх коренных народов Югры, а также о флоре и фауне нашего округа.
По итогам квест-игры команды были награждены дипломами. В игре приняло участие 58 человек.</t>
    </r>
    <r>
      <rPr>
        <sz val="10"/>
        <rFont val="Times New Roman"/>
        <family val="1"/>
        <charset val="204"/>
      </rPr>
      <t xml:space="preserve">
</t>
    </r>
  </si>
  <si>
    <t xml:space="preserve">Реализация в КОУ «Урайская школа для обучающихся с ограниченными возможностями здоровья» учебных предметов: «Родной (русский) язык и литературное чтение на родном (русском) языке» (уровень начального общего образования) и «Родной (русский) язык и родная (русская) литература (уровень основного общего образования). Ведение предметов содействует воспитанию эстетической культуры учащихся, формированию интереса к чтению, освоению нравственных, гуманистических ценностей народа, расширению кругозора, развитию речи школьников. 
Охват: 183 человека.
</t>
  </si>
  <si>
    <r>
      <rPr>
        <sz val="8"/>
        <rFont val="Times New Roman"/>
        <family val="1"/>
        <charset val="204"/>
      </rPr>
      <t>Онлайн – акция «Скажи экстремизму «НЕТ»».Дата проведения: 13.02.2021
Место проведения: Группа КДЦ «Нефтяник» в социальной сети Вконтакте.
В рамках акции вышло три видео – ролика на темы «Что такое экстремизм? Его виды и опасность для общества», «Ответственность, предусмотренная законодательством за участие в деятельности экстремистских организаций» и урок безопасности «Внимание! Террор!». В съемках приняла участие старший специалист по СМИ ОМВД России по г. Урай Чернявская Наталья Андреевна. Общее число просмотров онлайн – акции 3776</t>
    </r>
    <r>
      <rPr>
        <sz val="10"/>
        <rFont val="Times New Roman"/>
        <family val="1"/>
        <charset val="204"/>
      </rPr>
      <t xml:space="preserve">. 
</t>
    </r>
  </si>
  <si>
    <t>Управлением внутренней политики администрации города Урай на постоянной основе осуществляется информирование СОНКО о проводимых конкурсах, проектах, обучающих мероприятиях и т.п. в сфере межнациональных и межконфессиональных отношений.</t>
  </si>
  <si>
    <t>Проведение мероприятий запланировано на 2 - 4-й кварталы 2021 года</t>
  </si>
  <si>
    <t>В настоящий момент контентная фильтрация технически организована на нескольких уровнях и позволяет обеспечивать блокирование доступа к Интернет-ресурсам, содержащим материалы экстремистской и террористической направленности учащихся школ в автоматическом режиме.Схема контентной фильтрации каждой школы:
1 Уровень – Оператор предоставляющий услуги доступа к сети Итернет. 
Требования: ФЗ-149 от 27.07.06г. "Об информации, информационных технологиях и о защите информации" статья 15.
Блокировка информации находящейся в "Единый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запрещено" (Единый реестр, http://eais.rkn.gov.ru/).
2 Уровень: Образовательное учреждение.
 Для организации процесса контентной фильтрации  в каждой школе приняты организационно распорядительные документы, утвержденные Методическими рекомендациями по ограничению в образовательных организациях доступа обучающихся к видам информации, распространяемой посредством сети "Интернет", причиняющей вред здоровью и (или) развитию детей, а также не соответствующей задачам образования (утв. Министерством просвещения РФ, Министерством цифрового развития, связи и массовых коммуникаций РФ, Федеральной службы по надзору в сфере связи, информационных технологий и массовых коммуникаций 16 мая 2019 г.).
Каждая школа настраивает свой белый список сайтов, доступ к которым им необходим при образовательном процессе. (учителя используют разные ресурсы для уроков. В каждой школе свои).
3 Уровень – дополнительные средства фильтрации.
- ПО SkyDNS 
- Антивирусные средства  на рабочих станциях. Дополнительная возможность настройки правил фильтрация web контента.</t>
  </si>
  <si>
    <r>
      <rPr>
        <sz val="8"/>
        <color theme="1"/>
        <rFont val="Times New Roman"/>
        <family val="1"/>
        <charset val="204"/>
      </rPr>
      <t>В настоящий момент контентная фильтрация технически организована на нескольких уровнях и позволяет обеспечивать блокирование доступа к Интернет-ресурсам, содержащим материалы экстремистской и террористической направленности учащихся школ в автоматическом режиме.Схема контентной фильтрации каждой школы:
1 Уровень – Оператор предоставляющий услуги доступа к сети Итернет. 
Требования: ФЗ-149 от 27.07.06г. "Об информации, информационных технологиях и о защите информации" статья 15.
Блокировка информации находящейся в "Единый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запрещено" (Единый реестр, http://eais.rkn.gov.ru/).
2 Уровень: Образовательное учреждение.
 Для организации процесса контентной фильтрации  в каждой школе приняты организационно распорядительные документы, утвержденные Методическими рекомендациями по ограничению в образовательных организациях доступа обучающихся к видам информации, распространяемой посредством сети "Интернет", причиняющей вред здоровью и (или) развитию детей, а также не соответствующей задачам образования (утв. Министерством просвещения РФ, Министерством цифрового развития, связи и массовых коммуникаций РФ, Федеральной службы по надзору в сфере связи, информационных технологий и массовых коммуникаций 16 мая 2019 г.).
Каждая школа настраивает свой белый список сайтов, доступ к которым им необходим при образовательном процессе. (учителя используют разные ресурсы для уроков. В каждой школе свои).
3 Уровень – дополнительные средства фильтрации.
- ПО SkyDNS 
- Антивирусные средства  на рабочих станциях. Дополнительная возможность настройки правил филь</t>
    </r>
    <r>
      <rPr>
        <sz val="10"/>
        <color theme="1"/>
        <rFont val="Times New Roman"/>
        <family val="1"/>
        <charset val="204"/>
      </rPr>
      <t>трация web контента.</t>
    </r>
  </si>
  <si>
    <t>1.12</t>
  </si>
  <si>
    <t>Правовое просвещение и правовое информирование населения  о гражданских правах, свободах и обязанностях человека и способах их реализации. (5,6)</t>
  </si>
  <si>
    <t xml:space="preserve"> 
Управление внутренней политики администрации города Урай,
органы администрации города Урай:  отдел по делам несовершеннолетних и защите их прав администрации города Урай, пресс-служба  администрации города Урай;  Управление образования и молодежной политики администрации города Урай.
</t>
  </si>
  <si>
    <t>Финансирование осуществляется в пределах сводной бюджетной росписи и сетевого графика в соответствии с фактическими затратами. Кроме этого, длительность проведения конкурсных процедур</t>
  </si>
  <si>
    <t>Финансирование осуществляется в пределах сводной бюджетной росписи и сетевого графика в соответствии с фактическими затратами. Кроме этого, длительность проведения конкурсных процедур и начисления поощрения по итогам работы за год за фактически отработанное время, наличие больничных листов</t>
  </si>
  <si>
    <t>В связи с ограничительными мероприятиями, вызванными COVID-19 несовершеннолетние не трудоустраивались.</t>
  </si>
  <si>
    <t>«__»_________2021 г. _________________</t>
  </si>
  <si>
    <t>«____»_________2021 г. ______________________</t>
  </si>
  <si>
    <t>Изготовлены и распространябтся социальные и антинаркотического содержания, разработанные по заказу управления внутренней политики администрации города Урай для размещения на страницах социальных сетей, сайтах муниципальных учреждений, в отношении которых управления осуществляют от имени администрации города Урай часть функций и полномочий учредителя. На реализацию данного мероприятия  (исполнитель МАУ «СШ «Старт») выделено 40 тыс. рублей. Освоение денежных средств 100%. Средства направлены на:
1) Открытое первенство г. Урай по спортивной акробатике, посвященное Дню Победы, в рамках программы, направленной на формирование негативного отношения к незаконному обороту и потреблению наркотиков, пропаганду здорового образа жизни. Период проведения: 15-16.05.2021. Охват участников составил 130 человек.
2) Первенство спортивной школы «Старт» по плаванию, посвящённое Дню Победы в Великой Отечественной войне, в рамках программы направленной на формирование негативного отношения к незаконному обороту и потреблению наркотиков, пропаганду здорового образа жизни. Дата проведения: 23.05.2021. Охват участников составил 159 человек.
3) Инклюзивный турнир по пауэрлифтингу, памяти А.Р. Юсупова, в рамках программы, направленной на формирование негативного отношения к незаконному обороту и потреблению наркотиков, пропаганду здорового образа жизни. Дата проведения: 29.05.2021. Охват участников составил 30 человек.
МАУ "Культара на сумму 63 тысячи рублей приобретен комплект квест-игры "Рыжий кот по имени БОБ - за здоровый образ жизни"  - 1 шт.</t>
  </si>
  <si>
    <t>Для изготовление листовок по поляризации легального труда мигрантов, преобретены: тонер-картридж - 2 шт, фотобумага - 4 пач.</t>
  </si>
  <si>
    <t>Управлением внутренней политики администрации города Урай на постоянной основе осуществляется мониторинг социальных сетей, в том числе с использованием программы "Крибрум" иАИС "Поиск". За истекший период межнациональных, межконфессиональных конфликтов не допущено.</t>
  </si>
  <si>
    <r>
      <rPr>
        <sz val="8"/>
        <rFont val="Times New Roman"/>
        <family val="1"/>
        <charset val="204"/>
      </rPr>
      <t xml:space="preserve">Развлекательная программа «Семейный клуб «Семья+МЫ»». Данное мероприятие проходило 28 марта 2021 года в ККЦК «Юность Шаима» с целью организации семейного досуга для представителей национальных общественных объединений города Урай, создания комфортных условий для совместного отдыха с семьёй, укрепления семейных ценностей..
 Программа мероприятия:
- развлекательная игровая программа «Семь+Я»;
- научное шоу с профессором Протоновой;
- мастер-класс по изготовлению игрушки – антистресса «Капитошка»;
- театр теней с кошкой Златкой;
- «Серебряное шоу»;
- интерактивная фотозона с хромакей «Видео-открытка».
Для фестиваля "Урай мастеровой"  был гончарный круг iMolb Basik, гончарный набор для начинающих, фартук гончара iMolb, глины 10 кг.  (июнь-сентябрь)    </t>
    </r>
    <r>
      <rPr>
        <sz val="10"/>
        <rFont val="Times New Roman"/>
        <family val="1"/>
        <charset val="204"/>
      </rPr>
      <t xml:space="preserve">
</t>
    </r>
  </si>
  <si>
    <t>Приобретены сертификаты для вручения на фотомарафоне "Мы дружбою нашей сильны!" (сентябрь) Проведение мероприятий запланировано на сенябрь - декабрь 2021 года</t>
  </si>
  <si>
    <t>Среди воспитанников МАУ СШ «Старт» в рамках Дня солидарности в борьбе с терроризмом были проведены легкоатлетическая эстафета и одноименный Флеш-моб (дата проведения: 28.08.2021; охват участников составил 53 человека).</t>
  </si>
  <si>
    <t>Приобретен баннер для оформления выставочного пространства на передвижную выставку "История Урая в содружестве народов: Трест "Узурайдорстрой" (сентябрь) Проведение мероприятий запланировано на ноябрь - декабрь 2021 года. На реализацию данного мероприятия выделено 20 тыс. рублей (исполнитель МАУ «СШ «Старт»). Освоение денежных средств запланировано в 4 квартале 2021 года.</t>
  </si>
  <si>
    <t>ОТЧЕТ о ходе исполнения комплексного плана (сетевого графика) реализации муниципальной программы "Профилактика правонарушений на территррии города Урай" на 2018-2030 годы за 9 месяцев 2021 года</t>
  </si>
  <si>
    <t>За 9 месяцев 2021 года выявлено (пресечено) 108 административных правонарушений при помощи 
членов добровольной народной дружины.</t>
  </si>
  <si>
    <t>Обеспечена бесперебойная работа систем видеонаблюдения в течении 9 месяцев 2021  года,   Раскрыто 7 преступления с использованием системы видеонаблюдения АПК "Безопасный город".</t>
  </si>
  <si>
    <t>Обеспечена деятельность административной комиссии города Урай за 9 месяцев  2021 года. Административной комиссией города Урай рассмотрено 134  дел  об административных правонарушениях, по которым наложен штраф на общую сумму 82 тыс. рублей.</t>
  </si>
  <si>
    <t>В образовательных организациях города Урай построена трехуровневая система программной контентной фильтрация, в том числе:
-общая сетевая контентная фильтрация, осуществляемая провайдером (белые списки); -техническая защита в организации посредством интернет-шлюза на входе интернета в образовательную организацию;
-на автоматизированных рабочих местах учащихся общеобразовательных организаций, настроен модуль контентной фильтрации Касперского  Endpoint Security для Бизнеса. В целях недопущения несанкционированного доступа учащимися к запрещенным сайтам, преподавателем при проведении учебного процесса постоянно осуществляется контроль, все учащиеся постоянно находятся под присмотром и в поле зрения. В перерывах (переменах) между уроками у учащихся отсутствует возможность пользования компьютерами, поскольку все учащиеся выходят из класса. Таким образом, исключается возможность учащимися пользоваться компьютерами бесконтрольно. В договорах на оказание/предоставление телематических услуг связи, заключенном образовательными организациями с провайдером дополнительно содержатся условия об осуществлении контентной фильтрации при предоставлении услуг Интернет, а также, провайдер использует список сайтов сети Интернет, разрешённых для посещения учащимися в общеобразовательных организациях, при ограничении доступа к сайтам, содержащих информацию о распространении психоактивных веществ.
В Централизованной библиотечной системе МАУ «Культура»  установлена контентная  фильтрация на пользовательские места  в ЦОДах  на уровне провайдера  ООО «ПиП» при помощи сервиса SKY DNS (фильтруются сайты с запрещенным контентом). Мероприятие на проведение социальных проектов "#МыПротивНаркотиков" по профилактике наркоманиии среди волонтерских объеденений города Урай (на сумму 150 тыс. рублей) запланировано на ноябрь 2021 года.</t>
  </si>
  <si>
    <t>За 9 месяцев 2021 года проведено 3 заседание антинаркотической комиссии города Урай. рассмотрено 6  вопросов.</t>
  </si>
  <si>
    <t>Прведение мероприятий запланировано на 4 квартал 2021 года.</t>
  </si>
  <si>
    <t>За 9 месяцев 2021 год на реабилитацию наркозависимые не направлялись.</t>
  </si>
  <si>
    <t>В части изготовления и распространения средств наглядной агитации, направленной на профилактику правонарушений мероприятия запланированы на 4 квартал 2021 года.</t>
  </si>
  <si>
    <t>Обеспечена деятельность комиссии по профилактике правонарушений города административной комиссии города  (проведено 4 заседания комиссии по профилактике правонарушений города Урай) рассмотрено 9 вопросов.</t>
  </si>
  <si>
    <t xml:space="preserve">Денежные средства в размере 20,0 тыс.рублей направлены на приобретение расходных материалов для
проведения мастер-класса «Промыслы и ремесла русских переселенцев». Общее количество участников 15 человек. Во исполнение п.1.4. в части проведения  профилактических мероприятий  для несовершеннолетних и молодежи в течение 9 месяцев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профилактики безнадзорности и правонарушений в отношении 91 несовершеннолетнего, совершивших правонарушения или преступления. Проведено 53  межведомственное рейдовое мероприятие по патрулированию микрорайонов и улиц города (в том числе в ночное время) с целью выявления мест концентрации подростков и молодежи негативной направленности, нарушений несовершеннолетними “комендантского часа”, посещены по месту жительства 49 несовершеннолетних, находящихся в социально опасном положении.Прведение мероприятий запланировано на октябрь 2020 года (исполнитель КДН - 50 тыс рублей). </t>
  </si>
  <si>
    <t xml:space="preserve">Во исполнение пункта 1.6. в части проведения профилактических мероприятий с семьями, находящимися в социально опасном положении в течение 9 месяцев 2021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 в отношении 103 семей, находящихся в социально опасном положении и (или) трудной жизненной ситуации. Проведено 55 межведомственное рейдовое мероприятие по контролю обстановки в семьях, находящихся в социально опасном положении, в течение 9 месяцев 2021 года посещены 300 семей. </t>
  </si>
  <si>
    <t>Во исполнение пункта 1.8. в части  осуществления полномочий по созданию и обеспечению деятельности комиссии по делам несовершеннолетних и защите их прав  была обеспечена деятельность муниципальной комиссии по делам несовершеннолетних и защите их прав при администрации города Урай в течение 9 месяцев 2021 года,  комиссией рассмотрено 188 дел об административных правонарушениях, по которым наложено штрафов на сумму 214,4 тыс. рублей.</t>
  </si>
  <si>
    <t>Во исполнение пункта 1.9.  в части социальной адаптации, ресоциализации, социальной реабилитации, помощи лицам, пострадавшим от правонарушений или подверженным риску стать таковыми в течение 9 месяцев 2021 года вынесено 5 постановления муниципальной комиссии по делам несовершеннолетних и защите их прав при администрации города Урай об оказании социальной и психолого-педагогической помощи несовершеннолетним, пострадавшим от конфликтных детско-родительских отношений или жестокого обращения.</t>
  </si>
  <si>
    <t>В части повышения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  на 05-06.10.2021 запланированы курсы повышения квалификации по теме «Современные психолого- педагогические технологии сопровождения детей с девиантным поведением» (КПК пройдет ответственный секретарь КДН и ЗП).</t>
  </si>
  <si>
    <t xml:space="preserve">Во исполнение пункта 1.12. в части  правового просвещения и правового информирования населения о гражданских правах, свободах и обязанностях человека и способах их реализации за 9 месяцев 2021 года проведены следующие мероприятия:
В целях овладения новыми формами и методами профилактической деятельности и формирования законопослушного поведения несовершеннолетних в ноябре 2019 года обучены 12 модераторов и приобретены 8 социальных навигаторов “Я – человек!!”, имеющих профилактическую направленность в части формирования у несовершеннолетних социально приемлемого поведения, формирования правосознания и умений пользоваться правовыми нормами для оценки своих поступков. За 9 месяцев 2021 года в образовательных организациях города Урай проведено 12 мероприятий с использованием социального навигатора, в мероприятиях приняли участие 83 несовершеннолетних обучающихся.
 Начальник отдела по делам несовершеннолетних и защите их прав администрации города Урай с 20 по 28 января 2021 года принял участие в 4 родительских собраниях  с информацией об ответственности за участие несовершеннолетних в несанкционированных публичных мероприятиях, о защите прав несовершеннолетних от манипуляций со стороны «недобросовестных» политиков. Охват составил 243 родителя.
- во время рейдовых мероприятий осуществлялось информирование родителей (законных представителей), а также несовершеннолетних. В части правового  просвещения.  
 - осуществлялся контроль за размещением органами и учреждениями городской системы профилактики безнадзорности и правонарушений несовершеннолетних информаций в мессенджерах, страницах школ в ВКонтакте, официальных сайтах. 
</t>
  </si>
  <si>
    <t xml:space="preserve">В течении 9 месяцев 2021 года, в целях своевременного выявления и пресечения деструктивного поведения несовершеннолетних,  обучающиеся приняли участие в  оперативно-профилактических мероприятиях, профилактических акциях: «Каникулы», «Сообщи, где торгуют смертью».
Во всех муниципальных общеобразовательных организациях (6 школ) проведены беседы и классные часы с обучающимися 6-11 классов об  ответственности за участие в  несанкционированных митингах  и акциях.  Педагоги и классные руководители ознакомили обучающихся со статьей  31 Конституции РФ, по которой   закреплено право граждан на участие в  митингах, шествиях, демонстрациях, с частью 6.1 статьи 20.2 "Кодекса  Российской Федерации об административных правонарушениях" от 30.12.2001 N 195-ФЗ, в котором прописаны штрафы и наказания за участие в несанкционированных митингах.
Проведена разъяснительная работа с трудовыми коллективами, и родителями (законными представителями)  об ответственности по распространению информации в средствах массовой информации направленной на вовлечение несовершеннолетних в участие в протестных акциях.
Проведена работа по информированию родителей в мессенжджерах о контролировании детей и недопущении участия в митингах.
</t>
  </si>
  <si>
    <t>В течение 9 месяцев 2021 года мероприятий по повышению образовантельного уровня работников образования в сфере межнациональных (межконфессиональных) отношений не проводилось.</t>
  </si>
  <si>
    <t>Систематически ведется работа, с семьями мигрантов, за 9 месяцев  2021 года:
- актуализирован раздел социальных паспортов «Иностранные граждане. Мигранты» 
(30 обучающихся муниципальных школ, 18 – дошкольники);
- проводится наблюдение за поведением и обучением обучающихся, отслеживается процесс адаптации вновь прибывших с использованием диагностических методик;
- осуществляется   вовлечение  семей мигрантов в воспитательные мероприятия;
- проводятся психолого-педагогическое просвещение, консультирование родителей.
20 марта 2021 года Музей истории города Урай посетила семья мигрантов, которая смогла познакомиться с историей города Урай, традиционной культурой манси, а также посетить действующие выставки музея. Всего посетило 5 человек. Для реализации проекта для семей мигрантов, чтение сказок народов России "Читаем с Бабой Капой "   приобретен карнавальный костюм "Пчелка" - 1 шт.</t>
  </si>
  <si>
    <t xml:space="preserve">Тренерско-преподавательским составом с воспитанниками на постоянной основе проводятся профилактические беседы, направленные на гармонизацию межнациональных отношений. </t>
  </si>
  <si>
    <t>В течение 9 месяцев 2021 года мероприятий по повышению образовантельного уровня работников образования в сфере профилактики экстремизма не проводилось.</t>
  </si>
  <si>
    <t>В течение 9 месяцев 2021 года приобретение инженерно-технических средств обеспечения безопасности и антитеррористической защищенности не планировалось не проводилось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</si>
</sst>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4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/>
    <xf numFmtId="165" fontId="8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/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10" xfId="0" applyFill="1" applyBorder="1"/>
    <xf numFmtId="164" fontId="4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/>
    <xf numFmtId="0" fontId="0" fillId="0" borderId="0" xfId="0" applyFill="1"/>
    <xf numFmtId="0" fontId="0" fillId="0" borderId="12" xfId="0" applyFill="1" applyBorder="1"/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wrapText="1"/>
    </xf>
    <xf numFmtId="0" fontId="0" fillId="0" borderId="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2" fillId="0" borderId="0" xfId="0" applyFont="1" applyFill="1" applyAlignment="1">
      <alignment horizontal="left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6" fillId="0" borderId="0" xfId="0" applyFont="1" applyFill="1" applyAlignment="1">
      <alignment horizontal="justify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37"/>
  <sheetViews>
    <sheetView tabSelected="1" zoomScale="106" zoomScaleNormal="106" workbookViewId="0">
      <pane xSplit="4" ySplit="7" topLeftCell="E230" activePane="bottomRight" state="frozen"/>
      <selection pane="topRight" activeCell="E1" sqref="E1"/>
      <selection pane="bottomLeft" activeCell="A8" sqref="A8"/>
      <selection pane="bottomRight" activeCell="E242" sqref="E242"/>
    </sheetView>
  </sheetViews>
  <sheetFormatPr defaultColWidth="9.140625" defaultRowHeight="16.5" customHeight="1"/>
  <cols>
    <col min="1" max="1" width="8" style="63" customWidth="1"/>
    <col min="2" max="2" width="20.5703125" style="1" customWidth="1"/>
    <col min="3" max="3" width="25.85546875" style="1" customWidth="1"/>
    <col min="4" max="4" width="16.5703125" style="42" customWidth="1"/>
    <col min="5" max="5" width="11.42578125" style="1" customWidth="1"/>
    <col min="6" max="6" width="8.140625" style="1" customWidth="1"/>
    <col min="7" max="7" width="8.28515625" style="1" customWidth="1"/>
    <col min="8" max="18" width="6.5703125" style="1" customWidth="1"/>
    <col min="19" max="19" width="7.5703125" style="1" customWidth="1"/>
    <col min="20" max="20" width="6.5703125" style="1" customWidth="1"/>
    <col min="21" max="22" width="8.28515625" style="1" customWidth="1"/>
    <col min="23" max="23" width="6.5703125" style="1" customWidth="1"/>
    <col min="24" max="24" width="6.7109375" style="1" customWidth="1"/>
    <col min="25" max="25" width="11.42578125" style="1" customWidth="1"/>
    <col min="26" max="26" width="8" style="1" customWidth="1"/>
    <col min="27" max="27" width="6.7109375" style="1" customWidth="1"/>
    <col min="28" max="28" width="11.42578125" style="1" customWidth="1"/>
    <col min="29" max="29" width="8" style="1" customWidth="1"/>
    <col min="30" max="30" width="7.42578125" style="1" customWidth="1"/>
    <col min="31" max="31" width="9.5703125" style="1" customWidth="1"/>
    <col min="32" max="32" width="9.28515625" style="1" customWidth="1"/>
    <col min="33" max="33" width="6.7109375" style="1" customWidth="1"/>
    <col min="34" max="34" width="11" style="1" customWidth="1"/>
    <col min="35" max="35" width="8.7109375" style="1" customWidth="1"/>
    <col min="36" max="36" width="6.7109375" style="1" hidden="1" customWidth="1"/>
    <col min="37" max="37" width="9.7109375" style="1" hidden="1" customWidth="1"/>
    <col min="38" max="38" width="7.28515625" style="1" customWidth="1"/>
    <col min="39" max="39" width="6.7109375" style="1" hidden="1" customWidth="1"/>
    <col min="40" max="40" width="0.42578125" style="1" hidden="1" customWidth="1"/>
    <col min="41" max="41" width="10.28515625" style="1" customWidth="1"/>
    <col min="42" max="42" width="6.7109375" style="1" customWidth="1"/>
    <col min="43" max="43" width="10.85546875" style="1" customWidth="1"/>
    <col min="44" max="44" width="32.85546875" style="4" customWidth="1"/>
    <col min="45" max="45" width="28.5703125" style="1" customWidth="1"/>
    <col min="46" max="47" width="9.140625" style="1"/>
    <col min="48" max="48" width="12.7109375" style="1" customWidth="1"/>
    <col min="49" max="16384" width="9.140625" style="1"/>
  </cols>
  <sheetData>
    <row r="1" spans="1:48" ht="16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</row>
    <row r="2" spans="1:48" ht="16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</row>
    <row r="3" spans="1:48" ht="16.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</row>
    <row r="4" spans="1:48" ht="16.5" customHeight="1">
      <c r="A4" s="173" t="s">
        <v>233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</row>
    <row r="6" spans="1:48" ht="16.5" customHeight="1">
      <c r="A6" s="174" t="s">
        <v>0</v>
      </c>
      <c r="B6" s="177" t="s">
        <v>175</v>
      </c>
      <c r="C6" s="171" t="s">
        <v>176</v>
      </c>
      <c r="D6" s="171" t="s">
        <v>1</v>
      </c>
      <c r="E6" s="180" t="s">
        <v>177</v>
      </c>
      <c r="F6" s="180"/>
      <c r="G6" s="180"/>
      <c r="H6" s="171" t="s">
        <v>2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 t="s">
        <v>3</v>
      </c>
      <c r="AS6" s="171" t="s">
        <v>4</v>
      </c>
    </row>
    <row r="7" spans="1:48" ht="16.5" customHeight="1">
      <c r="A7" s="175"/>
      <c r="B7" s="178"/>
      <c r="C7" s="171"/>
      <c r="D7" s="171"/>
      <c r="E7" s="180"/>
      <c r="F7" s="180"/>
      <c r="G7" s="180"/>
      <c r="H7" s="171" t="s">
        <v>5</v>
      </c>
      <c r="I7" s="171"/>
      <c r="J7" s="171"/>
      <c r="K7" s="171" t="s">
        <v>6</v>
      </c>
      <c r="L7" s="171"/>
      <c r="M7" s="171"/>
      <c r="N7" s="171" t="s">
        <v>7</v>
      </c>
      <c r="O7" s="171"/>
      <c r="P7" s="171"/>
      <c r="Q7" s="171" t="s">
        <v>8</v>
      </c>
      <c r="R7" s="171"/>
      <c r="S7" s="171"/>
      <c r="T7" s="171" t="s">
        <v>9</v>
      </c>
      <c r="U7" s="171"/>
      <c r="V7" s="171"/>
      <c r="W7" s="171" t="s">
        <v>10</v>
      </c>
      <c r="X7" s="171"/>
      <c r="Y7" s="171"/>
      <c r="Z7" s="171" t="s">
        <v>11</v>
      </c>
      <c r="AA7" s="171"/>
      <c r="AB7" s="171"/>
      <c r="AC7" s="171" t="s">
        <v>12</v>
      </c>
      <c r="AD7" s="171"/>
      <c r="AE7" s="171"/>
      <c r="AF7" s="171" t="s">
        <v>13</v>
      </c>
      <c r="AG7" s="171"/>
      <c r="AH7" s="171"/>
      <c r="AI7" s="171" t="s">
        <v>14</v>
      </c>
      <c r="AJ7" s="171"/>
      <c r="AK7" s="171"/>
      <c r="AL7" s="171" t="s">
        <v>15</v>
      </c>
      <c r="AM7" s="171"/>
      <c r="AN7" s="171"/>
      <c r="AO7" s="171" t="s">
        <v>16</v>
      </c>
      <c r="AP7" s="171"/>
      <c r="AQ7" s="171"/>
      <c r="AR7" s="171"/>
      <c r="AS7" s="171"/>
    </row>
    <row r="8" spans="1:48" s="4" customFormat="1" ht="16.5" customHeight="1">
      <c r="A8" s="176"/>
      <c r="B8" s="179"/>
      <c r="C8" s="171"/>
      <c r="D8" s="171"/>
      <c r="E8" s="58" t="s">
        <v>17</v>
      </c>
      <c r="F8" s="58" t="s">
        <v>18</v>
      </c>
      <c r="G8" s="2" t="s">
        <v>19</v>
      </c>
      <c r="H8" s="56" t="s">
        <v>17</v>
      </c>
      <c r="I8" s="56" t="s">
        <v>18</v>
      </c>
      <c r="J8" s="3" t="s">
        <v>19</v>
      </c>
      <c r="K8" s="56" t="s">
        <v>17</v>
      </c>
      <c r="L8" s="56" t="s">
        <v>18</v>
      </c>
      <c r="M8" s="3" t="s">
        <v>19</v>
      </c>
      <c r="N8" s="56" t="s">
        <v>17</v>
      </c>
      <c r="O8" s="56" t="s">
        <v>18</v>
      </c>
      <c r="P8" s="3" t="s">
        <v>19</v>
      </c>
      <c r="Q8" s="56" t="s">
        <v>17</v>
      </c>
      <c r="R8" s="56" t="s">
        <v>18</v>
      </c>
      <c r="S8" s="3" t="s">
        <v>19</v>
      </c>
      <c r="T8" s="56" t="s">
        <v>17</v>
      </c>
      <c r="U8" s="56" t="s">
        <v>18</v>
      </c>
      <c r="V8" s="3" t="s">
        <v>19</v>
      </c>
      <c r="W8" s="56" t="s">
        <v>17</v>
      </c>
      <c r="X8" s="56" t="s">
        <v>18</v>
      </c>
      <c r="Y8" s="3" t="s">
        <v>19</v>
      </c>
      <c r="Z8" s="56" t="s">
        <v>17</v>
      </c>
      <c r="AA8" s="56" t="s">
        <v>18</v>
      </c>
      <c r="AB8" s="3" t="s">
        <v>19</v>
      </c>
      <c r="AC8" s="56" t="s">
        <v>17</v>
      </c>
      <c r="AD8" s="56" t="s">
        <v>18</v>
      </c>
      <c r="AE8" s="3" t="s">
        <v>19</v>
      </c>
      <c r="AF8" s="56" t="s">
        <v>17</v>
      </c>
      <c r="AG8" s="56" t="s">
        <v>18</v>
      </c>
      <c r="AH8" s="3" t="s">
        <v>19</v>
      </c>
      <c r="AI8" s="56" t="s">
        <v>17</v>
      </c>
      <c r="AJ8" s="56" t="s">
        <v>18</v>
      </c>
      <c r="AK8" s="3" t="s">
        <v>19</v>
      </c>
      <c r="AL8" s="56" t="s">
        <v>17</v>
      </c>
      <c r="AM8" s="56" t="s">
        <v>18</v>
      </c>
      <c r="AN8" s="3" t="s">
        <v>19</v>
      </c>
      <c r="AO8" s="56" t="s">
        <v>17</v>
      </c>
      <c r="AP8" s="56" t="s">
        <v>18</v>
      </c>
      <c r="AQ8" s="3" t="s">
        <v>19</v>
      </c>
      <c r="AR8" s="171"/>
      <c r="AS8" s="171"/>
    </row>
    <row r="9" spans="1:48" s="6" customFormat="1" ht="16.5" customHeight="1">
      <c r="A9" s="57">
        <v>1</v>
      </c>
      <c r="B9" s="56">
        <v>2</v>
      </c>
      <c r="C9" s="56">
        <v>3</v>
      </c>
      <c r="D9" s="51">
        <v>5</v>
      </c>
      <c r="E9" s="58">
        <v>6</v>
      </c>
      <c r="F9" s="58">
        <v>7</v>
      </c>
      <c r="G9" s="2" t="s">
        <v>20</v>
      </c>
      <c r="H9" s="56">
        <v>9</v>
      </c>
      <c r="I9" s="56">
        <v>10</v>
      </c>
      <c r="J9" s="56">
        <v>11</v>
      </c>
      <c r="K9" s="56">
        <v>12</v>
      </c>
      <c r="L9" s="56">
        <v>13</v>
      </c>
      <c r="M9" s="56">
        <v>14</v>
      </c>
      <c r="N9" s="5">
        <v>15</v>
      </c>
      <c r="O9" s="5">
        <v>16</v>
      </c>
      <c r="P9" s="5">
        <v>17</v>
      </c>
      <c r="Q9" s="5">
        <v>18</v>
      </c>
      <c r="R9" s="5">
        <v>19</v>
      </c>
      <c r="S9" s="5">
        <v>20</v>
      </c>
      <c r="T9" s="5">
        <v>21</v>
      </c>
      <c r="U9" s="5">
        <v>22</v>
      </c>
      <c r="V9" s="5">
        <v>23</v>
      </c>
      <c r="W9" s="5">
        <v>24</v>
      </c>
      <c r="X9" s="5">
        <v>25</v>
      </c>
      <c r="Y9" s="5">
        <v>26</v>
      </c>
      <c r="Z9" s="5">
        <v>27</v>
      </c>
      <c r="AA9" s="5">
        <v>28</v>
      </c>
      <c r="AB9" s="5">
        <v>29</v>
      </c>
      <c r="AC9" s="5">
        <v>30</v>
      </c>
      <c r="AD9" s="5">
        <v>31</v>
      </c>
      <c r="AE9" s="5">
        <v>32</v>
      </c>
      <c r="AF9" s="5">
        <v>33</v>
      </c>
      <c r="AG9" s="5">
        <v>34</v>
      </c>
      <c r="AH9" s="5">
        <v>35</v>
      </c>
      <c r="AI9" s="5">
        <v>36</v>
      </c>
      <c r="AJ9" s="5">
        <v>37</v>
      </c>
      <c r="AK9" s="5">
        <v>38</v>
      </c>
      <c r="AL9" s="5">
        <v>39</v>
      </c>
      <c r="AM9" s="5">
        <v>40</v>
      </c>
      <c r="AN9" s="5">
        <v>41</v>
      </c>
      <c r="AO9" s="5">
        <v>42</v>
      </c>
      <c r="AP9" s="5">
        <v>43</v>
      </c>
      <c r="AQ9" s="5">
        <v>44</v>
      </c>
      <c r="AR9" s="5">
        <v>45</v>
      </c>
      <c r="AS9" s="5">
        <v>46</v>
      </c>
    </row>
    <row r="10" spans="1:48" s="13" customFormat="1" ht="16.5" customHeight="1">
      <c r="A10" s="157" t="s">
        <v>44</v>
      </c>
      <c r="B10" s="160" t="s">
        <v>21</v>
      </c>
      <c r="C10" s="182"/>
      <c r="D10" s="7" t="s">
        <v>130</v>
      </c>
      <c r="E10" s="8">
        <f>E12+E13+E11+E14</f>
        <v>9694</v>
      </c>
      <c r="F10" s="8">
        <f>F12+F13+F11+F14</f>
        <v>6137.7999999999993</v>
      </c>
      <c r="G10" s="9">
        <f>F10/E10*100</f>
        <v>63.315452857437585</v>
      </c>
      <c r="H10" s="10">
        <f>H11+H12+H13+H14</f>
        <v>136.69999999999999</v>
      </c>
      <c r="I10" s="10">
        <f>I11+I12+I13+I14</f>
        <v>58.1</v>
      </c>
      <c r="J10" s="48">
        <f>I10/H10*100</f>
        <v>42.501828822238487</v>
      </c>
      <c r="K10" s="10">
        <f>K11+K12+K13+K14</f>
        <v>1421.4</v>
      </c>
      <c r="L10" s="10">
        <f>L11+L12+L13+L14</f>
        <v>852</v>
      </c>
      <c r="M10" s="48">
        <f>L10/K10*100</f>
        <v>59.940903334740391</v>
      </c>
      <c r="N10" s="10">
        <f>N11+N12+N13+N14</f>
        <v>1021.4999999999999</v>
      </c>
      <c r="O10" s="10">
        <f>O11+O12+O13+O14</f>
        <v>558.1</v>
      </c>
      <c r="P10" s="48">
        <f>O10/N10*100</f>
        <v>54.635340186000988</v>
      </c>
      <c r="Q10" s="10">
        <f>Q11+Q12+Q13+Q14</f>
        <v>394.1</v>
      </c>
      <c r="R10" s="10">
        <f>R11+R12+R13+R14</f>
        <v>1165.4000000000001</v>
      </c>
      <c r="S10" s="48">
        <f>R10/Q10*100</f>
        <v>295.71174828723679</v>
      </c>
      <c r="T10" s="10">
        <f>T11+T12+T13+T14</f>
        <v>486.69999999999993</v>
      </c>
      <c r="U10" s="10">
        <f>U11+U12+U13+U14</f>
        <v>245.79999999999998</v>
      </c>
      <c r="V10" s="48">
        <f>U10/T10*100</f>
        <v>50.503390178754884</v>
      </c>
      <c r="W10" s="10">
        <f>W11+W12+W13+W14</f>
        <v>604.1</v>
      </c>
      <c r="X10" s="10">
        <f>X11+X12+X13+X14</f>
        <v>958.80000000000007</v>
      </c>
      <c r="Y10" s="48">
        <f>X10/W10*100</f>
        <v>158.71544446283727</v>
      </c>
      <c r="Z10" s="10">
        <f>Z11+Z12+Z13+Z14</f>
        <v>513.30000000000007</v>
      </c>
      <c r="AA10" s="10">
        <f>AA11+AA12+AA13+AA14</f>
        <v>509.1</v>
      </c>
      <c r="AB10" s="48">
        <f t="shared" ref="AB10:AE25" si="0">AA10/Z10*100</f>
        <v>99.181765049678532</v>
      </c>
      <c r="AC10" s="10">
        <f>AC11+AC12+AC13+AC14</f>
        <v>850.3</v>
      </c>
      <c r="AD10" s="10">
        <f>AD11+AD12+AD13+AD14</f>
        <v>893.40000000000009</v>
      </c>
      <c r="AE10" s="48">
        <f t="shared" si="0"/>
        <v>105.06879924732448</v>
      </c>
      <c r="AF10" s="10">
        <f>AF11+AF12+AF13+AF14</f>
        <v>834.3</v>
      </c>
      <c r="AG10" s="10">
        <f>AG11+AG12+AG13+AG14</f>
        <v>897.10000000000014</v>
      </c>
      <c r="AH10" s="48">
        <f t="shared" ref="AH10:AH52" si="1">AG10/AF10*100</f>
        <v>107.52726836869233</v>
      </c>
      <c r="AI10" s="10">
        <f>AI11+AI12+AI13+AI14</f>
        <v>793.2</v>
      </c>
      <c r="AJ10" s="10">
        <f>AJ11+AJ12+AJ13+AJ14</f>
        <v>0</v>
      </c>
      <c r="AK10" s="47">
        <f>AJ10/AI10*100</f>
        <v>0</v>
      </c>
      <c r="AL10" s="10">
        <f>AL11+AL12+AL13+AL14</f>
        <v>617.29999999999995</v>
      </c>
      <c r="AM10" s="10">
        <f>AM11+AM12+AM13+AM14</f>
        <v>0</v>
      </c>
      <c r="AN10" s="47">
        <v>0</v>
      </c>
      <c r="AO10" s="10">
        <f>AO11+AO12+AO13+AO14</f>
        <v>2021.1</v>
      </c>
      <c r="AP10" s="10">
        <f>AP11+AP12+AP13+AP14</f>
        <v>0</v>
      </c>
      <c r="AQ10" s="47">
        <v>0</v>
      </c>
      <c r="AR10" s="185"/>
      <c r="AS10" s="185"/>
      <c r="AT10" s="11"/>
      <c r="AU10" s="12"/>
      <c r="AV10" s="11"/>
    </row>
    <row r="11" spans="1:48" s="13" customFormat="1" ht="27" customHeight="1">
      <c r="A11" s="157"/>
      <c r="B11" s="160"/>
      <c r="C11" s="182"/>
      <c r="D11" s="14" t="s">
        <v>126</v>
      </c>
      <c r="E11" s="8">
        <f t="shared" ref="E11:F11" si="2">H11+K11+N11+Q11+T11+W11+Z11+AC11+AF11+AI11+AL11+AO11</f>
        <v>0</v>
      </c>
      <c r="F11" s="15">
        <f t="shared" si="2"/>
        <v>0</v>
      </c>
      <c r="G11" s="8">
        <v>0</v>
      </c>
      <c r="H11" s="50">
        <f t="shared" ref="H11:I13" si="3">H16+H21+H26+H31+H36+H41+H46+H51+H62</f>
        <v>0</v>
      </c>
      <c r="I11" s="83">
        <f t="shared" si="3"/>
        <v>0</v>
      </c>
      <c r="J11" s="45">
        <v>0</v>
      </c>
      <c r="K11" s="83">
        <f t="shared" ref="K11:L13" si="4">K16+K21+K26+K31+K36+K41+K46+K51+K62</f>
        <v>0</v>
      </c>
      <c r="L11" s="83">
        <f t="shared" si="4"/>
        <v>0</v>
      </c>
      <c r="M11" s="45">
        <v>0</v>
      </c>
      <c r="N11" s="83">
        <f t="shared" ref="N11:O13" si="5">N16+N21+N26+N31+N36+N41+N46+N51+N62</f>
        <v>0</v>
      </c>
      <c r="O11" s="83">
        <f t="shared" si="5"/>
        <v>0</v>
      </c>
      <c r="P11" s="45">
        <v>0</v>
      </c>
      <c r="Q11" s="83">
        <f t="shared" ref="Q11:R13" si="6">Q16+Q21+Q26+Q31+Q36+Q41+Q46+Q51+Q62</f>
        <v>0</v>
      </c>
      <c r="R11" s="83">
        <f t="shared" si="6"/>
        <v>0</v>
      </c>
      <c r="S11" s="45">
        <v>0</v>
      </c>
      <c r="T11" s="83">
        <f t="shared" ref="T11:U13" si="7">T16+T21+T26+T31+T36+T41+T46+T51+T62</f>
        <v>0</v>
      </c>
      <c r="U11" s="83">
        <f t="shared" si="7"/>
        <v>0</v>
      </c>
      <c r="V11" s="45">
        <v>0</v>
      </c>
      <c r="W11" s="83">
        <f t="shared" ref="W11:X13" si="8">W16+W21+W26+W31+W36+W41+W46+W51+W62</f>
        <v>0</v>
      </c>
      <c r="X11" s="83">
        <f t="shared" si="8"/>
        <v>0</v>
      </c>
      <c r="Y11" s="45">
        <v>0</v>
      </c>
      <c r="Z11" s="83">
        <f t="shared" ref="Z11:AA13" si="9">Z16+Z21+Z26+Z31+Z36+Z41+Z46+Z51+Z62</f>
        <v>0</v>
      </c>
      <c r="AA11" s="83">
        <f t="shared" si="9"/>
        <v>0</v>
      </c>
      <c r="AB11" s="44">
        <v>0</v>
      </c>
      <c r="AC11" s="83">
        <f t="shared" ref="AC11:AD13" si="10">AC16+AC21+AC26+AC31+AC36+AC41+AC46+AC51+AC62</f>
        <v>0</v>
      </c>
      <c r="AD11" s="83">
        <f t="shared" si="10"/>
        <v>0</v>
      </c>
      <c r="AE11" s="45">
        <v>0</v>
      </c>
      <c r="AF11" s="83">
        <f t="shared" ref="AF11:AG13" si="11">AF16+AF21+AF26+AF31+AF36+AF41+AF46+AF51+AF62</f>
        <v>0</v>
      </c>
      <c r="AG11" s="83">
        <f t="shared" si="11"/>
        <v>0</v>
      </c>
      <c r="AH11" s="45">
        <v>0</v>
      </c>
      <c r="AI11" s="83">
        <f t="shared" ref="AI11:AJ13" si="12">AI16+AI21+AI26+AI31+AI36+AI41+AI46+AI51+AI62</f>
        <v>0</v>
      </c>
      <c r="AJ11" s="83">
        <f t="shared" si="12"/>
        <v>0</v>
      </c>
      <c r="AK11" s="44">
        <v>0</v>
      </c>
      <c r="AL11" s="83">
        <f t="shared" ref="AL11:AM13" si="13">AL16+AL21+AL26+AL31+AL36+AL41+AL46+AL51+AL62</f>
        <v>0</v>
      </c>
      <c r="AM11" s="83">
        <f t="shared" si="13"/>
        <v>0</v>
      </c>
      <c r="AN11" s="44">
        <v>0</v>
      </c>
      <c r="AO11" s="83">
        <f t="shared" ref="AO11:AP13" si="14">AO16+AO21+AO26+AO31+AO36+AO41+AO46+AO51+AO62</f>
        <v>0</v>
      </c>
      <c r="AP11" s="83">
        <f t="shared" si="14"/>
        <v>0</v>
      </c>
      <c r="AQ11" s="44">
        <v>0</v>
      </c>
      <c r="AR11" s="185"/>
      <c r="AS11" s="185"/>
      <c r="AT11" s="11"/>
      <c r="AU11" s="11"/>
      <c r="AV11" s="11"/>
    </row>
    <row r="12" spans="1:48" s="13" customFormat="1" ht="27" customHeight="1">
      <c r="A12" s="157"/>
      <c r="B12" s="160"/>
      <c r="C12" s="182"/>
      <c r="D12" s="16" t="s">
        <v>24</v>
      </c>
      <c r="E12" s="8">
        <f>H12+K12+N12+Q12+T12+W12+Z12+AC12+AF12+AI12+AL12+AO12</f>
        <v>7860.9</v>
      </c>
      <c r="F12" s="15">
        <f>I12+L12+O12+R12+U12+X12+AA12+AD12+AG12+AJ12+AM12+AP12</f>
        <v>5024.3999999999996</v>
      </c>
      <c r="G12" s="8">
        <f>F12/E12*100</f>
        <v>63.916345456627099</v>
      </c>
      <c r="H12" s="50">
        <f t="shared" si="3"/>
        <v>136.69999999999999</v>
      </c>
      <c r="I12" s="83">
        <f t="shared" si="3"/>
        <v>58.1</v>
      </c>
      <c r="J12" s="45">
        <f t="shared" ref="J12:J52" si="15">I12/H12*100</f>
        <v>42.501828822238487</v>
      </c>
      <c r="K12" s="83">
        <f t="shared" si="4"/>
        <v>1317.2</v>
      </c>
      <c r="L12" s="83">
        <f t="shared" si="4"/>
        <v>747.8</v>
      </c>
      <c r="M12" s="45">
        <f t="shared" ref="M12:M52" si="16">L12/K12*100</f>
        <v>56.771940479805636</v>
      </c>
      <c r="N12" s="83">
        <f t="shared" si="5"/>
        <v>889.59999999999991</v>
      </c>
      <c r="O12" s="83">
        <f t="shared" si="5"/>
        <v>427.2</v>
      </c>
      <c r="P12" s="45">
        <f>O12/N12*100</f>
        <v>48.021582733812949</v>
      </c>
      <c r="Q12" s="83">
        <f t="shared" si="6"/>
        <v>261.2</v>
      </c>
      <c r="R12" s="83">
        <f t="shared" si="6"/>
        <v>1051.5</v>
      </c>
      <c r="S12" s="45">
        <f>R12/Q12*100</f>
        <v>402.56508422664626</v>
      </c>
      <c r="T12" s="83">
        <f t="shared" si="7"/>
        <v>311.59999999999997</v>
      </c>
      <c r="U12" s="83">
        <f t="shared" si="7"/>
        <v>84.699999999999989</v>
      </c>
      <c r="V12" s="45">
        <f>U12/T12*100</f>
        <v>27.182284980744541</v>
      </c>
      <c r="W12" s="83">
        <f t="shared" si="8"/>
        <v>412.6</v>
      </c>
      <c r="X12" s="83">
        <f t="shared" si="8"/>
        <v>750.40000000000009</v>
      </c>
      <c r="Y12" s="45">
        <f>X12/W12*100</f>
        <v>181.87106156083374</v>
      </c>
      <c r="Z12" s="83">
        <f t="shared" si="9"/>
        <v>384.30000000000007</v>
      </c>
      <c r="AA12" s="83">
        <f t="shared" si="9"/>
        <v>383.6</v>
      </c>
      <c r="AB12" s="45">
        <f t="shared" si="0"/>
        <v>99.817850637522753</v>
      </c>
      <c r="AC12" s="83">
        <f t="shared" si="10"/>
        <v>673.3</v>
      </c>
      <c r="AD12" s="83">
        <f t="shared" si="10"/>
        <v>732.2</v>
      </c>
      <c r="AE12" s="45">
        <f t="shared" si="0"/>
        <v>108.74795781969407</v>
      </c>
      <c r="AF12" s="83">
        <f t="shared" si="11"/>
        <v>705.3</v>
      </c>
      <c r="AG12" s="83">
        <f t="shared" si="11"/>
        <v>788.90000000000009</v>
      </c>
      <c r="AH12" s="45">
        <f t="shared" si="1"/>
        <v>111.8531121508578</v>
      </c>
      <c r="AI12" s="83">
        <f t="shared" si="12"/>
        <v>384.20000000000005</v>
      </c>
      <c r="AJ12" s="83">
        <f t="shared" si="12"/>
        <v>0</v>
      </c>
      <c r="AK12" s="44">
        <f>AJ12/AI12*100</f>
        <v>0</v>
      </c>
      <c r="AL12" s="83">
        <f t="shared" si="13"/>
        <v>488.3</v>
      </c>
      <c r="AM12" s="83">
        <f t="shared" si="13"/>
        <v>0</v>
      </c>
      <c r="AN12" s="44">
        <v>0</v>
      </c>
      <c r="AO12" s="83">
        <f t="shared" si="14"/>
        <v>1896.6</v>
      </c>
      <c r="AP12" s="83">
        <f t="shared" si="14"/>
        <v>0</v>
      </c>
      <c r="AQ12" s="44">
        <v>0</v>
      </c>
      <c r="AR12" s="185"/>
      <c r="AS12" s="185"/>
      <c r="AT12" s="11"/>
      <c r="AU12" s="11"/>
      <c r="AV12" s="11"/>
    </row>
    <row r="13" spans="1:48" s="13" customFormat="1" ht="16.5" customHeight="1">
      <c r="A13" s="157"/>
      <c r="B13" s="160"/>
      <c r="C13" s="182"/>
      <c r="D13" s="16" t="s">
        <v>127</v>
      </c>
      <c r="E13" s="8">
        <f>H13+K13+N13+Q13+T13+W13+Z13+AC13+AF13+AI13+AL13+AO13</f>
        <v>1833.1</v>
      </c>
      <c r="F13" s="15">
        <f>I13+L13+O13+R13+U13+X13+AA13+AD13+AG13+AJ13+AM13+AP13</f>
        <v>1113.4000000000001</v>
      </c>
      <c r="G13" s="8">
        <f>F13/E13*100</f>
        <v>60.738639463204414</v>
      </c>
      <c r="H13" s="50">
        <f t="shared" si="3"/>
        <v>0</v>
      </c>
      <c r="I13" s="83">
        <f t="shared" si="3"/>
        <v>0</v>
      </c>
      <c r="J13" s="45">
        <v>0</v>
      </c>
      <c r="K13" s="83">
        <f t="shared" si="4"/>
        <v>104.2</v>
      </c>
      <c r="L13" s="83">
        <f t="shared" si="4"/>
        <v>104.2</v>
      </c>
      <c r="M13" s="45">
        <f t="shared" si="16"/>
        <v>100</v>
      </c>
      <c r="N13" s="83">
        <f t="shared" si="5"/>
        <v>131.9</v>
      </c>
      <c r="O13" s="83">
        <f t="shared" si="5"/>
        <v>130.9</v>
      </c>
      <c r="P13" s="45">
        <f>O13/N13*100</f>
        <v>99.241849886277478</v>
      </c>
      <c r="Q13" s="83">
        <f t="shared" si="6"/>
        <v>132.9</v>
      </c>
      <c r="R13" s="83">
        <f t="shared" si="6"/>
        <v>113.9</v>
      </c>
      <c r="S13" s="45">
        <f>R13/Q13*100</f>
        <v>85.703536493604219</v>
      </c>
      <c r="T13" s="83">
        <f t="shared" si="7"/>
        <v>175.1</v>
      </c>
      <c r="U13" s="83">
        <f t="shared" si="7"/>
        <v>161.1</v>
      </c>
      <c r="V13" s="45">
        <f>U13/T13*100</f>
        <v>92.004568817818395</v>
      </c>
      <c r="W13" s="83">
        <f t="shared" si="8"/>
        <v>191.5</v>
      </c>
      <c r="X13" s="83">
        <f t="shared" si="8"/>
        <v>208.4</v>
      </c>
      <c r="Y13" s="45">
        <f>X13/W13*100</f>
        <v>108.82506527415143</v>
      </c>
      <c r="Z13" s="83">
        <f t="shared" si="9"/>
        <v>129</v>
      </c>
      <c r="AA13" s="83">
        <f t="shared" si="9"/>
        <v>125.5</v>
      </c>
      <c r="AB13" s="45">
        <f t="shared" si="0"/>
        <v>97.286821705426348</v>
      </c>
      <c r="AC13" s="83">
        <f t="shared" si="10"/>
        <v>177</v>
      </c>
      <c r="AD13" s="83">
        <f t="shared" si="10"/>
        <v>161.19999999999999</v>
      </c>
      <c r="AE13" s="45">
        <f t="shared" si="0"/>
        <v>91.073446327683598</v>
      </c>
      <c r="AF13" s="83">
        <f t="shared" si="11"/>
        <v>129</v>
      </c>
      <c r="AG13" s="83">
        <f t="shared" si="11"/>
        <v>108.2</v>
      </c>
      <c r="AH13" s="45">
        <f t="shared" si="1"/>
        <v>83.875968992248062</v>
      </c>
      <c r="AI13" s="83">
        <f t="shared" si="12"/>
        <v>409</v>
      </c>
      <c r="AJ13" s="83">
        <f t="shared" si="12"/>
        <v>0</v>
      </c>
      <c r="AK13" s="44">
        <f>AJ13/AI13*100</f>
        <v>0</v>
      </c>
      <c r="AL13" s="83">
        <f t="shared" si="13"/>
        <v>129</v>
      </c>
      <c r="AM13" s="83">
        <f t="shared" si="13"/>
        <v>0</v>
      </c>
      <c r="AN13" s="44">
        <v>0</v>
      </c>
      <c r="AO13" s="83">
        <f t="shared" si="14"/>
        <v>124.5</v>
      </c>
      <c r="AP13" s="83">
        <f t="shared" si="14"/>
        <v>0</v>
      </c>
      <c r="AQ13" s="44">
        <v>0</v>
      </c>
      <c r="AR13" s="185"/>
      <c r="AS13" s="185"/>
      <c r="AT13" s="11"/>
      <c r="AU13" s="11"/>
      <c r="AV13" s="11"/>
    </row>
    <row r="14" spans="1:48" s="13" customFormat="1" ht="28.5" customHeight="1">
      <c r="A14" s="181"/>
      <c r="B14" s="183"/>
      <c r="C14" s="184"/>
      <c r="D14" s="16" t="s">
        <v>128</v>
      </c>
      <c r="E14" s="8">
        <v>0</v>
      </c>
      <c r="F14" s="15">
        <f t="shared" ref="F14" si="17">I14+L14+O14+R14+U14+X14+AA14+AD14+AG14+AJ14+AM14+AP14</f>
        <v>0</v>
      </c>
      <c r="G14" s="8">
        <v>0</v>
      </c>
      <c r="H14" s="50">
        <f t="shared" ref="H14:I14" si="18">H19+H24+H29+H34+H39+H44+H49+H54+H70</f>
        <v>0</v>
      </c>
      <c r="I14" s="50">
        <f t="shared" si="18"/>
        <v>0</v>
      </c>
      <c r="J14" s="45">
        <v>0</v>
      </c>
      <c r="K14" s="50">
        <f t="shared" ref="K14:L14" si="19">K19+K24+K29+K34+K39+K44+K49+K54+K70</f>
        <v>0</v>
      </c>
      <c r="L14" s="50">
        <f t="shared" si="19"/>
        <v>0</v>
      </c>
      <c r="M14" s="45">
        <v>0</v>
      </c>
      <c r="N14" s="50">
        <f t="shared" ref="N14:O14" si="20">N19+N24+N29+N34+N39+N44+N49+N54+N70</f>
        <v>0</v>
      </c>
      <c r="O14" s="50">
        <f t="shared" si="20"/>
        <v>0</v>
      </c>
      <c r="P14" s="80">
        <v>0</v>
      </c>
      <c r="Q14" s="50">
        <f t="shared" ref="Q14:R14" si="21">Q19+Q24+Q29+Q34+Q39+Q44+Q49+Q54+Q70</f>
        <v>0</v>
      </c>
      <c r="R14" s="50">
        <f t="shared" si="21"/>
        <v>0</v>
      </c>
      <c r="S14" s="45">
        <v>0</v>
      </c>
      <c r="T14" s="50">
        <f t="shared" ref="T14:U14" si="22">T19+T24+T29+T34+T39+T44+T49+T54+T70</f>
        <v>0</v>
      </c>
      <c r="U14" s="50">
        <f t="shared" si="22"/>
        <v>0</v>
      </c>
      <c r="V14" s="45">
        <v>0</v>
      </c>
      <c r="W14" s="50">
        <f t="shared" ref="W14:X14" si="23">W19+W24+W29+W34+W39+W44+W49+W54+W70</f>
        <v>0</v>
      </c>
      <c r="X14" s="50">
        <f t="shared" si="23"/>
        <v>0</v>
      </c>
      <c r="Y14" s="45">
        <v>0</v>
      </c>
      <c r="Z14" s="50">
        <f t="shared" ref="Z14:AA14" si="24">Z19+Z24+Z29+Z34+Z39+Z44+Z49+Z54+Z70</f>
        <v>0</v>
      </c>
      <c r="AA14" s="50">
        <f t="shared" si="24"/>
        <v>0</v>
      </c>
      <c r="AB14" s="44">
        <v>0</v>
      </c>
      <c r="AC14" s="50">
        <f t="shared" ref="AC14:AD14" si="25">AC19+AC24+AC29+AC34+AC39+AC44+AC49+AC54+AC70</f>
        <v>0</v>
      </c>
      <c r="AD14" s="50">
        <f t="shared" si="25"/>
        <v>0</v>
      </c>
      <c r="AE14" s="45">
        <v>0</v>
      </c>
      <c r="AF14" s="50">
        <f t="shared" ref="AF14:AG14" si="26">AF19+AF24+AF29+AF34+AF39+AF44+AF49+AF54+AF70</f>
        <v>0</v>
      </c>
      <c r="AG14" s="50">
        <f t="shared" si="26"/>
        <v>0</v>
      </c>
      <c r="AH14" s="45">
        <v>0</v>
      </c>
      <c r="AI14" s="50">
        <f t="shared" ref="AI14:AJ14" si="27">AI19+AI24+AI29+AI34+AI39+AI44+AI49+AI54+AI70</f>
        <v>0</v>
      </c>
      <c r="AJ14" s="50">
        <f t="shared" si="27"/>
        <v>0</v>
      </c>
      <c r="AK14" s="44">
        <v>0</v>
      </c>
      <c r="AL14" s="50">
        <f t="shared" ref="AL14:AM14" si="28">AL19+AL24+AL29+AL34+AL39+AL44+AL49+AL54+AL70</f>
        <v>0</v>
      </c>
      <c r="AM14" s="50">
        <f t="shared" si="28"/>
        <v>0</v>
      </c>
      <c r="AN14" s="44">
        <v>0</v>
      </c>
      <c r="AO14" s="50">
        <f t="shared" ref="AO14:AP14" si="29">AO19+AO24+AO29+AO34+AO39+AO44+AO49+AO54+AO70</f>
        <v>0</v>
      </c>
      <c r="AP14" s="50">
        <f t="shared" si="29"/>
        <v>0</v>
      </c>
      <c r="AQ14" s="44">
        <v>0</v>
      </c>
      <c r="AR14" s="185"/>
      <c r="AS14" s="185"/>
      <c r="AT14" s="11"/>
      <c r="AU14" s="11"/>
      <c r="AV14" s="11"/>
    </row>
    <row r="15" spans="1:48" s="13" customFormat="1" ht="16.5" customHeight="1">
      <c r="A15" s="121" t="s">
        <v>45</v>
      </c>
      <c r="B15" s="149" t="s">
        <v>84</v>
      </c>
      <c r="C15" s="102" t="s">
        <v>164</v>
      </c>
      <c r="D15" s="2" t="s">
        <v>130</v>
      </c>
      <c r="E15" s="8">
        <f>E16+E17+E18</f>
        <v>154.30000000000001</v>
      </c>
      <c r="F15" s="8">
        <f>F16+F17+F18</f>
        <v>114</v>
      </c>
      <c r="G15" s="8">
        <f>F15/E15*100</f>
        <v>73.88204795852235</v>
      </c>
      <c r="H15" s="17">
        <f>H16+H17+H18+H19</f>
        <v>6</v>
      </c>
      <c r="I15" s="17">
        <f>I16+I17+I18+I19</f>
        <v>0</v>
      </c>
      <c r="J15" s="45">
        <v>0</v>
      </c>
      <c r="K15" s="17">
        <f>K16+K17+K18+K19</f>
        <v>6</v>
      </c>
      <c r="L15" s="17">
        <f>L16+L17+L18+L19</f>
        <v>0</v>
      </c>
      <c r="M15" s="45">
        <v>0</v>
      </c>
      <c r="N15" s="17">
        <f>N16+N17+N18+N19</f>
        <v>13.7</v>
      </c>
      <c r="O15" s="17">
        <f>O16+O17+O18+O19</f>
        <v>6.7</v>
      </c>
      <c r="P15" s="80">
        <f t="shared" ref="P15:P18" si="30">O15/N15*100</f>
        <v>48.9051094890511</v>
      </c>
      <c r="Q15" s="17">
        <f>Q16+Q17+Q18+Q19</f>
        <v>25.8</v>
      </c>
      <c r="R15" s="17">
        <f>R16+R17+R18+R19</f>
        <v>38.9</v>
      </c>
      <c r="S15" s="17">
        <f>R15/Q15*100</f>
        <v>150.77519379844961</v>
      </c>
      <c r="T15" s="17">
        <f>T16+T17+T18+T19</f>
        <v>0</v>
      </c>
      <c r="U15" s="17">
        <f>U16+U17+U18+U19</f>
        <v>0</v>
      </c>
      <c r="V15" s="17">
        <f t="shared" ref="V15" si="31">V16+V17+V18+V19</f>
        <v>0</v>
      </c>
      <c r="W15" s="17">
        <f>W16+W17+W18+W19</f>
        <v>31.3</v>
      </c>
      <c r="X15" s="17">
        <f>X16+X17+X18+X19</f>
        <v>37.200000000000003</v>
      </c>
      <c r="Y15" s="45">
        <f>X15/W15*100</f>
        <v>118.84984025559106</v>
      </c>
      <c r="Z15" s="17">
        <f>Z16+Z17+Z18+Z19</f>
        <v>12.9</v>
      </c>
      <c r="AA15" s="17">
        <f>AA16+AA17+AA18+AA19</f>
        <v>12</v>
      </c>
      <c r="AB15" s="62">
        <f>AA15/Z15*100</f>
        <v>93.023255813953483</v>
      </c>
      <c r="AC15" s="17">
        <f>AC16+AC17+AC18+AC19</f>
        <v>12.9</v>
      </c>
      <c r="AD15" s="17">
        <f>AD16+AD17+AD18+AD19</f>
        <v>15</v>
      </c>
      <c r="AE15" s="45">
        <f>AD15/AC15*100</f>
        <v>116.27906976744187</v>
      </c>
      <c r="AF15" s="17">
        <f>AF16+AF17+AF18+AF19</f>
        <v>12.8</v>
      </c>
      <c r="AG15" s="17">
        <f>AG16+AG17+AG18+AG19</f>
        <v>4.2</v>
      </c>
      <c r="AH15" s="90">
        <f>AG15/AF15*100</f>
        <v>32.8125</v>
      </c>
      <c r="AI15" s="17">
        <f>AI16+AI17+AI18+AI19</f>
        <v>12.9</v>
      </c>
      <c r="AJ15" s="17">
        <f>AJ16+AJ17+AJ18+AJ19</f>
        <v>0</v>
      </c>
      <c r="AK15" s="45">
        <f>AJ15/AI15*100</f>
        <v>0</v>
      </c>
      <c r="AL15" s="17">
        <f>AL16+AL17+AL18+AL19</f>
        <v>12.9</v>
      </c>
      <c r="AM15" s="17">
        <f>AM16+AM17+AM18+AM19</f>
        <v>0</v>
      </c>
      <c r="AN15" s="45">
        <v>0</v>
      </c>
      <c r="AO15" s="17">
        <f>AO16+AO17+AO18+AO19</f>
        <v>7.1</v>
      </c>
      <c r="AP15" s="17">
        <f>AP16+AP17+AP18+AP19</f>
        <v>0</v>
      </c>
      <c r="AQ15" s="45">
        <v>0</v>
      </c>
      <c r="AR15" s="105" t="s">
        <v>234</v>
      </c>
      <c r="AS15" s="105"/>
      <c r="AT15" s="18"/>
      <c r="AU15" s="18"/>
      <c r="AV15" s="18"/>
    </row>
    <row r="16" spans="1:48" s="12" customFormat="1" ht="16.5" customHeight="1">
      <c r="A16" s="122"/>
      <c r="B16" s="150"/>
      <c r="C16" s="103"/>
      <c r="D16" s="51" t="s">
        <v>126</v>
      </c>
      <c r="E16" s="8">
        <f>H16+K16+N16+Q16+T16+W16+Z16+AC16+AF16+AI16+AL16+AO16</f>
        <v>0</v>
      </c>
      <c r="F16" s="15">
        <f t="shared" ref="F16" si="32">I16+L16+O16+R16+U16+X16+AA16+AD16+AG16+AJ16+AM16+AP16</f>
        <v>0</v>
      </c>
      <c r="G16" s="8">
        <v>0</v>
      </c>
      <c r="H16" s="19">
        <v>0</v>
      </c>
      <c r="I16" s="20">
        <v>0</v>
      </c>
      <c r="J16" s="20">
        <v>0</v>
      </c>
      <c r="K16" s="20">
        <v>0</v>
      </c>
      <c r="L16" s="21">
        <v>0</v>
      </c>
      <c r="M16" s="20">
        <v>0</v>
      </c>
      <c r="N16" s="19">
        <v>0</v>
      </c>
      <c r="O16" s="20">
        <v>0</v>
      </c>
      <c r="P16" s="80">
        <v>0</v>
      </c>
      <c r="Q16" s="20">
        <v>0</v>
      </c>
      <c r="R16" s="21">
        <v>0</v>
      </c>
      <c r="S16" s="20">
        <v>0</v>
      </c>
      <c r="T16" s="19">
        <v>0</v>
      </c>
      <c r="U16" s="21">
        <v>0</v>
      </c>
      <c r="V16" s="20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112"/>
      <c r="AS16" s="112"/>
      <c r="AT16" s="11"/>
      <c r="AU16" s="11"/>
      <c r="AV16" s="11"/>
    </row>
    <row r="17" spans="1:49" s="12" customFormat="1" ht="16.5" customHeight="1">
      <c r="A17" s="122"/>
      <c r="B17" s="150"/>
      <c r="C17" s="103"/>
      <c r="D17" s="22" t="s">
        <v>24</v>
      </c>
      <c r="E17" s="8">
        <f>H17+K17+N17+Q17+T17+W17+Z17+AC17+AF17+AI17+AL17+AO17</f>
        <v>108</v>
      </c>
      <c r="F17" s="15">
        <f>I17+L17+O17+R17+U17+X17+AA17+AD17+AG17+AJ17+AM17+AP17</f>
        <v>79.800000000000011</v>
      </c>
      <c r="G17" s="8">
        <f t="shared" ref="G17:G18" si="33">F17/E17*100</f>
        <v>73.8888888888889</v>
      </c>
      <c r="H17" s="19">
        <v>6</v>
      </c>
      <c r="I17" s="20">
        <v>0</v>
      </c>
      <c r="J17" s="20">
        <v>0</v>
      </c>
      <c r="K17" s="20">
        <v>6</v>
      </c>
      <c r="L17" s="21">
        <v>0</v>
      </c>
      <c r="M17" s="20">
        <v>0</v>
      </c>
      <c r="N17" s="19">
        <v>6</v>
      </c>
      <c r="O17" s="20">
        <v>0</v>
      </c>
      <c r="P17" s="80">
        <f t="shared" si="30"/>
        <v>0</v>
      </c>
      <c r="Q17" s="20">
        <v>18</v>
      </c>
      <c r="R17" s="21">
        <v>31.9</v>
      </c>
      <c r="S17" s="20">
        <f t="shared" ref="S17:S18" si="34">R17/Q17*100</f>
        <v>177.22222222222223</v>
      </c>
      <c r="T17" s="19">
        <v>0</v>
      </c>
      <c r="U17" s="21">
        <v>0</v>
      </c>
      <c r="V17" s="20">
        <v>0</v>
      </c>
      <c r="W17" s="19">
        <v>22</v>
      </c>
      <c r="X17" s="20">
        <v>26.1</v>
      </c>
      <c r="Y17" s="20">
        <f>X17/W17*100</f>
        <v>118.63636363636365</v>
      </c>
      <c r="Z17" s="20">
        <v>9</v>
      </c>
      <c r="AA17" s="20">
        <v>8.4</v>
      </c>
      <c r="AB17" s="20">
        <f>AA17/Z17*100</f>
        <v>93.333333333333329</v>
      </c>
      <c r="AC17" s="20">
        <v>9</v>
      </c>
      <c r="AD17" s="20">
        <v>10.5</v>
      </c>
      <c r="AE17" s="20">
        <f>AD17/AC17*100</f>
        <v>116.66666666666667</v>
      </c>
      <c r="AF17" s="20">
        <v>9</v>
      </c>
      <c r="AG17" s="20">
        <v>2.9</v>
      </c>
      <c r="AH17" s="20">
        <f>AG17/AF17*100</f>
        <v>32.222222222222221</v>
      </c>
      <c r="AI17" s="20">
        <v>9</v>
      </c>
      <c r="AJ17" s="20">
        <v>0</v>
      </c>
      <c r="AK17" s="20">
        <f>AJ17/AI17*100</f>
        <v>0</v>
      </c>
      <c r="AL17" s="20">
        <v>9</v>
      </c>
      <c r="AM17" s="20">
        <v>0</v>
      </c>
      <c r="AN17" s="20">
        <v>0</v>
      </c>
      <c r="AO17" s="20">
        <v>5</v>
      </c>
      <c r="AP17" s="20">
        <v>0</v>
      </c>
      <c r="AQ17" s="20">
        <f>AP17/AO17*100</f>
        <v>0</v>
      </c>
      <c r="AR17" s="112"/>
      <c r="AS17" s="112"/>
      <c r="AT17" s="11"/>
      <c r="AU17" s="11"/>
      <c r="AV17" s="11"/>
      <c r="AW17" s="11"/>
    </row>
    <row r="18" spans="1:49" s="12" customFormat="1" ht="16.5" customHeight="1">
      <c r="A18" s="122"/>
      <c r="B18" s="150"/>
      <c r="C18" s="103"/>
      <c r="D18" s="22" t="s">
        <v>127</v>
      </c>
      <c r="E18" s="8">
        <f>H18+K18+N18+Q18+T18+W18+Z18+AC18+AF18+AI18+AL18+AO18</f>
        <v>46.3</v>
      </c>
      <c r="F18" s="15">
        <f>I18+L18+O18+R18+U18+X18+AA18+AD18+AG18+AJ18+AM18+AP18</f>
        <v>34.199999999999996</v>
      </c>
      <c r="G18" s="8">
        <f t="shared" si="33"/>
        <v>73.866090712742974</v>
      </c>
      <c r="H18" s="19">
        <v>0</v>
      </c>
      <c r="I18" s="20">
        <v>0</v>
      </c>
      <c r="J18" s="20">
        <v>0</v>
      </c>
      <c r="K18" s="20">
        <v>0</v>
      </c>
      <c r="L18" s="21">
        <v>0</v>
      </c>
      <c r="M18" s="20">
        <v>0</v>
      </c>
      <c r="N18" s="19">
        <v>7.7</v>
      </c>
      <c r="O18" s="20">
        <v>6.7</v>
      </c>
      <c r="P18" s="80">
        <f t="shared" si="30"/>
        <v>87.012987012987011</v>
      </c>
      <c r="Q18" s="20">
        <v>7.8</v>
      </c>
      <c r="R18" s="21">
        <v>7</v>
      </c>
      <c r="S18" s="20">
        <f t="shared" si="34"/>
        <v>89.743589743589752</v>
      </c>
      <c r="T18" s="19">
        <v>0</v>
      </c>
      <c r="U18" s="21">
        <v>0</v>
      </c>
      <c r="V18" s="20">
        <v>0</v>
      </c>
      <c r="W18" s="19">
        <v>9.3000000000000007</v>
      </c>
      <c r="X18" s="20">
        <v>11.1</v>
      </c>
      <c r="Y18" s="20">
        <f>X18/W18*100</f>
        <v>119.35483870967741</v>
      </c>
      <c r="Z18" s="20">
        <v>3.9</v>
      </c>
      <c r="AA18" s="20">
        <v>3.6</v>
      </c>
      <c r="AB18" s="20">
        <f>AA18/Z18*100</f>
        <v>92.307692307692307</v>
      </c>
      <c r="AC18" s="20">
        <v>3.9</v>
      </c>
      <c r="AD18" s="20">
        <v>4.5</v>
      </c>
      <c r="AE18" s="20">
        <f>AD18/AC18*100</f>
        <v>115.3846153846154</v>
      </c>
      <c r="AF18" s="20">
        <v>3.8</v>
      </c>
      <c r="AG18" s="20">
        <v>1.3</v>
      </c>
      <c r="AH18" s="20">
        <f>AG18/AF18*100</f>
        <v>34.210526315789473</v>
      </c>
      <c r="AI18" s="20">
        <v>3.9</v>
      </c>
      <c r="AJ18" s="20">
        <v>0</v>
      </c>
      <c r="AK18" s="20">
        <f>AJ18/AI18*100</f>
        <v>0</v>
      </c>
      <c r="AL18" s="20">
        <v>3.9</v>
      </c>
      <c r="AM18" s="20">
        <v>0</v>
      </c>
      <c r="AN18" s="20">
        <v>0</v>
      </c>
      <c r="AO18" s="20">
        <v>2.1</v>
      </c>
      <c r="AP18" s="20">
        <v>0</v>
      </c>
      <c r="AQ18" s="20">
        <f t="shared" ref="AQ18" si="35">AP18/AO18*100</f>
        <v>0</v>
      </c>
      <c r="AR18" s="112"/>
      <c r="AS18" s="112"/>
      <c r="AT18" s="11"/>
      <c r="AU18" s="11"/>
      <c r="AV18" s="11"/>
      <c r="AW18" s="11"/>
    </row>
    <row r="19" spans="1:49" s="12" customFormat="1" ht="34.5" customHeight="1">
      <c r="A19" s="123"/>
      <c r="B19" s="151"/>
      <c r="C19" s="104"/>
      <c r="D19" s="22" t="s">
        <v>128</v>
      </c>
      <c r="E19" s="8">
        <f t="shared" ref="E19" si="36">H19+K19+N19+Q19+T19+W19+Z19+AC19+AF19+AI19+AL19+AO19</f>
        <v>0</v>
      </c>
      <c r="F19" s="15">
        <f>I19+L19+O19+R19+U19+X19+AA19+AD19+AG19+AJ19+AM19+AP19</f>
        <v>0</v>
      </c>
      <c r="G19" s="8">
        <v>0</v>
      </c>
      <c r="H19" s="19">
        <v>0</v>
      </c>
      <c r="I19" s="20">
        <v>0</v>
      </c>
      <c r="J19" s="20">
        <v>0</v>
      </c>
      <c r="K19" s="20">
        <v>0</v>
      </c>
      <c r="L19" s="21">
        <v>0</v>
      </c>
      <c r="M19" s="20">
        <v>0</v>
      </c>
      <c r="N19" s="19">
        <v>0</v>
      </c>
      <c r="O19" s="20">
        <v>0</v>
      </c>
      <c r="P19" s="80">
        <v>0</v>
      </c>
      <c r="Q19" s="20">
        <v>0</v>
      </c>
      <c r="R19" s="21">
        <v>0</v>
      </c>
      <c r="S19" s="20">
        <v>0</v>
      </c>
      <c r="T19" s="19">
        <v>0</v>
      </c>
      <c r="U19" s="21">
        <v>0</v>
      </c>
      <c r="V19" s="20">
        <v>0</v>
      </c>
      <c r="W19" s="19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113"/>
      <c r="AS19" s="113"/>
      <c r="AT19" s="11"/>
      <c r="AU19" s="11"/>
      <c r="AV19" s="11"/>
    </row>
    <row r="20" spans="1:49" s="13" customFormat="1" ht="16.5" customHeight="1">
      <c r="A20" s="121" t="s">
        <v>46</v>
      </c>
      <c r="B20" s="162" t="s">
        <v>85</v>
      </c>
      <c r="C20" s="169" t="s">
        <v>165</v>
      </c>
      <c r="D20" s="2" t="s">
        <v>130</v>
      </c>
      <c r="E20" s="8">
        <f>E21+E22+E23</f>
        <v>1486.8</v>
      </c>
      <c r="F20" s="8">
        <f>F21+F22+F23</f>
        <v>1059.2</v>
      </c>
      <c r="G20" s="8">
        <f>F20/E20*100</f>
        <v>71.240247511433964</v>
      </c>
      <c r="H20" s="45">
        <f>SUM(H21:H24)</f>
        <v>0</v>
      </c>
      <c r="I20" s="45">
        <f>SUM(I21:I24)</f>
        <v>0</v>
      </c>
      <c r="J20" s="45">
        <v>0</v>
      </c>
      <c r="K20" s="84">
        <f>SUM(K21:K24)</f>
        <v>104.2</v>
      </c>
      <c r="L20" s="84">
        <f>SUM(L21:L24)</f>
        <v>104.2</v>
      </c>
      <c r="M20" s="45">
        <f>L20/K20*100</f>
        <v>100</v>
      </c>
      <c r="N20" s="84">
        <f>SUM(N21:N24)</f>
        <v>104.2</v>
      </c>
      <c r="O20" s="84">
        <f>SUM(O21:O24)</f>
        <v>104.2</v>
      </c>
      <c r="P20" s="45">
        <f>O20/N20*100</f>
        <v>100</v>
      </c>
      <c r="Q20" s="84">
        <f>SUM(Q21:Q24)</f>
        <v>125.1</v>
      </c>
      <c r="R20" s="84">
        <f>SUM(R21:R24)</f>
        <v>106.9</v>
      </c>
      <c r="S20" s="45">
        <f>R20/Q20*100</f>
        <v>85.451638689048764</v>
      </c>
      <c r="T20" s="84">
        <f>SUM(T21:T24)</f>
        <v>175.1</v>
      </c>
      <c r="U20" s="84">
        <f>SUM(U21:U24)</f>
        <v>161.1</v>
      </c>
      <c r="V20" s="45">
        <f>U20/T20*100</f>
        <v>92.004568817818395</v>
      </c>
      <c r="W20" s="84">
        <f>SUM(W21:W24)</f>
        <v>182.2</v>
      </c>
      <c r="X20" s="84">
        <f>SUM(X21:X24)</f>
        <v>197.3</v>
      </c>
      <c r="Y20" s="45">
        <f>X20/W20*100</f>
        <v>108.28759604829858</v>
      </c>
      <c r="Z20" s="84">
        <f>SUM(Z21:Z24)</f>
        <v>125.1</v>
      </c>
      <c r="AA20" s="84">
        <f>SUM(AA21:AA24)</f>
        <v>121.9</v>
      </c>
      <c r="AB20" s="62">
        <f>AA20/Z20*100</f>
        <v>97.442046362909679</v>
      </c>
      <c r="AC20" s="84">
        <f>SUM(AC21:AC24)</f>
        <v>173.1</v>
      </c>
      <c r="AD20" s="84">
        <f>SUM(AD21:AD24)</f>
        <v>156.69999999999999</v>
      </c>
      <c r="AE20" s="45">
        <f>AD20/AC20*100</f>
        <v>90.525707683419981</v>
      </c>
      <c r="AF20" s="84">
        <f>SUM(AF21:AF24)</f>
        <v>125.2</v>
      </c>
      <c r="AG20" s="84">
        <f>SUM(AG21:AG24)</f>
        <v>106.9</v>
      </c>
      <c r="AH20" s="45">
        <f>AG20/AF20*100</f>
        <v>85.383386581469651</v>
      </c>
      <c r="AI20" s="84">
        <f>SUM(AI21:AI24)</f>
        <v>125.1</v>
      </c>
      <c r="AJ20" s="84">
        <f>SUM(AJ21:AJ24)</f>
        <v>0</v>
      </c>
      <c r="AK20" s="45">
        <v>0</v>
      </c>
      <c r="AL20" s="84">
        <f>SUM(AL21:AL24)</f>
        <v>125.1</v>
      </c>
      <c r="AM20" s="84">
        <f>SUM(AM21:AM24)</f>
        <v>0</v>
      </c>
      <c r="AN20" s="45">
        <v>0</v>
      </c>
      <c r="AO20" s="84">
        <f>SUM(AO21:AO24)</f>
        <v>122.4</v>
      </c>
      <c r="AP20" s="84">
        <f>SUM(AP21:AP24)</f>
        <v>0</v>
      </c>
      <c r="AQ20" s="45">
        <v>0</v>
      </c>
      <c r="AR20" s="105" t="s">
        <v>235</v>
      </c>
      <c r="AS20" s="105"/>
      <c r="AT20" s="11"/>
      <c r="AU20" s="11"/>
      <c r="AV20" s="11"/>
    </row>
    <row r="21" spans="1:49" s="12" customFormat="1" ht="16.5" customHeight="1">
      <c r="A21" s="122"/>
      <c r="B21" s="162"/>
      <c r="C21" s="169"/>
      <c r="D21" s="51" t="s">
        <v>23</v>
      </c>
      <c r="E21" s="8">
        <f>H21+K21+N21+Q21+T21+W21+Z21+AC21+AF21+AI21+AL21+AO21</f>
        <v>0</v>
      </c>
      <c r="F21" s="15">
        <f t="shared" ref="F21" si="37">I21+L21+O21+R21+U21+X21+AA21+AD21+AG21+AJ21+AM21+AP21</f>
        <v>0</v>
      </c>
      <c r="G21" s="8">
        <v>0</v>
      </c>
      <c r="H21" s="19">
        <v>0</v>
      </c>
      <c r="I21" s="20">
        <v>0</v>
      </c>
      <c r="J21" s="20">
        <v>0</v>
      </c>
      <c r="K21" s="20">
        <v>0</v>
      </c>
      <c r="L21" s="21">
        <v>0</v>
      </c>
      <c r="M21" s="20">
        <v>0</v>
      </c>
      <c r="N21" s="19">
        <v>0</v>
      </c>
      <c r="O21" s="20">
        <v>0</v>
      </c>
      <c r="P21" s="20">
        <v>0</v>
      </c>
      <c r="Q21" s="20">
        <v>0</v>
      </c>
      <c r="R21" s="21">
        <v>0</v>
      </c>
      <c r="S21" s="45">
        <v>0</v>
      </c>
      <c r="T21" s="19">
        <v>0</v>
      </c>
      <c r="U21" s="21">
        <v>0</v>
      </c>
      <c r="V21" s="20">
        <v>0</v>
      </c>
      <c r="W21" s="19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/>
      <c r="AQ21" s="20">
        <v>0</v>
      </c>
      <c r="AR21" s="112"/>
      <c r="AS21" s="112"/>
      <c r="AT21" s="11"/>
      <c r="AU21" s="11"/>
      <c r="AV21" s="11"/>
    </row>
    <row r="22" spans="1:49" s="12" customFormat="1" ht="16.5" customHeight="1">
      <c r="A22" s="122"/>
      <c r="B22" s="162"/>
      <c r="C22" s="169"/>
      <c r="D22" s="22" t="s">
        <v>24</v>
      </c>
      <c r="E22" s="8">
        <f>H22+K22+N22+Q22+T22+W22+Z22+AC22+AF22+AI22+AL22+AO22</f>
        <v>0</v>
      </c>
      <c r="F22" s="15">
        <f>I22+L22+O22+R22+U22+X22+AA22+AD22+AG22+AJ22+AM22+AP22</f>
        <v>0</v>
      </c>
      <c r="G22" s="8">
        <v>0</v>
      </c>
      <c r="H22" s="19">
        <v>0</v>
      </c>
      <c r="I22" s="20">
        <v>0</v>
      </c>
      <c r="J22" s="20">
        <v>0</v>
      </c>
      <c r="K22" s="20">
        <v>0</v>
      </c>
      <c r="L22" s="21">
        <v>0</v>
      </c>
      <c r="M22" s="20">
        <v>0</v>
      </c>
      <c r="N22" s="19">
        <v>0</v>
      </c>
      <c r="O22" s="20">
        <v>0</v>
      </c>
      <c r="P22" s="20">
        <v>0</v>
      </c>
      <c r="Q22" s="20">
        <v>0</v>
      </c>
      <c r="R22" s="21">
        <v>0</v>
      </c>
      <c r="S22" s="45">
        <v>0</v>
      </c>
      <c r="T22" s="19">
        <v>0</v>
      </c>
      <c r="U22" s="21">
        <v>0</v>
      </c>
      <c r="V22" s="20">
        <v>0</v>
      </c>
      <c r="W22" s="19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112"/>
      <c r="AS22" s="112"/>
      <c r="AT22" s="11"/>
      <c r="AU22" s="11"/>
      <c r="AV22" s="11"/>
      <c r="AW22" s="11"/>
    </row>
    <row r="23" spans="1:49" s="12" customFormat="1" ht="16.5" customHeight="1">
      <c r="A23" s="122"/>
      <c r="B23" s="162"/>
      <c r="C23" s="169"/>
      <c r="D23" s="22" t="s">
        <v>127</v>
      </c>
      <c r="E23" s="8">
        <f>H23+K23+N23+Q23+T23+W23+Z23+AC23+AF23+AI23+AL23+AO23</f>
        <v>1486.8</v>
      </c>
      <c r="F23" s="15">
        <f>I23+L23+O23+R23+U23+X23+AA23+AD23+AG23+AJ23+AM23+AP23</f>
        <v>1059.2</v>
      </c>
      <c r="G23" s="8">
        <f>F23/E23*100</f>
        <v>71.240247511433964</v>
      </c>
      <c r="H23" s="19">
        <v>0</v>
      </c>
      <c r="I23" s="20">
        <v>0</v>
      </c>
      <c r="J23" s="20">
        <v>0</v>
      </c>
      <c r="K23" s="20">
        <v>104.2</v>
      </c>
      <c r="L23" s="21">
        <v>104.2</v>
      </c>
      <c r="M23" s="20">
        <f>L23/K23*100</f>
        <v>100</v>
      </c>
      <c r="N23" s="19">
        <v>104.2</v>
      </c>
      <c r="O23" s="20">
        <v>104.2</v>
      </c>
      <c r="P23" s="20">
        <f>O23/N23*100</f>
        <v>100</v>
      </c>
      <c r="Q23" s="20">
        <v>125.1</v>
      </c>
      <c r="R23" s="21">
        <v>106.9</v>
      </c>
      <c r="S23" s="20">
        <f>R23/Q23*100</f>
        <v>85.451638689048764</v>
      </c>
      <c r="T23" s="19">
        <f>125.1+50</f>
        <v>175.1</v>
      </c>
      <c r="U23" s="21">
        <v>161.1</v>
      </c>
      <c r="V23" s="20">
        <f>U23/T23*100</f>
        <v>92.004568817818395</v>
      </c>
      <c r="W23" s="19">
        <f>125.2+57</f>
        <v>182.2</v>
      </c>
      <c r="X23" s="20">
        <v>197.3</v>
      </c>
      <c r="Y23" s="20">
        <f>X23/W23*100</f>
        <v>108.28759604829858</v>
      </c>
      <c r="Z23" s="20">
        <v>125.1</v>
      </c>
      <c r="AA23" s="20">
        <v>121.9</v>
      </c>
      <c r="AB23" s="20">
        <f>AA23/Z23*100</f>
        <v>97.442046362909679</v>
      </c>
      <c r="AC23" s="20">
        <f>125.1+48</f>
        <v>173.1</v>
      </c>
      <c r="AD23" s="20">
        <v>156.69999999999999</v>
      </c>
      <c r="AE23" s="20">
        <f>AD23/AC23*100</f>
        <v>90.525707683419981</v>
      </c>
      <c r="AF23" s="20">
        <v>125.2</v>
      </c>
      <c r="AG23" s="20">
        <v>106.9</v>
      </c>
      <c r="AH23" s="20">
        <f>AG23/AF23*100</f>
        <v>85.383386581469651</v>
      </c>
      <c r="AI23" s="20">
        <v>125.1</v>
      </c>
      <c r="AJ23" s="20">
        <v>0</v>
      </c>
      <c r="AK23" s="20">
        <v>0</v>
      </c>
      <c r="AL23" s="20">
        <v>125.1</v>
      </c>
      <c r="AM23" s="20">
        <v>0</v>
      </c>
      <c r="AN23" s="20">
        <v>0</v>
      </c>
      <c r="AO23" s="20">
        <f>229.4-107</f>
        <v>122.4</v>
      </c>
      <c r="AP23" s="20">
        <v>0</v>
      </c>
      <c r="AQ23" s="20">
        <v>0</v>
      </c>
      <c r="AR23" s="112"/>
      <c r="AS23" s="112"/>
      <c r="AT23" s="11"/>
      <c r="AU23" s="11"/>
      <c r="AV23" s="11"/>
      <c r="AW23" s="11"/>
    </row>
    <row r="24" spans="1:49" s="12" customFormat="1" ht="27" customHeight="1">
      <c r="A24" s="123"/>
      <c r="B24" s="162"/>
      <c r="C24" s="169"/>
      <c r="D24" s="22" t="s">
        <v>128</v>
      </c>
      <c r="E24" s="8">
        <f t="shared" ref="E24" si="38">H24+K24+N24+Q24+T24+W24+Z24+AC24+AF24+AI24+AL24+AO24</f>
        <v>0</v>
      </c>
      <c r="F24" s="15">
        <f>I24+L24+O24+R24+U24+X24+AA24+AD24+AG24+AJ24+AM24+AP24</f>
        <v>0</v>
      </c>
      <c r="G24" s="8">
        <v>0</v>
      </c>
      <c r="H24" s="19">
        <v>0</v>
      </c>
      <c r="I24" s="20">
        <v>0</v>
      </c>
      <c r="J24" s="20">
        <v>0</v>
      </c>
      <c r="K24" s="20">
        <v>0</v>
      </c>
      <c r="L24" s="21">
        <v>0</v>
      </c>
      <c r="M24" s="20">
        <v>0</v>
      </c>
      <c r="N24" s="19">
        <v>0</v>
      </c>
      <c r="O24" s="20">
        <v>0</v>
      </c>
      <c r="P24" s="20">
        <v>0</v>
      </c>
      <c r="Q24" s="20">
        <v>0</v>
      </c>
      <c r="R24" s="21">
        <v>0</v>
      </c>
      <c r="S24" s="20">
        <v>0</v>
      </c>
      <c r="T24" s="19">
        <v>0</v>
      </c>
      <c r="U24" s="21">
        <v>0</v>
      </c>
      <c r="V24" s="20">
        <v>0</v>
      </c>
      <c r="W24" s="19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113"/>
      <c r="AS24" s="113"/>
      <c r="AT24" s="11"/>
      <c r="AU24" s="11"/>
      <c r="AV24" s="11"/>
    </row>
    <row r="25" spans="1:49" s="12" customFormat="1" ht="16.5" customHeight="1">
      <c r="A25" s="121" t="s">
        <v>49</v>
      </c>
      <c r="B25" s="149" t="s">
        <v>86</v>
      </c>
      <c r="C25" s="102" t="s">
        <v>132</v>
      </c>
      <c r="D25" s="2" t="s">
        <v>130</v>
      </c>
      <c r="E25" s="8">
        <f>E26+E27+E28</f>
        <v>1741.3</v>
      </c>
      <c r="F25" s="8">
        <f>F26+F27+F28</f>
        <v>1348.8</v>
      </c>
      <c r="G25" s="8">
        <f>F25/E25*100</f>
        <v>77.459369436627796</v>
      </c>
      <c r="H25" s="45">
        <f>SUM(H26:H29)</f>
        <v>29</v>
      </c>
      <c r="I25" s="84">
        <f>SUM(I26:I29)</f>
        <v>15.4</v>
      </c>
      <c r="J25" s="45">
        <f t="shared" si="15"/>
        <v>53.103448275862078</v>
      </c>
      <c r="K25" s="84">
        <f>SUM(K26:K29)</f>
        <v>205</v>
      </c>
      <c r="L25" s="84">
        <f>SUM(L26:L29)</f>
        <v>205</v>
      </c>
      <c r="M25" s="45">
        <f t="shared" si="16"/>
        <v>100</v>
      </c>
      <c r="N25" s="84">
        <f>SUM(N26:N29)</f>
        <v>107.4</v>
      </c>
      <c r="O25" s="84">
        <f>SUM(O26:O29)</f>
        <v>104.3</v>
      </c>
      <c r="P25" s="45">
        <f t="shared" ref="P25:P50" si="39">O25/N25*100</f>
        <v>97.113594040968337</v>
      </c>
      <c r="Q25" s="84">
        <f>SUM(Q26:Q29)</f>
        <v>139.9</v>
      </c>
      <c r="R25" s="84">
        <f>SUM(R26:R29)</f>
        <v>169.4</v>
      </c>
      <c r="S25" s="45">
        <f t="shared" ref="S25:S52" si="40">R25/Q25*100</f>
        <v>121.08649035025019</v>
      </c>
      <c r="T25" s="84">
        <f>SUM(T26:T29)</f>
        <v>269.2</v>
      </c>
      <c r="U25" s="84">
        <f>SUM(U26:U29)</f>
        <v>42.3</v>
      </c>
      <c r="V25" s="45">
        <f t="shared" ref="V25" si="41">U25/T25*100</f>
        <v>15.713224368499256</v>
      </c>
      <c r="W25" s="84">
        <f>SUM(W26:W29)</f>
        <v>159.30000000000001</v>
      </c>
      <c r="X25" s="84">
        <f>SUM(X26:X29)</f>
        <v>306.7</v>
      </c>
      <c r="Y25" s="45">
        <f>X25/W25*100</f>
        <v>192.52981795354677</v>
      </c>
      <c r="Z25" s="84">
        <f>SUM(Z26:Z29)</f>
        <v>114.6</v>
      </c>
      <c r="AA25" s="84">
        <f>SUM(AA26:AA29)</f>
        <v>114.5</v>
      </c>
      <c r="AB25" s="45">
        <f t="shared" ref="AB25:AB27" si="42">AA25/Z25*100</f>
        <v>99.91273996509598</v>
      </c>
      <c r="AC25" s="84">
        <f>SUM(AC26:AC29)</f>
        <v>235.4</v>
      </c>
      <c r="AD25" s="84">
        <f>SUM(AD26:AD29)</f>
        <v>278.39999999999998</v>
      </c>
      <c r="AE25" s="45">
        <f t="shared" si="0"/>
        <v>118.26677994902293</v>
      </c>
      <c r="AF25" s="84">
        <f>SUM(AF26:AF29)</f>
        <v>113</v>
      </c>
      <c r="AG25" s="84">
        <f>SUM(AG26:AG29)</f>
        <v>112.8</v>
      </c>
      <c r="AH25" s="45">
        <f t="shared" si="1"/>
        <v>99.82300884955751</v>
      </c>
      <c r="AI25" s="84">
        <f>SUM(AI26:AI29)</f>
        <v>56.4</v>
      </c>
      <c r="AJ25" s="84">
        <f>SUM(AJ26:AJ29)</f>
        <v>0</v>
      </c>
      <c r="AK25" s="20">
        <f>AJ25/AI25*100</f>
        <v>0</v>
      </c>
      <c r="AL25" s="84">
        <f>SUM(AL26:AL29)</f>
        <v>160.5</v>
      </c>
      <c r="AM25" s="84">
        <f>SUM(AM26:AM29)</f>
        <v>0</v>
      </c>
      <c r="AN25" s="20">
        <v>0</v>
      </c>
      <c r="AO25" s="84">
        <f>SUM(AO26:AO29)</f>
        <v>151.6</v>
      </c>
      <c r="AP25" s="84">
        <f>SUM(AP26:AP29)</f>
        <v>0</v>
      </c>
      <c r="AQ25" s="20">
        <v>0</v>
      </c>
      <c r="AR25" s="105" t="s">
        <v>236</v>
      </c>
      <c r="AS25" s="105" t="s">
        <v>221</v>
      </c>
      <c r="AT25" s="11"/>
      <c r="AU25" s="11"/>
      <c r="AV25" s="11"/>
    </row>
    <row r="26" spans="1:49" s="12" customFormat="1" ht="16.5" customHeight="1">
      <c r="A26" s="122"/>
      <c r="B26" s="150"/>
      <c r="C26" s="103"/>
      <c r="D26" s="51" t="s">
        <v>23</v>
      </c>
      <c r="E26" s="8">
        <f>H26+K26+N26+Q26+T26+W26+Z26+AC26+AF26+AI26+AL26+AO26</f>
        <v>0</v>
      </c>
      <c r="F26" s="15">
        <f t="shared" ref="F26" si="43">I26+L26+O26+R26+U26+X26+AA26+AD26+AG26+AJ26+AM26+AP26</f>
        <v>0</v>
      </c>
      <c r="G26" s="8">
        <v>0</v>
      </c>
      <c r="H26" s="19">
        <v>0</v>
      </c>
      <c r="I26" s="20">
        <v>0</v>
      </c>
      <c r="J26" s="20">
        <v>0</v>
      </c>
      <c r="K26" s="20">
        <v>0</v>
      </c>
      <c r="L26" s="21">
        <v>0</v>
      </c>
      <c r="M26" s="20">
        <v>0</v>
      </c>
      <c r="N26" s="19">
        <v>0</v>
      </c>
      <c r="O26" s="20">
        <v>0</v>
      </c>
      <c r="P26" s="80">
        <v>0</v>
      </c>
      <c r="Q26" s="20">
        <v>0</v>
      </c>
      <c r="R26" s="21">
        <v>0</v>
      </c>
      <c r="S26" s="20">
        <v>0</v>
      </c>
      <c r="T26" s="19">
        <v>0</v>
      </c>
      <c r="U26" s="21">
        <v>0</v>
      </c>
      <c r="V26" s="20">
        <v>0</v>
      </c>
      <c r="W26" s="19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112"/>
      <c r="AS26" s="112"/>
      <c r="AT26" s="11"/>
      <c r="AU26" s="11"/>
      <c r="AV26" s="11"/>
    </row>
    <row r="27" spans="1:49" s="12" customFormat="1" ht="16.5" customHeight="1">
      <c r="A27" s="122"/>
      <c r="B27" s="150"/>
      <c r="C27" s="103"/>
      <c r="D27" s="22" t="s">
        <v>24</v>
      </c>
      <c r="E27" s="8">
        <f>H27+K27+N27+Q27+T27+W27+Z27+AC27+AF27+AI27+AL27+AO27</f>
        <v>1741.3</v>
      </c>
      <c r="F27" s="15">
        <f>I27+L27+O27+R27+U27+X27+AA27+AD27+AG27+AJ27+AM27+AP27</f>
        <v>1348.8</v>
      </c>
      <c r="G27" s="8">
        <f t="shared" ref="G27" si="44">F27/E27*100</f>
        <v>77.459369436627796</v>
      </c>
      <c r="H27" s="19">
        <v>29</v>
      </c>
      <c r="I27" s="20">
        <v>15.4</v>
      </c>
      <c r="J27" s="20">
        <f t="shared" si="15"/>
        <v>53.103448275862078</v>
      </c>
      <c r="K27" s="20">
        <v>205</v>
      </c>
      <c r="L27" s="21">
        <v>205</v>
      </c>
      <c r="M27" s="20">
        <f t="shared" si="16"/>
        <v>100</v>
      </c>
      <c r="N27" s="19">
        <v>107.4</v>
      </c>
      <c r="O27" s="20">
        <v>104.3</v>
      </c>
      <c r="P27" s="80">
        <f t="shared" si="39"/>
        <v>97.113594040968337</v>
      </c>
      <c r="Q27" s="20">
        <f>113.2+6.8-0.1+20</f>
        <v>139.9</v>
      </c>
      <c r="R27" s="21">
        <v>169.4</v>
      </c>
      <c r="S27" s="20">
        <f t="shared" si="40"/>
        <v>121.08649035025019</v>
      </c>
      <c r="T27" s="19">
        <v>269.2</v>
      </c>
      <c r="U27" s="21">
        <v>42.3</v>
      </c>
      <c r="V27" s="20">
        <f t="shared" ref="V27" si="45">U27/T27*100</f>
        <v>15.713224368499256</v>
      </c>
      <c r="W27" s="19">
        <f>154.8+4.5</f>
        <v>159.30000000000001</v>
      </c>
      <c r="X27" s="20">
        <v>306.7</v>
      </c>
      <c r="Y27" s="20">
        <f>X27/W27*100</f>
        <v>192.52981795354677</v>
      </c>
      <c r="Z27" s="20">
        <f>182.6-68</f>
        <v>114.6</v>
      </c>
      <c r="AA27" s="20">
        <v>114.5</v>
      </c>
      <c r="AB27" s="20">
        <f t="shared" si="42"/>
        <v>99.91273996509598</v>
      </c>
      <c r="AC27" s="20">
        <f>190.6-0.5-60+35+2.3+68</f>
        <v>235.4</v>
      </c>
      <c r="AD27" s="20">
        <v>278.39999999999998</v>
      </c>
      <c r="AE27" s="20">
        <f t="shared" ref="AE27:AE52" si="46">AD27/AC27*100</f>
        <v>118.26677994902293</v>
      </c>
      <c r="AF27" s="20">
        <f>68.8+9.2+70-35</f>
        <v>113</v>
      </c>
      <c r="AG27" s="20">
        <v>112.8</v>
      </c>
      <c r="AH27" s="20">
        <f t="shared" si="1"/>
        <v>99.82300884955751</v>
      </c>
      <c r="AI27" s="20">
        <v>56.4</v>
      </c>
      <c r="AJ27" s="20">
        <v>0</v>
      </c>
      <c r="AK27" s="20">
        <f>AJ27/AI27*100</f>
        <v>0</v>
      </c>
      <c r="AL27" s="20">
        <v>160.5</v>
      </c>
      <c r="AM27" s="20">
        <v>0</v>
      </c>
      <c r="AN27" s="20">
        <v>0</v>
      </c>
      <c r="AO27" s="20">
        <f>173.9-20-2.3</f>
        <v>151.6</v>
      </c>
      <c r="AP27" s="20">
        <v>0</v>
      </c>
      <c r="AQ27" s="20">
        <f t="shared" ref="AQ27" si="47">AP27/AO27*100</f>
        <v>0</v>
      </c>
      <c r="AR27" s="112"/>
      <c r="AS27" s="112"/>
      <c r="AT27" s="11"/>
      <c r="AU27" s="11"/>
      <c r="AV27" s="11"/>
      <c r="AW27" s="11"/>
    </row>
    <row r="28" spans="1:49" s="12" customFormat="1" ht="16.5" customHeight="1">
      <c r="A28" s="122"/>
      <c r="B28" s="150"/>
      <c r="C28" s="103"/>
      <c r="D28" s="22" t="s">
        <v>127</v>
      </c>
      <c r="E28" s="8">
        <f>H28+K28+N28+Q28+T28+W28+Z28+AC28+AF28+AI28+AL28+AO28</f>
        <v>0</v>
      </c>
      <c r="F28" s="15">
        <f>I28+L28+O28+R28+U28+X28+AA28+AD28+AG28+AJ28+AM28+AP28</f>
        <v>0</v>
      </c>
      <c r="G28" s="8">
        <v>0</v>
      </c>
      <c r="H28" s="19">
        <v>0</v>
      </c>
      <c r="I28" s="20">
        <v>0</v>
      </c>
      <c r="J28" s="20">
        <v>0</v>
      </c>
      <c r="K28" s="20">
        <v>0</v>
      </c>
      <c r="L28" s="21">
        <v>0</v>
      </c>
      <c r="M28" s="20">
        <v>0</v>
      </c>
      <c r="N28" s="19">
        <v>0</v>
      </c>
      <c r="O28" s="20">
        <v>0</v>
      </c>
      <c r="P28" s="80">
        <v>0</v>
      </c>
      <c r="Q28" s="20">
        <v>0</v>
      </c>
      <c r="R28" s="21">
        <v>0</v>
      </c>
      <c r="S28" s="20">
        <v>0</v>
      </c>
      <c r="T28" s="19">
        <v>0</v>
      </c>
      <c r="U28" s="21">
        <v>0</v>
      </c>
      <c r="V28" s="20">
        <v>0</v>
      </c>
      <c r="W28" s="19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112"/>
      <c r="AS28" s="112"/>
      <c r="AT28" s="11"/>
      <c r="AU28" s="11"/>
      <c r="AV28" s="11"/>
    </row>
    <row r="29" spans="1:49" s="12" customFormat="1" ht="39" customHeight="1">
      <c r="A29" s="123"/>
      <c r="B29" s="151"/>
      <c r="C29" s="104"/>
      <c r="D29" s="22" t="s">
        <v>129</v>
      </c>
      <c r="E29" s="8">
        <f t="shared" ref="E29" si="48">H29+K29+N29+Q29+T29+W29+Z29+AC29+AF29+AI29+AL29+AO29</f>
        <v>0</v>
      </c>
      <c r="F29" s="15">
        <f>I29+L29+O29+R29+U29+X29+AA29+AD29+AG29+AJ29+AM29+AP29</f>
        <v>0</v>
      </c>
      <c r="G29" s="8">
        <v>0</v>
      </c>
      <c r="H29" s="19">
        <v>0</v>
      </c>
      <c r="I29" s="20">
        <v>0</v>
      </c>
      <c r="J29" s="20">
        <v>0</v>
      </c>
      <c r="K29" s="20">
        <v>0</v>
      </c>
      <c r="L29" s="21">
        <v>0</v>
      </c>
      <c r="M29" s="20">
        <v>0</v>
      </c>
      <c r="N29" s="19">
        <v>0</v>
      </c>
      <c r="O29" s="20">
        <v>0</v>
      </c>
      <c r="P29" s="80">
        <v>0</v>
      </c>
      <c r="Q29" s="20">
        <v>0</v>
      </c>
      <c r="R29" s="21">
        <v>0</v>
      </c>
      <c r="S29" s="20">
        <v>0</v>
      </c>
      <c r="T29" s="19">
        <v>0</v>
      </c>
      <c r="U29" s="21"/>
      <c r="V29" s="20">
        <v>0</v>
      </c>
      <c r="W29" s="19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113"/>
      <c r="AS29" s="113"/>
      <c r="AT29" s="11"/>
      <c r="AU29" s="11"/>
      <c r="AV29" s="11"/>
    </row>
    <row r="30" spans="1:49" s="13" customFormat="1" ht="16.5" customHeight="1">
      <c r="A30" s="121" t="s">
        <v>50</v>
      </c>
      <c r="B30" s="149" t="s">
        <v>87</v>
      </c>
      <c r="C30" s="102" t="s">
        <v>162</v>
      </c>
      <c r="D30" s="2" t="s">
        <v>130</v>
      </c>
      <c r="E30" s="8">
        <f>E31+E32+E33</f>
        <v>70</v>
      </c>
      <c r="F30" s="8">
        <f>F31+F32+F33</f>
        <v>20</v>
      </c>
      <c r="G30" s="8">
        <f>F30/E30*100</f>
        <v>28.571428571428569</v>
      </c>
      <c r="H30" s="17">
        <f>H31+H32+H33+H34</f>
        <v>0</v>
      </c>
      <c r="I30" s="45">
        <f t="shared" ref="I30:AP30" si="49">I31+I32+I33+I34</f>
        <v>0</v>
      </c>
      <c r="J30" s="45">
        <v>0</v>
      </c>
      <c r="K30" s="17">
        <f>K31+K32+K33+K34</f>
        <v>0</v>
      </c>
      <c r="L30" s="84">
        <f t="shared" si="49"/>
        <v>0</v>
      </c>
      <c r="M30" s="45">
        <v>0</v>
      </c>
      <c r="N30" s="17">
        <f>N31+N32+N33+N34</f>
        <v>20</v>
      </c>
      <c r="O30" s="84">
        <f t="shared" si="49"/>
        <v>20</v>
      </c>
      <c r="P30" s="80">
        <f>O30/N30*100</f>
        <v>100</v>
      </c>
      <c r="Q30" s="17">
        <f>Q31+Q32+Q33+Q34</f>
        <v>0</v>
      </c>
      <c r="R30" s="84">
        <f t="shared" si="49"/>
        <v>0</v>
      </c>
      <c r="S30" s="45">
        <v>0</v>
      </c>
      <c r="T30" s="17">
        <f>T31+T32+T33+T34</f>
        <v>0</v>
      </c>
      <c r="U30" s="84">
        <f t="shared" si="49"/>
        <v>0</v>
      </c>
      <c r="V30" s="45">
        <v>0</v>
      </c>
      <c r="W30" s="17">
        <f>W31+W32+W33+W34</f>
        <v>0</v>
      </c>
      <c r="X30" s="84">
        <f t="shared" si="49"/>
        <v>0</v>
      </c>
      <c r="Y30" s="45">
        <v>0</v>
      </c>
      <c r="Z30" s="17">
        <f>Z31+Z32+Z33+Z34</f>
        <v>0</v>
      </c>
      <c r="AA30" s="84">
        <f t="shared" si="49"/>
        <v>0</v>
      </c>
      <c r="AB30" s="20">
        <v>0</v>
      </c>
      <c r="AC30" s="17">
        <f>AC31+AC32+AC33+AC34</f>
        <v>0</v>
      </c>
      <c r="AD30" s="84">
        <f t="shared" si="49"/>
        <v>0</v>
      </c>
      <c r="AE30" s="45">
        <v>0</v>
      </c>
      <c r="AF30" s="17">
        <f>AF31+AF32+AF33+AF34</f>
        <v>0</v>
      </c>
      <c r="AG30" s="84">
        <f t="shared" si="49"/>
        <v>0</v>
      </c>
      <c r="AH30" s="45">
        <v>0</v>
      </c>
      <c r="AI30" s="17">
        <f>AI31+AI32+AI33+AI34</f>
        <v>50</v>
      </c>
      <c r="AJ30" s="84">
        <f t="shared" si="49"/>
        <v>0</v>
      </c>
      <c r="AK30" s="45">
        <v>0</v>
      </c>
      <c r="AL30" s="17">
        <f>AL31+AL32+AL33+AL34</f>
        <v>0</v>
      </c>
      <c r="AM30" s="84">
        <f t="shared" si="49"/>
        <v>0</v>
      </c>
      <c r="AN30" s="45">
        <v>0</v>
      </c>
      <c r="AO30" s="17">
        <f>AO31+AO32+AO33+AO34</f>
        <v>0</v>
      </c>
      <c r="AP30" s="84">
        <f t="shared" si="49"/>
        <v>0</v>
      </c>
      <c r="AQ30" s="45">
        <v>0</v>
      </c>
      <c r="AR30" s="105" t="s">
        <v>243</v>
      </c>
      <c r="AS30" s="105"/>
      <c r="AT30" s="11"/>
      <c r="AU30" s="11"/>
      <c r="AV30" s="11"/>
    </row>
    <row r="31" spans="1:49" s="12" customFormat="1" ht="16.5" customHeight="1">
      <c r="A31" s="122"/>
      <c r="B31" s="150"/>
      <c r="C31" s="103"/>
      <c r="D31" s="51" t="s">
        <v>126</v>
      </c>
      <c r="E31" s="8">
        <f>H31+K31+N31+Q31+T31+W31+Z31+AC31+AF31+AI31+AL31+AO31</f>
        <v>0</v>
      </c>
      <c r="F31" s="15">
        <f t="shared" ref="F31" si="50">I31+L31+O31+R31+U31+X31+AA31+AD31+AG31+AJ31+AM31+AP31</f>
        <v>0</v>
      </c>
      <c r="G31" s="8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8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/>
      <c r="AQ31" s="20">
        <v>0</v>
      </c>
      <c r="AR31" s="112"/>
      <c r="AS31" s="112"/>
      <c r="AT31" s="11"/>
      <c r="AU31" s="11"/>
      <c r="AV31" s="11"/>
    </row>
    <row r="32" spans="1:49" s="12" customFormat="1" ht="16.5" customHeight="1">
      <c r="A32" s="122"/>
      <c r="B32" s="150"/>
      <c r="C32" s="103"/>
      <c r="D32" s="22" t="s">
        <v>24</v>
      </c>
      <c r="E32" s="8">
        <f>H32+K32+N32+Q32+T32+W32+Z32+AC32+AF32+AI32+AL32+AO32</f>
        <v>0</v>
      </c>
      <c r="F32" s="15">
        <f>I32+L32+O32+R32+U32+X32+AA32+AD32+AG32+AJ32+AM32+AP32</f>
        <v>0</v>
      </c>
      <c r="G32" s="8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8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112"/>
      <c r="AS32" s="112"/>
      <c r="AT32" s="11"/>
      <c r="AU32" s="11"/>
      <c r="AV32" s="11"/>
    </row>
    <row r="33" spans="1:49" s="12" customFormat="1" ht="16.5" customHeight="1">
      <c r="A33" s="122"/>
      <c r="B33" s="150"/>
      <c r="C33" s="103"/>
      <c r="D33" s="22" t="s">
        <v>127</v>
      </c>
      <c r="E33" s="8">
        <f>H33+K33+N33+Q33+T33+W33+Z33+AC33+AF33+AI33+AL33+AO33</f>
        <v>70</v>
      </c>
      <c r="F33" s="15">
        <f>I33+L33+O33+R33+U33+X33+AA33+AD33+AG33+AJ33+AM33+AP33</f>
        <v>20</v>
      </c>
      <c r="G33" s="8">
        <f>F33/E33*100</f>
        <v>28.571428571428569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20</v>
      </c>
      <c r="O33" s="20">
        <v>20</v>
      </c>
      <c r="P33" s="80">
        <f t="shared" si="39"/>
        <v>100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50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112"/>
      <c r="AS33" s="112"/>
      <c r="AT33" s="11"/>
      <c r="AU33" s="11"/>
      <c r="AV33" s="11"/>
      <c r="AW33" s="11"/>
    </row>
    <row r="34" spans="1:49" s="12" customFormat="1" ht="29.25" customHeight="1">
      <c r="A34" s="123"/>
      <c r="B34" s="151"/>
      <c r="C34" s="104"/>
      <c r="D34" s="22" t="s">
        <v>128</v>
      </c>
      <c r="E34" s="8">
        <f t="shared" ref="E34" si="51">H34+K34+N34+Q34+T34+W34+Z34+AC34+AF34+AI34+AL34+AO34</f>
        <v>0</v>
      </c>
      <c r="F34" s="15">
        <f>I34+L34+O34+R34+U34+X34+AA34+AD34+AG34+AJ34+AM34+AP34</f>
        <v>0</v>
      </c>
      <c r="G34" s="8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8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f>AI46+AI47+AI48+AI49</f>
        <v>0</v>
      </c>
      <c r="AJ34" s="20">
        <v>0</v>
      </c>
      <c r="AK34" s="20">
        <v>0</v>
      </c>
      <c r="AL34" s="20">
        <v>0</v>
      </c>
      <c r="AM34" s="20"/>
      <c r="AN34" s="20">
        <v>0</v>
      </c>
      <c r="AO34" s="20">
        <v>0</v>
      </c>
      <c r="AP34" s="20">
        <v>0</v>
      </c>
      <c r="AQ34" s="20">
        <v>0</v>
      </c>
      <c r="AR34" s="113"/>
      <c r="AS34" s="113"/>
      <c r="AT34" s="11"/>
      <c r="AU34" s="11"/>
      <c r="AV34" s="11"/>
    </row>
    <row r="35" spans="1:49" s="13" customFormat="1" ht="16.5" customHeight="1">
      <c r="A35" s="121" t="s">
        <v>51</v>
      </c>
      <c r="B35" s="149" t="s">
        <v>88</v>
      </c>
      <c r="C35" s="102" t="s">
        <v>163</v>
      </c>
      <c r="D35" s="2" t="s">
        <v>130</v>
      </c>
      <c r="E35" s="8">
        <f>E36+E37+E38</f>
        <v>20</v>
      </c>
      <c r="F35" s="8">
        <f>F36+F37+F38</f>
        <v>0</v>
      </c>
      <c r="G35" s="8">
        <f>F35/E35*100</f>
        <v>0</v>
      </c>
      <c r="H35" s="45">
        <f t="shared" ref="H35:AQ35" si="52">H36+H37+H38+H39</f>
        <v>0</v>
      </c>
      <c r="I35" s="45">
        <f t="shared" si="52"/>
        <v>0</v>
      </c>
      <c r="J35" s="45">
        <f t="shared" si="52"/>
        <v>0</v>
      </c>
      <c r="K35" s="84">
        <f t="shared" si="52"/>
        <v>0</v>
      </c>
      <c r="L35" s="84">
        <f t="shared" si="52"/>
        <v>0</v>
      </c>
      <c r="M35" s="45">
        <f t="shared" si="52"/>
        <v>0</v>
      </c>
      <c r="N35" s="84">
        <f t="shared" si="52"/>
        <v>0</v>
      </c>
      <c r="O35" s="84">
        <f t="shared" si="52"/>
        <v>0</v>
      </c>
      <c r="P35" s="45">
        <f t="shared" si="52"/>
        <v>0</v>
      </c>
      <c r="Q35" s="84">
        <f t="shared" si="52"/>
        <v>0</v>
      </c>
      <c r="R35" s="84">
        <f t="shared" si="52"/>
        <v>0</v>
      </c>
      <c r="S35" s="45">
        <f t="shared" si="52"/>
        <v>0</v>
      </c>
      <c r="T35" s="84">
        <f t="shared" si="52"/>
        <v>0</v>
      </c>
      <c r="U35" s="84">
        <f t="shared" si="52"/>
        <v>0</v>
      </c>
      <c r="V35" s="45">
        <f t="shared" si="52"/>
        <v>0</v>
      </c>
      <c r="W35" s="84">
        <f t="shared" si="52"/>
        <v>0</v>
      </c>
      <c r="X35" s="84">
        <f t="shared" si="52"/>
        <v>0</v>
      </c>
      <c r="Y35" s="45">
        <f t="shared" si="52"/>
        <v>0</v>
      </c>
      <c r="Z35" s="84">
        <f t="shared" si="52"/>
        <v>0</v>
      </c>
      <c r="AA35" s="84">
        <f t="shared" si="52"/>
        <v>0</v>
      </c>
      <c r="AB35" s="45">
        <f t="shared" si="52"/>
        <v>0</v>
      </c>
      <c r="AC35" s="84">
        <f t="shared" si="52"/>
        <v>0</v>
      </c>
      <c r="AD35" s="84">
        <f t="shared" si="52"/>
        <v>0</v>
      </c>
      <c r="AE35" s="45">
        <f t="shared" si="52"/>
        <v>0</v>
      </c>
      <c r="AF35" s="84">
        <f t="shared" si="52"/>
        <v>0</v>
      </c>
      <c r="AG35" s="84">
        <f t="shared" si="52"/>
        <v>0</v>
      </c>
      <c r="AH35" s="45">
        <f t="shared" si="52"/>
        <v>0</v>
      </c>
      <c r="AI35" s="84">
        <f t="shared" si="52"/>
        <v>20</v>
      </c>
      <c r="AJ35" s="84">
        <f t="shared" si="52"/>
        <v>0</v>
      </c>
      <c r="AK35" s="45">
        <f t="shared" si="52"/>
        <v>0</v>
      </c>
      <c r="AL35" s="84">
        <f t="shared" si="52"/>
        <v>0</v>
      </c>
      <c r="AM35" s="84">
        <f t="shared" si="52"/>
        <v>0</v>
      </c>
      <c r="AN35" s="45">
        <f t="shared" si="52"/>
        <v>0</v>
      </c>
      <c r="AO35" s="84">
        <f t="shared" si="52"/>
        <v>0</v>
      </c>
      <c r="AP35" s="84">
        <f t="shared" si="52"/>
        <v>0</v>
      </c>
      <c r="AQ35" s="45">
        <f t="shared" si="52"/>
        <v>0</v>
      </c>
      <c r="AR35" s="105" t="s">
        <v>241</v>
      </c>
      <c r="AS35" s="105"/>
      <c r="AT35" s="11"/>
      <c r="AU35" s="11"/>
      <c r="AV35" s="11"/>
    </row>
    <row r="36" spans="1:49" s="12" customFormat="1" ht="16.5" customHeight="1">
      <c r="A36" s="122"/>
      <c r="B36" s="150"/>
      <c r="C36" s="103"/>
      <c r="D36" s="51" t="s">
        <v>23</v>
      </c>
      <c r="E36" s="8">
        <f>H36+K36+N36+Q36+T36+W36+Z36+AC36+AF36+AI36+AL36+AO36</f>
        <v>0</v>
      </c>
      <c r="F36" s="15">
        <f t="shared" ref="F36" si="53">I36+L36+O36+R36+U36+X36+AA36+AD36+AG36+AJ36+AM36+AP36</f>
        <v>0</v>
      </c>
      <c r="G36" s="8">
        <v>0</v>
      </c>
      <c r="H36" s="19">
        <v>0</v>
      </c>
      <c r="I36" s="20">
        <v>0</v>
      </c>
      <c r="J36" s="20">
        <v>0</v>
      </c>
      <c r="K36" s="20">
        <v>0</v>
      </c>
      <c r="L36" s="21">
        <v>0</v>
      </c>
      <c r="M36" s="20">
        <v>0</v>
      </c>
      <c r="N36" s="19">
        <v>0</v>
      </c>
      <c r="O36" s="20">
        <v>0</v>
      </c>
      <c r="P36" s="20">
        <v>0</v>
      </c>
      <c r="Q36" s="20">
        <v>0</v>
      </c>
      <c r="R36" s="21">
        <v>0</v>
      </c>
      <c r="S36" s="20">
        <v>0</v>
      </c>
      <c r="T36" s="19">
        <v>0</v>
      </c>
      <c r="U36" s="21">
        <v>0</v>
      </c>
      <c r="V36" s="20">
        <v>0</v>
      </c>
      <c r="W36" s="19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f t="shared" ref="AF36" si="54">AF37+AF38+AF39+AF40</f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112"/>
      <c r="AS36" s="112"/>
      <c r="AT36" s="11"/>
      <c r="AU36" s="11"/>
      <c r="AV36" s="11"/>
    </row>
    <row r="37" spans="1:49" s="12" customFormat="1" ht="16.5" customHeight="1">
      <c r="A37" s="122"/>
      <c r="B37" s="150"/>
      <c r="C37" s="103"/>
      <c r="D37" s="22" t="s">
        <v>24</v>
      </c>
      <c r="E37" s="8">
        <f>H37+K37+N37+Q37+T37+W37+Z37+AC37+AF37+AI37+AL37+AO37</f>
        <v>0</v>
      </c>
      <c r="F37" s="15">
        <f>I37+L37+O37+R37+U37+X37+AA37+AD37+AG37+AJ37+AM37+AP37</f>
        <v>0</v>
      </c>
      <c r="G37" s="8">
        <v>0</v>
      </c>
      <c r="H37" s="19">
        <v>0</v>
      </c>
      <c r="I37" s="20">
        <v>0</v>
      </c>
      <c r="J37" s="20">
        <v>0</v>
      </c>
      <c r="K37" s="20">
        <v>0</v>
      </c>
      <c r="L37" s="21">
        <v>0</v>
      </c>
      <c r="M37" s="20">
        <v>0</v>
      </c>
      <c r="N37" s="19">
        <v>0</v>
      </c>
      <c r="O37" s="20">
        <v>0</v>
      </c>
      <c r="P37" s="20">
        <v>0</v>
      </c>
      <c r="Q37" s="20">
        <v>0</v>
      </c>
      <c r="R37" s="21">
        <v>0</v>
      </c>
      <c r="S37" s="20">
        <v>0</v>
      </c>
      <c r="T37" s="19">
        <v>0</v>
      </c>
      <c r="U37" s="21">
        <v>0</v>
      </c>
      <c r="V37" s="20">
        <v>0</v>
      </c>
      <c r="W37" s="19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f t="shared" ref="AF37" si="55">AF38+AF39+AF40+AF41</f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112"/>
      <c r="AS37" s="112"/>
      <c r="AT37" s="11"/>
      <c r="AU37" s="11"/>
      <c r="AV37" s="11"/>
    </row>
    <row r="38" spans="1:49" s="12" customFormat="1" ht="16.5" customHeight="1">
      <c r="A38" s="122"/>
      <c r="B38" s="150"/>
      <c r="C38" s="103"/>
      <c r="D38" s="22" t="s">
        <v>127</v>
      </c>
      <c r="E38" s="8">
        <f>H38+K38+N38+Q38+T38+W38+Z38+AC38+AF38+AI38+AL38+AO38</f>
        <v>20</v>
      </c>
      <c r="F38" s="15">
        <f>I38+L38+O38+R38+U38+X38+AA38+AD38+AG38+AJ38+AM38+AP38</f>
        <v>0</v>
      </c>
      <c r="G38" s="8">
        <v>0</v>
      </c>
      <c r="H38" s="19">
        <v>0</v>
      </c>
      <c r="I38" s="20">
        <v>0</v>
      </c>
      <c r="J38" s="20">
        <v>0</v>
      </c>
      <c r="K38" s="20">
        <v>0</v>
      </c>
      <c r="L38" s="21">
        <v>0</v>
      </c>
      <c r="M38" s="20">
        <v>0</v>
      </c>
      <c r="N38" s="19">
        <v>0</v>
      </c>
      <c r="O38" s="20">
        <v>0</v>
      </c>
      <c r="P38" s="20">
        <v>0</v>
      </c>
      <c r="Q38" s="20">
        <v>0</v>
      </c>
      <c r="R38" s="21">
        <v>0</v>
      </c>
      <c r="S38" s="20">
        <v>0</v>
      </c>
      <c r="T38" s="19">
        <v>0</v>
      </c>
      <c r="U38" s="21">
        <v>0</v>
      </c>
      <c r="V38" s="20">
        <v>0</v>
      </c>
      <c r="W38" s="19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f t="shared" ref="AF38" si="56">AF39+AF40+AF41+AF42</f>
        <v>0</v>
      </c>
      <c r="AG38" s="20">
        <v>0</v>
      </c>
      <c r="AH38" s="20">
        <v>0</v>
      </c>
      <c r="AI38" s="20">
        <v>20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112"/>
      <c r="AS38" s="112"/>
      <c r="AT38" s="11"/>
      <c r="AU38" s="11"/>
      <c r="AV38" s="11"/>
      <c r="AW38" s="11"/>
    </row>
    <row r="39" spans="1:49" s="12" customFormat="1" ht="25.5" customHeight="1">
      <c r="A39" s="123"/>
      <c r="B39" s="151"/>
      <c r="C39" s="104"/>
      <c r="D39" s="24" t="s">
        <v>128</v>
      </c>
      <c r="E39" s="8">
        <f t="shared" ref="E39" si="57">H39+K39+N39+Q39+T39+W39+Z39+AC39+AF39+AI39+AL39+AO39</f>
        <v>0</v>
      </c>
      <c r="F39" s="15">
        <f>I39+L39+O39+R39+U39+X39+AA39+AD39+AG39+AJ39+AM39+AP39</f>
        <v>0</v>
      </c>
      <c r="G39" s="8">
        <v>0</v>
      </c>
      <c r="H39" s="19">
        <v>0</v>
      </c>
      <c r="I39" s="20">
        <v>0</v>
      </c>
      <c r="J39" s="20">
        <v>0</v>
      </c>
      <c r="K39" s="20">
        <v>0</v>
      </c>
      <c r="L39" s="21">
        <v>0</v>
      </c>
      <c r="M39" s="20">
        <v>0</v>
      </c>
      <c r="N39" s="19">
        <v>0</v>
      </c>
      <c r="O39" s="20">
        <v>0</v>
      </c>
      <c r="P39" s="20">
        <v>0</v>
      </c>
      <c r="Q39" s="20">
        <v>0</v>
      </c>
      <c r="R39" s="21">
        <v>0</v>
      </c>
      <c r="S39" s="20">
        <v>0</v>
      </c>
      <c r="T39" s="19">
        <v>0</v>
      </c>
      <c r="U39" s="21">
        <v>0</v>
      </c>
      <c r="V39" s="20">
        <v>0</v>
      </c>
      <c r="W39" s="19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f t="shared" ref="AF39" si="58">AF40+AF41+AF42+AF43</f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113"/>
      <c r="AS39" s="113"/>
      <c r="AT39" s="11"/>
      <c r="AU39" s="11"/>
      <c r="AV39" s="11"/>
    </row>
    <row r="40" spans="1:49" s="13" customFormat="1" ht="16.5" customHeight="1">
      <c r="A40" s="154" t="s">
        <v>52</v>
      </c>
      <c r="B40" s="162" t="s">
        <v>89</v>
      </c>
      <c r="C40" s="102" t="s">
        <v>153</v>
      </c>
      <c r="D40" s="2" t="s">
        <v>130</v>
      </c>
      <c r="E40" s="8">
        <f>E41+E42+E43</f>
        <v>0</v>
      </c>
      <c r="F40" s="8">
        <f>F41+F42+F43</f>
        <v>0</v>
      </c>
      <c r="G40" s="8">
        <v>0</v>
      </c>
      <c r="H40" s="17">
        <f>H41+H42+H43+H44</f>
        <v>0</v>
      </c>
      <c r="I40" s="45">
        <f t="shared" ref="I40" si="59">I41+I42+I43+I44</f>
        <v>0</v>
      </c>
      <c r="J40" s="45">
        <v>0</v>
      </c>
      <c r="K40" s="45">
        <f t="shared" ref="K40:L40" si="60">K41+K42+K43+K44</f>
        <v>0</v>
      </c>
      <c r="L40" s="23">
        <f t="shared" si="60"/>
        <v>0</v>
      </c>
      <c r="M40" s="45">
        <v>0</v>
      </c>
      <c r="N40" s="17">
        <f t="shared" ref="N40:O40" si="61">N41+N42+N43+N44</f>
        <v>0</v>
      </c>
      <c r="O40" s="45">
        <f t="shared" si="61"/>
        <v>0</v>
      </c>
      <c r="P40" s="45">
        <v>0</v>
      </c>
      <c r="Q40" s="45">
        <v>0</v>
      </c>
      <c r="R40" s="23">
        <v>0</v>
      </c>
      <c r="S40" s="45">
        <v>0</v>
      </c>
      <c r="T40" s="17">
        <v>0</v>
      </c>
      <c r="U40" s="23">
        <v>0</v>
      </c>
      <c r="V40" s="45">
        <f t="shared" ref="V40" si="62">V41+V42+V43+V44</f>
        <v>0</v>
      </c>
      <c r="W40" s="17">
        <v>0</v>
      </c>
      <c r="X40" s="45">
        <v>0</v>
      </c>
      <c r="Y40" s="45">
        <v>0</v>
      </c>
      <c r="Z40" s="45">
        <f t="shared" ref="Z40:AA40" si="63">Z41+Z42+Z43+Z44</f>
        <v>0</v>
      </c>
      <c r="AA40" s="45">
        <f t="shared" si="63"/>
        <v>0</v>
      </c>
      <c r="AB40" s="45">
        <v>0</v>
      </c>
      <c r="AC40" s="45">
        <f t="shared" ref="AC40:AD40" si="64">AC41+AC42+AC43+AC44</f>
        <v>0</v>
      </c>
      <c r="AD40" s="45">
        <f t="shared" si="64"/>
        <v>0</v>
      </c>
      <c r="AE40" s="45">
        <v>0</v>
      </c>
      <c r="AF40" s="45">
        <f t="shared" ref="AF40:AG40" si="65">AF41+AF42+AF43+AF44</f>
        <v>0</v>
      </c>
      <c r="AG40" s="45">
        <f t="shared" si="65"/>
        <v>0</v>
      </c>
      <c r="AH40" s="45">
        <v>0</v>
      </c>
      <c r="AI40" s="45">
        <f t="shared" ref="AI40:AJ40" si="66">AI41+AI42+AI43+AI44</f>
        <v>0</v>
      </c>
      <c r="AJ40" s="45">
        <f t="shared" si="66"/>
        <v>0</v>
      </c>
      <c r="AK40" s="45">
        <v>0</v>
      </c>
      <c r="AL40" s="45">
        <f t="shared" ref="AL40:AN40" si="67">AL41+AL42+AL43+AL44</f>
        <v>0</v>
      </c>
      <c r="AM40" s="45">
        <f t="shared" si="67"/>
        <v>0</v>
      </c>
      <c r="AN40" s="45">
        <f t="shared" si="67"/>
        <v>0</v>
      </c>
      <c r="AO40" s="45">
        <f t="shared" ref="AO40:AQ40" si="68">AO41+AO42+AO43+AO44</f>
        <v>0</v>
      </c>
      <c r="AP40" s="45">
        <f t="shared" si="68"/>
        <v>0</v>
      </c>
      <c r="AQ40" s="45">
        <f t="shared" si="68"/>
        <v>0</v>
      </c>
      <c r="AR40" s="105" t="s">
        <v>244</v>
      </c>
      <c r="AS40" s="105"/>
      <c r="AT40" s="11"/>
      <c r="AU40" s="11"/>
      <c r="AV40" s="11"/>
    </row>
    <row r="41" spans="1:49" s="12" customFormat="1" ht="16.5" customHeight="1">
      <c r="A41" s="154"/>
      <c r="B41" s="162"/>
      <c r="C41" s="103"/>
      <c r="D41" s="51" t="s">
        <v>23</v>
      </c>
      <c r="E41" s="8">
        <f>H41+K41+N41+Q41+T41+W41+Z41+AC41+AF41+AI41+AL41+AO41</f>
        <v>0</v>
      </c>
      <c r="F41" s="15">
        <f t="shared" ref="F41" si="69">I41+L41+O41+R41+U41+X41+AA41+AD41+AG41+AJ41+AM41+AP41</f>
        <v>0</v>
      </c>
      <c r="G41" s="8">
        <v>0</v>
      </c>
      <c r="H41" s="19">
        <v>0</v>
      </c>
      <c r="I41" s="20">
        <v>0</v>
      </c>
      <c r="J41" s="20">
        <v>0</v>
      </c>
      <c r="K41" s="20">
        <v>0</v>
      </c>
      <c r="L41" s="21">
        <v>0</v>
      </c>
      <c r="M41" s="20">
        <v>0</v>
      </c>
      <c r="N41" s="19">
        <v>0</v>
      </c>
      <c r="O41" s="20">
        <v>0</v>
      </c>
      <c r="P41" s="20">
        <v>0</v>
      </c>
      <c r="Q41" s="20">
        <v>0</v>
      </c>
      <c r="R41" s="21">
        <v>0</v>
      </c>
      <c r="S41" s="20">
        <v>0</v>
      </c>
      <c r="T41" s="19">
        <v>0</v>
      </c>
      <c r="U41" s="21">
        <v>0</v>
      </c>
      <c r="V41" s="20">
        <v>0</v>
      </c>
      <c r="W41" s="19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112"/>
      <c r="AS41" s="112"/>
      <c r="AT41" s="11"/>
      <c r="AU41" s="11"/>
      <c r="AV41" s="11"/>
    </row>
    <row r="42" spans="1:49" s="12" customFormat="1" ht="16.5" customHeight="1">
      <c r="A42" s="154"/>
      <c r="B42" s="162"/>
      <c r="C42" s="103"/>
      <c r="D42" s="22" t="s">
        <v>24</v>
      </c>
      <c r="E42" s="8">
        <f>H42+K42+N42+Q42+T42+W42+Z42+AC42+AF42+AI42+AL42+AO42</f>
        <v>0</v>
      </c>
      <c r="F42" s="15">
        <f>I42+L42+O42+R42+U42+X42+AA42+AD42+AG42+AJ42+AM42+AP42</f>
        <v>0</v>
      </c>
      <c r="G42" s="8">
        <v>0</v>
      </c>
      <c r="H42" s="19">
        <v>0</v>
      </c>
      <c r="I42" s="20">
        <v>0</v>
      </c>
      <c r="J42" s="20">
        <v>0</v>
      </c>
      <c r="K42" s="20">
        <v>0</v>
      </c>
      <c r="L42" s="21">
        <v>0</v>
      </c>
      <c r="M42" s="20">
        <v>0</v>
      </c>
      <c r="N42" s="19">
        <v>0</v>
      </c>
      <c r="O42" s="20">
        <v>0</v>
      </c>
      <c r="P42" s="20">
        <v>0</v>
      </c>
      <c r="Q42" s="20">
        <v>0</v>
      </c>
      <c r="R42" s="21">
        <v>0</v>
      </c>
      <c r="S42" s="20">
        <v>0</v>
      </c>
      <c r="T42" s="19">
        <v>0</v>
      </c>
      <c r="U42" s="21">
        <v>0</v>
      </c>
      <c r="V42" s="20">
        <v>0</v>
      </c>
      <c r="W42" s="19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112"/>
      <c r="AS42" s="112"/>
      <c r="AT42" s="11"/>
      <c r="AU42" s="11"/>
      <c r="AV42" s="11"/>
    </row>
    <row r="43" spans="1:49" s="12" customFormat="1" ht="16.5" customHeight="1">
      <c r="A43" s="154"/>
      <c r="B43" s="162"/>
      <c r="C43" s="103"/>
      <c r="D43" s="22" t="s">
        <v>127</v>
      </c>
      <c r="E43" s="8">
        <f>H43+K43+N43+Q43+T43+W43+Z43+AC43+AF43+AI43+AL43+AO43</f>
        <v>0</v>
      </c>
      <c r="F43" s="15">
        <f>I43+L43+O43+R43+U43+X43+AA43+AD43+AG43+AJ43+AM43+AP43</f>
        <v>0</v>
      </c>
      <c r="G43" s="8">
        <v>0</v>
      </c>
      <c r="H43" s="19">
        <v>0</v>
      </c>
      <c r="I43" s="20">
        <v>0</v>
      </c>
      <c r="J43" s="20">
        <v>0</v>
      </c>
      <c r="K43" s="20">
        <v>0</v>
      </c>
      <c r="L43" s="21">
        <v>0</v>
      </c>
      <c r="M43" s="20">
        <v>0</v>
      </c>
      <c r="N43" s="19">
        <v>0</v>
      </c>
      <c r="O43" s="20">
        <v>0</v>
      </c>
      <c r="P43" s="20">
        <v>0</v>
      </c>
      <c r="Q43" s="20">
        <v>0</v>
      </c>
      <c r="R43" s="21">
        <v>0</v>
      </c>
      <c r="S43" s="20">
        <v>0</v>
      </c>
      <c r="T43" s="19">
        <v>0</v>
      </c>
      <c r="U43" s="21">
        <v>0</v>
      </c>
      <c r="V43" s="20">
        <v>0</v>
      </c>
      <c r="W43" s="19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112"/>
      <c r="AS43" s="112"/>
      <c r="AT43" s="11"/>
      <c r="AU43" s="11"/>
      <c r="AV43" s="11"/>
      <c r="AW43" s="11"/>
    </row>
    <row r="44" spans="1:49" s="12" customFormat="1" ht="236.25" customHeight="1">
      <c r="A44" s="154"/>
      <c r="B44" s="162"/>
      <c r="C44" s="104"/>
      <c r="D44" s="24" t="s">
        <v>128</v>
      </c>
      <c r="E44" s="8">
        <f t="shared" ref="E44" si="70">H44+K44+N44+Q44+T44+W44+Z44+AC44+AF44+AI44+AL44+AO44</f>
        <v>0</v>
      </c>
      <c r="F44" s="15">
        <f>I44+L44+O44+R44+U44+X44+AA44+AD44+AG44+AJ44+AM44+AP44</f>
        <v>0</v>
      </c>
      <c r="G44" s="8">
        <v>0</v>
      </c>
      <c r="H44" s="19">
        <v>0</v>
      </c>
      <c r="I44" s="20">
        <v>0</v>
      </c>
      <c r="J44" s="20">
        <v>0</v>
      </c>
      <c r="K44" s="20">
        <v>0</v>
      </c>
      <c r="L44" s="21">
        <v>0</v>
      </c>
      <c r="M44" s="20">
        <v>0</v>
      </c>
      <c r="N44" s="19">
        <v>0</v>
      </c>
      <c r="O44" s="20">
        <v>0</v>
      </c>
      <c r="P44" s="20">
        <v>0</v>
      </c>
      <c r="Q44" s="20">
        <v>0</v>
      </c>
      <c r="R44" s="21">
        <v>0</v>
      </c>
      <c r="S44" s="20">
        <v>0</v>
      </c>
      <c r="T44" s="19">
        <v>0</v>
      </c>
      <c r="U44" s="21">
        <v>0</v>
      </c>
      <c r="V44" s="20">
        <v>0</v>
      </c>
      <c r="W44" s="19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113"/>
      <c r="AS44" s="113"/>
      <c r="AT44" s="11"/>
      <c r="AU44" s="11"/>
      <c r="AV44" s="11"/>
    </row>
    <row r="45" spans="1:49" s="13" customFormat="1" ht="28.5" customHeight="1">
      <c r="A45" s="154" t="s">
        <v>53</v>
      </c>
      <c r="B45" s="162" t="s">
        <v>90</v>
      </c>
      <c r="C45" s="102" t="s">
        <v>133</v>
      </c>
      <c r="D45" s="2" t="s">
        <v>130</v>
      </c>
      <c r="E45" s="8">
        <f>E46+E47+E48</f>
        <v>0</v>
      </c>
      <c r="F45" s="8">
        <f>F46+F47+F48</f>
        <v>0</v>
      </c>
      <c r="G45" s="8">
        <v>0</v>
      </c>
      <c r="H45" s="17">
        <f>H46+H47+H48+H49</f>
        <v>0</v>
      </c>
      <c r="I45" s="45">
        <f t="shared" ref="I45" si="71">I46+I47+I48+I49</f>
        <v>0</v>
      </c>
      <c r="J45" s="45">
        <v>0</v>
      </c>
      <c r="K45" s="45">
        <f t="shared" ref="K45:L45" si="72">K46+K47+K48+K49</f>
        <v>0</v>
      </c>
      <c r="L45" s="23">
        <f t="shared" si="72"/>
        <v>0</v>
      </c>
      <c r="M45" s="45">
        <v>0</v>
      </c>
      <c r="N45" s="17">
        <f t="shared" ref="N45:O45" si="73">N46+N47+N48+N49</f>
        <v>0</v>
      </c>
      <c r="O45" s="45">
        <f t="shared" si="73"/>
        <v>0</v>
      </c>
      <c r="P45" s="45">
        <v>0</v>
      </c>
      <c r="Q45" s="45">
        <v>0</v>
      </c>
      <c r="R45" s="23">
        <v>0</v>
      </c>
      <c r="S45" s="45">
        <v>0</v>
      </c>
      <c r="T45" s="17">
        <v>0</v>
      </c>
      <c r="U45" s="23">
        <v>0</v>
      </c>
      <c r="V45" s="25">
        <v>0</v>
      </c>
      <c r="W45" s="17">
        <v>0</v>
      </c>
      <c r="X45" s="45">
        <v>0</v>
      </c>
      <c r="Y45" s="45">
        <v>0</v>
      </c>
      <c r="Z45" s="45">
        <f t="shared" ref="Z45:AA45" si="74">Z46+Z47+Z48+Z49</f>
        <v>0</v>
      </c>
      <c r="AA45" s="45">
        <f t="shared" si="74"/>
        <v>0</v>
      </c>
      <c r="AB45" s="45">
        <v>0</v>
      </c>
      <c r="AC45" s="45">
        <f t="shared" ref="AC45:AD45" si="75">AC46+AC47+AC48+AC49</f>
        <v>0</v>
      </c>
      <c r="AD45" s="45">
        <f t="shared" si="75"/>
        <v>0</v>
      </c>
      <c r="AE45" s="45">
        <v>0</v>
      </c>
      <c r="AF45" s="45">
        <f t="shared" ref="AF45:AG45" si="76">AF46+AF47+AF48+AF49</f>
        <v>0</v>
      </c>
      <c r="AG45" s="45">
        <f t="shared" si="76"/>
        <v>0</v>
      </c>
      <c r="AH45" s="45">
        <v>0</v>
      </c>
      <c r="AI45" s="91">
        <v>0</v>
      </c>
      <c r="AJ45" s="45">
        <f t="shared" ref="AJ45" si="77">AJ46+AJ47+AJ48+AJ49</f>
        <v>0</v>
      </c>
      <c r="AK45" s="45">
        <v>0</v>
      </c>
      <c r="AL45" s="45">
        <f t="shared" ref="AL45:AM45" si="78">AL46+AL47+AL48+AL49</f>
        <v>0</v>
      </c>
      <c r="AM45" s="45">
        <f t="shared" si="78"/>
        <v>0</v>
      </c>
      <c r="AN45" s="45">
        <v>0</v>
      </c>
      <c r="AO45" s="45">
        <f t="shared" ref="AO45:AQ45" si="79">AO46+AO47+AO48+AO49</f>
        <v>0</v>
      </c>
      <c r="AP45" s="45">
        <f t="shared" si="79"/>
        <v>0</v>
      </c>
      <c r="AQ45" s="45">
        <f t="shared" si="79"/>
        <v>0</v>
      </c>
      <c r="AR45" s="105" t="s">
        <v>223</v>
      </c>
      <c r="AS45" s="105"/>
      <c r="AT45" s="11"/>
      <c r="AU45" s="11"/>
      <c r="AV45" s="11"/>
    </row>
    <row r="46" spans="1:49" s="13" customFormat="1" ht="24.75" customHeight="1">
      <c r="A46" s="154"/>
      <c r="B46" s="162"/>
      <c r="C46" s="103"/>
      <c r="D46" s="51" t="s">
        <v>23</v>
      </c>
      <c r="E46" s="8">
        <f>H46+K46+N46+Q46+T46+W46+Z46+AC46+AF46+AI46+AL46+AO46</f>
        <v>0</v>
      </c>
      <c r="F46" s="15">
        <f t="shared" ref="F46" si="80">I46+L46+O46+R46+U46+X46+AA46+AD46+AG46+AJ46+AM46+AP46</f>
        <v>0</v>
      </c>
      <c r="G46" s="8">
        <v>0</v>
      </c>
      <c r="H46" s="19">
        <v>0</v>
      </c>
      <c r="I46" s="20">
        <v>0</v>
      </c>
      <c r="J46" s="45">
        <v>0</v>
      </c>
      <c r="K46" s="20">
        <v>0</v>
      </c>
      <c r="L46" s="21">
        <v>0</v>
      </c>
      <c r="M46" s="45">
        <v>0</v>
      </c>
      <c r="N46" s="19">
        <v>0</v>
      </c>
      <c r="O46" s="20">
        <v>0</v>
      </c>
      <c r="P46" s="45">
        <v>0</v>
      </c>
      <c r="Q46" s="20">
        <v>0</v>
      </c>
      <c r="R46" s="21">
        <v>0</v>
      </c>
      <c r="S46" s="45">
        <v>0</v>
      </c>
      <c r="T46" s="19">
        <v>0</v>
      </c>
      <c r="U46" s="21">
        <v>0</v>
      </c>
      <c r="V46" s="26"/>
      <c r="W46" s="19">
        <v>0</v>
      </c>
      <c r="X46" s="20">
        <v>0</v>
      </c>
      <c r="Y46" s="45">
        <v>0</v>
      </c>
      <c r="Z46" s="20">
        <v>0</v>
      </c>
      <c r="AA46" s="20">
        <v>0</v>
      </c>
      <c r="AB46" s="45">
        <v>0</v>
      </c>
      <c r="AC46" s="20">
        <v>0</v>
      </c>
      <c r="AD46" s="20">
        <v>0</v>
      </c>
      <c r="AE46" s="45">
        <v>0</v>
      </c>
      <c r="AF46" s="20">
        <v>0</v>
      </c>
      <c r="AG46" s="20">
        <v>0</v>
      </c>
      <c r="AH46" s="45">
        <v>0</v>
      </c>
      <c r="AI46" s="20">
        <v>0</v>
      </c>
      <c r="AJ46" s="20">
        <v>0</v>
      </c>
      <c r="AK46" s="20">
        <v>0</v>
      </c>
      <c r="AL46" s="20">
        <v>0</v>
      </c>
      <c r="AM46" s="20"/>
      <c r="AN46" s="20">
        <v>0</v>
      </c>
      <c r="AO46" s="20">
        <v>0</v>
      </c>
      <c r="AP46" s="20"/>
      <c r="AQ46" s="20"/>
      <c r="AR46" s="112"/>
      <c r="AS46" s="112"/>
      <c r="AT46" s="11"/>
      <c r="AU46" s="11"/>
      <c r="AV46" s="11"/>
    </row>
    <row r="47" spans="1:49" s="13" customFormat="1" ht="25.5" customHeight="1">
      <c r="A47" s="154"/>
      <c r="B47" s="162"/>
      <c r="C47" s="103"/>
      <c r="D47" s="22" t="s">
        <v>24</v>
      </c>
      <c r="E47" s="8">
        <f>H47+K47+N47+Q47+T47+W47+Z47+AC47+AF47+AI47+AL47+AO47</f>
        <v>0</v>
      </c>
      <c r="F47" s="15">
        <f>I47+L47+O47+R47+U47+X47+AA47+AD47+AG47+AJ47+AM47+AP47</f>
        <v>0</v>
      </c>
      <c r="G47" s="8">
        <v>0</v>
      </c>
      <c r="H47" s="19">
        <v>0</v>
      </c>
      <c r="I47" s="20">
        <v>0</v>
      </c>
      <c r="J47" s="45">
        <v>0</v>
      </c>
      <c r="K47" s="20">
        <v>0</v>
      </c>
      <c r="L47" s="21">
        <v>0</v>
      </c>
      <c r="M47" s="45">
        <v>0</v>
      </c>
      <c r="N47" s="19">
        <v>0</v>
      </c>
      <c r="O47" s="20">
        <v>0</v>
      </c>
      <c r="P47" s="45">
        <v>0</v>
      </c>
      <c r="Q47" s="20">
        <v>0</v>
      </c>
      <c r="R47" s="21">
        <v>0</v>
      </c>
      <c r="S47" s="45">
        <v>0</v>
      </c>
      <c r="T47" s="19">
        <v>0</v>
      </c>
      <c r="U47" s="21">
        <v>0</v>
      </c>
      <c r="V47" s="25">
        <v>0</v>
      </c>
      <c r="W47" s="19">
        <v>0</v>
      </c>
      <c r="X47" s="20">
        <v>0</v>
      </c>
      <c r="Y47" s="45">
        <v>0</v>
      </c>
      <c r="Z47" s="20">
        <v>0</v>
      </c>
      <c r="AA47" s="20">
        <v>0</v>
      </c>
      <c r="AB47" s="45">
        <v>0</v>
      </c>
      <c r="AC47" s="20">
        <v>0</v>
      </c>
      <c r="AD47" s="20">
        <v>0</v>
      </c>
      <c r="AE47" s="45">
        <v>0</v>
      </c>
      <c r="AF47" s="20">
        <v>0</v>
      </c>
      <c r="AG47" s="20">
        <v>0</v>
      </c>
      <c r="AH47" s="45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112"/>
      <c r="AS47" s="112"/>
      <c r="AT47" s="11"/>
      <c r="AU47" s="11"/>
      <c r="AV47" s="11"/>
    </row>
    <row r="48" spans="1:49" s="12" customFormat="1" ht="22.5" customHeight="1">
      <c r="A48" s="154"/>
      <c r="B48" s="162"/>
      <c r="C48" s="103"/>
      <c r="D48" s="22" t="s">
        <v>127</v>
      </c>
      <c r="E48" s="8">
        <f>H48+K48+N48+Q48+T48+W48+Z48+AC48+AF48+AI48+AL48+AO48</f>
        <v>0</v>
      </c>
      <c r="F48" s="15">
        <f>I48+L48+O48+R48+U48+X48+AA48+AD48+AG48+AJ48+AM48+AP48</f>
        <v>0</v>
      </c>
      <c r="G48" s="8">
        <v>0</v>
      </c>
      <c r="H48" s="19">
        <v>0</v>
      </c>
      <c r="I48" s="20">
        <v>0</v>
      </c>
      <c r="J48" s="45">
        <v>0</v>
      </c>
      <c r="K48" s="20">
        <v>0</v>
      </c>
      <c r="L48" s="21">
        <v>0</v>
      </c>
      <c r="M48" s="45">
        <v>0</v>
      </c>
      <c r="N48" s="19">
        <v>0</v>
      </c>
      <c r="O48" s="20">
        <v>0</v>
      </c>
      <c r="P48" s="45">
        <v>0</v>
      </c>
      <c r="Q48" s="20">
        <v>0</v>
      </c>
      <c r="R48" s="21">
        <v>0</v>
      </c>
      <c r="S48" s="45">
        <v>0</v>
      </c>
      <c r="T48" s="19">
        <v>0</v>
      </c>
      <c r="U48" s="21">
        <v>0</v>
      </c>
      <c r="V48" s="45">
        <v>0</v>
      </c>
      <c r="W48" s="19">
        <v>0</v>
      </c>
      <c r="X48" s="20">
        <v>0</v>
      </c>
      <c r="Y48" s="45">
        <v>0</v>
      </c>
      <c r="Z48" s="20">
        <v>0</v>
      </c>
      <c r="AA48" s="20">
        <v>0</v>
      </c>
      <c r="AB48" s="45">
        <v>0</v>
      </c>
      <c r="AC48" s="20">
        <v>0</v>
      </c>
      <c r="AD48" s="20">
        <v>0</v>
      </c>
      <c r="AE48" s="45">
        <v>0</v>
      </c>
      <c r="AF48" s="20">
        <v>0</v>
      </c>
      <c r="AG48" s="20">
        <v>0</v>
      </c>
      <c r="AH48" s="45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112"/>
      <c r="AS48" s="112"/>
      <c r="AT48" s="11"/>
      <c r="AU48" s="11"/>
      <c r="AV48" s="11"/>
    </row>
    <row r="49" spans="1:49" s="12" customFormat="1" ht="27.75" customHeight="1">
      <c r="A49" s="154"/>
      <c r="B49" s="162"/>
      <c r="C49" s="104"/>
      <c r="D49" s="24" t="s">
        <v>128</v>
      </c>
      <c r="E49" s="8">
        <f t="shared" ref="E49" si="81">H49+K49+N49+Q49+T49+W49+Z49+AC49+AF49+AI49+AL49+AO49</f>
        <v>0</v>
      </c>
      <c r="F49" s="15">
        <f>I49+L49+O49+R49+U49+X49+AA49+AD49+AG49+AJ49+AM49+AP49</f>
        <v>0</v>
      </c>
      <c r="G49" s="8">
        <v>0</v>
      </c>
      <c r="H49" s="19">
        <v>0</v>
      </c>
      <c r="I49" s="20">
        <v>0</v>
      </c>
      <c r="J49" s="45">
        <v>0</v>
      </c>
      <c r="K49" s="20">
        <v>0</v>
      </c>
      <c r="L49" s="21">
        <v>0</v>
      </c>
      <c r="M49" s="45">
        <v>0</v>
      </c>
      <c r="N49" s="19">
        <v>0</v>
      </c>
      <c r="O49" s="20">
        <v>0</v>
      </c>
      <c r="P49" s="45">
        <v>0</v>
      </c>
      <c r="Q49" s="20">
        <v>0</v>
      </c>
      <c r="R49" s="21">
        <v>0</v>
      </c>
      <c r="S49" s="45">
        <v>0</v>
      </c>
      <c r="T49" s="19">
        <v>0</v>
      </c>
      <c r="U49" s="21">
        <v>0</v>
      </c>
      <c r="V49" s="45">
        <v>0</v>
      </c>
      <c r="W49" s="19">
        <v>0</v>
      </c>
      <c r="X49" s="20">
        <v>0</v>
      </c>
      <c r="Y49" s="45">
        <v>0</v>
      </c>
      <c r="Z49" s="20">
        <v>0</v>
      </c>
      <c r="AA49" s="20">
        <v>0</v>
      </c>
      <c r="AB49" s="45">
        <v>0</v>
      </c>
      <c r="AC49" s="20">
        <v>0</v>
      </c>
      <c r="AD49" s="20">
        <v>0</v>
      </c>
      <c r="AE49" s="45">
        <v>0</v>
      </c>
      <c r="AF49" s="20">
        <v>0</v>
      </c>
      <c r="AG49" s="20">
        <v>0</v>
      </c>
      <c r="AH49" s="45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113"/>
      <c r="AS49" s="113"/>
      <c r="AT49" s="11"/>
      <c r="AU49" s="11"/>
      <c r="AV49" s="11"/>
    </row>
    <row r="50" spans="1:49" s="13" customFormat="1" ht="21" customHeight="1">
      <c r="A50" s="121" t="s">
        <v>54</v>
      </c>
      <c r="B50" s="149" t="s">
        <v>91</v>
      </c>
      <c r="C50" s="102" t="s">
        <v>134</v>
      </c>
      <c r="D50" s="2" t="s">
        <v>130</v>
      </c>
      <c r="E50" s="8">
        <f>E51+E52+E53</f>
        <v>6011.6</v>
      </c>
      <c r="F50" s="8">
        <f>F51+F52+F53</f>
        <v>3595.8</v>
      </c>
      <c r="G50" s="8">
        <f>F50/E50*100</f>
        <v>59.81435890611484</v>
      </c>
      <c r="H50" s="17">
        <f>H51+H52+H53+H54</f>
        <v>101.7</v>
      </c>
      <c r="I50" s="17">
        <f>I51+I52+I53+I54</f>
        <v>42.7</v>
      </c>
      <c r="J50" s="45">
        <f t="shared" si="15"/>
        <v>41.986234021632249</v>
      </c>
      <c r="K50" s="17">
        <f>K51+K52+K53+K54</f>
        <v>1106.2</v>
      </c>
      <c r="L50" s="17">
        <f>L51+L52+L53+L54</f>
        <v>542.79999999999995</v>
      </c>
      <c r="M50" s="45">
        <f t="shared" si="16"/>
        <v>49.068884469354543</v>
      </c>
      <c r="N50" s="17">
        <f>N51+N52+N53+N54</f>
        <v>776.19999999999993</v>
      </c>
      <c r="O50" s="17">
        <f>O51+O52+O53+O54</f>
        <v>322.89999999999998</v>
      </c>
      <c r="P50" s="45">
        <f t="shared" si="39"/>
        <v>41.600103066220044</v>
      </c>
      <c r="Q50" s="17">
        <f>Q51+Q52+Q53+Q54</f>
        <v>103.3</v>
      </c>
      <c r="R50" s="17">
        <f>R51+R52+R53+R54</f>
        <v>850.2</v>
      </c>
      <c r="S50" s="45">
        <f t="shared" si="40"/>
        <v>823.03969022265255</v>
      </c>
      <c r="T50" s="17">
        <f>T51+T52+T53+T54</f>
        <v>42.4</v>
      </c>
      <c r="U50" s="17">
        <f>U51+U52+U53+U54</f>
        <v>42.4</v>
      </c>
      <c r="V50" s="45">
        <f>U50/T50*100</f>
        <v>100</v>
      </c>
      <c r="W50" s="17">
        <f>W51+W52+W53+W54</f>
        <v>231.3</v>
      </c>
      <c r="X50" s="17">
        <f>X51+X52+X53+X54</f>
        <v>417.6</v>
      </c>
      <c r="Y50" s="45">
        <f>X50/W50*100</f>
        <v>180.54474708171207</v>
      </c>
      <c r="Z50" s="17">
        <f>Z51+Z52+Z53+Z54</f>
        <v>260.70000000000005</v>
      </c>
      <c r="AA50" s="17">
        <f>AA51+AA52+AA53+AA54</f>
        <v>260.7</v>
      </c>
      <c r="AB50" s="45">
        <f t="shared" ref="AB50:AB52" si="82">AA50/Z50*100</f>
        <v>99.999999999999972</v>
      </c>
      <c r="AC50" s="17">
        <f>AC51+AC52+AC53+AC54</f>
        <v>428.9</v>
      </c>
      <c r="AD50" s="17">
        <f>AD51+AD52+AD53+AD54</f>
        <v>443.3</v>
      </c>
      <c r="AE50" s="45">
        <f t="shared" si="46"/>
        <v>103.35742597342039</v>
      </c>
      <c r="AF50" s="17">
        <f>AF51+AF52+AF53+AF54</f>
        <v>583.29999999999995</v>
      </c>
      <c r="AG50" s="17">
        <f>AG51+AG52+AG53+AG54</f>
        <v>673.2</v>
      </c>
      <c r="AH50" s="45">
        <f t="shared" si="1"/>
        <v>115.41230927481571</v>
      </c>
      <c r="AI50" s="17">
        <f>AI51+AI52+AI53+AI54</f>
        <v>318.8</v>
      </c>
      <c r="AJ50" s="17">
        <f>AJ51+AJ52+AJ53+AJ54</f>
        <v>0</v>
      </c>
      <c r="AK50" s="45">
        <f>AJ50/AI50*100</f>
        <v>0</v>
      </c>
      <c r="AL50" s="17">
        <f>AL51+AL52+AL53+AL54</f>
        <v>318.8</v>
      </c>
      <c r="AM50" s="17">
        <f>AM51+AM52+AM53+AM54</f>
        <v>0</v>
      </c>
      <c r="AN50" s="45">
        <v>0</v>
      </c>
      <c r="AO50" s="17">
        <f>AO51+AO52+AO53+AO54</f>
        <v>1740</v>
      </c>
      <c r="AP50" s="17">
        <f>AP51+AP52+AP53+AP54</f>
        <v>0</v>
      </c>
      <c r="AQ50" s="45">
        <v>0</v>
      </c>
      <c r="AR50" s="105" t="s">
        <v>245</v>
      </c>
      <c r="AS50" s="105" t="s">
        <v>222</v>
      </c>
      <c r="AT50" s="11"/>
      <c r="AU50" s="11"/>
      <c r="AV50" s="11"/>
    </row>
    <row r="51" spans="1:49" s="12" customFormat="1" ht="28.5" customHeight="1">
      <c r="A51" s="122"/>
      <c r="B51" s="150"/>
      <c r="C51" s="103"/>
      <c r="D51" s="51" t="s">
        <v>23</v>
      </c>
      <c r="E51" s="8">
        <f>H51+K51+N51+Q51+T51+W51+Z51+AC51+AF51+AI51+AL51+AO51</f>
        <v>0</v>
      </c>
      <c r="F51" s="15">
        <f t="shared" ref="F51" si="83">I51+L51+O51+R51+U51+X51+AA51+AD51+AG51+AJ51+AM51+AP51</f>
        <v>0</v>
      </c>
      <c r="G51" s="8">
        <v>0</v>
      </c>
      <c r="H51" s="19">
        <v>0</v>
      </c>
      <c r="I51" s="20">
        <v>0</v>
      </c>
      <c r="J51" s="20">
        <v>0</v>
      </c>
      <c r="K51" s="20">
        <v>0</v>
      </c>
      <c r="L51" s="21">
        <v>0</v>
      </c>
      <c r="M51" s="20">
        <v>0</v>
      </c>
      <c r="N51" s="19">
        <v>0</v>
      </c>
      <c r="O51" s="20">
        <v>0</v>
      </c>
      <c r="P51" s="20">
        <v>0</v>
      </c>
      <c r="Q51" s="20">
        <v>0</v>
      </c>
      <c r="R51" s="21">
        <v>0</v>
      </c>
      <c r="S51" s="20">
        <v>0</v>
      </c>
      <c r="T51" s="19">
        <v>0</v>
      </c>
      <c r="U51" s="21">
        <v>0</v>
      </c>
      <c r="V51" s="20">
        <v>0</v>
      </c>
      <c r="W51" s="19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112"/>
      <c r="AS51" s="112"/>
      <c r="AT51" s="11"/>
      <c r="AU51" s="11"/>
      <c r="AV51" s="11"/>
    </row>
    <row r="52" spans="1:49" s="12" customFormat="1" ht="26.25" customHeight="1">
      <c r="A52" s="122"/>
      <c r="B52" s="150"/>
      <c r="C52" s="103"/>
      <c r="D52" s="22" t="s">
        <v>24</v>
      </c>
      <c r="E52" s="8">
        <f>H52+K52+N52+Q52+T52+W52+Z52+AC52+AF52+AI52+AL52+AO52</f>
        <v>6011.6</v>
      </c>
      <c r="F52" s="15">
        <f>I52+L52+O52+R52+U52+X52+AA52+AD52+AG52+AJ52+AM52+AP52</f>
        <v>3595.8</v>
      </c>
      <c r="G52" s="8">
        <f t="shared" ref="G52" si="84">F52/E52*100</f>
        <v>59.81435890611484</v>
      </c>
      <c r="H52" s="19">
        <v>101.7</v>
      </c>
      <c r="I52" s="20">
        <v>42.7</v>
      </c>
      <c r="J52" s="20">
        <f t="shared" si="15"/>
        <v>41.986234021632249</v>
      </c>
      <c r="K52" s="20">
        <v>1106.2</v>
      </c>
      <c r="L52" s="21">
        <v>542.79999999999995</v>
      </c>
      <c r="M52" s="20">
        <f t="shared" si="16"/>
        <v>49.068884469354543</v>
      </c>
      <c r="N52" s="19">
        <f>785.4-9.2</f>
        <v>776.19999999999993</v>
      </c>
      <c r="O52" s="20">
        <v>322.89999999999998</v>
      </c>
      <c r="P52" s="20">
        <f>O52/N52*100</f>
        <v>41.600103066220044</v>
      </c>
      <c r="Q52" s="20">
        <v>103.3</v>
      </c>
      <c r="R52" s="21">
        <v>850.2</v>
      </c>
      <c r="S52" s="20">
        <f t="shared" si="40"/>
        <v>823.03969022265255</v>
      </c>
      <c r="T52" s="19">
        <v>42.4</v>
      </c>
      <c r="U52" s="21">
        <v>42.4</v>
      </c>
      <c r="V52" s="20">
        <f>U52/T52*100</f>
        <v>100</v>
      </c>
      <c r="W52" s="19">
        <f>317.6-86.3</f>
        <v>231.3</v>
      </c>
      <c r="X52" s="20">
        <v>417.6</v>
      </c>
      <c r="Y52" s="20">
        <f>X52/W52*100</f>
        <v>180.54474708171207</v>
      </c>
      <c r="Z52" s="20">
        <f>529.1-25-243.4</f>
        <v>260.70000000000005</v>
      </c>
      <c r="AA52" s="20">
        <v>260.7</v>
      </c>
      <c r="AB52" s="20">
        <f t="shared" si="82"/>
        <v>99.999999999999972</v>
      </c>
      <c r="AC52" s="20">
        <f>359.5+100-30.6</f>
        <v>428.9</v>
      </c>
      <c r="AD52" s="20">
        <v>443.3</v>
      </c>
      <c r="AE52" s="20">
        <f t="shared" si="46"/>
        <v>103.35742597342039</v>
      </c>
      <c r="AF52" s="20">
        <f>339.9+243.4</f>
        <v>583.29999999999995</v>
      </c>
      <c r="AG52" s="20">
        <v>673.2</v>
      </c>
      <c r="AH52" s="20">
        <f t="shared" si="1"/>
        <v>115.41230927481571</v>
      </c>
      <c r="AI52" s="20">
        <v>318.8</v>
      </c>
      <c r="AJ52" s="20">
        <v>0</v>
      </c>
      <c r="AK52" s="20">
        <f>AJ52/AI52*100</f>
        <v>0</v>
      </c>
      <c r="AL52" s="20">
        <v>318.8</v>
      </c>
      <c r="AM52" s="20">
        <v>0</v>
      </c>
      <c r="AN52" s="20">
        <v>0</v>
      </c>
      <c r="AO52" s="20">
        <f>439.4+1174.5+126.1</f>
        <v>1740</v>
      </c>
      <c r="AP52" s="20">
        <v>0</v>
      </c>
      <c r="AQ52" s="20">
        <f t="shared" ref="AQ52" si="85">AP52/AO52*100</f>
        <v>0</v>
      </c>
      <c r="AR52" s="112"/>
      <c r="AS52" s="112"/>
      <c r="AT52" s="11"/>
      <c r="AU52" s="11"/>
      <c r="AV52" s="11"/>
      <c r="AW52" s="11"/>
    </row>
    <row r="53" spans="1:49" s="12" customFormat="1" ht="27.75" customHeight="1">
      <c r="A53" s="122"/>
      <c r="B53" s="150"/>
      <c r="C53" s="103"/>
      <c r="D53" s="22" t="s">
        <v>127</v>
      </c>
      <c r="E53" s="8">
        <f>H53+K53+N53+Q53+T53+W53+Z53+AC53+AF53+AI53+AL53+AO53</f>
        <v>0</v>
      </c>
      <c r="F53" s="15">
        <f>I53+L53+O53+R53+U53+X53+AA53+AD53+AG53+AJ53+AM53+AP53</f>
        <v>0</v>
      </c>
      <c r="G53" s="8">
        <v>0</v>
      </c>
      <c r="H53" s="19">
        <v>0</v>
      </c>
      <c r="I53" s="20">
        <v>0</v>
      </c>
      <c r="J53" s="20">
        <v>0</v>
      </c>
      <c r="K53" s="20">
        <v>0</v>
      </c>
      <c r="L53" s="21">
        <v>0</v>
      </c>
      <c r="M53" s="20">
        <v>0</v>
      </c>
      <c r="N53" s="19">
        <v>0</v>
      </c>
      <c r="O53" s="20">
        <v>0</v>
      </c>
      <c r="P53" s="20">
        <v>0</v>
      </c>
      <c r="Q53" s="20">
        <v>0</v>
      </c>
      <c r="R53" s="21">
        <v>0</v>
      </c>
      <c r="S53" s="20">
        <v>0</v>
      </c>
      <c r="T53" s="19">
        <v>0</v>
      </c>
      <c r="U53" s="21">
        <v>0</v>
      </c>
      <c r="V53" s="20">
        <v>0</v>
      </c>
      <c r="W53" s="19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112"/>
      <c r="AS53" s="112"/>
      <c r="AT53" s="11"/>
      <c r="AU53" s="11"/>
      <c r="AV53" s="11"/>
    </row>
    <row r="54" spans="1:49" s="12" customFormat="1" ht="29.25" customHeight="1">
      <c r="A54" s="123"/>
      <c r="B54" s="151"/>
      <c r="C54" s="104"/>
      <c r="D54" s="24" t="s">
        <v>128</v>
      </c>
      <c r="E54" s="8">
        <f t="shared" ref="E54" si="86">H54+K54+N54+Q54+T54+W54+Z54+AC54+AF54+AI54+AL54+AO54</f>
        <v>0</v>
      </c>
      <c r="F54" s="15">
        <f>I54+L54+O54+R54+U54+X54+AA54+AD54+AG54+AJ54+AM54+AP54</f>
        <v>0</v>
      </c>
      <c r="G54" s="8">
        <v>0</v>
      </c>
      <c r="H54" s="19">
        <v>0</v>
      </c>
      <c r="I54" s="20">
        <v>0</v>
      </c>
      <c r="J54" s="20">
        <v>0</v>
      </c>
      <c r="K54" s="20">
        <v>0</v>
      </c>
      <c r="L54" s="21">
        <v>0</v>
      </c>
      <c r="M54" s="20">
        <v>0</v>
      </c>
      <c r="N54" s="19">
        <v>0</v>
      </c>
      <c r="O54" s="20">
        <v>0</v>
      </c>
      <c r="P54" s="20">
        <v>0</v>
      </c>
      <c r="Q54" s="20">
        <v>0</v>
      </c>
      <c r="R54" s="21">
        <v>0</v>
      </c>
      <c r="S54" s="20">
        <v>0</v>
      </c>
      <c r="T54" s="19">
        <v>0</v>
      </c>
      <c r="U54" s="21">
        <v>0</v>
      </c>
      <c r="V54" s="20">
        <v>0</v>
      </c>
      <c r="W54" s="19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113"/>
      <c r="AS54" s="113"/>
      <c r="AT54" s="11"/>
      <c r="AU54" s="11"/>
      <c r="AV54" s="11"/>
    </row>
    <row r="55" spans="1:49" s="55" customFormat="1" ht="44.25" customHeight="1">
      <c r="A55" s="121" t="s">
        <v>55</v>
      </c>
      <c r="B55" s="149" t="s">
        <v>92</v>
      </c>
      <c r="C55" s="102" t="s">
        <v>135</v>
      </c>
      <c r="D55" s="102" t="s">
        <v>27</v>
      </c>
      <c r="E55" s="92" t="s">
        <v>36</v>
      </c>
      <c r="F55" s="92" t="s">
        <v>36</v>
      </c>
      <c r="G55" s="92" t="s">
        <v>36</v>
      </c>
      <c r="H55" s="92" t="s">
        <v>36</v>
      </c>
      <c r="I55" s="92" t="s">
        <v>36</v>
      </c>
      <c r="J55" s="92" t="s">
        <v>36</v>
      </c>
      <c r="K55" s="92" t="s">
        <v>36</v>
      </c>
      <c r="L55" s="92" t="s">
        <v>36</v>
      </c>
      <c r="M55" s="92" t="s">
        <v>36</v>
      </c>
      <c r="N55" s="92" t="s">
        <v>36</v>
      </c>
      <c r="O55" s="92" t="s">
        <v>36</v>
      </c>
      <c r="P55" s="92" t="s">
        <v>36</v>
      </c>
      <c r="Q55" s="92" t="s">
        <v>36</v>
      </c>
      <c r="R55" s="92" t="s">
        <v>36</v>
      </c>
      <c r="S55" s="92" t="s">
        <v>36</v>
      </c>
      <c r="T55" s="92" t="s">
        <v>36</v>
      </c>
      <c r="U55" s="92" t="s">
        <v>36</v>
      </c>
      <c r="V55" s="92" t="s">
        <v>36</v>
      </c>
      <c r="W55" s="92" t="s">
        <v>36</v>
      </c>
      <c r="X55" s="92" t="s">
        <v>36</v>
      </c>
      <c r="Y55" s="92" t="s">
        <v>36</v>
      </c>
      <c r="Z55" s="92" t="s">
        <v>36</v>
      </c>
      <c r="AA55" s="92" t="s">
        <v>36</v>
      </c>
      <c r="AB55" s="92" t="s">
        <v>36</v>
      </c>
      <c r="AC55" s="92" t="s">
        <v>36</v>
      </c>
      <c r="AD55" s="92" t="s">
        <v>36</v>
      </c>
      <c r="AE55" s="92" t="s">
        <v>36</v>
      </c>
      <c r="AF55" s="92" t="s">
        <v>36</v>
      </c>
      <c r="AG55" s="92" t="s">
        <v>36</v>
      </c>
      <c r="AH55" s="92" t="s">
        <v>36</v>
      </c>
      <c r="AI55" s="92" t="s">
        <v>36</v>
      </c>
      <c r="AJ55" s="92" t="s">
        <v>36</v>
      </c>
      <c r="AK55" s="92" t="s">
        <v>36</v>
      </c>
      <c r="AL55" s="92" t="s">
        <v>36</v>
      </c>
      <c r="AM55" s="92" t="s">
        <v>36</v>
      </c>
      <c r="AN55" s="92" t="s">
        <v>36</v>
      </c>
      <c r="AO55" s="92" t="s">
        <v>36</v>
      </c>
      <c r="AP55" s="92" t="s">
        <v>36</v>
      </c>
      <c r="AQ55" s="92" t="s">
        <v>36</v>
      </c>
      <c r="AR55" s="105" t="s">
        <v>246</v>
      </c>
      <c r="AS55" s="186"/>
      <c r="AT55" s="11"/>
      <c r="AU55" s="11"/>
      <c r="AV55" s="11"/>
    </row>
    <row r="56" spans="1:49" s="12" customFormat="1" ht="40.5" customHeight="1">
      <c r="A56" s="122"/>
      <c r="B56" s="150"/>
      <c r="C56" s="130"/>
      <c r="D56" s="144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130"/>
      <c r="AS56" s="95"/>
      <c r="AT56" s="11"/>
      <c r="AU56" s="11"/>
      <c r="AV56" s="11"/>
    </row>
    <row r="57" spans="1:49" s="12" customFormat="1" ht="168" customHeight="1">
      <c r="A57" s="123"/>
      <c r="B57" s="151"/>
      <c r="C57" s="131"/>
      <c r="D57" s="145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131"/>
      <c r="AS57" s="96"/>
      <c r="AT57" s="11"/>
      <c r="AU57" s="11"/>
      <c r="AV57" s="11"/>
    </row>
    <row r="58" spans="1:49" s="55" customFormat="1" ht="36.75" customHeight="1">
      <c r="A58" s="121" t="s">
        <v>56</v>
      </c>
      <c r="B58" s="149" t="s">
        <v>93</v>
      </c>
      <c r="C58" s="102" t="s">
        <v>166</v>
      </c>
      <c r="D58" s="102" t="s">
        <v>27</v>
      </c>
      <c r="E58" s="92" t="s">
        <v>36</v>
      </c>
      <c r="F58" s="92" t="s">
        <v>36</v>
      </c>
      <c r="G58" s="92" t="s">
        <v>36</v>
      </c>
      <c r="H58" s="92" t="s">
        <v>36</v>
      </c>
      <c r="I58" s="92" t="s">
        <v>36</v>
      </c>
      <c r="J58" s="92" t="s">
        <v>36</v>
      </c>
      <c r="K58" s="92" t="s">
        <v>36</v>
      </c>
      <c r="L58" s="92" t="s">
        <v>36</v>
      </c>
      <c r="M58" s="92" t="s">
        <v>36</v>
      </c>
      <c r="N58" s="92" t="s">
        <v>36</v>
      </c>
      <c r="O58" s="92" t="s">
        <v>36</v>
      </c>
      <c r="P58" s="92" t="s">
        <v>36</v>
      </c>
      <c r="Q58" s="92" t="s">
        <v>36</v>
      </c>
      <c r="R58" s="92" t="s">
        <v>36</v>
      </c>
      <c r="S58" s="92" t="s">
        <v>36</v>
      </c>
      <c r="T58" s="92" t="s">
        <v>36</v>
      </c>
      <c r="U58" s="92" t="s">
        <v>36</v>
      </c>
      <c r="V58" s="92" t="s">
        <v>36</v>
      </c>
      <c r="W58" s="92" t="s">
        <v>36</v>
      </c>
      <c r="X58" s="92" t="s">
        <v>36</v>
      </c>
      <c r="Y58" s="92" t="s">
        <v>36</v>
      </c>
      <c r="Z58" s="92" t="s">
        <v>36</v>
      </c>
      <c r="AA58" s="92" t="s">
        <v>36</v>
      </c>
      <c r="AB58" s="92" t="s">
        <v>36</v>
      </c>
      <c r="AC58" s="92" t="s">
        <v>36</v>
      </c>
      <c r="AD58" s="92" t="s">
        <v>36</v>
      </c>
      <c r="AE58" s="92" t="s">
        <v>36</v>
      </c>
      <c r="AF58" s="92" t="s">
        <v>36</v>
      </c>
      <c r="AG58" s="92" t="s">
        <v>36</v>
      </c>
      <c r="AH58" s="92" t="s">
        <v>36</v>
      </c>
      <c r="AI58" s="92" t="s">
        <v>36</v>
      </c>
      <c r="AJ58" s="92" t="s">
        <v>36</v>
      </c>
      <c r="AK58" s="92" t="s">
        <v>36</v>
      </c>
      <c r="AL58" s="92" t="s">
        <v>36</v>
      </c>
      <c r="AM58" s="92" t="s">
        <v>36</v>
      </c>
      <c r="AN58" s="92" t="s">
        <v>36</v>
      </c>
      <c r="AO58" s="92" t="s">
        <v>36</v>
      </c>
      <c r="AP58" s="92" t="s">
        <v>36</v>
      </c>
      <c r="AQ58" s="92" t="s">
        <v>36</v>
      </c>
      <c r="AR58" s="105" t="s">
        <v>242</v>
      </c>
      <c r="AS58" s="186"/>
      <c r="AT58" s="11"/>
      <c r="AU58" s="11"/>
      <c r="AV58" s="11"/>
    </row>
    <row r="59" spans="1:49" s="12" customFormat="1" ht="34.5" customHeight="1">
      <c r="A59" s="166"/>
      <c r="B59" s="150"/>
      <c r="C59" s="130"/>
      <c r="D59" s="144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130"/>
      <c r="AS59" s="95"/>
      <c r="AT59" s="11"/>
      <c r="AU59" s="11"/>
      <c r="AV59" s="11"/>
    </row>
    <row r="60" spans="1:49" s="12" customFormat="1" ht="33.75" customHeight="1">
      <c r="A60" s="167"/>
      <c r="B60" s="151"/>
      <c r="C60" s="131"/>
      <c r="D60" s="145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131"/>
      <c r="AS60" s="96"/>
      <c r="AT60" s="11"/>
      <c r="AU60" s="11"/>
      <c r="AV60" s="11"/>
    </row>
    <row r="61" spans="1:49" s="12" customFormat="1" ht="33.75" customHeight="1">
      <c r="A61" s="121" t="s">
        <v>57</v>
      </c>
      <c r="B61" s="149" t="s">
        <v>94</v>
      </c>
      <c r="C61" s="163" t="s">
        <v>171</v>
      </c>
      <c r="D61" s="14" t="s">
        <v>130</v>
      </c>
      <c r="E61" s="8">
        <f>E62+E63+E64</f>
        <v>210</v>
      </c>
      <c r="F61" s="8">
        <f>F62+F63+F64</f>
        <v>0</v>
      </c>
      <c r="G61" s="8">
        <f>F61/E61*100</f>
        <v>0</v>
      </c>
      <c r="H61" s="17">
        <f>H62+H63+H64+H65</f>
        <v>0</v>
      </c>
      <c r="I61" s="79">
        <f t="shared" ref="I61" si="87">I62+I63+I64+I65</f>
        <v>0</v>
      </c>
      <c r="J61" s="79">
        <v>0</v>
      </c>
      <c r="K61" s="17">
        <f>K62+K63+K64+K65</f>
        <v>0</v>
      </c>
      <c r="L61" s="84">
        <f t="shared" ref="L61" si="88">L62+L63+L64+L65</f>
        <v>0</v>
      </c>
      <c r="M61" s="79">
        <v>0</v>
      </c>
      <c r="N61" s="17">
        <f>N62+N63+N64+N65</f>
        <v>0</v>
      </c>
      <c r="O61" s="84">
        <f t="shared" ref="O61" si="89">O62+O63+O64+O65</f>
        <v>0</v>
      </c>
      <c r="P61" s="17">
        <f t="shared" ref="P61" si="90">P62+P63+P64+P65</f>
        <v>0</v>
      </c>
      <c r="Q61" s="17">
        <f>Q62+Q63+Q64+Q65</f>
        <v>0</v>
      </c>
      <c r="R61" s="84">
        <f t="shared" ref="R61" si="91">R62+R63+R64+R65</f>
        <v>0</v>
      </c>
      <c r="S61" s="17">
        <f>S62+S63+S64+S65</f>
        <v>0</v>
      </c>
      <c r="T61" s="17">
        <f>T62+T63+T64+T65</f>
        <v>0</v>
      </c>
      <c r="U61" s="84">
        <f t="shared" ref="U61" si="92">U62+U63+U64+U65</f>
        <v>0</v>
      </c>
      <c r="V61" s="17">
        <f t="shared" ref="V61:AH61" si="93">V62+V63+V64+V65</f>
        <v>0</v>
      </c>
      <c r="W61" s="17">
        <f>W62+W63+W64+W65</f>
        <v>0</v>
      </c>
      <c r="X61" s="84">
        <f t="shared" ref="X61" si="94">X62+X63+X64+X65</f>
        <v>0</v>
      </c>
      <c r="Y61" s="17">
        <f t="shared" si="93"/>
        <v>0</v>
      </c>
      <c r="Z61" s="17">
        <f>Z62+Z63+Z64+Z65</f>
        <v>0</v>
      </c>
      <c r="AA61" s="84">
        <f t="shared" ref="AA61" si="95">AA62+AA63+AA64+AA65</f>
        <v>0</v>
      </c>
      <c r="AB61" s="17">
        <f t="shared" si="93"/>
        <v>0</v>
      </c>
      <c r="AC61" s="17">
        <f>AC62+AC63+AC64+AC65</f>
        <v>0</v>
      </c>
      <c r="AD61" s="84">
        <f t="shared" ref="AD61" si="96">AD62+AD63+AD64+AD65</f>
        <v>0</v>
      </c>
      <c r="AE61" s="17">
        <f t="shared" si="93"/>
        <v>0</v>
      </c>
      <c r="AF61" s="17">
        <f>AF62+AF63+AF64+AF65</f>
        <v>0</v>
      </c>
      <c r="AG61" s="84">
        <f t="shared" ref="AG61" si="97">AG62+AG63+AG64+AG65</f>
        <v>0</v>
      </c>
      <c r="AH61" s="17">
        <f t="shared" si="93"/>
        <v>0</v>
      </c>
      <c r="AI61" s="17">
        <f>AI62+AI63+AI64+AI65</f>
        <v>210</v>
      </c>
      <c r="AJ61" s="84">
        <f t="shared" ref="AJ61" si="98">AJ62+AJ63+AJ64+AJ65</f>
        <v>0</v>
      </c>
      <c r="AK61" s="17">
        <f t="shared" ref="AK61:AN61" si="99">AK62+AK63+AK64+AK65</f>
        <v>0</v>
      </c>
      <c r="AL61" s="17">
        <f>AL62+AL63+AL64+AL65</f>
        <v>0</v>
      </c>
      <c r="AM61" s="84">
        <f t="shared" ref="AM61" si="100">AM62+AM63+AM64+AM65</f>
        <v>0</v>
      </c>
      <c r="AN61" s="17">
        <f t="shared" si="99"/>
        <v>0</v>
      </c>
      <c r="AO61" s="17">
        <f>AO62+AO63+AO64+AO65</f>
        <v>0</v>
      </c>
      <c r="AP61" s="84">
        <f t="shared" ref="AP61" si="101">AP62+AP63+AP64+AP65</f>
        <v>0</v>
      </c>
      <c r="AQ61" s="79">
        <v>0</v>
      </c>
      <c r="AR61" s="105" t="s">
        <v>247</v>
      </c>
      <c r="AS61" s="108"/>
      <c r="AT61" s="11"/>
      <c r="AU61" s="11"/>
      <c r="AV61" s="11"/>
    </row>
    <row r="62" spans="1:49" s="12" customFormat="1" ht="33.75" customHeight="1">
      <c r="A62" s="122"/>
      <c r="B62" s="150"/>
      <c r="C62" s="164"/>
      <c r="D62" s="78" t="s">
        <v>126</v>
      </c>
      <c r="E62" s="8">
        <f>H62+K62+N62+Q62+T62+W62+Z62+AC62+AF62+AI62+AL62+AO62</f>
        <v>0</v>
      </c>
      <c r="F62" s="15">
        <f t="shared" ref="F62" si="102">I62+L62+O62+R62+U62+X62+AA62+AD62+AG62+AJ62+AM62+AP62</f>
        <v>0</v>
      </c>
      <c r="G62" s="8">
        <v>0</v>
      </c>
      <c r="H62" s="19">
        <v>0</v>
      </c>
      <c r="I62" s="20">
        <v>0</v>
      </c>
      <c r="J62" s="20">
        <v>0</v>
      </c>
      <c r="K62" s="20">
        <v>0</v>
      </c>
      <c r="L62" s="21">
        <v>0</v>
      </c>
      <c r="M62" s="20">
        <v>0</v>
      </c>
      <c r="N62" s="19">
        <v>0</v>
      </c>
      <c r="O62" s="20">
        <v>0</v>
      </c>
      <c r="P62" s="20">
        <v>0</v>
      </c>
      <c r="Q62" s="20">
        <v>0</v>
      </c>
      <c r="R62" s="21">
        <v>0</v>
      </c>
      <c r="S62" s="20">
        <v>0</v>
      </c>
      <c r="T62" s="19">
        <v>0</v>
      </c>
      <c r="U62" s="21">
        <v>0</v>
      </c>
      <c r="V62" s="20">
        <v>0</v>
      </c>
      <c r="W62" s="19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106"/>
      <c r="AS62" s="106"/>
      <c r="AT62" s="11"/>
      <c r="AU62" s="11"/>
      <c r="AV62" s="11"/>
    </row>
    <row r="63" spans="1:49" s="12" customFormat="1" ht="33.75" customHeight="1">
      <c r="A63" s="122"/>
      <c r="B63" s="150"/>
      <c r="C63" s="164"/>
      <c r="D63" s="22" t="s">
        <v>24</v>
      </c>
      <c r="E63" s="8">
        <f>H63+K63+N63+Q63+T63+W63+Z63+AC63+AF63+AI63+AL63+AO63</f>
        <v>0</v>
      </c>
      <c r="F63" s="15">
        <f>I63+L63+O63+R63+U63+X63+AA63+AD63+AG63+AJ63+AM63+AP63</f>
        <v>0</v>
      </c>
      <c r="G63" s="8">
        <v>0</v>
      </c>
      <c r="H63" s="19">
        <v>0</v>
      </c>
      <c r="I63" s="20">
        <v>0</v>
      </c>
      <c r="J63" s="20">
        <v>0</v>
      </c>
      <c r="K63" s="20">
        <v>0</v>
      </c>
      <c r="L63" s="21">
        <v>0</v>
      </c>
      <c r="M63" s="20">
        <v>0</v>
      </c>
      <c r="N63" s="19">
        <v>0</v>
      </c>
      <c r="O63" s="20">
        <v>0</v>
      </c>
      <c r="P63" s="20">
        <v>0</v>
      </c>
      <c r="Q63" s="20">
        <v>0</v>
      </c>
      <c r="R63" s="21">
        <v>0</v>
      </c>
      <c r="S63" s="20">
        <v>0</v>
      </c>
      <c r="T63" s="19">
        <v>0</v>
      </c>
      <c r="U63" s="21">
        <v>0</v>
      </c>
      <c r="V63" s="20">
        <v>0</v>
      </c>
      <c r="W63" s="19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106"/>
      <c r="AS63" s="106"/>
      <c r="AT63" s="11"/>
      <c r="AU63" s="11"/>
      <c r="AV63" s="11"/>
    </row>
    <row r="64" spans="1:49" s="12" customFormat="1" ht="33.75" customHeight="1">
      <c r="A64" s="122"/>
      <c r="B64" s="150"/>
      <c r="C64" s="164"/>
      <c r="D64" s="22" t="s">
        <v>127</v>
      </c>
      <c r="E64" s="8">
        <f>H64+K64+N64+Q64+T64+W64+Z64+AC64+AF64+AI64+AL64+AO64</f>
        <v>210</v>
      </c>
      <c r="F64" s="15">
        <f>I64+L64+O64+R64+U64+X64+AA64+AD64+AG64+AJ64+AM64+AP64</f>
        <v>0</v>
      </c>
      <c r="G64" s="8">
        <v>0</v>
      </c>
      <c r="H64" s="19">
        <v>0</v>
      </c>
      <c r="I64" s="20">
        <v>0</v>
      </c>
      <c r="J64" s="20">
        <v>0</v>
      </c>
      <c r="K64" s="20">
        <v>0</v>
      </c>
      <c r="L64" s="21">
        <v>0</v>
      </c>
      <c r="M64" s="20">
        <v>0</v>
      </c>
      <c r="N64" s="19">
        <v>0</v>
      </c>
      <c r="O64" s="20">
        <v>0</v>
      </c>
      <c r="P64" s="20">
        <v>0</v>
      </c>
      <c r="Q64" s="20">
        <v>0</v>
      </c>
      <c r="R64" s="21">
        <v>0</v>
      </c>
      <c r="S64" s="20">
        <v>0</v>
      </c>
      <c r="T64" s="19">
        <v>0</v>
      </c>
      <c r="U64" s="21">
        <v>0</v>
      </c>
      <c r="V64" s="20">
        <v>0</v>
      </c>
      <c r="W64" s="19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210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106"/>
      <c r="AS64" s="106"/>
      <c r="AT64" s="11"/>
      <c r="AU64" s="11"/>
      <c r="AV64" s="11"/>
    </row>
    <row r="65" spans="1:48" s="12" customFormat="1" ht="33.75" customHeight="1">
      <c r="A65" s="123"/>
      <c r="B65" s="151"/>
      <c r="C65" s="165"/>
      <c r="D65" s="22" t="s">
        <v>128</v>
      </c>
      <c r="E65" s="8">
        <f t="shared" ref="E65" si="103">H65+K65+N65+Q65+T65+W65+Z65+AC65+AF65+AI65+AL65+AO65</f>
        <v>0</v>
      </c>
      <c r="F65" s="15">
        <f>I65+L65+O65+R65+U65+X65+AA65+AD65+AG65+AJ65+AM65+AP65</f>
        <v>0</v>
      </c>
      <c r="G65" s="8">
        <v>0</v>
      </c>
      <c r="H65" s="19">
        <v>0</v>
      </c>
      <c r="I65" s="20">
        <v>0</v>
      </c>
      <c r="J65" s="20">
        <v>0</v>
      </c>
      <c r="K65" s="20">
        <v>0</v>
      </c>
      <c r="L65" s="21">
        <v>0</v>
      </c>
      <c r="M65" s="20">
        <v>0</v>
      </c>
      <c r="N65" s="19">
        <v>0</v>
      </c>
      <c r="O65" s="20">
        <v>0</v>
      </c>
      <c r="P65" s="20">
        <v>0</v>
      </c>
      <c r="Q65" s="20">
        <v>0</v>
      </c>
      <c r="R65" s="21">
        <v>0</v>
      </c>
      <c r="S65" s="20">
        <v>0</v>
      </c>
      <c r="T65" s="19">
        <v>0</v>
      </c>
      <c r="U65" s="21">
        <v>0</v>
      </c>
      <c r="V65" s="20"/>
      <c r="W65" s="19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107"/>
      <c r="AS65" s="107"/>
      <c r="AT65" s="11"/>
      <c r="AU65" s="11"/>
      <c r="AV65" s="11"/>
    </row>
    <row r="66" spans="1:48" s="13" customFormat="1" ht="23.25" customHeight="1">
      <c r="A66" s="121" t="s">
        <v>218</v>
      </c>
      <c r="B66" s="149" t="s">
        <v>219</v>
      </c>
      <c r="C66" s="163" t="s">
        <v>220</v>
      </c>
      <c r="D66" s="102" t="s">
        <v>27</v>
      </c>
      <c r="E66" s="102" t="s">
        <v>27</v>
      </c>
      <c r="F66" s="92" t="s">
        <v>36</v>
      </c>
      <c r="G66" s="92" t="s">
        <v>36</v>
      </c>
      <c r="H66" s="92" t="s">
        <v>36</v>
      </c>
      <c r="I66" s="92" t="s">
        <v>36</v>
      </c>
      <c r="J66" s="92" t="s">
        <v>36</v>
      </c>
      <c r="K66" s="92" t="s">
        <v>36</v>
      </c>
      <c r="L66" s="92" t="s">
        <v>36</v>
      </c>
      <c r="M66" s="92" t="s">
        <v>36</v>
      </c>
      <c r="N66" s="92" t="s">
        <v>36</v>
      </c>
      <c r="O66" s="92" t="s">
        <v>36</v>
      </c>
      <c r="P66" s="92" t="s">
        <v>36</v>
      </c>
      <c r="Q66" s="92" t="s">
        <v>36</v>
      </c>
      <c r="R66" s="92" t="s">
        <v>36</v>
      </c>
      <c r="S66" s="92" t="s">
        <v>36</v>
      </c>
      <c r="T66" s="92" t="s">
        <v>36</v>
      </c>
      <c r="U66" s="92" t="s">
        <v>36</v>
      </c>
      <c r="V66" s="92" t="s">
        <v>36</v>
      </c>
      <c r="W66" s="92" t="s">
        <v>36</v>
      </c>
      <c r="X66" s="92" t="s">
        <v>36</v>
      </c>
      <c r="Y66" s="92" t="s">
        <v>36</v>
      </c>
      <c r="Z66" s="92" t="s">
        <v>36</v>
      </c>
      <c r="AA66" s="92" t="s">
        <v>36</v>
      </c>
      <c r="AB66" s="92" t="s">
        <v>36</v>
      </c>
      <c r="AC66" s="92" t="s">
        <v>36</v>
      </c>
      <c r="AD66" s="92" t="s">
        <v>36</v>
      </c>
      <c r="AE66" s="92" t="s">
        <v>36</v>
      </c>
      <c r="AF66" s="92" t="s">
        <v>36</v>
      </c>
      <c r="AG66" s="92" t="s">
        <v>36</v>
      </c>
      <c r="AH66" s="92" t="s">
        <v>36</v>
      </c>
      <c r="AI66" s="92" t="s">
        <v>36</v>
      </c>
      <c r="AJ66" s="92" t="s">
        <v>36</v>
      </c>
      <c r="AK66" s="92" t="s">
        <v>36</v>
      </c>
      <c r="AL66" s="92" t="s">
        <v>36</v>
      </c>
      <c r="AM66" s="92" t="s">
        <v>36</v>
      </c>
      <c r="AN66" s="92" t="s">
        <v>36</v>
      </c>
      <c r="AO66" s="92" t="s">
        <v>36</v>
      </c>
      <c r="AP66" s="92" t="s">
        <v>36</v>
      </c>
      <c r="AQ66" s="92" t="s">
        <v>36</v>
      </c>
      <c r="AR66" s="105" t="s">
        <v>248</v>
      </c>
      <c r="AS66" s="108"/>
      <c r="AT66" s="11"/>
      <c r="AU66" s="11"/>
      <c r="AV66" s="11"/>
    </row>
    <row r="67" spans="1:48" s="12" customFormat="1" ht="22.5" customHeight="1">
      <c r="A67" s="122"/>
      <c r="B67" s="150"/>
      <c r="C67" s="164"/>
      <c r="D67" s="235"/>
      <c r="E67" s="10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106"/>
      <c r="AS67" s="106"/>
      <c r="AT67" s="11"/>
      <c r="AU67" s="11"/>
      <c r="AV67" s="11"/>
    </row>
    <row r="68" spans="1:48" s="12" customFormat="1" ht="24.75" customHeight="1">
      <c r="A68" s="122"/>
      <c r="B68" s="150"/>
      <c r="C68" s="164"/>
      <c r="D68" s="235"/>
      <c r="E68" s="10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106"/>
      <c r="AS68" s="106"/>
      <c r="AT68" s="11"/>
      <c r="AU68" s="11"/>
      <c r="AV68" s="11"/>
    </row>
    <row r="69" spans="1:48" s="12" customFormat="1" ht="26.25" customHeight="1">
      <c r="A69" s="122"/>
      <c r="B69" s="150"/>
      <c r="C69" s="164"/>
      <c r="D69" s="235"/>
      <c r="E69" s="10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106"/>
      <c r="AS69" s="106"/>
      <c r="AT69" s="11"/>
      <c r="AU69" s="11"/>
      <c r="AV69" s="11"/>
    </row>
    <row r="70" spans="1:48" s="12" customFormat="1" ht="409.5" customHeight="1">
      <c r="A70" s="123"/>
      <c r="B70" s="151"/>
      <c r="C70" s="165"/>
      <c r="D70" s="236"/>
      <c r="E70" s="10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107"/>
      <c r="AS70" s="107"/>
      <c r="AT70" s="11"/>
      <c r="AU70" s="11"/>
      <c r="AV70" s="11"/>
    </row>
    <row r="71" spans="1:48" s="13" customFormat="1" ht="16.5" customHeight="1">
      <c r="A71" s="190" t="s">
        <v>47</v>
      </c>
      <c r="B71" s="152" t="s">
        <v>26</v>
      </c>
      <c r="C71" s="153"/>
      <c r="D71" s="2" t="s">
        <v>130</v>
      </c>
      <c r="E71" s="8">
        <f>E72+E73+E74</f>
        <v>1213</v>
      </c>
      <c r="F71" s="8">
        <f>F72+F73+F74</f>
        <v>103</v>
      </c>
      <c r="G71" s="84">
        <f>F71/E71*100</f>
        <v>8.4913437757625729</v>
      </c>
      <c r="H71" s="62">
        <f>H72+H73+H74+H75</f>
        <v>0</v>
      </c>
      <c r="I71" s="62">
        <f>I72+I73+I74+I75</f>
        <v>0</v>
      </c>
      <c r="J71" s="62">
        <v>0</v>
      </c>
      <c r="K71" s="84">
        <f>K72+K73+K74+K75</f>
        <v>0</v>
      </c>
      <c r="L71" s="84">
        <f>L72+L73+L74+L75</f>
        <v>0</v>
      </c>
      <c r="M71" s="62">
        <v>0</v>
      </c>
      <c r="N71" s="84">
        <f>N72+N73+N74+N75</f>
        <v>0</v>
      </c>
      <c r="O71" s="84">
        <f>O72+O73+O74+O75</f>
        <v>0</v>
      </c>
      <c r="P71" s="62">
        <v>0</v>
      </c>
      <c r="Q71" s="84">
        <f>Q72+Q73+Q74+Q75</f>
        <v>0</v>
      </c>
      <c r="R71" s="84">
        <f>R72+R73+R74+R75</f>
        <v>0</v>
      </c>
      <c r="S71" s="62">
        <v>0</v>
      </c>
      <c r="T71" s="84">
        <f>T72+T73+T74+T75</f>
        <v>40</v>
      </c>
      <c r="U71" s="84">
        <f>U72+U73+U74+U75</f>
        <v>40</v>
      </c>
      <c r="V71" s="62">
        <f>U71/T71*100</f>
        <v>100</v>
      </c>
      <c r="W71" s="84">
        <f>W72+W73+W74+W75</f>
        <v>63</v>
      </c>
      <c r="X71" s="84">
        <f>X72+X73+X74+X75</f>
        <v>63</v>
      </c>
      <c r="Y71" s="62">
        <f>X71/W71*100</f>
        <v>100</v>
      </c>
      <c r="Z71" s="84">
        <f>Z72+Z73+Z74+Z75</f>
        <v>0</v>
      </c>
      <c r="AA71" s="84">
        <f>AA72+AA73+AA74+AA75</f>
        <v>0</v>
      </c>
      <c r="AB71" s="62">
        <v>0</v>
      </c>
      <c r="AC71" s="84">
        <f>AC72+AC73+AC74+AC75</f>
        <v>0</v>
      </c>
      <c r="AD71" s="84">
        <f>AD72+AD73+AD74+AD75</f>
        <v>0</v>
      </c>
      <c r="AE71" s="62">
        <v>0</v>
      </c>
      <c r="AF71" s="84">
        <f>AF72+AF73+AF74+AF75</f>
        <v>0</v>
      </c>
      <c r="AG71" s="84">
        <f>AG72+AG73+AG74+AG75</f>
        <v>0</v>
      </c>
      <c r="AH71" s="62">
        <v>0</v>
      </c>
      <c r="AI71" s="84">
        <f>AI72+AI73+AI74+AI75</f>
        <v>0</v>
      </c>
      <c r="AJ71" s="84">
        <f>AJ72+AJ73+AJ74+AJ75</f>
        <v>0</v>
      </c>
      <c r="AK71" s="62">
        <v>0</v>
      </c>
      <c r="AL71" s="84">
        <f>AL72+AL73+AL74+AL75</f>
        <v>1110</v>
      </c>
      <c r="AM71" s="84">
        <f>AM72+AM73+AM74+AM75</f>
        <v>0</v>
      </c>
      <c r="AN71" s="62">
        <v>0</v>
      </c>
      <c r="AO71" s="84">
        <f>AO72+AO73+AO74+AO75</f>
        <v>0</v>
      </c>
      <c r="AP71" s="84">
        <f>AP72+AP73+AP74+AP75</f>
        <v>0</v>
      </c>
      <c r="AQ71" s="8">
        <v>0</v>
      </c>
      <c r="AR71" s="108"/>
      <c r="AS71" s="108"/>
      <c r="AT71" s="11"/>
      <c r="AU71" s="11"/>
      <c r="AV71" s="11"/>
    </row>
    <row r="72" spans="1:48" s="13" customFormat="1" ht="25.5" customHeight="1">
      <c r="A72" s="155"/>
      <c r="B72" s="153"/>
      <c r="C72" s="153"/>
      <c r="D72" s="14" t="s">
        <v>126</v>
      </c>
      <c r="E72" s="8">
        <f>H72+K72+N72+Q72+T72+W72+Z72+AC72+AF72+AI72+AL72+AO72</f>
        <v>0</v>
      </c>
      <c r="F72" s="15">
        <f t="shared" ref="F72" si="104">I72+L72+O72+R72+U72+X72+AA72+AD72+AG72+AJ72+AM72+AP72</f>
        <v>0</v>
      </c>
      <c r="G72" s="84">
        <v>0</v>
      </c>
      <c r="H72" s="62">
        <f t="shared" ref="H72:I74" si="105">H77+H82+H89</f>
        <v>0</v>
      </c>
      <c r="I72" s="84">
        <f t="shared" si="105"/>
        <v>0</v>
      </c>
      <c r="J72" s="62">
        <v>0</v>
      </c>
      <c r="K72" s="84">
        <f t="shared" ref="K72:L74" si="106">K77+K82+K89</f>
        <v>0</v>
      </c>
      <c r="L72" s="84">
        <f t="shared" si="106"/>
        <v>0</v>
      </c>
      <c r="M72" s="62">
        <v>0</v>
      </c>
      <c r="N72" s="84">
        <f t="shared" ref="N72:O74" si="107">N77+N82+N89</f>
        <v>0</v>
      </c>
      <c r="O72" s="84">
        <f t="shared" si="107"/>
        <v>0</v>
      </c>
      <c r="P72" s="62">
        <v>0</v>
      </c>
      <c r="Q72" s="84">
        <f t="shared" ref="Q72:R74" si="108">Q77+Q82+Q89</f>
        <v>0</v>
      </c>
      <c r="R72" s="84">
        <f t="shared" si="108"/>
        <v>0</v>
      </c>
      <c r="S72" s="62">
        <v>0</v>
      </c>
      <c r="T72" s="84">
        <f t="shared" ref="T72:U74" si="109">T77+T82+T89</f>
        <v>0</v>
      </c>
      <c r="U72" s="84">
        <f t="shared" si="109"/>
        <v>0</v>
      </c>
      <c r="V72" s="62">
        <v>0</v>
      </c>
      <c r="W72" s="84">
        <f t="shared" ref="W72:X74" si="110">W77+W82+W89</f>
        <v>0</v>
      </c>
      <c r="X72" s="84">
        <f t="shared" si="110"/>
        <v>0</v>
      </c>
      <c r="Y72" s="62">
        <v>0</v>
      </c>
      <c r="Z72" s="84">
        <f t="shared" ref="Z72:AA74" si="111">Z77+Z82+Z89</f>
        <v>0</v>
      </c>
      <c r="AA72" s="84">
        <f t="shared" si="111"/>
        <v>0</v>
      </c>
      <c r="AB72" s="62">
        <v>0</v>
      </c>
      <c r="AC72" s="84">
        <f t="shared" ref="AC72:AD74" si="112">AC77+AC82+AC89</f>
        <v>0</v>
      </c>
      <c r="AD72" s="84">
        <f t="shared" si="112"/>
        <v>0</v>
      </c>
      <c r="AE72" s="62">
        <v>0</v>
      </c>
      <c r="AF72" s="84">
        <f t="shared" ref="AF72:AG74" si="113">AF77+AF82+AF89</f>
        <v>0</v>
      </c>
      <c r="AG72" s="84">
        <f t="shared" si="113"/>
        <v>0</v>
      </c>
      <c r="AH72" s="62">
        <v>0</v>
      </c>
      <c r="AI72" s="84">
        <f t="shared" ref="AI72:AJ74" si="114">AI77+AI82+AI89</f>
        <v>0</v>
      </c>
      <c r="AJ72" s="84">
        <f t="shared" si="114"/>
        <v>0</v>
      </c>
      <c r="AK72" s="62">
        <v>0</v>
      </c>
      <c r="AL72" s="84">
        <f t="shared" ref="AL72:AM74" si="115">AL77+AL82+AL89</f>
        <v>0</v>
      </c>
      <c r="AM72" s="84">
        <f t="shared" si="115"/>
        <v>0</v>
      </c>
      <c r="AN72" s="62">
        <v>0</v>
      </c>
      <c r="AO72" s="84">
        <f t="shared" ref="AO72:AP74" si="116">AO77+AO82+AO89</f>
        <v>0</v>
      </c>
      <c r="AP72" s="84">
        <f t="shared" si="116"/>
        <v>0</v>
      </c>
      <c r="AQ72" s="8">
        <v>0</v>
      </c>
      <c r="AR72" s="106"/>
      <c r="AS72" s="106"/>
      <c r="AT72" s="11"/>
      <c r="AU72" s="11"/>
      <c r="AV72" s="11"/>
    </row>
    <row r="73" spans="1:48" s="13" customFormat="1" ht="24" customHeight="1">
      <c r="A73" s="155"/>
      <c r="B73" s="153"/>
      <c r="C73" s="153"/>
      <c r="D73" s="16" t="s">
        <v>24</v>
      </c>
      <c r="E73" s="8">
        <f>H73+K73+N73+Q73+T73+W73+Z73+AC73+AF73+AI73+AL73+AO73</f>
        <v>960</v>
      </c>
      <c r="F73" s="15">
        <f>I73+L73+O73+R73+U73+X73+AA73+AD73+AG73+AJ73+AM73+AP73</f>
        <v>0</v>
      </c>
      <c r="G73" s="84">
        <v>0</v>
      </c>
      <c r="H73" s="62">
        <f t="shared" si="105"/>
        <v>0</v>
      </c>
      <c r="I73" s="84">
        <f t="shared" si="105"/>
        <v>0</v>
      </c>
      <c r="J73" s="62">
        <v>0</v>
      </c>
      <c r="K73" s="84">
        <f t="shared" si="106"/>
        <v>0</v>
      </c>
      <c r="L73" s="84">
        <f t="shared" si="106"/>
        <v>0</v>
      </c>
      <c r="M73" s="62">
        <v>0</v>
      </c>
      <c r="N73" s="84">
        <f t="shared" si="107"/>
        <v>0</v>
      </c>
      <c r="O73" s="84">
        <f t="shared" si="107"/>
        <v>0</v>
      </c>
      <c r="P73" s="62">
        <v>0</v>
      </c>
      <c r="Q73" s="84">
        <f t="shared" si="108"/>
        <v>0</v>
      </c>
      <c r="R73" s="84">
        <f t="shared" si="108"/>
        <v>0</v>
      </c>
      <c r="S73" s="62">
        <v>0</v>
      </c>
      <c r="T73" s="84">
        <f t="shared" si="109"/>
        <v>0</v>
      </c>
      <c r="U73" s="84">
        <f t="shared" si="109"/>
        <v>0</v>
      </c>
      <c r="V73" s="62">
        <v>0</v>
      </c>
      <c r="W73" s="84">
        <f t="shared" si="110"/>
        <v>0</v>
      </c>
      <c r="X73" s="84">
        <f t="shared" si="110"/>
        <v>0</v>
      </c>
      <c r="Y73" s="62">
        <v>0</v>
      </c>
      <c r="Z73" s="84">
        <f t="shared" si="111"/>
        <v>0</v>
      </c>
      <c r="AA73" s="84">
        <f t="shared" si="111"/>
        <v>0</v>
      </c>
      <c r="AB73" s="62">
        <v>0</v>
      </c>
      <c r="AC73" s="84">
        <f t="shared" si="112"/>
        <v>0</v>
      </c>
      <c r="AD73" s="84">
        <f t="shared" si="112"/>
        <v>0</v>
      </c>
      <c r="AE73" s="62">
        <v>0</v>
      </c>
      <c r="AF73" s="84">
        <f t="shared" si="113"/>
        <v>0</v>
      </c>
      <c r="AG73" s="84">
        <f t="shared" si="113"/>
        <v>0</v>
      </c>
      <c r="AH73" s="62">
        <v>0</v>
      </c>
      <c r="AI73" s="84">
        <f t="shared" si="114"/>
        <v>0</v>
      </c>
      <c r="AJ73" s="84">
        <f t="shared" si="114"/>
        <v>0</v>
      </c>
      <c r="AK73" s="62">
        <v>0</v>
      </c>
      <c r="AL73" s="84">
        <f t="shared" si="115"/>
        <v>960</v>
      </c>
      <c r="AM73" s="84">
        <f t="shared" si="115"/>
        <v>0</v>
      </c>
      <c r="AN73" s="62">
        <v>0</v>
      </c>
      <c r="AO73" s="84">
        <f t="shared" si="116"/>
        <v>0</v>
      </c>
      <c r="AP73" s="84">
        <f t="shared" si="116"/>
        <v>0</v>
      </c>
      <c r="AQ73" s="8">
        <v>0</v>
      </c>
      <c r="AR73" s="106"/>
      <c r="AS73" s="106"/>
      <c r="AT73" s="11"/>
      <c r="AU73" s="11"/>
      <c r="AV73" s="11"/>
    </row>
    <row r="74" spans="1:48" s="13" customFormat="1" ht="23.25" customHeight="1">
      <c r="A74" s="155"/>
      <c r="B74" s="153"/>
      <c r="C74" s="153"/>
      <c r="D74" s="16" t="s">
        <v>127</v>
      </c>
      <c r="E74" s="8">
        <f>H74+K74+N74+Q74+T74+W74+Z74+AC74+AF74+AI74+AL74+AO74</f>
        <v>253</v>
      </c>
      <c r="F74" s="15">
        <f>I74+L74+O74+R74+U74+X74+AA74+AD74+AG74+AJ74+AM74+AP74</f>
        <v>103</v>
      </c>
      <c r="G74" s="84">
        <f t="shared" ref="G74" si="117">F74/E74*100</f>
        <v>40.711462450592883</v>
      </c>
      <c r="H74" s="62">
        <f t="shared" si="105"/>
        <v>0</v>
      </c>
      <c r="I74" s="84">
        <f t="shared" si="105"/>
        <v>0</v>
      </c>
      <c r="J74" s="62">
        <v>0</v>
      </c>
      <c r="K74" s="84">
        <f t="shared" si="106"/>
        <v>0</v>
      </c>
      <c r="L74" s="84">
        <f t="shared" si="106"/>
        <v>0</v>
      </c>
      <c r="M74" s="62">
        <v>0</v>
      </c>
      <c r="N74" s="84">
        <f t="shared" si="107"/>
        <v>0</v>
      </c>
      <c r="O74" s="84">
        <f t="shared" si="107"/>
        <v>0</v>
      </c>
      <c r="P74" s="62">
        <v>0</v>
      </c>
      <c r="Q74" s="84">
        <f t="shared" si="108"/>
        <v>0</v>
      </c>
      <c r="R74" s="84">
        <f t="shared" si="108"/>
        <v>0</v>
      </c>
      <c r="S74" s="62">
        <v>0</v>
      </c>
      <c r="T74" s="84">
        <f t="shared" si="109"/>
        <v>40</v>
      </c>
      <c r="U74" s="84">
        <f t="shared" si="109"/>
        <v>40</v>
      </c>
      <c r="V74" s="90">
        <f>U74/T74*100</f>
        <v>100</v>
      </c>
      <c r="W74" s="84">
        <f t="shared" si="110"/>
        <v>63</v>
      </c>
      <c r="X74" s="84">
        <f t="shared" si="110"/>
        <v>63</v>
      </c>
      <c r="Y74" s="90">
        <f>W74/X74*100</f>
        <v>100</v>
      </c>
      <c r="Z74" s="84">
        <f t="shared" si="111"/>
        <v>0</v>
      </c>
      <c r="AA74" s="84">
        <f t="shared" si="111"/>
        <v>0</v>
      </c>
      <c r="AB74" s="62">
        <v>0</v>
      </c>
      <c r="AC74" s="84">
        <f t="shared" si="112"/>
        <v>0</v>
      </c>
      <c r="AD74" s="84">
        <f t="shared" si="112"/>
        <v>0</v>
      </c>
      <c r="AE74" s="62">
        <v>0</v>
      </c>
      <c r="AF74" s="84">
        <f t="shared" si="113"/>
        <v>0</v>
      </c>
      <c r="AG74" s="84">
        <f t="shared" si="113"/>
        <v>0</v>
      </c>
      <c r="AH74" s="62">
        <v>0</v>
      </c>
      <c r="AI74" s="84">
        <f t="shared" si="114"/>
        <v>0</v>
      </c>
      <c r="AJ74" s="84">
        <f t="shared" si="114"/>
        <v>0</v>
      </c>
      <c r="AK74" s="62">
        <v>0</v>
      </c>
      <c r="AL74" s="84">
        <f t="shared" si="115"/>
        <v>150</v>
      </c>
      <c r="AM74" s="84">
        <f t="shared" si="115"/>
        <v>0</v>
      </c>
      <c r="AN74" s="62">
        <v>0</v>
      </c>
      <c r="AO74" s="84">
        <f t="shared" si="116"/>
        <v>0</v>
      </c>
      <c r="AP74" s="84">
        <f t="shared" si="116"/>
        <v>0</v>
      </c>
      <c r="AQ74" s="8">
        <v>0</v>
      </c>
      <c r="AR74" s="106"/>
      <c r="AS74" s="106"/>
      <c r="AT74" s="11"/>
      <c r="AU74" s="11"/>
      <c r="AV74" s="11"/>
    </row>
    <row r="75" spans="1:48" s="13" customFormat="1" ht="23.25" customHeight="1">
      <c r="A75" s="155"/>
      <c r="B75" s="153"/>
      <c r="C75" s="153"/>
      <c r="D75" s="16" t="s">
        <v>128</v>
      </c>
      <c r="E75" s="8">
        <f t="shared" ref="E75" si="118">H75+K75+N75+Q75+T75+W75+Z75+AC75+AF75+AI75+AL75+AO75</f>
        <v>0</v>
      </c>
      <c r="F75" s="15">
        <f>I75+L75+O75+R75+U75+X75+AA75+AD75+AG75+AJ75+AM75+AP75</f>
        <v>0</v>
      </c>
      <c r="G75" s="84">
        <v>0</v>
      </c>
      <c r="H75" s="62">
        <f t="shared" ref="H75:I75" si="119">H80+H85+H92</f>
        <v>0</v>
      </c>
      <c r="I75" s="62">
        <f t="shared" si="119"/>
        <v>0</v>
      </c>
      <c r="J75" s="62">
        <v>0</v>
      </c>
      <c r="K75" s="62">
        <f t="shared" ref="K75:L75" si="120">K80+K85+K92</f>
        <v>0</v>
      </c>
      <c r="L75" s="62">
        <f t="shared" si="120"/>
        <v>0</v>
      </c>
      <c r="M75" s="62">
        <v>0</v>
      </c>
      <c r="N75" s="62">
        <f t="shared" ref="N75:O75" si="121">N80+N85+N92</f>
        <v>0</v>
      </c>
      <c r="O75" s="62">
        <f t="shared" si="121"/>
        <v>0</v>
      </c>
      <c r="P75" s="62">
        <v>0</v>
      </c>
      <c r="Q75" s="62">
        <f t="shared" ref="Q75:R75" si="122">Q80+Q85+Q92</f>
        <v>0</v>
      </c>
      <c r="R75" s="62">
        <f t="shared" si="122"/>
        <v>0</v>
      </c>
      <c r="S75" s="62">
        <v>0</v>
      </c>
      <c r="T75" s="62">
        <f t="shared" ref="T75:U75" si="123">T80+T85+T92</f>
        <v>0</v>
      </c>
      <c r="U75" s="62">
        <f t="shared" si="123"/>
        <v>0</v>
      </c>
      <c r="V75" s="62">
        <v>0</v>
      </c>
      <c r="W75" s="62">
        <f>W80+W85+W92</f>
        <v>0</v>
      </c>
      <c r="X75" s="62">
        <f t="shared" ref="X75" si="124">X80+X85+X92</f>
        <v>0</v>
      </c>
      <c r="Y75" s="62">
        <v>0</v>
      </c>
      <c r="Z75" s="62">
        <f t="shared" ref="Z75:AA75" si="125">Z80+Z85+Z92</f>
        <v>0</v>
      </c>
      <c r="AA75" s="62">
        <f t="shared" si="125"/>
        <v>0</v>
      </c>
      <c r="AB75" s="62">
        <v>0</v>
      </c>
      <c r="AC75" s="62">
        <f t="shared" ref="AC75:AD75" si="126">AC80+AC85+AC92</f>
        <v>0</v>
      </c>
      <c r="AD75" s="62">
        <f t="shared" si="126"/>
        <v>0</v>
      </c>
      <c r="AE75" s="62">
        <v>0</v>
      </c>
      <c r="AF75" s="62">
        <f t="shared" ref="AF75:AG75" si="127">AF80+AF85+AF92</f>
        <v>0</v>
      </c>
      <c r="AG75" s="62">
        <f t="shared" si="127"/>
        <v>0</v>
      </c>
      <c r="AH75" s="62">
        <v>0</v>
      </c>
      <c r="AI75" s="62">
        <f t="shared" ref="AI75:AJ75" si="128">AI80+AI85+AI92</f>
        <v>0</v>
      </c>
      <c r="AJ75" s="62">
        <f t="shared" si="128"/>
        <v>0</v>
      </c>
      <c r="AK75" s="62">
        <v>0</v>
      </c>
      <c r="AL75" s="62">
        <f t="shared" ref="AL75:AM75" si="129">AL80+AL85+AL92</f>
        <v>0</v>
      </c>
      <c r="AM75" s="62">
        <f t="shared" si="129"/>
        <v>0</v>
      </c>
      <c r="AN75" s="62">
        <v>0</v>
      </c>
      <c r="AO75" s="62">
        <f t="shared" ref="AO75:AP75" si="130">AO80+AO85+AO92</f>
        <v>0</v>
      </c>
      <c r="AP75" s="8">
        <f t="shared" si="130"/>
        <v>0</v>
      </c>
      <c r="AQ75" s="8">
        <v>0</v>
      </c>
      <c r="AR75" s="107"/>
      <c r="AS75" s="107"/>
      <c r="AT75" s="11"/>
      <c r="AU75" s="11"/>
      <c r="AV75" s="11"/>
    </row>
    <row r="76" spans="1:48" s="13" customFormat="1" ht="16.5" customHeight="1">
      <c r="A76" s="154" t="s">
        <v>48</v>
      </c>
      <c r="B76" s="162" t="s">
        <v>95</v>
      </c>
      <c r="C76" s="169" t="s">
        <v>167</v>
      </c>
      <c r="D76" s="2" t="s">
        <v>130</v>
      </c>
      <c r="E76" s="8">
        <f>E77+E78+E79</f>
        <v>983</v>
      </c>
      <c r="F76" s="8">
        <f>F77+F78+F79</f>
        <v>103</v>
      </c>
      <c r="G76" s="62">
        <f>F76/E76*100</f>
        <v>10.478128179043743</v>
      </c>
      <c r="H76" s="62">
        <f>SUM(H77:H80)</f>
        <v>0</v>
      </c>
      <c r="I76" s="62">
        <f>SUM(I77:I80)</f>
        <v>0</v>
      </c>
      <c r="J76" s="62">
        <v>0</v>
      </c>
      <c r="K76" s="84">
        <f>SUM(K77:K80)</f>
        <v>0</v>
      </c>
      <c r="L76" s="84">
        <f>SUM(L77:L80)</f>
        <v>0</v>
      </c>
      <c r="M76" s="62">
        <v>0</v>
      </c>
      <c r="N76" s="84">
        <f>SUM(N77:N80)</f>
        <v>0</v>
      </c>
      <c r="O76" s="84">
        <f>SUM(O77:O80)</f>
        <v>0</v>
      </c>
      <c r="P76" s="62">
        <v>0</v>
      </c>
      <c r="Q76" s="84">
        <f>SUM(Q77:Q80)</f>
        <v>0</v>
      </c>
      <c r="R76" s="84">
        <f>SUM(R77:R80)</f>
        <v>0</v>
      </c>
      <c r="S76" s="62">
        <v>0</v>
      </c>
      <c r="T76" s="84">
        <f>SUM(T77:T80)</f>
        <v>40</v>
      </c>
      <c r="U76" s="84">
        <f>SUM(U77:U80)</f>
        <v>40</v>
      </c>
      <c r="V76" s="62">
        <f>U76/T76*100</f>
        <v>100</v>
      </c>
      <c r="W76" s="84">
        <v>63</v>
      </c>
      <c r="X76" s="84">
        <f>SUM(X77:X80)</f>
        <v>63</v>
      </c>
      <c r="Y76" s="62">
        <f>W76/X76*100</f>
        <v>100</v>
      </c>
      <c r="Z76" s="84">
        <f>SUM(Z77:Z80)</f>
        <v>0</v>
      </c>
      <c r="AA76" s="84">
        <f>SUM(AA77:AA80)</f>
        <v>0</v>
      </c>
      <c r="AB76" s="62">
        <v>0</v>
      </c>
      <c r="AC76" s="84">
        <f>SUM(AC77:AC80)</f>
        <v>0</v>
      </c>
      <c r="AD76" s="84">
        <f>SUM(AD77:AD80)</f>
        <v>0</v>
      </c>
      <c r="AE76" s="62">
        <v>0</v>
      </c>
      <c r="AF76" s="84">
        <f>SUM(AF77:AF80)</f>
        <v>0</v>
      </c>
      <c r="AG76" s="84">
        <f>SUM(AG77:AG80)</f>
        <v>0</v>
      </c>
      <c r="AH76" s="62">
        <v>0</v>
      </c>
      <c r="AI76" s="84">
        <f>SUM(AI77:AI80)</f>
        <v>0</v>
      </c>
      <c r="AJ76" s="84">
        <f>SUM(AJ77:AJ80)</f>
        <v>0</v>
      </c>
      <c r="AK76" s="62">
        <v>0</v>
      </c>
      <c r="AL76" s="84">
        <f>SUM(AL77:AL80)</f>
        <v>880</v>
      </c>
      <c r="AM76" s="84">
        <f>SUM(AM77:AM80)</f>
        <v>0</v>
      </c>
      <c r="AN76" s="62">
        <f t="shared" ref="AN76" si="131">SUM(AN77:AN80)</f>
        <v>0</v>
      </c>
      <c r="AO76" s="84">
        <f>SUM(AO77:AO80)</f>
        <v>0</v>
      </c>
      <c r="AP76" s="84">
        <f>SUM(AP77:AP80)</f>
        <v>0</v>
      </c>
      <c r="AQ76" s="45">
        <v>0</v>
      </c>
      <c r="AR76" s="187" t="s">
        <v>226</v>
      </c>
      <c r="AS76" s="105"/>
      <c r="AT76" s="11"/>
      <c r="AU76" s="11"/>
      <c r="AV76" s="11"/>
    </row>
    <row r="77" spans="1:48" s="12" customFormat="1" ht="16.5" customHeight="1">
      <c r="A77" s="155"/>
      <c r="B77" s="168"/>
      <c r="C77" s="170"/>
      <c r="D77" s="51" t="s">
        <v>126</v>
      </c>
      <c r="E77" s="8">
        <f>H77+K77+N77+Q77+T77+W77+Z77+AC77+AF77+AI77+AL77+AO77</f>
        <v>0</v>
      </c>
      <c r="F77" s="15">
        <f t="shared" ref="F77" si="132">I77+L77+O77+R77+U77+X77+AA77+AD77+AG77+AJ77+AM77+AP77</f>
        <v>0</v>
      </c>
      <c r="G77" s="84">
        <v>0</v>
      </c>
      <c r="H77" s="20">
        <f>K77+N77+Q77+T77+W77+Z77+AC77+AF77+AI77+AL77+AO77+AR77</f>
        <v>0</v>
      </c>
      <c r="I77" s="20">
        <f>L77+O77+R77+U77+X77+AA77+AD77+AG77+AJ77+AM77+AP77+AS77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188"/>
      <c r="AS77" s="112"/>
      <c r="AT77" s="11"/>
      <c r="AU77" s="11"/>
      <c r="AV77" s="11"/>
    </row>
    <row r="78" spans="1:48" s="12" customFormat="1" ht="16.5" customHeight="1">
      <c r="A78" s="155"/>
      <c r="B78" s="168"/>
      <c r="C78" s="170"/>
      <c r="D78" s="22" t="s">
        <v>24</v>
      </c>
      <c r="E78" s="8">
        <v>880</v>
      </c>
      <c r="F78" s="15">
        <f>I78+L78+O78+R78+U78+X78+AA78+AD78+AG78+AJ78+AM78+AP78</f>
        <v>0</v>
      </c>
      <c r="G78" s="84">
        <v>0</v>
      </c>
      <c r="H78" s="20">
        <v>0</v>
      </c>
      <c r="I78" s="20">
        <f t="shared" ref="I78:I80" si="133">L78+O78+R78+U78+X78+AA78+AD78+AG78+AJ78+AM78+AP78+AS78</f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880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88"/>
      <c r="AS78" s="112"/>
      <c r="AT78" s="11"/>
      <c r="AU78" s="11"/>
      <c r="AV78" s="11"/>
    </row>
    <row r="79" spans="1:48" s="12" customFormat="1" ht="16.5" customHeight="1">
      <c r="A79" s="155"/>
      <c r="B79" s="168"/>
      <c r="C79" s="170"/>
      <c r="D79" s="22" t="s">
        <v>127</v>
      </c>
      <c r="E79" s="8">
        <f>H79+K79+N79+Q79+T79+W79+Z79+AC79+AF79+AI79+AL79+AO79</f>
        <v>103</v>
      </c>
      <c r="F79" s="15">
        <f>I79+L79+O79+R79+U79+X79+AA79+AD79+AG79+AJ79+AM79+AP79</f>
        <v>103</v>
      </c>
      <c r="G79" s="84">
        <f t="shared" ref="G79" si="134">F79/E79*100</f>
        <v>100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40</v>
      </c>
      <c r="U79" s="20">
        <v>40</v>
      </c>
      <c r="V79" s="20">
        <f>U79/T79*100</f>
        <v>100</v>
      </c>
      <c r="W79" s="20">
        <v>63</v>
      </c>
      <c r="X79" s="20">
        <v>63</v>
      </c>
      <c r="Y79" s="20">
        <f>X79/W79*100</f>
        <v>100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188"/>
      <c r="AS79" s="112"/>
      <c r="AT79" s="11"/>
      <c r="AU79" s="11"/>
      <c r="AV79" s="11"/>
    </row>
    <row r="80" spans="1:48" s="12" customFormat="1" ht="152.25" customHeight="1">
      <c r="A80" s="155"/>
      <c r="B80" s="168"/>
      <c r="C80" s="170"/>
      <c r="D80" s="22" t="s">
        <v>128</v>
      </c>
      <c r="E80" s="8">
        <f t="shared" ref="E80" si="135">H80+K80+N80+Q80+T80+W80+Z80+AC80+AF80+AI80+AL80+AO80</f>
        <v>0</v>
      </c>
      <c r="F80" s="15">
        <f>I80+L80+O80+R80+U80+X80+AA80+AD80+AG80+AJ80+AM80+AP80</f>
        <v>0</v>
      </c>
      <c r="G80" s="62">
        <v>0</v>
      </c>
      <c r="H80" s="20">
        <f t="shared" ref="H80" si="136">K80+N80+Q80+T80+W80+Z80+AC80+AF80+AI80+AL80+AO80+AR80</f>
        <v>0</v>
      </c>
      <c r="I80" s="20">
        <f t="shared" si="133"/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189"/>
      <c r="AS80" s="113"/>
      <c r="AT80" s="11"/>
      <c r="AU80" s="11"/>
      <c r="AV80" s="11"/>
    </row>
    <row r="81" spans="1:48" s="13" customFormat="1" ht="16.5" customHeight="1">
      <c r="A81" s="154" t="s">
        <v>58</v>
      </c>
      <c r="B81" s="162" t="s">
        <v>154</v>
      </c>
      <c r="C81" s="169" t="s">
        <v>155</v>
      </c>
      <c r="D81" s="2" t="s">
        <v>130</v>
      </c>
      <c r="E81" s="62">
        <f>E84+E83+E82</f>
        <v>150</v>
      </c>
      <c r="F81" s="62">
        <f>SUM(F82:F85)</f>
        <v>0</v>
      </c>
      <c r="G81" s="62">
        <v>0</v>
      </c>
      <c r="H81" s="45">
        <f>H82+H83+H84+H85</f>
        <v>0</v>
      </c>
      <c r="I81" s="45">
        <f t="shared" ref="I81:O81" si="137">I82+I83+I84+I85</f>
        <v>0</v>
      </c>
      <c r="J81" s="45">
        <v>0</v>
      </c>
      <c r="K81" s="45">
        <f t="shared" si="137"/>
        <v>0</v>
      </c>
      <c r="L81" s="45">
        <f t="shared" si="137"/>
        <v>0</v>
      </c>
      <c r="M81" s="45">
        <v>0</v>
      </c>
      <c r="N81" s="45">
        <f t="shared" si="137"/>
        <v>0</v>
      </c>
      <c r="O81" s="45">
        <f t="shared" si="137"/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62">
        <f t="shared" ref="AC81:AD81" si="138">AC82+AC83+AC84+AC85</f>
        <v>0</v>
      </c>
      <c r="AD81" s="62">
        <f t="shared" si="138"/>
        <v>0</v>
      </c>
      <c r="AE81" s="45">
        <v>0</v>
      </c>
      <c r="AF81" s="62">
        <f t="shared" ref="AF81:AG81" si="139">AF82+AF83+AF84+AF85</f>
        <v>0</v>
      </c>
      <c r="AG81" s="62">
        <f t="shared" si="139"/>
        <v>0</v>
      </c>
      <c r="AH81" s="45">
        <v>0</v>
      </c>
      <c r="AI81" s="62">
        <v>0</v>
      </c>
      <c r="AJ81" s="62">
        <f t="shared" ref="AJ81:AL81" si="140">AJ82+AJ83+AJ84+AJ85</f>
        <v>0</v>
      </c>
      <c r="AK81" s="62">
        <f t="shared" si="140"/>
        <v>0</v>
      </c>
      <c r="AL81" s="62">
        <f t="shared" si="140"/>
        <v>150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114" t="s">
        <v>201</v>
      </c>
      <c r="AS81" s="105"/>
      <c r="AT81" s="11"/>
      <c r="AU81" s="11"/>
      <c r="AV81" s="11"/>
    </row>
    <row r="82" spans="1:48" s="12" customFormat="1" ht="16.5" customHeight="1">
      <c r="A82" s="154"/>
      <c r="B82" s="162"/>
      <c r="C82" s="170"/>
      <c r="D82" s="51" t="s">
        <v>126</v>
      </c>
      <c r="E82" s="20">
        <f>H82+K82+N82+Q82+T82+W82+Z82+AC82+AF82+AI82+AL82+AO82</f>
        <v>0</v>
      </c>
      <c r="F82" s="20">
        <f>I82+L82+O82+R82+U82+X82+AA82+AD82+AG82+AJ82+AM82+AP82</f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14"/>
      <c r="AS82" s="112"/>
      <c r="AT82" s="11"/>
      <c r="AU82" s="11"/>
      <c r="AV82" s="11"/>
    </row>
    <row r="83" spans="1:48" s="12" customFormat="1" ht="16.5" customHeight="1">
      <c r="A83" s="154"/>
      <c r="B83" s="162"/>
      <c r="C83" s="170"/>
      <c r="D83" s="22" t="s">
        <v>24</v>
      </c>
      <c r="E83" s="20">
        <v>0</v>
      </c>
      <c r="F83" s="20">
        <f t="shared" ref="E83:F85" si="141">I83+L83+O83+R83+U83+X83+AA83+AD83+AG83+AJ83+AM83+AP83</f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14"/>
      <c r="AS83" s="112"/>
      <c r="AT83" s="11"/>
      <c r="AU83" s="11"/>
      <c r="AV83" s="11"/>
    </row>
    <row r="84" spans="1:48" s="12" customFormat="1" ht="16.5" customHeight="1">
      <c r="A84" s="154"/>
      <c r="B84" s="162"/>
      <c r="C84" s="170"/>
      <c r="D84" s="22" t="s">
        <v>127</v>
      </c>
      <c r="E84" s="20">
        <v>150</v>
      </c>
      <c r="F84" s="20">
        <f t="shared" si="141"/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150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14"/>
      <c r="AS84" s="112"/>
      <c r="AT84" s="11"/>
      <c r="AU84" s="11"/>
      <c r="AV84" s="11"/>
    </row>
    <row r="85" spans="1:48" s="12" customFormat="1" ht="357.75" customHeight="1">
      <c r="A85" s="154"/>
      <c r="B85" s="162"/>
      <c r="C85" s="170"/>
      <c r="D85" s="22" t="s">
        <v>128</v>
      </c>
      <c r="E85" s="20">
        <f t="shared" si="141"/>
        <v>0</v>
      </c>
      <c r="F85" s="20">
        <f t="shared" si="141"/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14"/>
      <c r="AS85" s="113"/>
      <c r="AT85" s="11"/>
      <c r="AU85" s="11"/>
      <c r="AV85" s="11"/>
    </row>
    <row r="86" spans="1:48" s="55" customFormat="1" ht="400.5" customHeight="1">
      <c r="A86" s="60" t="s">
        <v>59</v>
      </c>
      <c r="B86" s="52" t="s">
        <v>156</v>
      </c>
      <c r="C86" s="51" t="s">
        <v>157</v>
      </c>
      <c r="D86" s="51" t="s">
        <v>27</v>
      </c>
      <c r="E86" s="20" t="s">
        <v>36</v>
      </c>
      <c r="F86" s="20" t="s">
        <v>36</v>
      </c>
      <c r="G86" s="20" t="s">
        <v>36</v>
      </c>
      <c r="H86" s="20" t="s">
        <v>36</v>
      </c>
      <c r="I86" s="20" t="s">
        <v>36</v>
      </c>
      <c r="J86" s="20" t="s">
        <v>36</v>
      </c>
      <c r="K86" s="20" t="s">
        <v>36</v>
      </c>
      <c r="L86" s="20" t="s">
        <v>36</v>
      </c>
      <c r="M86" s="20" t="s">
        <v>36</v>
      </c>
      <c r="N86" s="20" t="s">
        <v>36</v>
      </c>
      <c r="O86" s="20" t="s">
        <v>36</v>
      </c>
      <c r="P86" s="20" t="s">
        <v>36</v>
      </c>
      <c r="Q86" s="20" t="s">
        <v>36</v>
      </c>
      <c r="R86" s="20" t="s">
        <v>36</v>
      </c>
      <c r="S86" s="20" t="s">
        <v>36</v>
      </c>
      <c r="T86" s="20" t="s">
        <v>36</v>
      </c>
      <c r="U86" s="20" t="s">
        <v>36</v>
      </c>
      <c r="V86" s="20" t="s">
        <v>36</v>
      </c>
      <c r="W86" s="20" t="s">
        <v>36</v>
      </c>
      <c r="X86" s="20" t="s">
        <v>36</v>
      </c>
      <c r="Y86" s="20" t="s">
        <v>36</v>
      </c>
      <c r="Z86" s="20" t="s">
        <v>36</v>
      </c>
      <c r="AA86" s="20" t="s">
        <v>36</v>
      </c>
      <c r="AB86" s="20" t="s">
        <v>36</v>
      </c>
      <c r="AC86" s="20" t="s">
        <v>36</v>
      </c>
      <c r="AD86" s="20" t="s">
        <v>36</v>
      </c>
      <c r="AE86" s="20" t="s">
        <v>36</v>
      </c>
      <c r="AF86" s="20" t="s">
        <v>36</v>
      </c>
      <c r="AG86" s="20" t="s">
        <v>36</v>
      </c>
      <c r="AH86" s="20" t="s">
        <v>36</v>
      </c>
      <c r="AI86" s="20" t="s">
        <v>36</v>
      </c>
      <c r="AJ86" s="20" t="s">
        <v>36</v>
      </c>
      <c r="AK86" s="20" t="s">
        <v>36</v>
      </c>
      <c r="AL86" s="20" t="s">
        <v>36</v>
      </c>
      <c r="AM86" s="20" t="s">
        <v>36</v>
      </c>
      <c r="AN86" s="20" t="s">
        <v>36</v>
      </c>
      <c r="AO86" s="20" t="s">
        <v>36</v>
      </c>
      <c r="AP86" s="20" t="s">
        <v>36</v>
      </c>
      <c r="AQ86" s="20" t="s">
        <v>36</v>
      </c>
      <c r="AR86" s="87" t="s">
        <v>237</v>
      </c>
      <c r="AS86" s="20"/>
      <c r="AT86" s="11"/>
      <c r="AU86" s="11"/>
      <c r="AV86" s="11"/>
    </row>
    <row r="87" spans="1:48" s="55" customFormat="1" ht="112.5" customHeight="1">
      <c r="A87" s="60" t="s">
        <v>60</v>
      </c>
      <c r="B87" s="52" t="s">
        <v>158</v>
      </c>
      <c r="C87" s="51" t="s">
        <v>166</v>
      </c>
      <c r="D87" s="51" t="s">
        <v>27</v>
      </c>
      <c r="E87" s="20" t="s">
        <v>36</v>
      </c>
      <c r="F87" s="20" t="s">
        <v>36</v>
      </c>
      <c r="G87" s="20" t="s">
        <v>36</v>
      </c>
      <c r="H87" s="20" t="s">
        <v>36</v>
      </c>
      <c r="I87" s="20" t="s">
        <v>36</v>
      </c>
      <c r="J87" s="20" t="s">
        <v>36</v>
      </c>
      <c r="K87" s="20" t="s">
        <v>36</v>
      </c>
      <c r="L87" s="20" t="s">
        <v>36</v>
      </c>
      <c r="M87" s="20" t="s">
        <v>36</v>
      </c>
      <c r="N87" s="20" t="s">
        <v>36</v>
      </c>
      <c r="O87" s="20" t="s">
        <v>36</v>
      </c>
      <c r="P87" s="20" t="s">
        <v>36</v>
      </c>
      <c r="Q87" s="20" t="s">
        <v>36</v>
      </c>
      <c r="R87" s="20" t="s">
        <v>36</v>
      </c>
      <c r="S87" s="20" t="s">
        <v>36</v>
      </c>
      <c r="T87" s="20" t="s">
        <v>36</v>
      </c>
      <c r="U87" s="20" t="s">
        <v>36</v>
      </c>
      <c r="V87" s="20" t="s">
        <v>36</v>
      </c>
      <c r="W87" s="20" t="s">
        <v>36</v>
      </c>
      <c r="X87" s="20" t="s">
        <v>36</v>
      </c>
      <c r="Y87" s="20" t="s">
        <v>36</v>
      </c>
      <c r="Z87" s="20" t="s">
        <v>36</v>
      </c>
      <c r="AA87" s="20" t="s">
        <v>36</v>
      </c>
      <c r="AB87" s="20" t="s">
        <v>36</v>
      </c>
      <c r="AC87" s="20" t="s">
        <v>36</v>
      </c>
      <c r="AD87" s="20" t="s">
        <v>36</v>
      </c>
      <c r="AE87" s="20" t="s">
        <v>36</v>
      </c>
      <c r="AF87" s="20" t="s">
        <v>36</v>
      </c>
      <c r="AG87" s="20" t="s">
        <v>36</v>
      </c>
      <c r="AH87" s="20" t="s">
        <v>36</v>
      </c>
      <c r="AI87" s="20" t="s">
        <v>36</v>
      </c>
      <c r="AJ87" s="20" t="s">
        <v>36</v>
      </c>
      <c r="AK87" s="20" t="s">
        <v>36</v>
      </c>
      <c r="AL87" s="20" t="s">
        <v>36</v>
      </c>
      <c r="AM87" s="20" t="s">
        <v>36</v>
      </c>
      <c r="AN87" s="20" t="s">
        <v>36</v>
      </c>
      <c r="AO87" s="20" t="s">
        <v>36</v>
      </c>
      <c r="AP87" s="20" t="s">
        <v>36</v>
      </c>
      <c r="AQ87" s="20" t="s">
        <v>36</v>
      </c>
      <c r="AR87" s="87" t="s">
        <v>238</v>
      </c>
      <c r="AS87" s="27"/>
      <c r="AT87" s="11"/>
      <c r="AU87" s="11"/>
      <c r="AV87" s="11"/>
    </row>
    <row r="88" spans="1:48" s="28" customFormat="1" ht="16.5" customHeight="1">
      <c r="A88" s="154" t="s">
        <v>96</v>
      </c>
      <c r="B88" s="162" t="s">
        <v>97</v>
      </c>
      <c r="C88" s="169" t="s">
        <v>172</v>
      </c>
      <c r="D88" s="64" t="s">
        <v>130</v>
      </c>
      <c r="E88" s="8">
        <f>E91+E90+E89</f>
        <v>80</v>
      </c>
      <c r="F88" s="8">
        <f>F89+F90+F91</f>
        <v>0</v>
      </c>
      <c r="G88" s="84">
        <v>0</v>
      </c>
      <c r="H88" s="17">
        <f>H89+H90+H91+H92</f>
        <v>0</v>
      </c>
      <c r="I88" s="84">
        <f t="shared" ref="I88" si="142">I89+I90+I91+I92</f>
        <v>0</v>
      </c>
      <c r="J88" s="65">
        <v>0</v>
      </c>
      <c r="K88" s="17">
        <f>K89+K90+K91+K92</f>
        <v>0</v>
      </c>
      <c r="L88" s="84">
        <f t="shared" ref="L88" si="143">L89+L90+L91+L92</f>
        <v>0</v>
      </c>
      <c r="M88" s="65">
        <v>0</v>
      </c>
      <c r="N88" s="17">
        <f>N89+N90+N91+N92</f>
        <v>0</v>
      </c>
      <c r="O88" s="84">
        <f t="shared" ref="O88" si="144">O89+O90+O91+O92</f>
        <v>0</v>
      </c>
      <c r="P88" s="65">
        <v>0</v>
      </c>
      <c r="Q88" s="17">
        <f>Q89+Q90+Q91+Q92</f>
        <v>0</v>
      </c>
      <c r="R88" s="84">
        <f t="shared" ref="R88" si="145">R89+R90+R91+R92</f>
        <v>0</v>
      </c>
      <c r="S88" s="65">
        <v>0</v>
      </c>
      <c r="T88" s="17">
        <f>T89+T90+T91+T92</f>
        <v>0</v>
      </c>
      <c r="U88" s="84">
        <f t="shared" ref="U88" si="146">U89+U90+U91+U92</f>
        <v>0</v>
      </c>
      <c r="V88" s="65">
        <v>0</v>
      </c>
      <c r="W88" s="17">
        <f>W89+W90+W91+W92</f>
        <v>0</v>
      </c>
      <c r="X88" s="84">
        <f t="shared" ref="X88" si="147">X89+X90+X91+X92</f>
        <v>0</v>
      </c>
      <c r="Y88" s="65">
        <v>0</v>
      </c>
      <c r="Z88" s="17">
        <f>Z89+Z90+Z91+Z92</f>
        <v>0</v>
      </c>
      <c r="AA88" s="84">
        <f t="shared" ref="AA88" si="148">AA89+AA90+AA91+AA92</f>
        <v>0</v>
      </c>
      <c r="AB88" s="65">
        <v>0</v>
      </c>
      <c r="AC88" s="17">
        <f>AC89+AC90+AC91+AC92</f>
        <v>0</v>
      </c>
      <c r="AD88" s="84">
        <f t="shared" ref="AD88" si="149">AD89+AD90+AD91+AD92</f>
        <v>0</v>
      </c>
      <c r="AE88" s="65">
        <v>0</v>
      </c>
      <c r="AF88" s="17">
        <f>AF89+AF90+AF91+AF92</f>
        <v>0</v>
      </c>
      <c r="AG88" s="84">
        <f t="shared" ref="AG88" si="150">AG89+AG90+AG91+AG92</f>
        <v>0</v>
      </c>
      <c r="AH88" s="65">
        <v>0</v>
      </c>
      <c r="AI88" s="17">
        <v>0</v>
      </c>
      <c r="AJ88" s="84">
        <f t="shared" ref="AJ88" si="151">AJ89+AJ90+AJ91+AJ92</f>
        <v>0</v>
      </c>
      <c r="AK88" s="65">
        <v>0</v>
      </c>
      <c r="AL88" s="17">
        <f>AL89+AL90+AL91+AL92</f>
        <v>80</v>
      </c>
      <c r="AM88" s="84">
        <f t="shared" ref="AM88" si="152">AM89+AM90+AM91+AM92</f>
        <v>0</v>
      </c>
      <c r="AN88" s="65">
        <v>0</v>
      </c>
      <c r="AO88" s="17">
        <f>AO89+AO90+AO91+AO92</f>
        <v>0</v>
      </c>
      <c r="AP88" s="84">
        <f t="shared" ref="AP88" si="153">AP89+AP90+AP91+AP92</f>
        <v>0</v>
      </c>
      <c r="AQ88" s="45">
        <v>0</v>
      </c>
      <c r="AR88" s="105" t="s">
        <v>239</v>
      </c>
      <c r="AS88" s="105"/>
      <c r="AT88" s="11"/>
      <c r="AU88" s="11"/>
      <c r="AV88" s="11"/>
    </row>
    <row r="89" spans="1:48" s="55" customFormat="1" ht="16.5" customHeight="1">
      <c r="A89" s="154"/>
      <c r="B89" s="162"/>
      <c r="C89" s="169"/>
      <c r="D89" s="51" t="s">
        <v>126</v>
      </c>
      <c r="E89" s="8">
        <f>H89+K89+N89+Q89+T89+W89+Z89+AC89+AF89+AI89+AL89+AO89</f>
        <v>0</v>
      </c>
      <c r="F89" s="15">
        <f t="shared" ref="F89" si="154">I89+L89+O89+R89+U89+X89+AA89+AD89+AG89+AJ89+AM89+AP89</f>
        <v>0</v>
      </c>
      <c r="G89" s="84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112"/>
      <c r="AS89" s="112"/>
      <c r="AT89" s="11"/>
      <c r="AU89" s="11"/>
      <c r="AV89" s="11"/>
    </row>
    <row r="90" spans="1:48" s="55" customFormat="1" ht="16.5" customHeight="1">
      <c r="A90" s="154"/>
      <c r="B90" s="162"/>
      <c r="C90" s="169"/>
      <c r="D90" s="22" t="s">
        <v>24</v>
      </c>
      <c r="E90" s="8">
        <v>80</v>
      </c>
      <c r="F90" s="15">
        <f>I90+L90+O90+R90+U90+X90+AA90+AD90+AG90+AJ90+AM90+AP90</f>
        <v>0</v>
      </c>
      <c r="G90" s="84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80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112"/>
      <c r="AS90" s="112"/>
      <c r="AT90" s="11"/>
      <c r="AU90" s="11"/>
      <c r="AV90" s="11"/>
    </row>
    <row r="91" spans="1:48" s="55" customFormat="1" ht="16.5" customHeight="1">
      <c r="A91" s="154"/>
      <c r="B91" s="162"/>
      <c r="C91" s="169"/>
      <c r="D91" s="22" t="s">
        <v>127</v>
      </c>
      <c r="E91" s="8">
        <v>0</v>
      </c>
      <c r="F91" s="15">
        <f>I91+L91+O91+R91+U91+X91+AA91+AD91+AG91+AJ91+AM91+AP91</f>
        <v>0</v>
      </c>
      <c r="G91" s="84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112"/>
      <c r="AS91" s="112"/>
      <c r="AT91" s="11"/>
      <c r="AU91" s="11"/>
      <c r="AV91" s="11"/>
    </row>
    <row r="92" spans="1:48" s="55" customFormat="1" ht="174" customHeight="1">
      <c r="A92" s="154"/>
      <c r="B92" s="162"/>
      <c r="C92" s="169"/>
      <c r="D92" s="22" t="s">
        <v>128</v>
      </c>
      <c r="E92" s="8">
        <f t="shared" ref="E92" si="155">H92+K92+N92+Q92+T92+W92+Z92+AC92+AF92+AI92+AL92+AO92</f>
        <v>0</v>
      </c>
      <c r="F92" s="15">
        <f>I92+L92+O92+R92+U92+X92+AA92+AD92+AG92+AJ92+AM92+AP92</f>
        <v>0</v>
      </c>
      <c r="G92" s="84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113"/>
      <c r="AS92" s="113"/>
      <c r="AT92" s="11"/>
      <c r="AU92" s="11"/>
      <c r="AV92" s="11"/>
    </row>
    <row r="93" spans="1:48" s="75" customFormat="1" ht="211.5" customHeight="1">
      <c r="A93" s="70" t="s">
        <v>98</v>
      </c>
      <c r="B93" s="71" t="s">
        <v>99</v>
      </c>
      <c r="C93" s="72" t="s">
        <v>166</v>
      </c>
      <c r="D93" s="72" t="s">
        <v>27</v>
      </c>
      <c r="E93" s="20" t="s">
        <v>159</v>
      </c>
      <c r="F93" s="20" t="s">
        <v>159</v>
      </c>
      <c r="G93" s="20" t="s">
        <v>159</v>
      </c>
      <c r="H93" s="20" t="s">
        <v>159</v>
      </c>
      <c r="I93" s="20" t="s">
        <v>159</v>
      </c>
      <c r="J93" s="20" t="s">
        <v>159</v>
      </c>
      <c r="K93" s="20" t="s">
        <v>159</v>
      </c>
      <c r="L93" s="20" t="s">
        <v>159</v>
      </c>
      <c r="M93" s="20" t="s">
        <v>159</v>
      </c>
      <c r="N93" s="20" t="s">
        <v>159</v>
      </c>
      <c r="O93" s="20" t="s">
        <v>159</v>
      </c>
      <c r="P93" s="20" t="s">
        <v>159</v>
      </c>
      <c r="Q93" s="20" t="s">
        <v>159</v>
      </c>
      <c r="R93" s="20" t="s">
        <v>159</v>
      </c>
      <c r="S93" s="20" t="s">
        <v>159</v>
      </c>
      <c r="T93" s="20" t="s">
        <v>159</v>
      </c>
      <c r="U93" s="20" t="s">
        <v>159</v>
      </c>
      <c r="V93" s="20" t="s">
        <v>159</v>
      </c>
      <c r="W93" s="20" t="s">
        <v>159</v>
      </c>
      <c r="X93" s="20" t="s">
        <v>159</v>
      </c>
      <c r="Y93" s="20" t="s">
        <v>159</v>
      </c>
      <c r="Z93" s="20" t="s">
        <v>159</v>
      </c>
      <c r="AA93" s="20" t="s">
        <v>159</v>
      </c>
      <c r="AB93" s="20" t="s">
        <v>159</v>
      </c>
      <c r="AC93" s="20" t="s">
        <v>159</v>
      </c>
      <c r="AD93" s="20" t="s">
        <v>159</v>
      </c>
      <c r="AE93" s="20" t="s">
        <v>159</v>
      </c>
      <c r="AF93" s="20" t="s">
        <v>159</v>
      </c>
      <c r="AG93" s="20" t="s">
        <v>159</v>
      </c>
      <c r="AH93" s="20" t="s">
        <v>159</v>
      </c>
      <c r="AI93" s="20" t="s">
        <v>159</v>
      </c>
      <c r="AJ93" s="20" t="s">
        <v>159</v>
      </c>
      <c r="AK93" s="20" t="s">
        <v>159</v>
      </c>
      <c r="AL93" s="20" t="s">
        <v>159</v>
      </c>
      <c r="AM93" s="20" t="s">
        <v>159</v>
      </c>
      <c r="AN93" s="20" t="s">
        <v>159</v>
      </c>
      <c r="AO93" s="20" t="s">
        <v>159</v>
      </c>
      <c r="AP93" s="20"/>
      <c r="AQ93" s="20"/>
      <c r="AR93" s="86" t="s">
        <v>240</v>
      </c>
      <c r="AS93" s="67"/>
      <c r="AT93" s="11"/>
      <c r="AU93" s="11"/>
      <c r="AV93" s="11"/>
    </row>
    <row r="94" spans="1:48" s="55" customFormat="1" ht="222" customHeight="1">
      <c r="A94" s="70" t="s">
        <v>189</v>
      </c>
      <c r="B94" s="71" t="s">
        <v>198</v>
      </c>
      <c r="C94" s="72" t="s">
        <v>199</v>
      </c>
      <c r="D94" s="51" t="s">
        <v>27</v>
      </c>
      <c r="E94" s="20" t="s">
        <v>159</v>
      </c>
      <c r="F94" s="20" t="s">
        <v>159</v>
      </c>
      <c r="G94" s="20" t="s">
        <v>159</v>
      </c>
      <c r="H94" s="20" t="s">
        <v>159</v>
      </c>
      <c r="I94" s="20" t="s">
        <v>159</v>
      </c>
      <c r="J94" s="20" t="s">
        <v>159</v>
      </c>
      <c r="K94" s="20" t="s">
        <v>159</v>
      </c>
      <c r="L94" s="20" t="s">
        <v>159</v>
      </c>
      <c r="M94" s="20" t="s">
        <v>159</v>
      </c>
      <c r="N94" s="20" t="s">
        <v>159</v>
      </c>
      <c r="O94" s="20" t="s">
        <v>159</v>
      </c>
      <c r="P94" s="20" t="s">
        <v>159</v>
      </c>
      <c r="Q94" s="20" t="s">
        <v>159</v>
      </c>
      <c r="R94" s="20" t="s">
        <v>159</v>
      </c>
      <c r="S94" s="20" t="s">
        <v>159</v>
      </c>
      <c r="T94" s="20" t="s">
        <v>159</v>
      </c>
      <c r="U94" s="20" t="s">
        <v>159</v>
      </c>
      <c r="V94" s="20" t="s">
        <v>159</v>
      </c>
      <c r="W94" s="20" t="s">
        <v>159</v>
      </c>
      <c r="X94" s="20" t="s">
        <v>159</v>
      </c>
      <c r="Y94" s="20" t="s">
        <v>159</v>
      </c>
      <c r="Z94" s="20" t="s">
        <v>159</v>
      </c>
      <c r="AA94" s="20" t="s">
        <v>159</v>
      </c>
      <c r="AB94" s="20" t="s">
        <v>159</v>
      </c>
      <c r="AC94" s="20" t="s">
        <v>159</v>
      </c>
      <c r="AD94" s="20" t="s">
        <v>159</v>
      </c>
      <c r="AE94" s="20" t="s">
        <v>159</v>
      </c>
      <c r="AF94" s="20" t="s">
        <v>159</v>
      </c>
      <c r="AG94" s="20" t="s">
        <v>159</v>
      </c>
      <c r="AH94" s="20" t="s">
        <v>159</v>
      </c>
      <c r="AI94" s="20" t="s">
        <v>159</v>
      </c>
      <c r="AJ94" s="20" t="s">
        <v>159</v>
      </c>
      <c r="AK94" s="20" t="s">
        <v>159</v>
      </c>
      <c r="AL94" s="20" t="s">
        <v>159</v>
      </c>
      <c r="AM94" s="20" t="s">
        <v>159</v>
      </c>
      <c r="AN94" s="20" t="s">
        <v>159</v>
      </c>
      <c r="AO94" s="20" t="s">
        <v>159</v>
      </c>
      <c r="AP94" s="20" t="s">
        <v>159</v>
      </c>
      <c r="AQ94" s="20" t="s">
        <v>159</v>
      </c>
      <c r="AR94" s="76" t="s">
        <v>200</v>
      </c>
      <c r="AS94" s="27"/>
      <c r="AT94" s="11"/>
      <c r="AU94" s="11"/>
      <c r="AV94" s="11"/>
    </row>
    <row r="95" spans="1:48" s="13" customFormat="1" ht="16.5" customHeight="1">
      <c r="A95" s="156" t="s">
        <v>65</v>
      </c>
      <c r="B95" s="158" t="s">
        <v>28</v>
      </c>
      <c r="C95" s="159"/>
      <c r="D95" s="2" t="s">
        <v>130</v>
      </c>
      <c r="E95" s="8">
        <f>E96+E97+E98+E99</f>
        <v>115</v>
      </c>
      <c r="F95" s="8">
        <f>F96+F97+F98+F99</f>
        <v>115</v>
      </c>
      <c r="G95" s="90">
        <f t="shared" ref="G95" si="156">F95/E95*100</f>
        <v>100</v>
      </c>
      <c r="H95" s="59">
        <f>H96+H97+H98+H99</f>
        <v>0</v>
      </c>
      <c r="I95" s="59">
        <f>I96+I97+I98+I99</f>
        <v>0</v>
      </c>
      <c r="J95" s="62">
        <v>0</v>
      </c>
      <c r="K95" s="59">
        <f>K96+K97+K98+K99</f>
        <v>0</v>
      </c>
      <c r="L95" s="59">
        <f>L96+L97+L98+L99</f>
        <v>0</v>
      </c>
      <c r="M95" s="62">
        <v>0</v>
      </c>
      <c r="N95" s="59">
        <f>N96+N97+N98+N99</f>
        <v>0</v>
      </c>
      <c r="O95" s="59">
        <f>O96+O97+O98+O99</f>
        <v>0</v>
      </c>
      <c r="P95" s="62">
        <v>0</v>
      </c>
      <c r="Q95" s="59">
        <f>Q96+Q97+Q98+Q99</f>
        <v>0</v>
      </c>
      <c r="R95" s="59">
        <f>R96+R97+R98+R99</f>
        <v>0</v>
      </c>
      <c r="S95" s="62">
        <v>0</v>
      </c>
      <c r="T95" s="59">
        <f>T96+T97+T98+T99</f>
        <v>0</v>
      </c>
      <c r="U95" s="59">
        <f>U96+U97+U98+U99</f>
        <v>0</v>
      </c>
      <c r="V95" s="62">
        <v>0</v>
      </c>
      <c r="W95" s="59">
        <f>W96+W97+W98+W99</f>
        <v>0</v>
      </c>
      <c r="X95" s="59">
        <f>X96+X97+X98+X99</f>
        <v>0</v>
      </c>
      <c r="Y95" s="59">
        <v>0</v>
      </c>
      <c r="Z95" s="59">
        <f>Z96+Z97+Z98+Z99</f>
        <v>0</v>
      </c>
      <c r="AA95" s="59">
        <f>AA96+AA97+AA98+AA99</f>
        <v>0</v>
      </c>
      <c r="AB95" s="59">
        <f t="shared" ref="AB95" si="157">AB98</f>
        <v>0</v>
      </c>
      <c r="AC95" s="59">
        <f>AC96+AC97+AC98+AC99</f>
        <v>0</v>
      </c>
      <c r="AD95" s="59">
        <f>AD96+AD97+AD98+AD99</f>
        <v>0</v>
      </c>
      <c r="AE95" s="59">
        <v>0</v>
      </c>
      <c r="AF95" s="59">
        <f>AF96+AF97+AF98+AF99</f>
        <v>115</v>
      </c>
      <c r="AG95" s="59">
        <f>AG96+AG97+AG98+AG99</f>
        <v>115</v>
      </c>
      <c r="AH95" s="61">
        <f t="shared" ref="AH95" si="158">AH100+AH111</f>
        <v>100</v>
      </c>
      <c r="AI95" s="59">
        <f>AI96+AI97+AI98+AI99</f>
        <v>0</v>
      </c>
      <c r="AJ95" s="59">
        <f>AJ96+AJ97+AJ98+AJ99</f>
        <v>0</v>
      </c>
      <c r="AK95" s="59">
        <v>0</v>
      </c>
      <c r="AL95" s="88">
        <f>AL96+AL97+AL98+AL99</f>
        <v>0</v>
      </c>
      <c r="AM95" s="59">
        <f>AM96+AM97+AM98+AM99</f>
        <v>0</v>
      </c>
      <c r="AN95" s="59">
        <v>0</v>
      </c>
      <c r="AO95" s="59">
        <f>AO96+AO97+AO98+AO99</f>
        <v>0</v>
      </c>
      <c r="AP95" s="44">
        <f>AP96+AP97+AP98+AP99</f>
        <v>0</v>
      </c>
      <c r="AQ95" s="44">
        <v>0</v>
      </c>
      <c r="AR95" s="108"/>
      <c r="AS95" s="108"/>
      <c r="AT95" s="11"/>
      <c r="AU95" s="11"/>
      <c r="AV95" s="11"/>
    </row>
    <row r="96" spans="1:48" s="13" customFormat="1" ht="28.5" customHeight="1">
      <c r="A96" s="157"/>
      <c r="B96" s="160"/>
      <c r="C96" s="161"/>
      <c r="D96" s="14" t="s">
        <v>126</v>
      </c>
      <c r="E96" s="8">
        <f t="shared" ref="E96" si="159">H96+K96+N96+Q96+T96+W96+Z96+AC96+AF96+AI96+AL96+AO96</f>
        <v>0</v>
      </c>
      <c r="F96" s="15">
        <f>I96+L96+O96+R96+U96+X96+AA96+AD96+AG96+AJ96+AM96+AP96</f>
        <v>0</v>
      </c>
      <c r="G96" s="62">
        <v>0</v>
      </c>
      <c r="H96" s="61">
        <f>H101+H112</f>
        <v>0</v>
      </c>
      <c r="I96" s="61">
        <f>I101+I112</f>
        <v>0</v>
      </c>
      <c r="J96" s="62">
        <v>0</v>
      </c>
      <c r="K96" s="61">
        <f>K101+K112</f>
        <v>0</v>
      </c>
      <c r="L96" s="61">
        <f>L101+L112</f>
        <v>0</v>
      </c>
      <c r="M96" s="62">
        <v>0</v>
      </c>
      <c r="N96" s="61">
        <f>N101+N112</f>
        <v>0</v>
      </c>
      <c r="O96" s="61">
        <f>O101+O112</f>
        <v>0</v>
      </c>
      <c r="P96" s="62">
        <v>0</v>
      </c>
      <c r="Q96" s="61">
        <f>Q101+Q112</f>
        <v>0</v>
      </c>
      <c r="R96" s="61">
        <f>R101+R112</f>
        <v>0</v>
      </c>
      <c r="S96" s="62">
        <v>0</v>
      </c>
      <c r="T96" s="61">
        <f>T101+T112</f>
        <v>0</v>
      </c>
      <c r="U96" s="61">
        <f>U101+U112</f>
        <v>0</v>
      </c>
      <c r="V96" s="62">
        <v>0</v>
      </c>
      <c r="W96" s="61">
        <f>W101+W112</f>
        <v>0</v>
      </c>
      <c r="X96" s="61">
        <f>X101+X112</f>
        <v>0</v>
      </c>
      <c r="Y96" s="59">
        <v>0</v>
      </c>
      <c r="Z96" s="61">
        <f>Z101+Z112</f>
        <v>0</v>
      </c>
      <c r="AA96" s="61">
        <f>AA101+AA112</f>
        <v>0</v>
      </c>
      <c r="AB96" s="59">
        <v>0</v>
      </c>
      <c r="AC96" s="61">
        <f>AC101+AC112</f>
        <v>0</v>
      </c>
      <c r="AD96" s="61">
        <f>AD101+AD112</f>
        <v>0</v>
      </c>
      <c r="AE96" s="59">
        <v>0</v>
      </c>
      <c r="AF96" s="61">
        <f>AF101+AF112</f>
        <v>0</v>
      </c>
      <c r="AG96" s="61">
        <f>AG101+AG112</f>
        <v>0</v>
      </c>
      <c r="AH96" s="59">
        <v>0</v>
      </c>
      <c r="AI96" s="61">
        <f>AI101+AI112</f>
        <v>0</v>
      </c>
      <c r="AJ96" s="61">
        <f>AJ101+AJ112</f>
        <v>0</v>
      </c>
      <c r="AK96" s="59">
        <v>0</v>
      </c>
      <c r="AL96" s="89">
        <f>AL101+AL112</f>
        <v>0</v>
      </c>
      <c r="AM96" s="61">
        <f>AM101+AM112</f>
        <v>0</v>
      </c>
      <c r="AN96" s="59">
        <v>0</v>
      </c>
      <c r="AO96" s="61">
        <f>AO101+AO112</f>
        <v>0</v>
      </c>
      <c r="AP96" s="50">
        <f>AP101+AP112</f>
        <v>0</v>
      </c>
      <c r="AQ96" s="44">
        <v>0</v>
      </c>
      <c r="AR96" s="106"/>
      <c r="AS96" s="106"/>
      <c r="AT96" s="11"/>
      <c r="AU96" s="11"/>
      <c r="AV96" s="11"/>
    </row>
    <row r="97" spans="1:48" s="13" customFormat="1" ht="27" customHeight="1">
      <c r="A97" s="157"/>
      <c r="B97" s="160"/>
      <c r="C97" s="161"/>
      <c r="D97" s="16" t="s">
        <v>24</v>
      </c>
      <c r="E97" s="8">
        <f>H97+K97+N97+Q97+T97+W97+Z97+AC97+AF97+AI97+AL97+AO97</f>
        <v>0</v>
      </c>
      <c r="F97" s="15">
        <f>I97+L97+O97+R97+U97+X97+AA97+AD97+AG97+AJ97+AM97+AP97</f>
        <v>0</v>
      </c>
      <c r="G97" s="62">
        <v>0</v>
      </c>
      <c r="H97" s="61">
        <f t="shared" ref="H97:I97" si="160">H102+H113</f>
        <v>0</v>
      </c>
      <c r="I97" s="61">
        <f t="shared" si="160"/>
        <v>0</v>
      </c>
      <c r="J97" s="62">
        <v>0</v>
      </c>
      <c r="K97" s="61">
        <f t="shared" ref="K97:L97" si="161">K102+K113</f>
        <v>0</v>
      </c>
      <c r="L97" s="61">
        <f t="shared" si="161"/>
        <v>0</v>
      </c>
      <c r="M97" s="62">
        <v>0</v>
      </c>
      <c r="N97" s="61">
        <f t="shared" ref="N97:O97" si="162">N102+N113</f>
        <v>0</v>
      </c>
      <c r="O97" s="61">
        <f t="shared" si="162"/>
        <v>0</v>
      </c>
      <c r="P97" s="62">
        <v>0</v>
      </c>
      <c r="Q97" s="61">
        <f t="shared" ref="Q97:R97" si="163">Q102+Q113</f>
        <v>0</v>
      </c>
      <c r="R97" s="61">
        <f t="shared" si="163"/>
        <v>0</v>
      </c>
      <c r="S97" s="62">
        <v>0</v>
      </c>
      <c r="T97" s="61">
        <f t="shared" ref="T97:U97" si="164">T102+T113</f>
        <v>0</v>
      </c>
      <c r="U97" s="61">
        <f t="shared" si="164"/>
        <v>0</v>
      </c>
      <c r="V97" s="62">
        <v>0</v>
      </c>
      <c r="W97" s="61">
        <f t="shared" ref="W97:X97" si="165">W102+W113</f>
        <v>0</v>
      </c>
      <c r="X97" s="61">
        <f t="shared" si="165"/>
        <v>0</v>
      </c>
      <c r="Y97" s="59">
        <v>0</v>
      </c>
      <c r="Z97" s="61">
        <f t="shared" ref="Z97:AA97" si="166">Z102+Z113</f>
        <v>0</v>
      </c>
      <c r="AA97" s="61">
        <f t="shared" si="166"/>
        <v>0</v>
      </c>
      <c r="AB97" s="59">
        <v>0</v>
      </c>
      <c r="AC97" s="61">
        <f t="shared" ref="AC97:AD97" si="167">AC102+AC113</f>
        <v>0</v>
      </c>
      <c r="AD97" s="61">
        <f t="shared" si="167"/>
        <v>0</v>
      </c>
      <c r="AE97" s="59">
        <v>0</v>
      </c>
      <c r="AF97" s="61">
        <f t="shared" ref="AF97:AG97" si="168">AF102+AF113</f>
        <v>0</v>
      </c>
      <c r="AG97" s="61">
        <f t="shared" si="168"/>
        <v>0</v>
      </c>
      <c r="AH97" s="59">
        <v>0</v>
      </c>
      <c r="AI97" s="61">
        <f t="shared" ref="AI97:AJ97" si="169">AI102+AI113</f>
        <v>0</v>
      </c>
      <c r="AJ97" s="61">
        <f t="shared" si="169"/>
        <v>0</v>
      </c>
      <c r="AK97" s="59">
        <v>0</v>
      </c>
      <c r="AL97" s="89">
        <f t="shared" ref="AL97" si="170">AL102+AL113</f>
        <v>0</v>
      </c>
      <c r="AM97" s="61">
        <f t="shared" ref="AM97" si="171">AM102+AM113</f>
        <v>0</v>
      </c>
      <c r="AN97" s="59">
        <v>0</v>
      </c>
      <c r="AO97" s="61">
        <f t="shared" ref="AO97:AP97" si="172">AO102+AO113</f>
        <v>0</v>
      </c>
      <c r="AP97" s="50">
        <f t="shared" si="172"/>
        <v>0</v>
      </c>
      <c r="AQ97" s="44">
        <v>0</v>
      </c>
      <c r="AR97" s="106"/>
      <c r="AS97" s="106"/>
      <c r="AT97" s="11"/>
      <c r="AU97" s="11"/>
      <c r="AV97" s="11"/>
    </row>
    <row r="98" spans="1:48" s="13" customFormat="1" ht="16.5" customHeight="1">
      <c r="A98" s="157"/>
      <c r="B98" s="160"/>
      <c r="C98" s="161"/>
      <c r="D98" s="16" t="s">
        <v>127</v>
      </c>
      <c r="E98" s="8">
        <v>115</v>
      </c>
      <c r="F98" s="15">
        <f t="shared" ref="F98:F99" si="173">I98+L98+O98+R98+U98+X98+AA98+AD98+AG98+AJ98+AM98+AP98</f>
        <v>115</v>
      </c>
      <c r="G98" s="90">
        <f t="shared" ref="G98" si="174">F98/E98*100</f>
        <v>100</v>
      </c>
      <c r="H98" s="61">
        <f t="shared" ref="H98:I98" si="175">H103+H114</f>
        <v>0</v>
      </c>
      <c r="I98" s="61">
        <f t="shared" si="175"/>
        <v>0</v>
      </c>
      <c r="J98" s="62">
        <v>0</v>
      </c>
      <c r="K98" s="61">
        <f t="shared" ref="K98:L98" si="176">K103+K114</f>
        <v>0</v>
      </c>
      <c r="L98" s="61">
        <f t="shared" si="176"/>
        <v>0</v>
      </c>
      <c r="M98" s="62">
        <v>0</v>
      </c>
      <c r="N98" s="61">
        <f t="shared" ref="N98:O98" si="177">N103+N114</f>
        <v>0</v>
      </c>
      <c r="O98" s="61">
        <f t="shared" si="177"/>
        <v>0</v>
      </c>
      <c r="P98" s="62">
        <v>0</v>
      </c>
      <c r="Q98" s="61">
        <f t="shared" ref="Q98:R98" si="178">Q103+Q114</f>
        <v>0</v>
      </c>
      <c r="R98" s="61">
        <f t="shared" si="178"/>
        <v>0</v>
      </c>
      <c r="S98" s="62">
        <v>0</v>
      </c>
      <c r="T98" s="61">
        <f t="shared" ref="T98:U98" si="179">T103+T114</f>
        <v>0</v>
      </c>
      <c r="U98" s="61">
        <f t="shared" si="179"/>
        <v>0</v>
      </c>
      <c r="V98" s="62">
        <v>0</v>
      </c>
      <c r="W98" s="61">
        <f t="shared" ref="W98:X98" si="180">W103+W114</f>
        <v>0</v>
      </c>
      <c r="X98" s="61">
        <f t="shared" si="180"/>
        <v>0</v>
      </c>
      <c r="Y98" s="59">
        <v>0</v>
      </c>
      <c r="Z98" s="61">
        <f t="shared" ref="Z98:AA98" si="181">Z103+Z114</f>
        <v>0</v>
      </c>
      <c r="AA98" s="61">
        <f t="shared" si="181"/>
        <v>0</v>
      </c>
      <c r="AB98" s="59">
        <v>0</v>
      </c>
      <c r="AC98" s="61">
        <f t="shared" ref="AC98:AD98" si="182">AC103+AC114</f>
        <v>0</v>
      </c>
      <c r="AD98" s="61">
        <f t="shared" si="182"/>
        <v>0</v>
      </c>
      <c r="AE98" s="61">
        <f t="shared" ref="AE98:AP98" si="183">AE103+AE114</f>
        <v>0</v>
      </c>
      <c r="AF98" s="61">
        <f t="shared" si="183"/>
        <v>115</v>
      </c>
      <c r="AG98" s="61">
        <f t="shared" si="183"/>
        <v>115</v>
      </c>
      <c r="AH98" s="61">
        <f t="shared" si="183"/>
        <v>100</v>
      </c>
      <c r="AI98" s="61">
        <f t="shared" si="183"/>
        <v>0</v>
      </c>
      <c r="AJ98" s="61">
        <f t="shared" si="183"/>
        <v>0</v>
      </c>
      <c r="AK98" s="61">
        <f t="shared" si="183"/>
        <v>0</v>
      </c>
      <c r="AL98" s="89">
        <f t="shared" ref="AL98" si="184">AL103+AL114</f>
        <v>0</v>
      </c>
      <c r="AM98" s="61">
        <f t="shared" si="183"/>
        <v>0</v>
      </c>
      <c r="AN98" s="61">
        <f t="shared" si="183"/>
        <v>0</v>
      </c>
      <c r="AO98" s="61">
        <f t="shared" si="183"/>
        <v>0</v>
      </c>
      <c r="AP98" s="50">
        <f t="shared" si="183"/>
        <v>0</v>
      </c>
      <c r="AQ98" s="44">
        <v>0</v>
      </c>
      <c r="AR98" s="106"/>
      <c r="AS98" s="106"/>
      <c r="AT98" s="11"/>
      <c r="AU98" s="11"/>
      <c r="AV98" s="11"/>
    </row>
    <row r="99" spans="1:48" s="13" customFormat="1" ht="25.5" customHeight="1">
      <c r="A99" s="157"/>
      <c r="B99" s="160"/>
      <c r="C99" s="161"/>
      <c r="D99" s="29" t="s">
        <v>128</v>
      </c>
      <c r="E99" s="8">
        <f t="shared" ref="E99" si="185">H99+K99+N99+Q99+T99+W99+Z99+AC99+AF99+AI99+AL99+AO99</f>
        <v>0</v>
      </c>
      <c r="F99" s="15">
        <f t="shared" si="173"/>
        <v>0</v>
      </c>
      <c r="G99" s="62">
        <v>0</v>
      </c>
      <c r="H99" s="61">
        <f t="shared" ref="H99:I99" si="186">H104+H115</f>
        <v>0</v>
      </c>
      <c r="I99" s="61">
        <f t="shared" si="186"/>
        <v>0</v>
      </c>
      <c r="J99" s="62">
        <v>0</v>
      </c>
      <c r="K99" s="61">
        <f t="shared" ref="K99:L99" si="187">K104+K115</f>
        <v>0</v>
      </c>
      <c r="L99" s="61">
        <f t="shared" si="187"/>
        <v>0</v>
      </c>
      <c r="M99" s="62">
        <v>0</v>
      </c>
      <c r="N99" s="61">
        <f t="shared" ref="N99:O99" si="188">N104+N115</f>
        <v>0</v>
      </c>
      <c r="O99" s="61">
        <f t="shared" si="188"/>
        <v>0</v>
      </c>
      <c r="P99" s="62">
        <v>0</v>
      </c>
      <c r="Q99" s="61">
        <f t="shared" ref="Q99:R99" si="189">Q104+Q115</f>
        <v>0</v>
      </c>
      <c r="R99" s="61">
        <f t="shared" si="189"/>
        <v>0</v>
      </c>
      <c r="S99" s="62">
        <v>0</v>
      </c>
      <c r="T99" s="61">
        <f t="shared" ref="T99:U99" si="190">T104+T115</f>
        <v>0</v>
      </c>
      <c r="U99" s="61">
        <f t="shared" si="190"/>
        <v>0</v>
      </c>
      <c r="V99" s="62">
        <v>0</v>
      </c>
      <c r="W99" s="61">
        <f t="shared" ref="W99:X99" si="191">W104+W115</f>
        <v>0</v>
      </c>
      <c r="X99" s="61">
        <f t="shared" si="191"/>
        <v>0</v>
      </c>
      <c r="Y99" s="59">
        <v>0</v>
      </c>
      <c r="Z99" s="61">
        <f t="shared" ref="Z99:AA99" si="192">Z104+Z115</f>
        <v>0</v>
      </c>
      <c r="AA99" s="61">
        <f t="shared" si="192"/>
        <v>0</v>
      </c>
      <c r="AB99" s="59">
        <v>0</v>
      </c>
      <c r="AC99" s="61">
        <f t="shared" ref="AC99:AD99" si="193">AC104+AC115</f>
        <v>0</v>
      </c>
      <c r="AD99" s="61">
        <f t="shared" si="193"/>
        <v>0</v>
      </c>
      <c r="AE99" s="59">
        <v>0</v>
      </c>
      <c r="AF99" s="61">
        <f t="shared" ref="AF99:AG99" si="194">AF104+AF115</f>
        <v>0</v>
      </c>
      <c r="AG99" s="61">
        <f t="shared" si="194"/>
        <v>0</v>
      </c>
      <c r="AH99" s="59">
        <v>0</v>
      </c>
      <c r="AI99" s="61">
        <f t="shared" ref="AI99:AJ99" si="195">AI104+AI115</f>
        <v>0</v>
      </c>
      <c r="AJ99" s="61">
        <f t="shared" si="195"/>
        <v>0</v>
      </c>
      <c r="AK99" s="59">
        <v>0</v>
      </c>
      <c r="AL99" s="61">
        <f t="shared" ref="AL99:AM99" si="196">AL104+AL115</f>
        <v>0</v>
      </c>
      <c r="AM99" s="61">
        <f t="shared" si="196"/>
        <v>0</v>
      </c>
      <c r="AN99" s="59">
        <v>0</v>
      </c>
      <c r="AO99" s="61">
        <f t="shared" ref="AO99:AP99" si="197">AO104+AO115</f>
        <v>0</v>
      </c>
      <c r="AP99" s="50">
        <f t="shared" si="197"/>
        <v>0</v>
      </c>
      <c r="AQ99" s="44">
        <v>0</v>
      </c>
      <c r="AR99" s="106"/>
      <c r="AS99" s="106"/>
      <c r="AT99" s="11"/>
      <c r="AU99" s="11"/>
      <c r="AV99" s="11"/>
    </row>
    <row r="100" spans="1:48" s="12" customFormat="1" ht="16.5" customHeight="1">
      <c r="A100" s="121" t="s">
        <v>61</v>
      </c>
      <c r="B100" s="149" t="s">
        <v>100</v>
      </c>
      <c r="C100" s="102" t="s">
        <v>137</v>
      </c>
      <c r="D100" s="14" t="s">
        <v>22</v>
      </c>
      <c r="E100" s="8">
        <f>E101+E102+E103</f>
        <v>115</v>
      </c>
      <c r="F100" s="8">
        <f>F101+F102+F103</f>
        <v>115</v>
      </c>
      <c r="G100" s="84">
        <f>F100/E100*100</f>
        <v>100</v>
      </c>
      <c r="H100" s="17">
        <f>H102+H103</f>
        <v>0</v>
      </c>
      <c r="I100" s="62">
        <f>I102+I103</f>
        <v>0</v>
      </c>
      <c r="J100" s="62">
        <v>0</v>
      </c>
      <c r="K100" s="62">
        <f t="shared" ref="K100:AG100" si="198">K102+K103</f>
        <v>0</v>
      </c>
      <c r="L100" s="23">
        <f t="shared" si="198"/>
        <v>0</v>
      </c>
      <c r="M100" s="62">
        <v>0</v>
      </c>
      <c r="N100" s="17">
        <f t="shared" si="198"/>
        <v>0</v>
      </c>
      <c r="O100" s="62">
        <f t="shared" si="198"/>
        <v>0</v>
      </c>
      <c r="P100" s="62">
        <f t="shared" si="198"/>
        <v>0</v>
      </c>
      <c r="Q100" s="17">
        <f t="shared" si="198"/>
        <v>0</v>
      </c>
      <c r="R100" s="17">
        <f t="shared" si="198"/>
        <v>0</v>
      </c>
      <c r="S100" s="62">
        <v>0</v>
      </c>
      <c r="T100" s="17">
        <f t="shared" si="198"/>
        <v>0</v>
      </c>
      <c r="U100" s="17">
        <f t="shared" si="198"/>
        <v>0</v>
      </c>
      <c r="V100" s="62">
        <v>0</v>
      </c>
      <c r="W100" s="17">
        <f t="shared" si="198"/>
        <v>0</v>
      </c>
      <c r="X100" s="17">
        <f t="shared" si="198"/>
        <v>0</v>
      </c>
      <c r="Y100" s="62">
        <v>0</v>
      </c>
      <c r="Z100" s="17">
        <f t="shared" si="198"/>
        <v>0</v>
      </c>
      <c r="AA100" s="17">
        <f t="shared" si="198"/>
        <v>0</v>
      </c>
      <c r="AB100" s="62">
        <v>0</v>
      </c>
      <c r="AC100" s="17">
        <v>0</v>
      </c>
      <c r="AD100" s="17">
        <f t="shared" si="198"/>
        <v>0</v>
      </c>
      <c r="AE100" s="62">
        <v>0</v>
      </c>
      <c r="AF100" s="17">
        <f t="shared" si="198"/>
        <v>115</v>
      </c>
      <c r="AG100" s="17">
        <f t="shared" si="198"/>
        <v>115</v>
      </c>
      <c r="AH100" s="62">
        <f>AG100/AF100*100</f>
        <v>100</v>
      </c>
      <c r="AI100" s="62">
        <f t="shared" ref="AI100:AO100" si="199">AI101+AI102+AI103+AI104</f>
        <v>0</v>
      </c>
      <c r="AJ100" s="62">
        <f t="shared" si="199"/>
        <v>0</v>
      </c>
      <c r="AK100" s="62">
        <f t="shared" si="199"/>
        <v>0</v>
      </c>
      <c r="AL100" s="17">
        <f t="shared" ref="AL100" si="200">AL102+AL103</f>
        <v>0</v>
      </c>
      <c r="AM100" s="62">
        <f t="shared" si="199"/>
        <v>0</v>
      </c>
      <c r="AN100" s="62">
        <f t="shared" si="199"/>
        <v>0</v>
      </c>
      <c r="AO100" s="62">
        <f t="shared" si="199"/>
        <v>0</v>
      </c>
      <c r="AP100" s="45">
        <v>0</v>
      </c>
      <c r="AQ100" s="45">
        <v>0</v>
      </c>
      <c r="AR100" s="109" t="s">
        <v>231</v>
      </c>
      <c r="AS100" s="105"/>
      <c r="AT100" s="11"/>
      <c r="AU100" s="11"/>
      <c r="AV100" s="11"/>
    </row>
    <row r="101" spans="1:48" s="12" customFormat="1" ht="24" customHeight="1">
      <c r="A101" s="166"/>
      <c r="B101" s="130"/>
      <c r="C101" s="144"/>
      <c r="D101" s="14" t="s">
        <v>126</v>
      </c>
      <c r="E101" s="8">
        <f>H101+K101+N101+Q101+T101+W101+Z101+AC101+AF101+AI101+AL101+AO101</f>
        <v>0</v>
      </c>
      <c r="F101" s="15">
        <f t="shared" ref="F101" si="201">I101+L101+O101+R101+U101+X101+AA101+AD101+AG101+AJ101+AM101+AP101</f>
        <v>0</v>
      </c>
      <c r="G101" s="84">
        <v>0</v>
      </c>
      <c r="H101" s="19">
        <v>0</v>
      </c>
      <c r="I101" s="20">
        <v>0</v>
      </c>
      <c r="J101" s="20">
        <v>0</v>
      </c>
      <c r="K101" s="20">
        <v>0</v>
      </c>
      <c r="L101" s="21">
        <v>0</v>
      </c>
      <c r="M101" s="20">
        <v>0</v>
      </c>
      <c r="N101" s="19">
        <v>0</v>
      </c>
      <c r="O101" s="20">
        <v>0</v>
      </c>
      <c r="P101" s="20">
        <v>0</v>
      </c>
      <c r="Q101" s="20">
        <v>0</v>
      </c>
      <c r="R101" s="21">
        <v>0</v>
      </c>
      <c r="S101" s="20">
        <v>0</v>
      </c>
      <c r="T101" s="19">
        <v>0</v>
      </c>
      <c r="U101" s="21">
        <v>0</v>
      </c>
      <c r="V101" s="20">
        <v>0</v>
      </c>
      <c r="W101" s="19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110"/>
      <c r="AS101" s="112"/>
      <c r="AT101" s="11"/>
      <c r="AU101" s="11"/>
      <c r="AV101" s="11"/>
    </row>
    <row r="102" spans="1:48" s="12" customFormat="1" ht="27.75" customHeight="1">
      <c r="A102" s="166"/>
      <c r="B102" s="130"/>
      <c r="C102" s="144"/>
      <c r="D102" s="16" t="s">
        <v>24</v>
      </c>
      <c r="E102" s="8">
        <f>H102+K102+N102+Q102+T102+W102+Z102+AC102+AF102+AI102+AL102+AO102</f>
        <v>0</v>
      </c>
      <c r="F102" s="15">
        <f>I102+L102+O102+R102+U102+X102+AA102+AD102+AG102+AJ102+AM102+AP102</f>
        <v>0</v>
      </c>
      <c r="G102" s="84">
        <v>0</v>
      </c>
      <c r="H102" s="19">
        <v>0</v>
      </c>
      <c r="I102" s="20">
        <v>0</v>
      </c>
      <c r="J102" s="20">
        <v>0</v>
      </c>
      <c r="K102" s="20">
        <v>0</v>
      </c>
      <c r="L102" s="21">
        <v>0</v>
      </c>
      <c r="M102" s="20">
        <v>0</v>
      </c>
      <c r="N102" s="19">
        <v>0</v>
      </c>
      <c r="O102" s="20">
        <v>0</v>
      </c>
      <c r="P102" s="20">
        <v>0</v>
      </c>
      <c r="Q102" s="20">
        <v>0</v>
      </c>
      <c r="R102" s="21">
        <v>0</v>
      </c>
      <c r="S102" s="20">
        <v>0</v>
      </c>
      <c r="T102" s="19">
        <v>0</v>
      </c>
      <c r="U102" s="21">
        <v>0</v>
      </c>
      <c r="V102" s="20">
        <v>0</v>
      </c>
      <c r="W102" s="19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110"/>
      <c r="AS102" s="112"/>
      <c r="AT102" s="11"/>
      <c r="AU102" s="11"/>
      <c r="AV102" s="11"/>
    </row>
    <row r="103" spans="1:48" s="12" customFormat="1" ht="26.25" customHeight="1">
      <c r="A103" s="166"/>
      <c r="B103" s="130"/>
      <c r="C103" s="144"/>
      <c r="D103" s="16" t="s">
        <v>127</v>
      </c>
      <c r="E103" s="8">
        <f>H103+K103+N103+Q103+T103+W103+Z103+AC103+AF103+AI103+AL103+AO103</f>
        <v>115</v>
      </c>
      <c r="F103" s="15">
        <f>I103+L103+O103+R103+U103+X103+AA103+AD103+AG103+AJ103+AM103+AP103</f>
        <v>115</v>
      </c>
      <c r="G103" s="84">
        <f t="shared" ref="G103" si="202">F103/E103*100</f>
        <v>100</v>
      </c>
      <c r="H103" s="19">
        <v>0</v>
      </c>
      <c r="I103" s="20">
        <v>0</v>
      </c>
      <c r="J103" s="20">
        <v>0</v>
      </c>
      <c r="K103" s="20">
        <v>0</v>
      </c>
      <c r="L103" s="21">
        <v>0</v>
      </c>
      <c r="M103" s="20">
        <v>0</v>
      </c>
      <c r="N103" s="19">
        <v>0</v>
      </c>
      <c r="O103" s="20">
        <v>0</v>
      </c>
      <c r="P103" s="20">
        <v>0</v>
      </c>
      <c r="Q103" s="20">
        <v>0</v>
      </c>
      <c r="R103" s="21">
        <v>0</v>
      </c>
      <c r="S103" s="20">
        <v>0</v>
      </c>
      <c r="T103" s="19">
        <v>0</v>
      </c>
      <c r="U103" s="21">
        <v>0</v>
      </c>
      <c r="V103" s="20">
        <v>0</v>
      </c>
      <c r="W103" s="19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115</v>
      </c>
      <c r="AG103" s="20">
        <v>115</v>
      </c>
      <c r="AH103" s="20">
        <f>AG103/AF103*100</f>
        <v>100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110"/>
      <c r="AS103" s="112"/>
      <c r="AT103" s="11"/>
      <c r="AU103" s="11"/>
      <c r="AV103" s="11"/>
    </row>
    <row r="104" spans="1:48" s="12" customFormat="1" ht="42.75" customHeight="1">
      <c r="A104" s="167"/>
      <c r="B104" s="131"/>
      <c r="C104" s="145"/>
      <c r="D104" s="29" t="s">
        <v>128</v>
      </c>
      <c r="E104" s="8">
        <f t="shared" ref="E104" si="203">H104+K104+N104+Q104+T104+W104+Z104+AC104+AF104+AI104+AL104+AO104</f>
        <v>0</v>
      </c>
      <c r="F104" s="15">
        <f>I104+L104+O104+R104+U104+X104+AA104+AD104+AG104+AJ104+AM104+AP104</f>
        <v>0</v>
      </c>
      <c r="G104" s="84">
        <v>0</v>
      </c>
      <c r="H104" s="19">
        <v>0</v>
      </c>
      <c r="I104" s="20">
        <v>0</v>
      </c>
      <c r="J104" s="20">
        <v>0</v>
      </c>
      <c r="K104" s="20">
        <v>0</v>
      </c>
      <c r="L104" s="21">
        <v>0</v>
      </c>
      <c r="M104" s="20">
        <v>0</v>
      </c>
      <c r="N104" s="19">
        <v>0</v>
      </c>
      <c r="O104" s="20">
        <v>0</v>
      </c>
      <c r="P104" s="20">
        <v>0</v>
      </c>
      <c r="Q104" s="20">
        <v>0</v>
      </c>
      <c r="R104" s="21">
        <v>0</v>
      </c>
      <c r="S104" s="20">
        <v>0</v>
      </c>
      <c r="T104" s="19">
        <v>0</v>
      </c>
      <c r="U104" s="21">
        <v>0</v>
      </c>
      <c r="V104" s="20">
        <v>0</v>
      </c>
      <c r="W104" s="19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111"/>
      <c r="AS104" s="113"/>
      <c r="AT104" s="11"/>
      <c r="AU104" s="11"/>
      <c r="AV104" s="11"/>
    </row>
    <row r="105" spans="1:48" s="55" customFormat="1" ht="16.5" customHeight="1">
      <c r="A105" s="121" t="s">
        <v>62</v>
      </c>
      <c r="B105" s="149" t="s">
        <v>101</v>
      </c>
      <c r="C105" s="102" t="s">
        <v>136</v>
      </c>
      <c r="D105" s="102" t="s">
        <v>27</v>
      </c>
      <c r="E105" s="92" t="s">
        <v>36</v>
      </c>
      <c r="F105" s="92" t="s">
        <v>36</v>
      </c>
      <c r="G105" s="92" t="s">
        <v>36</v>
      </c>
      <c r="H105" s="92" t="s">
        <v>36</v>
      </c>
      <c r="I105" s="92" t="s">
        <v>36</v>
      </c>
      <c r="J105" s="92" t="s">
        <v>36</v>
      </c>
      <c r="K105" s="92" t="s">
        <v>36</v>
      </c>
      <c r="L105" s="92" t="s">
        <v>36</v>
      </c>
      <c r="M105" s="92" t="s">
        <v>36</v>
      </c>
      <c r="N105" s="92" t="s">
        <v>36</v>
      </c>
      <c r="O105" s="92" t="s">
        <v>36</v>
      </c>
      <c r="P105" s="92" t="s">
        <v>36</v>
      </c>
      <c r="Q105" s="92" t="s">
        <v>36</v>
      </c>
      <c r="R105" s="92" t="s">
        <v>36</v>
      </c>
      <c r="S105" s="92" t="s">
        <v>36</v>
      </c>
      <c r="T105" s="92" t="s">
        <v>36</v>
      </c>
      <c r="U105" s="92" t="s">
        <v>36</v>
      </c>
      <c r="V105" s="92" t="s">
        <v>36</v>
      </c>
      <c r="W105" s="92" t="s">
        <v>36</v>
      </c>
      <c r="X105" s="92" t="s">
        <v>36</v>
      </c>
      <c r="Y105" s="92" t="s">
        <v>36</v>
      </c>
      <c r="Z105" s="92" t="s">
        <v>36</v>
      </c>
      <c r="AA105" s="92" t="s">
        <v>36</v>
      </c>
      <c r="AB105" s="92" t="s">
        <v>36</v>
      </c>
      <c r="AC105" s="92" t="s">
        <v>36</v>
      </c>
      <c r="AD105" s="92" t="s">
        <v>36</v>
      </c>
      <c r="AE105" s="92" t="s">
        <v>36</v>
      </c>
      <c r="AF105" s="92" t="s">
        <v>36</v>
      </c>
      <c r="AG105" s="92" t="s">
        <v>36</v>
      </c>
      <c r="AH105" s="92" t="s">
        <v>36</v>
      </c>
      <c r="AI105" s="92" t="s">
        <v>36</v>
      </c>
      <c r="AJ105" s="92" t="s">
        <v>36</v>
      </c>
      <c r="AK105" s="92" t="s">
        <v>36</v>
      </c>
      <c r="AL105" s="92" t="s">
        <v>36</v>
      </c>
      <c r="AM105" s="92" t="s">
        <v>36</v>
      </c>
      <c r="AN105" s="92" t="s">
        <v>36</v>
      </c>
      <c r="AO105" s="92" t="s">
        <v>36</v>
      </c>
      <c r="AP105" s="92" t="s">
        <v>36</v>
      </c>
      <c r="AQ105" s="92" t="s">
        <v>36</v>
      </c>
      <c r="AR105" s="118" t="s">
        <v>202</v>
      </c>
      <c r="AS105" s="105"/>
      <c r="AT105" s="11"/>
      <c r="AU105" s="11"/>
      <c r="AV105" s="11"/>
    </row>
    <row r="106" spans="1:48" s="12" customFormat="1" ht="16.5" customHeight="1">
      <c r="A106" s="122"/>
      <c r="B106" s="130"/>
      <c r="C106" s="144"/>
      <c r="D106" s="144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119"/>
      <c r="AS106" s="112"/>
      <c r="AT106" s="11"/>
      <c r="AU106" s="11"/>
      <c r="AV106" s="11"/>
    </row>
    <row r="107" spans="1:48" s="12" customFormat="1" ht="115.5" customHeight="1">
      <c r="A107" s="123"/>
      <c r="B107" s="131"/>
      <c r="C107" s="145"/>
      <c r="D107" s="14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120"/>
      <c r="AS107" s="113"/>
      <c r="AT107" s="11"/>
      <c r="AU107" s="11"/>
      <c r="AV107" s="11"/>
    </row>
    <row r="108" spans="1:48" s="55" customFormat="1" ht="27.75" customHeight="1">
      <c r="A108" s="121" t="s">
        <v>63</v>
      </c>
      <c r="B108" s="149" t="s">
        <v>102</v>
      </c>
      <c r="C108" s="102" t="s">
        <v>138</v>
      </c>
      <c r="D108" s="102" t="s">
        <v>27</v>
      </c>
      <c r="E108" s="92" t="s">
        <v>36</v>
      </c>
      <c r="F108" s="92" t="s">
        <v>36</v>
      </c>
      <c r="G108" s="92" t="s">
        <v>36</v>
      </c>
      <c r="H108" s="92" t="s">
        <v>36</v>
      </c>
      <c r="I108" s="92" t="s">
        <v>36</v>
      </c>
      <c r="J108" s="92" t="s">
        <v>36</v>
      </c>
      <c r="K108" s="92" t="s">
        <v>36</v>
      </c>
      <c r="L108" s="92" t="s">
        <v>36</v>
      </c>
      <c r="M108" s="92" t="s">
        <v>36</v>
      </c>
      <c r="N108" s="92" t="s">
        <v>36</v>
      </c>
      <c r="O108" s="92" t="s">
        <v>36</v>
      </c>
      <c r="P108" s="92" t="s">
        <v>36</v>
      </c>
      <c r="Q108" s="92" t="s">
        <v>36</v>
      </c>
      <c r="R108" s="92" t="s">
        <v>36</v>
      </c>
      <c r="S108" s="92" t="s">
        <v>36</v>
      </c>
      <c r="T108" s="92" t="s">
        <v>36</v>
      </c>
      <c r="U108" s="92" t="s">
        <v>36</v>
      </c>
      <c r="V108" s="92" t="s">
        <v>36</v>
      </c>
      <c r="W108" s="92" t="s">
        <v>36</v>
      </c>
      <c r="X108" s="92" t="s">
        <v>36</v>
      </c>
      <c r="Y108" s="92" t="s">
        <v>36</v>
      </c>
      <c r="Z108" s="92" t="s">
        <v>36</v>
      </c>
      <c r="AA108" s="92" t="s">
        <v>36</v>
      </c>
      <c r="AB108" s="92" t="s">
        <v>36</v>
      </c>
      <c r="AC108" s="92" t="s">
        <v>36</v>
      </c>
      <c r="AD108" s="92" t="s">
        <v>36</v>
      </c>
      <c r="AE108" s="92" t="s">
        <v>36</v>
      </c>
      <c r="AF108" s="92" t="s">
        <v>36</v>
      </c>
      <c r="AG108" s="92" t="s">
        <v>36</v>
      </c>
      <c r="AH108" s="92" t="s">
        <v>36</v>
      </c>
      <c r="AI108" s="92" t="s">
        <v>36</v>
      </c>
      <c r="AJ108" s="92" t="s">
        <v>36</v>
      </c>
      <c r="AK108" s="92" t="s">
        <v>36</v>
      </c>
      <c r="AL108" s="92" t="s">
        <v>36</v>
      </c>
      <c r="AM108" s="92" t="s">
        <v>36</v>
      </c>
      <c r="AN108" s="92" t="s">
        <v>36</v>
      </c>
      <c r="AO108" s="92" t="s">
        <v>36</v>
      </c>
      <c r="AP108" s="92" t="s">
        <v>36</v>
      </c>
      <c r="AQ108" s="92" t="s">
        <v>36</v>
      </c>
      <c r="AR108" s="230" t="s">
        <v>217</v>
      </c>
      <c r="AS108" s="105"/>
      <c r="AT108" s="11"/>
      <c r="AU108" s="11"/>
      <c r="AV108" s="11"/>
    </row>
    <row r="109" spans="1:48" s="12" customFormat="1" ht="28.5" customHeight="1">
      <c r="A109" s="122"/>
      <c r="B109" s="130"/>
      <c r="C109" s="144"/>
      <c r="D109" s="144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231"/>
      <c r="AS109" s="112"/>
      <c r="AT109" s="11"/>
      <c r="AU109" s="11"/>
      <c r="AV109" s="11"/>
    </row>
    <row r="110" spans="1:48" s="12" customFormat="1" ht="34.5" customHeight="1">
      <c r="A110" s="123"/>
      <c r="B110" s="131"/>
      <c r="C110" s="145"/>
      <c r="D110" s="145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232"/>
      <c r="AS110" s="113"/>
      <c r="AT110" s="11"/>
      <c r="AU110" s="11"/>
      <c r="AV110" s="11"/>
    </row>
    <row r="111" spans="1:48" s="13" customFormat="1" ht="16.5" customHeight="1">
      <c r="A111" s="121" t="s">
        <v>64</v>
      </c>
      <c r="B111" s="149" t="s">
        <v>103</v>
      </c>
      <c r="C111" s="102" t="s">
        <v>168</v>
      </c>
      <c r="D111" s="2" t="s">
        <v>130</v>
      </c>
      <c r="E111" s="62">
        <f>SUM(E113:E118)</f>
        <v>0</v>
      </c>
      <c r="F111" s="23">
        <v>0</v>
      </c>
      <c r="G111" s="62">
        <v>0</v>
      </c>
      <c r="H111" s="17">
        <f>H113+H115</f>
        <v>0</v>
      </c>
      <c r="I111" s="62">
        <f t="shared" ref="I111:P111" si="204">I113+I115</f>
        <v>0</v>
      </c>
      <c r="J111" s="62">
        <v>0</v>
      </c>
      <c r="K111" s="62">
        <f t="shared" si="204"/>
        <v>0</v>
      </c>
      <c r="L111" s="23">
        <f t="shared" si="204"/>
        <v>0</v>
      </c>
      <c r="M111" s="62">
        <v>0</v>
      </c>
      <c r="N111" s="17">
        <f t="shared" si="204"/>
        <v>0</v>
      </c>
      <c r="O111" s="62">
        <f t="shared" si="204"/>
        <v>0</v>
      </c>
      <c r="P111" s="62">
        <f t="shared" si="204"/>
        <v>0</v>
      </c>
      <c r="Q111" s="62">
        <v>0</v>
      </c>
      <c r="R111" s="23">
        <v>0</v>
      </c>
      <c r="S111" s="62">
        <v>0</v>
      </c>
      <c r="T111" s="17">
        <v>0</v>
      </c>
      <c r="U111" s="23">
        <v>0</v>
      </c>
      <c r="V111" s="62">
        <v>0</v>
      </c>
      <c r="W111" s="17">
        <v>0</v>
      </c>
      <c r="X111" s="62">
        <v>0</v>
      </c>
      <c r="Y111" s="62">
        <v>0</v>
      </c>
      <c r="Z111" s="62">
        <f>Z112+Z113+Z114</f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45">
        <v>0</v>
      </c>
      <c r="AQ111" s="45">
        <v>0</v>
      </c>
      <c r="AR111" s="109" t="s">
        <v>254</v>
      </c>
      <c r="AS111" s="108"/>
      <c r="AT111" s="11"/>
      <c r="AU111" s="11"/>
      <c r="AV111" s="11"/>
    </row>
    <row r="112" spans="1:48" s="12" customFormat="1" ht="27.75" customHeight="1">
      <c r="A112" s="122"/>
      <c r="B112" s="150"/>
      <c r="C112" s="103"/>
      <c r="D112" s="14" t="s">
        <v>126</v>
      </c>
      <c r="E112" s="62">
        <v>0</v>
      </c>
      <c r="F112" s="23">
        <v>0</v>
      </c>
      <c r="G112" s="62">
        <v>0</v>
      </c>
      <c r="H112" s="19">
        <v>0</v>
      </c>
      <c r="I112" s="20">
        <v>0</v>
      </c>
      <c r="J112" s="20">
        <v>0</v>
      </c>
      <c r="K112" s="20">
        <v>0</v>
      </c>
      <c r="L112" s="21">
        <v>0</v>
      </c>
      <c r="M112" s="20">
        <v>0</v>
      </c>
      <c r="N112" s="19">
        <v>0</v>
      </c>
      <c r="O112" s="20">
        <v>0</v>
      </c>
      <c r="P112" s="20">
        <v>0</v>
      </c>
      <c r="Q112" s="20">
        <v>0</v>
      </c>
      <c r="R112" s="21">
        <v>0</v>
      </c>
      <c r="S112" s="20">
        <v>0</v>
      </c>
      <c r="T112" s="19">
        <v>0</v>
      </c>
      <c r="U112" s="21">
        <v>0</v>
      </c>
      <c r="V112" s="20">
        <v>0</v>
      </c>
      <c r="W112" s="19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112"/>
      <c r="AS112" s="106"/>
      <c r="AT112" s="11"/>
      <c r="AU112" s="11"/>
      <c r="AV112" s="11"/>
    </row>
    <row r="113" spans="1:48" s="12" customFormat="1" ht="27" customHeight="1">
      <c r="A113" s="122"/>
      <c r="B113" s="150"/>
      <c r="C113" s="103"/>
      <c r="D113" s="16" t="s">
        <v>24</v>
      </c>
      <c r="E113" s="62">
        <f t="shared" ref="E113:F115" si="205">H113+K113+N113+Q113+T113+W113+Z113+AC113+AF113+AI113+AL113+AO113</f>
        <v>0</v>
      </c>
      <c r="F113" s="23">
        <f t="shared" si="205"/>
        <v>0</v>
      </c>
      <c r="G113" s="62">
        <v>0</v>
      </c>
      <c r="H113" s="19">
        <v>0</v>
      </c>
      <c r="I113" s="20">
        <v>0</v>
      </c>
      <c r="J113" s="20">
        <v>0</v>
      </c>
      <c r="K113" s="20">
        <v>0</v>
      </c>
      <c r="L113" s="21">
        <v>0</v>
      </c>
      <c r="M113" s="20">
        <v>0</v>
      </c>
      <c r="N113" s="19">
        <v>0</v>
      </c>
      <c r="O113" s="20">
        <v>0</v>
      </c>
      <c r="P113" s="20">
        <v>0</v>
      </c>
      <c r="Q113" s="20">
        <v>0</v>
      </c>
      <c r="R113" s="21">
        <v>0</v>
      </c>
      <c r="S113" s="20">
        <v>0</v>
      </c>
      <c r="T113" s="19">
        <v>0</v>
      </c>
      <c r="U113" s="21">
        <v>0</v>
      </c>
      <c r="V113" s="20">
        <v>0</v>
      </c>
      <c r="W113" s="19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112"/>
      <c r="AS113" s="106"/>
      <c r="AT113" s="11"/>
      <c r="AU113" s="11"/>
      <c r="AV113" s="11"/>
    </row>
    <row r="114" spans="1:48" s="12" customFormat="1" ht="16.5" customHeight="1">
      <c r="A114" s="122"/>
      <c r="B114" s="150"/>
      <c r="C114" s="103"/>
      <c r="D114" s="16" t="s">
        <v>127</v>
      </c>
      <c r="E114" s="62">
        <f t="shared" si="205"/>
        <v>0</v>
      </c>
      <c r="F114" s="23">
        <v>0</v>
      </c>
      <c r="G114" s="62">
        <v>0</v>
      </c>
      <c r="H114" s="19">
        <v>0</v>
      </c>
      <c r="I114" s="20">
        <v>0</v>
      </c>
      <c r="J114" s="20">
        <v>0</v>
      </c>
      <c r="K114" s="20">
        <v>0</v>
      </c>
      <c r="L114" s="21">
        <v>0</v>
      </c>
      <c r="M114" s="20">
        <v>0</v>
      </c>
      <c r="N114" s="19">
        <v>0</v>
      </c>
      <c r="O114" s="20">
        <v>0</v>
      </c>
      <c r="P114" s="20">
        <v>0</v>
      </c>
      <c r="Q114" s="20">
        <v>0</v>
      </c>
      <c r="R114" s="21">
        <v>0</v>
      </c>
      <c r="S114" s="20">
        <v>0</v>
      </c>
      <c r="T114" s="19">
        <v>0</v>
      </c>
      <c r="U114" s="21">
        <v>0</v>
      </c>
      <c r="V114" s="20">
        <v>0</v>
      </c>
      <c r="W114" s="19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112"/>
      <c r="AS114" s="106"/>
      <c r="AT114" s="11"/>
      <c r="AU114" s="11"/>
      <c r="AV114" s="11"/>
    </row>
    <row r="115" spans="1:48" s="12" customFormat="1" ht="27" customHeight="1">
      <c r="A115" s="122"/>
      <c r="B115" s="150"/>
      <c r="C115" s="103"/>
      <c r="D115" s="29" t="s">
        <v>128</v>
      </c>
      <c r="E115" s="62">
        <f t="shared" si="205"/>
        <v>0</v>
      </c>
      <c r="F115" s="23">
        <f t="shared" si="205"/>
        <v>0</v>
      </c>
      <c r="G115" s="62">
        <v>0</v>
      </c>
      <c r="H115" s="19">
        <v>0</v>
      </c>
      <c r="I115" s="20">
        <v>0</v>
      </c>
      <c r="J115" s="20">
        <v>0</v>
      </c>
      <c r="K115" s="20">
        <v>0</v>
      </c>
      <c r="L115" s="21">
        <v>0</v>
      </c>
      <c r="M115" s="20">
        <v>0</v>
      </c>
      <c r="N115" s="19">
        <v>0</v>
      </c>
      <c r="O115" s="20">
        <v>0</v>
      </c>
      <c r="P115" s="20">
        <v>0</v>
      </c>
      <c r="Q115" s="20">
        <v>0</v>
      </c>
      <c r="R115" s="21">
        <v>0</v>
      </c>
      <c r="S115" s="20">
        <v>0</v>
      </c>
      <c r="T115" s="19">
        <v>0</v>
      </c>
      <c r="U115" s="21">
        <v>0</v>
      </c>
      <c r="V115" s="20">
        <v>0</v>
      </c>
      <c r="W115" s="19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112"/>
      <c r="AS115" s="106"/>
      <c r="AT115" s="11"/>
      <c r="AU115" s="11"/>
      <c r="AV115" s="11"/>
    </row>
    <row r="116" spans="1:48" s="12" customFormat="1" ht="26.25" customHeight="1">
      <c r="A116" s="123"/>
      <c r="B116" s="151"/>
      <c r="C116" s="104"/>
      <c r="D116" s="29" t="s">
        <v>161</v>
      </c>
      <c r="E116" s="62">
        <f t="shared" ref="E116" si="206">H116+K116+N116+Q116+T116+W116+Z116+AC116+AF116+AI116+AL116+AO116</f>
        <v>0</v>
      </c>
      <c r="F116" s="23">
        <v>0</v>
      </c>
      <c r="G116" s="62">
        <v>0</v>
      </c>
      <c r="H116" s="30">
        <v>0</v>
      </c>
      <c r="I116" s="31">
        <v>0</v>
      </c>
      <c r="J116" s="31">
        <v>0</v>
      </c>
      <c r="K116" s="31">
        <v>0</v>
      </c>
      <c r="L116" s="31">
        <v>0</v>
      </c>
      <c r="M116" s="20">
        <v>0</v>
      </c>
      <c r="N116" s="20">
        <v>0</v>
      </c>
      <c r="O116" s="31">
        <v>86</v>
      </c>
      <c r="P116" s="31">
        <v>0</v>
      </c>
      <c r="Q116" s="31">
        <v>0</v>
      </c>
      <c r="R116" s="31">
        <v>0</v>
      </c>
      <c r="S116" s="20">
        <v>0</v>
      </c>
      <c r="T116" s="30">
        <v>0</v>
      </c>
      <c r="U116" s="31">
        <v>0</v>
      </c>
      <c r="V116" s="20">
        <v>0</v>
      </c>
      <c r="W116" s="30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20">
        <v>0</v>
      </c>
      <c r="AP116" s="49">
        <v>0</v>
      </c>
      <c r="AQ116" s="49">
        <v>0</v>
      </c>
      <c r="AR116" s="113"/>
      <c r="AS116" s="107"/>
      <c r="AT116" s="11"/>
      <c r="AU116" s="11"/>
      <c r="AV116" s="11"/>
    </row>
    <row r="117" spans="1:48" s="55" customFormat="1" ht="38.25" customHeight="1">
      <c r="A117" s="121" t="s">
        <v>170</v>
      </c>
      <c r="B117" s="149" t="s">
        <v>104</v>
      </c>
      <c r="C117" s="102" t="s">
        <v>139</v>
      </c>
      <c r="D117" s="146" t="s">
        <v>27</v>
      </c>
      <c r="E117" s="92" t="s">
        <v>36</v>
      </c>
      <c r="F117" s="97" t="s">
        <v>36</v>
      </c>
      <c r="G117" s="97" t="s">
        <v>36</v>
      </c>
      <c r="H117" s="97" t="s">
        <v>36</v>
      </c>
      <c r="I117" s="97" t="s">
        <v>36</v>
      </c>
      <c r="J117" s="97" t="s">
        <v>36</v>
      </c>
      <c r="K117" s="97" t="s">
        <v>36</v>
      </c>
      <c r="L117" s="97" t="s">
        <v>36</v>
      </c>
      <c r="M117" s="97" t="s">
        <v>36</v>
      </c>
      <c r="N117" s="97" t="s">
        <v>36</v>
      </c>
      <c r="O117" s="97" t="s">
        <v>36</v>
      </c>
      <c r="P117" s="97" t="s">
        <v>36</v>
      </c>
      <c r="Q117" s="97" t="s">
        <v>36</v>
      </c>
      <c r="R117" s="97" t="s">
        <v>36</v>
      </c>
      <c r="S117" s="97" t="s">
        <v>36</v>
      </c>
      <c r="T117" s="97" t="s">
        <v>36</v>
      </c>
      <c r="U117" s="97" t="s">
        <v>36</v>
      </c>
      <c r="V117" s="97" t="s">
        <v>36</v>
      </c>
      <c r="W117" s="97" t="s">
        <v>36</v>
      </c>
      <c r="X117" s="97" t="s">
        <v>36</v>
      </c>
      <c r="Y117" s="97" t="s">
        <v>36</v>
      </c>
      <c r="Z117" s="97" t="s">
        <v>36</v>
      </c>
      <c r="AA117" s="97" t="s">
        <v>36</v>
      </c>
      <c r="AB117" s="97" t="s">
        <v>36</v>
      </c>
      <c r="AC117" s="97" t="s">
        <v>36</v>
      </c>
      <c r="AD117" s="97" t="s">
        <v>36</v>
      </c>
      <c r="AE117" s="97" t="s">
        <v>36</v>
      </c>
      <c r="AF117" s="97" t="s">
        <v>36</v>
      </c>
      <c r="AG117" s="97" t="s">
        <v>36</v>
      </c>
      <c r="AH117" s="97" t="s">
        <v>36</v>
      </c>
      <c r="AI117" s="97" t="s">
        <v>36</v>
      </c>
      <c r="AJ117" s="97" t="s">
        <v>36</v>
      </c>
      <c r="AK117" s="97" t="s">
        <v>36</v>
      </c>
      <c r="AL117" s="97" t="s">
        <v>36</v>
      </c>
      <c r="AM117" s="97" t="s">
        <v>36</v>
      </c>
      <c r="AN117" s="97" t="s">
        <v>36</v>
      </c>
      <c r="AO117" s="233" t="s">
        <v>36</v>
      </c>
      <c r="AP117" s="233" t="s">
        <v>36</v>
      </c>
      <c r="AQ117" s="233" t="s">
        <v>36</v>
      </c>
      <c r="AR117" s="109" t="s">
        <v>203</v>
      </c>
      <c r="AS117" s="105"/>
      <c r="AT117" s="11"/>
      <c r="AU117" s="11"/>
      <c r="AV117" s="11"/>
    </row>
    <row r="118" spans="1:48" s="12" customFormat="1" ht="35.25" customHeight="1">
      <c r="A118" s="122"/>
      <c r="B118" s="150"/>
      <c r="C118" s="144"/>
      <c r="D118" s="147"/>
      <c r="E118" s="95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234"/>
      <c r="AP118" s="234"/>
      <c r="AQ118" s="234"/>
      <c r="AR118" s="112"/>
      <c r="AS118" s="112"/>
      <c r="AT118" s="11"/>
      <c r="AU118" s="11"/>
      <c r="AV118" s="11"/>
    </row>
    <row r="119" spans="1:48" s="12" customFormat="1" ht="80.25" customHeight="1">
      <c r="A119" s="123"/>
      <c r="B119" s="151"/>
      <c r="C119" s="145"/>
      <c r="D119" s="148"/>
      <c r="E119" s="96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234"/>
      <c r="AP119" s="234"/>
      <c r="AQ119" s="234"/>
      <c r="AR119" s="112"/>
      <c r="AS119" s="113"/>
      <c r="AT119" s="11"/>
      <c r="AU119" s="11"/>
      <c r="AV119" s="11"/>
    </row>
    <row r="120" spans="1:48" s="13" customFormat="1" ht="16.5" customHeight="1">
      <c r="A120" s="121" t="s">
        <v>29</v>
      </c>
      <c r="B120" s="140" t="s">
        <v>31</v>
      </c>
      <c r="C120" s="141"/>
      <c r="D120" s="14" t="s">
        <v>130</v>
      </c>
      <c r="E120" s="8">
        <f>E121+E122+E123</f>
        <v>1420.2</v>
      </c>
      <c r="F120" s="8">
        <f>F121+F122+F123</f>
        <v>1234.2</v>
      </c>
      <c r="G120" s="84">
        <f>F120/E120*100</f>
        <v>86.903253062948878</v>
      </c>
      <c r="H120" s="61">
        <f>H122+H123+H121+H124</f>
        <v>0</v>
      </c>
      <c r="I120" s="59">
        <f t="shared" ref="I120" si="207">I122+I123</f>
        <v>0</v>
      </c>
      <c r="J120" s="62">
        <v>0</v>
      </c>
      <c r="K120" s="83">
        <f>K122+K123+K121+K124</f>
        <v>0</v>
      </c>
      <c r="L120" s="81">
        <f t="shared" ref="L120" si="208">L122+L123</f>
        <v>0</v>
      </c>
      <c r="M120" s="62">
        <v>0</v>
      </c>
      <c r="N120" s="83">
        <f>N122+N123+N121+N124</f>
        <v>0</v>
      </c>
      <c r="O120" s="81">
        <f t="shared" ref="O120" si="209">O122+O123</f>
        <v>0</v>
      </c>
      <c r="P120" s="62">
        <v>0</v>
      </c>
      <c r="Q120" s="83">
        <f>Q122+Q123+Q121+Q124</f>
        <v>1214.2</v>
      </c>
      <c r="R120" s="81">
        <f t="shared" ref="R120" si="210">R122+R123</f>
        <v>1214.2</v>
      </c>
      <c r="S120" s="62">
        <f>R120/Q120*100</f>
        <v>100</v>
      </c>
      <c r="T120" s="83">
        <f>T122+T123+T121+T124</f>
        <v>0</v>
      </c>
      <c r="U120" s="81">
        <f t="shared" ref="U120" si="211">U122+U123</f>
        <v>0</v>
      </c>
      <c r="V120" s="62">
        <v>0</v>
      </c>
      <c r="W120" s="83">
        <f>W122+W123+W121+W124</f>
        <v>0</v>
      </c>
      <c r="X120" s="81">
        <f t="shared" ref="X120" si="212">X122+X123</f>
        <v>0</v>
      </c>
      <c r="Y120" s="59">
        <v>0</v>
      </c>
      <c r="Z120" s="83">
        <f>Z122+Z123+Z121+Z124</f>
        <v>0</v>
      </c>
      <c r="AA120" s="81">
        <f t="shared" ref="AA120" si="213">AA122+AA123</f>
        <v>0</v>
      </c>
      <c r="AB120" s="59">
        <f t="shared" ref="AB120:AN120" si="214">AB121+AB122+AB123+AB124</f>
        <v>0</v>
      </c>
      <c r="AC120" s="83">
        <f>AC122+AC123+AC121+AC124</f>
        <v>0</v>
      </c>
      <c r="AD120" s="81">
        <f t="shared" ref="AD120" si="215">AD122+AD123</f>
        <v>0</v>
      </c>
      <c r="AE120" s="59">
        <v>0</v>
      </c>
      <c r="AF120" s="83">
        <f>AF122+AF123+AF121+AF124</f>
        <v>20</v>
      </c>
      <c r="AG120" s="81">
        <f t="shared" ref="AG120" si="216">AG122+AG123</f>
        <v>20</v>
      </c>
      <c r="AH120" s="59">
        <f>AG120/AF120*100</f>
        <v>100</v>
      </c>
      <c r="AI120" s="83">
        <f>AI122+AI123+AI121+AI124</f>
        <v>0</v>
      </c>
      <c r="AJ120" s="81">
        <f t="shared" ref="AJ120" si="217">AJ122+AJ123</f>
        <v>0</v>
      </c>
      <c r="AK120" s="59">
        <f t="shared" si="214"/>
        <v>0</v>
      </c>
      <c r="AL120" s="83">
        <f>AL122+AL123+AL121+AL124</f>
        <v>186</v>
      </c>
      <c r="AM120" s="81">
        <f t="shared" ref="AM120" si="218">AM122+AM123</f>
        <v>0</v>
      </c>
      <c r="AN120" s="59">
        <f t="shared" si="214"/>
        <v>0</v>
      </c>
      <c r="AO120" s="83">
        <f>AO122+AO123+AO121+AO124</f>
        <v>0</v>
      </c>
      <c r="AP120" s="81">
        <f t="shared" ref="AP120" si="219">AP122+AP123</f>
        <v>0</v>
      </c>
      <c r="AQ120" s="46">
        <v>0</v>
      </c>
      <c r="AR120" s="108"/>
      <c r="AS120" s="105"/>
      <c r="AT120" s="11"/>
      <c r="AU120" s="11"/>
      <c r="AV120" s="11"/>
    </row>
    <row r="121" spans="1:48" s="13" customFormat="1" ht="29.25" customHeight="1">
      <c r="A121" s="122"/>
      <c r="B121" s="100"/>
      <c r="C121" s="142"/>
      <c r="D121" s="14" t="s">
        <v>126</v>
      </c>
      <c r="E121" s="8">
        <f>H121+K121+N121+Q121+T121+W121+Z121+AC121+AF121+AI121+AL121+AO121</f>
        <v>0</v>
      </c>
      <c r="F121" s="15">
        <f t="shared" ref="F121" si="220">I121+L121+O121+R121+U121+X121+AA121+AD121+AG121+AJ121+AM121+AP121</f>
        <v>0</v>
      </c>
      <c r="G121" s="84">
        <v>0</v>
      </c>
      <c r="H121" s="61">
        <f>H126+H137+H145+H150</f>
        <v>0</v>
      </c>
      <c r="I121" s="83">
        <f>I126+I137+I145+I150</f>
        <v>0</v>
      </c>
      <c r="J121" s="62">
        <v>0</v>
      </c>
      <c r="K121" s="83">
        <f>K126+K137+K145+K150</f>
        <v>0</v>
      </c>
      <c r="L121" s="83">
        <f>L126+L137+L145+L150</f>
        <v>0</v>
      </c>
      <c r="M121" s="62">
        <v>0</v>
      </c>
      <c r="N121" s="83">
        <f>N126+N137+N145+N150</f>
        <v>0</v>
      </c>
      <c r="O121" s="83">
        <f>O126+O137+O145+O150</f>
        <v>0</v>
      </c>
      <c r="P121" s="62">
        <v>0</v>
      </c>
      <c r="Q121" s="83">
        <f>Q126+Q137+Q145+Q150</f>
        <v>0</v>
      </c>
      <c r="R121" s="83">
        <f>R126+R137+R145+R150</f>
        <v>0</v>
      </c>
      <c r="S121" s="62">
        <v>0</v>
      </c>
      <c r="T121" s="83">
        <f>T126+T137+T145+T150</f>
        <v>0</v>
      </c>
      <c r="U121" s="83">
        <f>U126+U137+U145+U150</f>
        <v>0</v>
      </c>
      <c r="V121" s="62">
        <v>0</v>
      </c>
      <c r="W121" s="83">
        <f>W126+W137+W145+W150</f>
        <v>0</v>
      </c>
      <c r="X121" s="83">
        <f>X126+X137+X145+X150</f>
        <v>0</v>
      </c>
      <c r="Y121" s="59">
        <v>0</v>
      </c>
      <c r="Z121" s="83">
        <f>Z126+Z137+Z145+Z150</f>
        <v>0</v>
      </c>
      <c r="AA121" s="83">
        <f>AA126+AA137+AA145+AA150</f>
        <v>0</v>
      </c>
      <c r="AB121" s="59">
        <f t="shared" ref="AB121:AN121" si="221">AB137+AB145+AB150</f>
        <v>0</v>
      </c>
      <c r="AC121" s="83">
        <f>AC126+AC137+AC145+AC150</f>
        <v>0</v>
      </c>
      <c r="AD121" s="83">
        <f>AD126+AD137+AD145+AD150</f>
        <v>0</v>
      </c>
      <c r="AE121" s="59">
        <f t="shared" si="221"/>
        <v>0</v>
      </c>
      <c r="AF121" s="83">
        <f>AF126+AF137+AF145+AF150</f>
        <v>0</v>
      </c>
      <c r="AG121" s="83">
        <f>AG126+AG137+AG145+AG150</f>
        <v>0</v>
      </c>
      <c r="AH121" s="59">
        <f t="shared" si="221"/>
        <v>0</v>
      </c>
      <c r="AI121" s="83">
        <f>AI126+AI137+AI145+AI150</f>
        <v>0</v>
      </c>
      <c r="AJ121" s="83">
        <f>AJ126+AJ137+AJ145+AJ150</f>
        <v>0</v>
      </c>
      <c r="AK121" s="59">
        <f t="shared" si="221"/>
        <v>0</v>
      </c>
      <c r="AL121" s="83">
        <f>AL126+AL137+AL145+AL150</f>
        <v>0</v>
      </c>
      <c r="AM121" s="83">
        <f>AM126+AM137+AM145+AM150</f>
        <v>0</v>
      </c>
      <c r="AN121" s="59">
        <f t="shared" si="221"/>
        <v>0</v>
      </c>
      <c r="AO121" s="83">
        <f>AO126+AO137+AO145+AO150</f>
        <v>0</v>
      </c>
      <c r="AP121" s="83">
        <f>AP126+AP137+AP145+AP150</f>
        <v>0</v>
      </c>
      <c r="AQ121" s="46">
        <v>0</v>
      </c>
      <c r="AR121" s="106"/>
      <c r="AS121" s="112"/>
      <c r="AT121" s="11"/>
      <c r="AU121" s="11"/>
      <c r="AV121" s="11"/>
    </row>
    <row r="122" spans="1:48" s="13" customFormat="1" ht="31.5" customHeight="1">
      <c r="A122" s="122"/>
      <c r="B122" s="100"/>
      <c r="C122" s="142"/>
      <c r="D122" s="16" t="s">
        <v>24</v>
      </c>
      <c r="E122" s="8">
        <f>H122+K122+N122+Q122+T122+W122+Z122+AC122+AF122+AI122+AL122+AO122</f>
        <v>0</v>
      </c>
      <c r="F122" s="15">
        <f>I122+L122+O122+R122+U122+X122+AA122+AD122+AG122+AJ122+AM122+AP122</f>
        <v>0</v>
      </c>
      <c r="G122" s="84">
        <v>0</v>
      </c>
      <c r="H122" s="83">
        <f t="shared" ref="H122:I122" si="222">H127+H138+H146+H151</f>
        <v>0</v>
      </c>
      <c r="I122" s="83">
        <f t="shared" si="222"/>
        <v>0</v>
      </c>
      <c r="J122" s="62">
        <v>0</v>
      </c>
      <c r="K122" s="83">
        <f t="shared" ref="K122:L122" si="223">K127+K138+K146+K151</f>
        <v>0</v>
      </c>
      <c r="L122" s="83">
        <f t="shared" si="223"/>
        <v>0</v>
      </c>
      <c r="M122" s="62">
        <v>0</v>
      </c>
      <c r="N122" s="83">
        <f t="shared" ref="N122:O122" si="224">N127+N138+N146+N151</f>
        <v>0</v>
      </c>
      <c r="O122" s="83">
        <f t="shared" si="224"/>
        <v>0</v>
      </c>
      <c r="P122" s="62">
        <v>0</v>
      </c>
      <c r="Q122" s="83">
        <f t="shared" ref="Q122:R122" si="225">Q127+Q138+Q146+Q151</f>
        <v>0</v>
      </c>
      <c r="R122" s="83">
        <f t="shared" si="225"/>
        <v>0</v>
      </c>
      <c r="S122" s="62">
        <v>0</v>
      </c>
      <c r="T122" s="83">
        <f t="shared" ref="T122:U122" si="226">T127+T138+T146+T151</f>
        <v>0</v>
      </c>
      <c r="U122" s="83">
        <f t="shared" si="226"/>
        <v>0</v>
      </c>
      <c r="V122" s="62">
        <v>0</v>
      </c>
      <c r="W122" s="83">
        <f t="shared" ref="W122:X122" si="227">W127+W138+W146+W151</f>
        <v>0</v>
      </c>
      <c r="X122" s="83">
        <f t="shared" si="227"/>
        <v>0</v>
      </c>
      <c r="Y122" s="59">
        <v>0</v>
      </c>
      <c r="Z122" s="83">
        <f t="shared" ref="Z122:AA122" si="228">Z127+Z138+Z146+Z151</f>
        <v>0</v>
      </c>
      <c r="AA122" s="83">
        <f t="shared" si="228"/>
        <v>0</v>
      </c>
      <c r="AB122" s="59">
        <f t="shared" ref="AB122:AP124" si="229">AB138+AB146+AB151</f>
        <v>0</v>
      </c>
      <c r="AC122" s="83">
        <f t="shared" ref="AC122:AD122" si="230">AC127+AC138+AC146+AC151</f>
        <v>0</v>
      </c>
      <c r="AD122" s="83">
        <f t="shared" si="230"/>
        <v>0</v>
      </c>
      <c r="AE122" s="59">
        <f t="shared" si="229"/>
        <v>0</v>
      </c>
      <c r="AF122" s="83">
        <f t="shared" ref="AF122:AG122" si="231">AF127+AF138+AF146+AF151</f>
        <v>0</v>
      </c>
      <c r="AG122" s="83">
        <f t="shared" si="231"/>
        <v>0</v>
      </c>
      <c r="AH122" s="59">
        <f t="shared" si="229"/>
        <v>0</v>
      </c>
      <c r="AI122" s="83">
        <f t="shared" ref="AI122:AJ122" si="232">AI127+AI138+AI146+AI151</f>
        <v>0</v>
      </c>
      <c r="AJ122" s="83">
        <f t="shared" si="232"/>
        <v>0</v>
      </c>
      <c r="AK122" s="59">
        <f t="shared" si="229"/>
        <v>0</v>
      </c>
      <c r="AL122" s="83">
        <f t="shared" ref="AL122:AM123" si="233">AL127+AL138+AL146+AL151</f>
        <v>0</v>
      </c>
      <c r="AM122" s="83">
        <f t="shared" si="233"/>
        <v>0</v>
      </c>
      <c r="AN122" s="59">
        <f t="shared" si="229"/>
        <v>0</v>
      </c>
      <c r="AO122" s="83">
        <f t="shared" ref="AO122:AP123" si="234">AO127+AO138+AO146+AO151</f>
        <v>0</v>
      </c>
      <c r="AP122" s="83">
        <f t="shared" si="234"/>
        <v>0</v>
      </c>
      <c r="AQ122" s="46">
        <v>0</v>
      </c>
      <c r="AR122" s="106"/>
      <c r="AS122" s="112"/>
      <c r="AT122" s="11"/>
      <c r="AU122" s="11"/>
      <c r="AV122" s="11"/>
    </row>
    <row r="123" spans="1:48" s="13" customFormat="1" ht="20.25" customHeight="1">
      <c r="A123" s="122"/>
      <c r="B123" s="100"/>
      <c r="C123" s="142"/>
      <c r="D123" s="16" t="s">
        <v>127</v>
      </c>
      <c r="E123" s="8">
        <f>H123+K123+N123+Q123+T123+W123+Z123+AC123+AF123+AI123+AL123+AO123</f>
        <v>1420.2</v>
      </c>
      <c r="F123" s="15">
        <f>I123+L123+O123+R123+U123+X123+AA123+AD123+AG123+AJ123+AM123+AP123</f>
        <v>1234.2</v>
      </c>
      <c r="G123" s="84">
        <f t="shared" ref="G123" si="235">F123/E123*100</f>
        <v>86.903253062948878</v>
      </c>
      <c r="H123" s="83">
        <f t="shared" ref="H123:I123" si="236">H128+H139+H147+H152</f>
        <v>0</v>
      </c>
      <c r="I123" s="83">
        <f t="shared" si="236"/>
        <v>0</v>
      </c>
      <c r="J123" s="62">
        <v>0</v>
      </c>
      <c r="K123" s="83">
        <f t="shared" ref="K123:L123" si="237">K128+K139+K147+K152</f>
        <v>0</v>
      </c>
      <c r="L123" s="83">
        <f t="shared" si="237"/>
        <v>0</v>
      </c>
      <c r="M123" s="62">
        <v>0</v>
      </c>
      <c r="N123" s="83">
        <f t="shared" ref="N123:O123" si="238">N128+N139+N147+N152</f>
        <v>0</v>
      </c>
      <c r="O123" s="83">
        <f t="shared" si="238"/>
        <v>0</v>
      </c>
      <c r="P123" s="62">
        <v>0</v>
      </c>
      <c r="Q123" s="83">
        <f t="shared" ref="Q123:R123" si="239">Q128+Q139+Q147+Q152</f>
        <v>1214.2</v>
      </c>
      <c r="R123" s="83">
        <f t="shared" si="239"/>
        <v>1214.2</v>
      </c>
      <c r="S123" s="62">
        <f>R123/Q123*100</f>
        <v>100</v>
      </c>
      <c r="T123" s="83">
        <f t="shared" ref="T123:U123" si="240">T128+T139+T147+T152</f>
        <v>0</v>
      </c>
      <c r="U123" s="83">
        <f t="shared" si="240"/>
        <v>0</v>
      </c>
      <c r="V123" s="62">
        <v>0</v>
      </c>
      <c r="W123" s="83">
        <f t="shared" ref="W123:X123" si="241">W128+W139+W147+W152</f>
        <v>0</v>
      </c>
      <c r="X123" s="83">
        <f t="shared" si="241"/>
        <v>0</v>
      </c>
      <c r="Y123" s="59">
        <v>0</v>
      </c>
      <c r="Z123" s="83">
        <f t="shared" ref="Z123:AA123" si="242">Z128+Z139+Z147+Z152</f>
        <v>0</v>
      </c>
      <c r="AA123" s="83">
        <f t="shared" si="242"/>
        <v>0</v>
      </c>
      <c r="AB123" s="59">
        <f t="shared" si="229"/>
        <v>0</v>
      </c>
      <c r="AC123" s="83">
        <f t="shared" ref="AC123:AD123" si="243">AC128+AC139+AC147+AC152</f>
        <v>0</v>
      </c>
      <c r="AD123" s="83">
        <f t="shared" si="243"/>
        <v>0</v>
      </c>
      <c r="AE123" s="59">
        <v>0</v>
      </c>
      <c r="AF123" s="83">
        <f t="shared" ref="AF123:AI123" si="244">AF128+AF139+AF147+AF152</f>
        <v>20</v>
      </c>
      <c r="AG123" s="83">
        <f t="shared" si="244"/>
        <v>20</v>
      </c>
      <c r="AH123" s="59">
        <f>AG123/AF123*100</f>
        <v>100</v>
      </c>
      <c r="AI123" s="89">
        <f t="shared" si="244"/>
        <v>0</v>
      </c>
      <c r="AJ123" s="83">
        <f t="shared" ref="AJ123" si="245">AJ128+AJ139+AJ147+AJ152</f>
        <v>0</v>
      </c>
      <c r="AK123" s="59">
        <f t="shared" si="229"/>
        <v>0</v>
      </c>
      <c r="AL123" s="89">
        <f t="shared" si="233"/>
        <v>186</v>
      </c>
      <c r="AM123" s="83">
        <f t="shared" ref="AM123" si="246">AM128+AM139+AM147+AM152</f>
        <v>0</v>
      </c>
      <c r="AN123" s="59">
        <f t="shared" si="229"/>
        <v>0</v>
      </c>
      <c r="AO123" s="89">
        <f t="shared" si="234"/>
        <v>0</v>
      </c>
      <c r="AP123" s="83">
        <f t="shared" ref="AP123" si="247">AP128+AP139+AP147+AP152</f>
        <v>0</v>
      </c>
      <c r="AQ123" s="46">
        <v>0</v>
      </c>
      <c r="AR123" s="106"/>
      <c r="AS123" s="112"/>
      <c r="AT123" s="11"/>
      <c r="AU123" s="11"/>
      <c r="AV123" s="11"/>
    </row>
    <row r="124" spans="1:48" s="13" customFormat="1" ht="25.5" customHeight="1">
      <c r="A124" s="123"/>
      <c r="B124" s="101"/>
      <c r="C124" s="143"/>
      <c r="D124" s="29" t="s">
        <v>128</v>
      </c>
      <c r="E124" s="8">
        <f t="shared" ref="E124" si="248">H124+K124+N124+Q124+T124+W124+Z124+AC124+AF124+AI124+AL124+AO124</f>
        <v>0</v>
      </c>
      <c r="F124" s="15">
        <f>I124+L124+O124+R124+U124+X124+AA124+AD124+AG124+AJ124+AM124+AP124</f>
        <v>0</v>
      </c>
      <c r="G124" s="84">
        <v>0</v>
      </c>
      <c r="H124" s="61">
        <f t="shared" ref="H124:I124" si="249">H140+H148+H153</f>
        <v>0</v>
      </c>
      <c r="I124" s="61">
        <f t="shared" si="249"/>
        <v>0</v>
      </c>
      <c r="J124" s="62">
        <v>0</v>
      </c>
      <c r="K124" s="83">
        <f t="shared" ref="K124:L124" si="250">K140+K148+K153</f>
        <v>0</v>
      </c>
      <c r="L124" s="83">
        <f t="shared" si="250"/>
        <v>0</v>
      </c>
      <c r="M124" s="62">
        <v>0</v>
      </c>
      <c r="N124" s="83">
        <f t="shared" ref="N124:O124" si="251">N140+N148+N153</f>
        <v>0</v>
      </c>
      <c r="O124" s="83">
        <f t="shared" si="251"/>
        <v>0</v>
      </c>
      <c r="P124" s="62">
        <v>0</v>
      </c>
      <c r="Q124" s="83">
        <f t="shared" ref="Q124:R124" si="252">Q140+Q148+Q153</f>
        <v>0</v>
      </c>
      <c r="R124" s="83">
        <f t="shared" si="252"/>
        <v>0</v>
      </c>
      <c r="S124" s="62">
        <v>0</v>
      </c>
      <c r="T124" s="83">
        <f t="shared" ref="T124:U124" si="253">T140+T148+T153</f>
        <v>0</v>
      </c>
      <c r="U124" s="83">
        <f t="shared" si="253"/>
        <v>0</v>
      </c>
      <c r="V124" s="62">
        <v>0</v>
      </c>
      <c r="W124" s="83">
        <f t="shared" ref="W124:X124" si="254">W140+W148+W153</f>
        <v>0</v>
      </c>
      <c r="X124" s="83">
        <f t="shared" si="254"/>
        <v>0</v>
      </c>
      <c r="Y124" s="59">
        <v>0</v>
      </c>
      <c r="Z124" s="83">
        <f t="shared" ref="Z124:AA124" si="255">Z140+Z148+Z153</f>
        <v>0</v>
      </c>
      <c r="AA124" s="83">
        <f t="shared" si="255"/>
        <v>0</v>
      </c>
      <c r="AB124" s="59">
        <f t="shared" si="229"/>
        <v>0</v>
      </c>
      <c r="AC124" s="83">
        <f t="shared" si="229"/>
        <v>0</v>
      </c>
      <c r="AD124" s="83">
        <f t="shared" si="229"/>
        <v>0</v>
      </c>
      <c r="AE124" s="59">
        <f t="shared" si="229"/>
        <v>0</v>
      </c>
      <c r="AF124" s="83">
        <f t="shared" si="229"/>
        <v>0</v>
      </c>
      <c r="AG124" s="83">
        <f t="shared" si="229"/>
        <v>0</v>
      </c>
      <c r="AH124" s="59">
        <f t="shared" si="229"/>
        <v>0</v>
      </c>
      <c r="AI124" s="83">
        <f t="shared" si="229"/>
        <v>0</v>
      </c>
      <c r="AJ124" s="83">
        <f t="shared" si="229"/>
        <v>0</v>
      </c>
      <c r="AK124" s="59">
        <f t="shared" si="229"/>
        <v>0</v>
      </c>
      <c r="AL124" s="83">
        <f t="shared" si="229"/>
        <v>0</v>
      </c>
      <c r="AM124" s="83">
        <f t="shared" si="229"/>
        <v>0</v>
      </c>
      <c r="AN124" s="59">
        <f t="shared" si="229"/>
        <v>0</v>
      </c>
      <c r="AO124" s="83">
        <f t="shared" si="229"/>
        <v>0</v>
      </c>
      <c r="AP124" s="83">
        <f t="shared" si="229"/>
        <v>0</v>
      </c>
      <c r="AQ124" s="46">
        <v>0</v>
      </c>
      <c r="AR124" s="107"/>
      <c r="AS124" s="113"/>
      <c r="AT124" s="11"/>
      <c r="AU124" s="11"/>
      <c r="AV124" s="11"/>
    </row>
    <row r="125" spans="1:48" s="55" customFormat="1" ht="16.5" customHeight="1">
      <c r="A125" s="121" t="s">
        <v>30</v>
      </c>
      <c r="B125" s="192" t="s">
        <v>105</v>
      </c>
      <c r="C125" s="127" t="s">
        <v>169</v>
      </c>
      <c r="D125" s="14" t="s">
        <v>130</v>
      </c>
      <c r="E125" s="8">
        <f>E126+E127+E128</f>
        <v>1214.2</v>
      </c>
      <c r="F125" s="8">
        <f>F126+F127+F128</f>
        <v>1214.2</v>
      </c>
      <c r="G125" s="84">
        <f>F125/E125*100</f>
        <v>100</v>
      </c>
      <c r="H125" s="17">
        <f>H127+H128</f>
        <v>0</v>
      </c>
      <c r="I125" s="84">
        <f>I127+I128</f>
        <v>0</v>
      </c>
      <c r="J125" s="84">
        <v>0</v>
      </c>
      <c r="K125" s="84">
        <f t="shared" ref="K125:L125" si="256">K127+K128</f>
        <v>0</v>
      </c>
      <c r="L125" s="23">
        <f t="shared" si="256"/>
        <v>0</v>
      </c>
      <c r="M125" s="84">
        <v>0</v>
      </c>
      <c r="N125" s="17">
        <f t="shared" ref="N125:R125" si="257">N127+N128</f>
        <v>0</v>
      </c>
      <c r="O125" s="84">
        <f t="shared" si="257"/>
        <v>0</v>
      </c>
      <c r="P125" s="84">
        <f t="shared" si="257"/>
        <v>0</v>
      </c>
      <c r="Q125" s="17">
        <v>1214.2</v>
      </c>
      <c r="R125" s="17">
        <f t="shared" si="257"/>
        <v>1214.2</v>
      </c>
      <c r="S125" s="84">
        <f>R125/Q125*100</f>
        <v>100</v>
      </c>
      <c r="T125" s="17">
        <f t="shared" ref="T125:U125" si="258">T127+T128</f>
        <v>0</v>
      </c>
      <c r="U125" s="17">
        <f t="shared" si="258"/>
        <v>0</v>
      </c>
      <c r="V125" s="84">
        <v>0</v>
      </c>
      <c r="W125" s="17">
        <f t="shared" ref="W125:X125" si="259">W127+W128</f>
        <v>0</v>
      </c>
      <c r="X125" s="17">
        <f t="shared" si="259"/>
        <v>0</v>
      </c>
      <c r="Y125" s="84">
        <v>0</v>
      </c>
      <c r="Z125" s="17">
        <f t="shared" ref="Z125:AA125" si="260">Z127+Z128</f>
        <v>0</v>
      </c>
      <c r="AA125" s="17">
        <f t="shared" si="260"/>
        <v>0</v>
      </c>
      <c r="AB125" s="84">
        <v>0</v>
      </c>
      <c r="AC125" s="17">
        <f t="shared" ref="AC125:AD125" si="261">AC127+AC128</f>
        <v>0</v>
      </c>
      <c r="AD125" s="17">
        <f t="shared" si="261"/>
        <v>0</v>
      </c>
      <c r="AE125" s="84">
        <v>0</v>
      </c>
      <c r="AF125" s="17">
        <f t="shared" ref="AF125:AG125" si="262">AF127+AF128</f>
        <v>0</v>
      </c>
      <c r="AG125" s="17">
        <f t="shared" si="262"/>
        <v>0</v>
      </c>
      <c r="AH125" s="84">
        <v>0</v>
      </c>
      <c r="AI125" s="84">
        <f t="shared" ref="AI125:AK125" si="263">AI126+AI127+AI128+AI129</f>
        <v>0</v>
      </c>
      <c r="AJ125" s="84">
        <f t="shared" si="263"/>
        <v>0</v>
      </c>
      <c r="AK125" s="84">
        <f t="shared" si="263"/>
        <v>0</v>
      </c>
      <c r="AL125" s="84">
        <v>0</v>
      </c>
      <c r="AM125" s="84">
        <f t="shared" ref="AM125:AO125" si="264">AM126+AM127+AM128+AM129</f>
        <v>0</v>
      </c>
      <c r="AN125" s="84">
        <f t="shared" si="264"/>
        <v>0</v>
      </c>
      <c r="AO125" s="84">
        <f t="shared" si="264"/>
        <v>0</v>
      </c>
      <c r="AP125" s="84">
        <v>0</v>
      </c>
      <c r="AQ125" s="84">
        <v>0</v>
      </c>
      <c r="AR125" s="109" t="s">
        <v>228</v>
      </c>
      <c r="AS125" s="105"/>
      <c r="AT125" s="11"/>
      <c r="AU125" s="11"/>
      <c r="AV125" s="11"/>
    </row>
    <row r="126" spans="1:48" s="12" customFormat="1" ht="27" customHeight="1">
      <c r="A126" s="122"/>
      <c r="B126" s="193"/>
      <c r="C126" s="128"/>
      <c r="D126" s="14" t="s">
        <v>126</v>
      </c>
      <c r="E126" s="8">
        <f>H126+K126+N126+Q126+T126+W126+Z126+AC126+AF126+AI126+AL126+AO126</f>
        <v>0</v>
      </c>
      <c r="F126" s="15">
        <f t="shared" ref="F126" si="265">I126+L126+O126+R126+U126+X126+AA126+AD126+AG126+AJ126+AM126+AP126</f>
        <v>0</v>
      </c>
      <c r="G126" s="84">
        <v>0</v>
      </c>
      <c r="H126" s="19">
        <v>0</v>
      </c>
      <c r="I126" s="20">
        <v>0</v>
      </c>
      <c r="J126" s="20">
        <v>0</v>
      </c>
      <c r="K126" s="20">
        <v>0</v>
      </c>
      <c r="L126" s="21">
        <v>0</v>
      </c>
      <c r="M126" s="20">
        <v>0</v>
      </c>
      <c r="N126" s="19">
        <v>0</v>
      </c>
      <c r="O126" s="20">
        <v>0</v>
      </c>
      <c r="P126" s="20">
        <v>0</v>
      </c>
      <c r="Q126" s="20">
        <v>0</v>
      </c>
      <c r="R126" s="21">
        <v>0</v>
      </c>
      <c r="S126" s="20">
        <v>0</v>
      </c>
      <c r="T126" s="19">
        <v>0</v>
      </c>
      <c r="U126" s="21">
        <v>0</v>
      </c>
      <c r="V126" s="20">
        <v>0</v>
      </c>
      <c r="W126" s="19">
        <v>0</v>
      </c>
      <c r="X126" s="20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110"/>
      <c r="AS126" s="112"/>
      <c r="AT126" s="11"/>
      <c r="AU126" s="11"/>
      <c r="AV126" s="11"/>
    </row>
    <row r="127" spans="1:48" s="12" customFormat="1" ht="37.5" customHeight="1">
      <c r="A127" s="122"/>
      <c r="B127" s="193"/>
      <c r="C127" s="128"/>
      <c r="D127" s="16" t="s">
        <v>24</v>
      </c>
      <c r="E127" s="8">
        <f>H127+K127+N127+Q127+T127+W127+Z127+AC127+AF127+AI127+AL127+AO127</f>
        <v>0</v>
      </c>
      <c r="F127" s="15">
        <f>I127+L127+O127+R127+U127+X127+AA127+AD127+AG127+AJ127+AM127+AP127</f>
        <v>0</v>
      </c>
      <c r="G127" s="84">
        <v>0</v>
      </c>
      <c r="H127" s="19">
        <v>0</v>
      </c>
      <c r="I127" s="20">
        <v>0</v>
      </c>
      <c r="J127" s="20">
        <v>0</v>
      </c>
      <c r="K127" s="20">
        <v>0</v>
      </c>
      <c r="L127" s="21">
        <v>0</v>
      </c>
      <c r="M127" s="20">
        <v>0</v>
      </c>
      <c r="N127" s="19">
        <v>0</v>
      </c>
      <c r="O127" s="20">
        <v>0</v>
      </c>
      <c r="P127" s="20">
        <v>0</v>
      </c>
      <c r="Q127" s="20">
        <v>0</v>
      </c>
      <c r="R127" s="21">
        <v>0</v>
      </c>
      <c r="S127" s="20">
        <v>0</v>
      </c>
      <c r="T127" s="19">
        <v>0</v>
      </c>
      <c r="U127" s="21">
        <v>0</v>
      </c>
      <c r="V127" s="20">
        <v>0</v>
      </c>
      <c r="W127" s="19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110"/>
      <c r="AS127" s="113"/>
      <c r="AT127" s="11"/>
      <c r="AU127" s="11"/>
      <c r="AV127" s="11"/>
    </row>
    <row r="128" spans="1:48" s="12" customFormat="1" ht="37.5" customHeight="1">
      <c r="A128" s="122"/>
      <c r="B128" s="193"/>
      <c r="C128" s="128"/>
      <c r="D128" s="16" t="s">
        <v>127</v>
      </c>
      <c r="E128" s="8">
        <f>H128+K128+N128+Q128+T128+W128+Z128+AC128+AF128+AI128+AL128+AO128</f>
        <v>1214.2</v>
      </c>
      <c r="F128" s="15">
        <f>I128+L128+O128+R128+U128+X128+AA128+AD128+AG128+AJ128+AM128+AP128</f>
        <v>1214.2</v>
      </c>
      <c r="G128" s="84">
        <f t="shared" ref="G128" si="266">F128/E128*100</f>
        <v>100</v>
      </c>
      <c r="H128" s="19">
        <v>0</v>
      </c>
      <c r="I128" s="20">
        <v>0</v>
      </c>
      <c r="J128" s="20">
        <v>0</v>
      </c>
      <c r="K128" s="20">
        <v>0</v>
      </c>
      <c r="L128" s="21">
        <v>0</v>
      </c>
      <c r="M128" s="20">
        <v>0</v>
      </c>
      <c r="N128" s="19">
        <v>0</v>
      </c>
      <c r="O128" s="20">
        <v>0</v>
      </c>
      <c r="P128" s="20">
        <v>0</v>
      </c>
      <c r="Q128" s="20">
        <v>1214.2</v>
      </c>
      <c r="R128" s="21">
        <v>1214.2</v>
      </c>
      <c r="S128" s="20">
        <f>R128/Q128*100</f>
        <v>100</v>
      </c>
      <c r="T128" s="19">
        <v>0</v>
      </c>
      <c r="U128" s="21">
        <v>0</v>
      </c>
      <c r="V128" s="20">
        <v>0</v>
      </c>
      <c r="W128" s="19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110"/>
      <c r="AS128" s="82"/>
      <c r="AT128" s="11"/>
      <c r="AU128" s="11"/>
      <c r="AV128" s="11"/>
    </row>
    <row r="129" spans="1:48" s="12" customFormat="1" ht="37.5" customHeight="1">
      <c r="A129" s="123"/>
      <c r="B129" s="194"/>
      <c r="C129" s="129"/>
      <c r="D129" s="29" t="s">
        <v>128</v>
      </c>
      <c r="E129" s="8">
        <f t="shared" ref="E129" si="267">H129+K129+N129+Q129+T129+W129+Z129+AC129+AF129+AI129+AL129+AO129</f>
        <v>0</v>
      </c>
      <c r="F129" s="15">
        <f>I129+L129+O129+R129+U129+X129+AA129+AD129+AG129+AJ129+AM129+AP129</f>
        <v>0</v>
      </c>
      <c r="G129" s="84">
        <v>0</v>
      </c>
      <c r="H129" s="19">
        <v>0</v>
      </c>
      <c r="I129" s="20">
        <v>0</v>
      </c>
      <c r="J129" s="20">
        <v>0</v>
      </c>
      <c r="K129" s="20">
        <v>0</v>
      </c>
      <c r="L129" s="21">
        <v>0</v>
      </c>
      <c r="M129" s="20">
        <v>0</v>
      </c>
      <c r="N129" s="19">
        <v>0</v>
      </c>
      <c r="O129" s="20">
        <v>0</v>
      </c>
      <c r="P129" s="20">
        <v>0</v>
      </c>
      <c r="Q129" s="20">
        <v>0</v>
      </c>
      <c r="R129" s="21">
        <v>0</v>
      </c>
      <c r="S129" s="20">
        <v>0</v>
      </c>
      <c r="T129" s="19">
        <v>0</v>
      </c>
      <c r="U129" s="21">
        <v>0</v>
      </c>
      <c r="V129" s="20">
        <v>0</v>
      </c>
      <c r="W129" s="19">
        <v>0</v>
      </c>
      <c r="X129" s="20">
        <v>0</v>
      </c>
      <c r="Y129" s="20">
        <v>0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111"/>
      <c r="AS129" s="82"/>
      <c r="AT129" s="11"/>
      <c r="AU129" s="11"/>
      <c r="AV129" s="11"/>
    </row>
    <row r="130" spans="1:48" s="55" customFormat="1" ht="35.25" customHeight="1">
      <c r="A130" s="121" t="s">
        <v>66</v>
      </c>
      <c r="B130" s="192" t="s">
        <v>106</v>
      </c>
      <c r="C130" s="191" t="s">
        <v>140</v>
      </c>
      <c r="D130" s="191" t="s">
        <v>27</v>
      </c>
      <c r="E130" s="92" t="s">
        <v>36</v>
      </c>
      <c r="F130" s="92" t="s">
        <v>36</v>
      </c>
      <c r="G130" s="92" t="s">
        <v>36</v>
      </c>
      <c r="H130" s="92" t="s">
        <v>36</v>
      </c>
      <c r="I130" s="92" t="s">
        <v>36</v>
      </c>
      <c r="J130" s="92" t="s">
        <v>36</v>
      </c>
      <c r="K130" s="92" t="s">
        <v>36</v>
      </c>
      <c r="L130" s="92" t="s">
        <v>36</v>
      </c>
      <c r="M130" s="92" t="s">
        <v>36</v>
      </c>
      <c r="N130" s="92" t="s">
        <v>36</v>
      </c>
      <c r="O130" s="92" t="s">
        <v>36</v>
      </c>
      <c r="P130" s="92" t="s">
        <v>36</v>
      </c>
      <c r="Q130" s="92" t="s">
        <v>36</v>
      </c>
      <c r="R130" s="92" t="s">
        <v>36</v>
      </c>
      <c r="S130" s="92" t="s">
        <v>36</v>
      </c>
      <c r="T130" s="92" t="s">
        <v>36</v>
      </c>
      <c r="U130" s="92" t="s">
        <v>36</v>
      </c>
      <c r="V130" s="92" t="s">
        <v>36</v>
      </c>
      <c r="W130" s="92" t="s">
        <v>36</v>
      </c>
      <c r="X130" s="92" t="s">
        <v>36</v>
      </c>
      <c r="Y130" s="92" t="s">
        <v>36</v>
      </c>
      <c r="Z130" s="92" t="s">
        <v>36</v>
      </c>
      <c r="AA130" s="92" t="s">
        <v>36</v>
      </c>
      <c r="AB130" s="92" t="s">
        <v>36</v>
      </c>
      <c r="AC130" s="92" t="s">
        <v>36</v>
      </c>
      <c r="AD130" s="92" t="s">
        <v>36</v>
      </c>
      <c r="AE130" s="92" t="s">
        <v>36</v>
      </c>
      <c r="AF130" s="92" t="s">
        <v>36</v>
      </c>
      <c r="AG130" s="92" t="s">
        <v>36</v>
      </c>
      <c r="AH130" s="92" t="s">
        <v>36</v>
      </c>
      <c r="AI130" s="92" t="s">
        <v>36</v>
      </c>
      <c r="AJ130" s="92" t="s">
        <v>36</v>
      </c>
      <c r="AK130" s="92" t="s">
        <v>36</v>
      </c>
      <c r="AL130" s="92" t="s">
        <v>36</v>
      </c>
      <c r="AM130" s="92" t="s">
        <v>36</v>
      </c>
      <c r="AN130" s="92" t="s">
        <v>36</v>
      </c>
      <c r="AO130" s="92" t="s">
        <v>36</v>
      </c>
      <c r="AP130" s="92" t="s">
        <v>36</v>
      </c>
      <c r="AQ130" s="92" t="s">
        <v>36</v>
      </c>
      <c r="AR130" s="109" t="s">
        <v>204</v>
      </c>
      <c r="AS130" s="105"/>
      <c r="AT130" s="11"/>
      <c r="AU130" s="11"/>
      <c r="AV130" s="11"/>
    </row>
    <row r="131" spans="1:48" s="12" customFormat="1" ht="36" customHeight="1">
      <c r="A131" s="122"/>
      <c r="B131" s="130"/>
      <c r="C131" s="144"/>
      <c r="D131" s="14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112"/>
      <c r="AS131" s="112"/>
      <c r="AT131" s="11"/>
      <c r="AU131" s="11"/>
      <c r="AV131" s="11"/>
    </row>
    <row r="132" spans="1:48" s="12" customFormat="1" ht="84" customHeight="1">
      <c r="A132" s="123"/>
      <c r="B132" s="131"/>
      <c r="C132" s="145"/>
      <c r="D132" s="145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113"/>
      <c r="AS132" s="113"/>
      <c r="AT132" s="11"/>
      <c r="AU132" s="11"/>
      <c r="AV132" s="11"/>
    </row>
    <row r="133" spans="1:48" s="55" customFormat="1" ht="16.5" customHeight="1">
      <c r="A133" s="121" t="s">
        <v>67</v>
      </c>
      <c r="B133" s="192" t="s">
        <v>107</v>
      </c>
      <c r="C133" s="191" t="s">
        <v>166</v>
      </c>
      <c r="D133" s="191" t="s">
        <v>27</v>
      </c>
      <c r="E133" s="92" t="s">
        <v>36</v>
      </c>
      <c r="F133" s="97" t="s">
        <v>36</v>
      </c>
      <c r="G133" s="92" t="s">
        <v>36</v>
      </c>
      <c r="H133" s="132" t="s">
        <v>36</v>
      </c>
      <c r="I133" s="97" t="s">
        <v>36</v>
      </c>
      <c r="J133" s="97" t="s">
        <v>36</v>
      </c>
      <c r="K133" s="97" t="s">
        <v>36</v>
      </c>
      <c r="L133" s="97" t="s">
        <v>36</v>
      </c>
      <c r="M133" s="97" t="s">
        <v>36</v>
      </c>
      <c r="N133" s="97" t="s">
        <v>36</v>
      </c>
      <c r="O133" s="97" t="s">
        <v>36</v>
      </c>
      <c r="P133" s="97" t="s">
        <v>36</v>
      </c>
      <c r="Q133" s="97" t="s">
        <v>36</v>
      </c>
      <c r="R133" s="97" t="s">
        <v>36</v>
      </c>
      <c r="S133" s="97" t="s">
        <v>36</v>
      </c>
      <c r="T133" s="97" t="s">
        <v>36</v>
      </c>
      <c r="U133" s="97" t="s">
        <v>36</v>
      </c>
      <c r="V133" s="97" t="s">
        <v>36</v>
      </c>
      <c r="W133" s="97" t="s">
        <v>36</v>
      </c>
      <c r="X133" s="97" t="s">
        <v>36</v>
      </c>
      <c r="Y133" s="97" t="s">
        <v>36</v>
      </c>
      <c r="Z133" s="97" t="s">
        <v>36</v>
      </c>
      <c r="AA133" s="97" t="s">
        <v>36</v>
      </c>
      <c r="AB133" s="97" t="s">
        <v>36</v>
      </c>
      <c r="AC133" s="97" t="s">
        <v>36</v>
      </c>
      <c r="AD133" s="97" t="s">
        <v>36</v>
      </c>
      <c r="AE133" s="97" t="s">
        <v>36</v>
      </c>
      <c r="AF133" s="97" t="s">
        <v>36</v>
      </c>
      <c r="AG133" s="97" t="s">
        <v>36</v>
      </c>
      <c r="AH133" s="97" t="s">
        <v>36</v>
      </c>
      <c r="AI133" s="97" t="s">
        <v>36</v>
      </c>
      <c r="AJ133" s="97" t="s">
        <v>36</v>
      </c>
      <c r="AK133" s="97" t="s">
        <v>36</v>
      </c>
      <c r="AL133" s="97" t="s">
        <v>36</v>
      </c>
      <c r="AM133" s="97" t="s">
        <v>36</v>
      </c>
      <c r="AN133" s="97" t="s">
        <v>36</v>
      </c>
      <c r="AO133" s="97" t="s">
        <v>36</v>
      </c>
      <c r="AP133" s="97" t="s">
        <v>36</v>
      </c>
      <c r="AQ133" s="97" t="s">
        <v>36</v>
      </c>
      <c r="AR133" s="109" t="s">
        <v>205</v>
      </c>
      <c r="AS133" s="105"/>
      <c r="AT133" s="11"/>
      <c r="AU133" s="11"/>
      <c r="AV133" s="11"/>
    </row>
    <row r="134" spans="1:48" s="12" customFormat="1" ht="16.5" customHeight="1">
      <c r="A134" s="122"/>
      <c r="B134" s="130"/>
      <c r="C134" s="144"/>
      <c r="D134" s="144"/>
      <c r="E134" s="95"/>
      <c r="F134" s="100"/>
      <c r="G134" s="95"/>
      <c r="H134" s="133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10"/>
      <c r="AS134" s="112"/>
      <c r="AT134" s="11"/>
      <c r="AU134" s="11"/>
      <c r="AV134" s="11"/>
    </row>
    <row r="135" spans="1:48" s="12" customFormat="1" ht="16.5" customHeight="1">
      <c r="A135" s="123"/>
      <c r="B135" s="131"/>
      <c r="C135" s="145"/>
      <c r="D135" s="145"/>
      <c r="E135" s="96"/>
      <c r="F135" s="101"/>
      <c r="G135" s="96"/>
      <c r="H135" s="134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11"/>
      <c r="AS135" s="113"/>
      <c r="AT135" s="11"/>
      <c r="AU135" s="11"/>
      <c r="AV135" s="11"/>
    </row>
    <row r="136" spans="1:48" s="13" customFormat="1" ht="16.5" customHeight="1">
      <c r="A136" s="121" t="s">
        <v>68</v>
      </c>
      <c r="B136" s="124" t="s">
        <v>108</v>
      </c>
      <c r="C136" s="191" t="s">
        <v>141</v>
      </c>
      <c r="D136" s="14" t="s">
        <v>130</v>
      </c>
      <c r="E136" s="8">
        <f>E138+E139</f>
        <v>0</v>
      </c>
      <c r="F136" s="15">
        <f>F138+F139</f>
        <v>0</v>
      </c>
      <c r="G136" s="8">
        <v>0</v>
      </c>
      <c r="H136" s="17">
        <f>H138+H139</f>
        <v>0</v>
      </c>
      <c r="I136" s="45">
        <f t="shared" ref="I136:O136" si="268">I138+I139</f>
        <v>0</v>
      </c>
      <c r="J136" s="45">
        <v>0</v>
      </c>
      <c r="K136" s="45">
        <f t="shared" si="268"/>
        <v>0</v>
      </c>
      <c r="L136" s="23">
        <f t="shared" si="268"/>
        <v>0</v>
      </c>
      <c r="M136" s="45">
        <v>0</v>
      </c>
      <c r="N136" s="17">
        <f t="shared" si="268"/>
        <v>0</v>
      </c>
      <c r="O136" s="45">
        <f t="shared" si="268"/>
        <v>0</v>
      </c>
      <c r="P136" s="45">
        <v>0</v>
      </c>
      <c r="Q136" s="45">
        <v>0</v>
      </c>
      <c r="R136" s="23">
        <v>0</v>
      </c>
      <c r="S136" s="45">
        <v>0</v>
      </c>
      <c r="T136" s="17">
        <v>0</v>
      </c>
      <c r="U136" s="23">
        <v>0</v>
      </c>
      <c r="V136" s="45">
        <v>0</v>
      </c>
      <c r="W136" s="17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f>AF137+AF138+AF139</f>
        <v>0</v>
      </c>
      <c r="AG136" s="45">
        <f t="shared" ref="AG136:AO136" si="269">AG137+AG138+AG139</f>
        <v>0</v>
      </c>
      <c r="AH136" s="45">
        <f t="shared" si="269"/>
        <v>0</v>
      </c>
      <c r="AI136" s="45">
        <f t="shared" si="269"/>
        <v>0</v>
      </c>
      <c r="AJ136" s="45">
        <f t="shared" si="269"/>
        <v>0</v>
      </c>
      <c r="AK136" s="45">
        <f t="shared" si="269"/>
        <v>0</v>
      </c>
      <c r="AL136" s="45">
        <f t="shared" si="269"/>
        <v>0</v>
      </c>
      <c r="AM136" s="45">
        <f t="shared" si="269"/>
        <v>0</v>
      </c>
      <c r="AN136" s="45">
        <f t="shared" si="269"/>
        <v>0</v>
      </c>
      <c r="AO136" s="45">
        <f t="shared" si="269"/>
        <v>0</v>
      </c>
      <c r="AP136" s="45">
        <v>0</v>
      </c>
      <c r="AQ136" s="45">
        <v>0</v>
      </c>
      <c r="AR136" s="115" t="s">
        <v>206</v>
      </c>
      <c r="AS136" s="105"/>
      <c r="AT136" s="11"/>
      <c r="AU136" s="11"/>
      <c r="AV136" s="11"/>
    </row>
    <row r="137" spans="1:48" s="13" customFormat="1" ht="29.25" customHeight="1">
      <c r="A137" s="166"/>
      <c r="B137" s="130"/>
      <c r="C137" s="144"/>
      <c r="D137" s="14" t="s">
        <v>126</v>
      </c>
      <c r="E137" s="8">
        <v>0</v>
      </c>
      <c r="F137" s="15">
        <v>0</v>
      </c>
      <c r="G137" s="8">
        <v>0</v>
      </c>
      <c r="H137" s="19">
        <v>0</v>
      </c>
      <c r="I137" s="20">
        <v>0</v>
      </c>
      <c r="J137" s="20">
        <v>0</v>
      </c>
      <c r="K137" s="20">
        <v>0</v>
      </c>
      <c r="L137" s="21">
        <v>0</v>
      </c>
      <c r="M137" s="20">
        <v>0</v>
      </c>
      <c r="N137" s="19">
        <v>0</v>
      </c>
      <c r="O137" s="20">
        <v>0</v>
      </c>
      <c r="P137" s="20">
        <v>0</v>
      </c>
      <c r="Q137" s="20">
        <v>0</v>
      </c>
      <c r="R137" s="21">
        <v>0</v>
      </c>
      <c r="S137" s="20">
        <v>0</v>
      </c>
      <c r="T137" s="19">
        <v>0</v>
      </c>
      <c r="U137" s="21">
        <v>0</v>
      </c>
      <c r="V137" s="20">
        <v>0</v>
      </c>
      <c r="W137" s="19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116"/>
      <c r="AS137" s="112"/>
      <c r="AT137" s="11"/>
      <c r="AU137" s="11"/>
      <c r="AV137" s="11"/>
    </row>
    <row r="138" spans="1:48" s="12" customFormat="1" ht="28.5" customHeight="1">
      <c r="A138" s="166"/>
      <c r="B138" s="130"/>
      <c r="C138" s="144"/>
      <c r="D138" s="16" t="s">
        <v>24</v>
      </c>
      <c r="E138" s="8">
        <f>H138+K138+N138+Q138+T138+W138+Z138+AC138+AF138+AI138+AL138+AO138</f>
        <v>0</v>
      </c>
      <c r="F138" s="15">
        <f t="shared" ref="F138:F139" si="270">I138+L138+O138+R138+U138+X138+AA138+AD138+AG138+AJ138+AM138+AP138</f>
        <v>0</v>
      </c>
      <c r="G138" s="8">
        <v>0</v>
      </c>
      <c r="H138" s="19">
        <v>0</v>
      </c>
      <c r="I138" s="20">
        <v>0</v>
      </c>
      <c r="J138" s="20">
        <v>0</v>
      </c>
      <c r="K138" s="20">
        <v>0</v>
      </c>
      <c r="L138" s="21">
        <v>0</v>
      </c>
      <c r="M138" s="20">
        <v>0</v>
      </c>
      <c r="N138" s="19">
        <v>0</v>
      </c>
      <c r="O138" s="20">
        <v>0</v>
      </c>
      <c r="P138" s="20">
        <v>0</v>
      </c>
      <c r="Q138" s="20">
        <v>0</v>
      </c>
      <c r="R138" s="21">
        <v>0</v>
      </c>
      <c r="S138" s="20">
        <v>0</v>
      </c>
      <c r="T138" s="19">
        <v>0</v>
      </c>
      <c r="U138" s="21">
        <v>0</v>
      </c>
      <c r="V138" s="20">
        <v>0</v>
      </c>
      <c r="W138" s="19">
        <v>0</v>
      </c>
      <c r="X138" s="20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116"/>
      <c r="AS138" s="112"/>
      <c r="AT138" s="11"/>
      <c r="AU138" s="11"/>
      <c r="AV138" s="11"/>
    </row>
    <row r="139" spans="1:48" s="12" customFormat="1" ht="16.5" customHeight="1">
      <c r="A139" s="166"/>
      <c r="B139" s="130"/>
      <c r="C139" s="144"/>
      <c r="D139" s="16" t="s">
        <v>127</v>
      </c>
      <c r="E139" s="8">
        <f t="shared" ref="E139" si="271">H139+K139+N139+Q139+T139+W139+Z139+AC139+AF139+AI139+AL139+AO139</f>
        <v>0</v>
      </c>
      <c r="F139" s="15">
        <f t="shared" si="270"/>
        <v>0</v>
      </c>
      <c r="G139" s="8">
        <v>0</v>
      </c>
      <c r="H139" s="19">
        <v>0</v>
      </c>
      <c r="I139" s="20">
        <v>0</v>
      </c>
      <c r="J139" s="33">
        <v>0</v>
      </c>
      <c r="K139" s="20">
        <v>0</v>
      </c>
      <c r="L139" s="21">
        <v>0</v>
      </c>
      <c r="M139" s="20">
        <v>0</v>
      </c>
      <c r="N139" s="19">
        <v>0</v>
      </c>
      <c r="O139" s="20">
        <v>0</v>
      </c>
      <c r="P139" s="20">
        <v>0</v>
      </c>
      <c r="Q139" s="20">
        <v>0</v>
      </c>
      <c r="R139" s="21">
        <v>0</v>
      </c>
      <c r="S139" s="20">
        <v>0</v>
      </c>
      <c r="T139" s="19">
        <v>0</v>
      </c>
      <c r="U139" s="21">
        <v>0</v>
      </c>
      <c r="V139" s="20">
        <v>0</v>
      </c>
      <c r="W139" s="19">
        <v>0</v>
      </c>
      <c r="X139" s="20">
        <v>0</v>
      </c>
      <c r="Y139" s="20">
        <v>0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116"/>
      <c r="AS139" s="112"/>
      <c r="AT139" s="11"/>
      <c r="AU139" s="11"/>
      <c r="AV139" s="11"/>
    </row>
    <row r="140" spans="1:48" s="12" customFormat="1" ht="74.25" customHeight="1">
      <c r="A140" s="167"/>
      <c r="B140" s="131"/>
      <c r="C140" s="145"/>
      <c r="D140" s="29" t="s">
        <v>128</v>
      </c>
      <c r="E140" s="8">
        <v>0</v>
      </c>
      <c r="F140" s="15">
        <v>0</v>
      </c>
      <c r="G140" s="8">
        <v>0</v>
      </c>
      <c r="H140" s="19">
        <v>0</v>
      </c>
      <c r="I140" s="20">
        <v>0</v>
      </c>
      <c r="J140" s="20">
        <v>0</v>
      </c>
      <c r="K140" s="20">
        <v>0</v>
      </c>
      <c r="L140" s="21">
        <v>0</v>
      </c>
      <c r="M140" s="20">
        <v>0</v>
      </c>
      <c r="N140" s="19">
        <v>0</v>
      </c>
      <c r="O140" s="20">
        <v>0</v>
      </c>
      <c r="P140" s="20">
        <v>0</v>
      </c>
      <c r="Q140" s="20">
        <v>0</v>
      </c>
      <c r="R140" s="21">
        <v>0</v>
      </c>
      <c r="S140" s="20">
        <v>0</v>
      </c>
      <c r="T140" s="19">
        <v>0</v>
      </c>
      <c r="U140" s="21">
        <v>0</v>
      </c>
      <c r="V140" s="20">
        <v>0</v>
      </c>
      <c r="W140" s="19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117"/>
      <c r="AS140" s="113"/>
      <c r="AT140" s="11"/>
      <c r="AU140" s="11"/>
      <c r="AV140" s="11"/>
    </row>
    <row r="141" spans="1:48" s="55" customFormat="1" ht="16.5" customHeight="1">
      <c r="A141" s="121" t="s">
        <v>69</v>
      </c>
      <c r="B141" s="192" t="s">
        <v>109</v>
      </c>
      <c r="C141" s="191" t="s">
        <v>142</v>
      </c>
      <c r="D141" s="191" t="s">
        <v>27</v>
      </c>
      <c r="E141" s="92" t="s">
        <v>36</v>
      </c>
      <c r="F141" s="92" t="s">
        <v>36</v>
      </c>
      <c r="G141" s="92" t="s">
        <v>36</v>
      </c>
      <c r="H141" s="92" t="s">
        <v>36</v>
      </c>
      <c r="I141" s="92" t="s">
        <v>36</v>
      </c>
      <c r="J141" s="92" t="s">
        <v>36</v>
      </c>
      <c r="K141" s="92" t="s">
        <v>36</v>
      </c>
      <c r="L141" s="92" t="s">
        <v>36</v>
      </c>
      <c r="M141" s="92" t="s">
        <v>36</v>
      </c>
      <c r="N141" s="92" t="s">
        <v>36</v>
      </c>
      <c r="O141" s="92" t="s">
        <v>36</v>
      </c>
      <c r="P141" s="92" t="s">
        <v>36</v>
      </c>
      <c r="Q141" s="92" t="s">
        <v>36</v>
      </c>
      <c r="R141" s="92" t="s">
        <v>36</v>
      </c>
      <c r="S141" s="92" t="s">
        <v>36</v>
      </c>
      <c r="T141" s="92" t="s">
        <v>36</v>
      </c>
      <c r="U141" s="92" t="s">
        <v>36</v>
      </c>
      <c r="V141" s="92" t="s">
        <v>36</v>
      </c>
      <c r="W141" s="92" t="s">
        <v>36</v>
      </c>
      <c r="X141" s="92" t="s">
        <v>36</v>
      </c>
      <c r="Y141" s="92" t="s">
        <v>36</v>
      </c>
      <c r="Z141" s="92" t="s">
        <v>36</v>
      </c>
      <c r="AA141" s="92" t="s">
        <v>36</v>
      </c>
      <c r="AB141" s="92" t="s">
        <v>36</v>
      </c>
      <c r="AC141" s="92" t="s">
        <v>36</v>
      </c>
      <c r="AD141" s="92" t="s">
        <v>36</v>
      </c>
      <c r="AE141" s="92" t="s">
        <v>36</v>
      </c>
      <c r="AF141" s="92" t="s">
        <v>36</v>
      </c>
      <c r="AG141" s="92" t="s">
        <v>36</v>
      </c>
      <c r="AH141" s="92" t="s">
        <v>36</v>
      </c>
      <c r="AI141" s="92" t="s">
        <v>36</v>
      </c>
      <c r="AJ141" s="92" t="s">
        <v>36</v>
      </c>
      <c r="AK141" s="92" t="s">
        <v>36</v>
      </c>
      <c r="AL141" s="92" t="s">
        <v>36</v>
      </c>
      <c r="AM141" s="92" t="s">
        <v>36</v>
      </c>
      <c r="AN141" s="92" t="s">
        <v>36</v>
      </c>
      <c r="AO141" s="92" t="s">
        <v>36</v>
      </c>
      <c r="AP141" s="92" t="s">
        <v>36</v>
      </c>
      <c r="AQ141" s="92" t="s">
        <v>36</v>
      </c>
      <c r="AR141" s="118" t="s">
        <v>249</v>
      </c>
      <c r="AS141" s="105" t="s">
        <v>43</v>
      </c>
      <c r="AT141" s="11"/>
      <c r="AU141" s="11"/>
      <c r="AV141" s="11"/>
    </row>
    <row r="142" spans="1:48" s="12" customFormat="1" ht="16.5" customHeight="1">
      <c r="A142" s="122"/>
      <c r="B142" s="193"/>
      <c r="C142" s="144"/>
      <c r="D142" s="14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119"/>
      <c r="AS142" s="112"/>
      <c r="AT142" s="11"/>
      <c r="AU142" s="11"/>
      <c r="AV142" s="11"/>
    </row>
    <row r="143" spans="1:48" s="12" customFormat="1" ht="195.75" customHeight="1">
      <c r="A143" s="123"/>
      <c r="B143" s="194"/>
      <c r="C143" s="145"/>
      <c r="D143" s="145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120"/>
      <c r="AS143" s="113"/>
      <c r="AT143" s="11"/>
      <c r="AU143" s="11"/>
      <c r="AV143" s="11"/>
    </row>
    <row r="144" spans="1:48" s="13" customFormat="1" ht="16.5" customHeight="1">
      <c r="A144" s="121" t="s">
        <v>70</v>
      </c>
      <c r="B144" s="124" t="s">
        <v>110</v>
      </c>
      <c r="C144" s="127" t="s">
        <v>173</v>
      </c>
      <c r="D144" s="34" t="s">
        <v>130</v>
      </c>
      <c r="E144" s="8">
        <f>E146+E147</f>
        <v>0</v>
      </c>
      <c r="F144" s="15">
        <f t="shared" ref="F144" si="272">I144+L144+O144+R144+U144+X144+AA144+AD144+AG144+AJ144+AM144+AP144</f>
        <v>0</v>
      </c>
      <c r="G144" s="8">
        <v>0</v>
      </c>
      <c r="H144" s="17">
        <f>H146+H147</f>
        <v>0</v>
      </c>
      <c r="I144" s="45">
        <f t="shared" ref="I144:O144" si="273">I146+I147</f>
        <v>0</v>
      </c>
      <c r="J144" s="45">
        <v>0</v>
      </c>
      <c r="K144" s="45">
        <f t="shared" si="273"/>
        <v>0</v>
      </c>
      <c r="L144" s="23">
        <f t="shared" si="273"/>
        <v>0</v>
      </c>
      <c r="M144" s="45">
        <v>0</v>
      </c>
      <c r="N144" s="17">
        <f t="shared" si="273"/>
        <v>0</v>
      </c>
      <c r="O144" s="45">
        <f t="shared" si="273"/>
        <v>0</v>
      </c>
      <c r="P144" s="45">
        <v>0</v>
      </c>
      <c r="Q144" s="17">
        <v>0</v>
      </c>
      <c r="R144" s="23">
        <v>0</v>
      </c>
      <c r="S144" s="45">
        <v>0</v>
      </c>
      <c r="T144" s="17">
        <v>0</v>
      </c>
      <c r="U144" s="23">
        <v>0</v>
      </c>
      <c r="V144" s="45">
        <v>0</v>
      </c>
      <c r="W144" s="17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115" t="s">
        <v>253</v>
      </c>
      <c r="AS144" s="105"/>
      <c r="AT144" s="11"/>
      <c r="AU144" s="11"/>
      <c r="AV144" s="11"/>
    </row>
    <row r="145" spans="1:48" s="13" customFormat="1" ht="23.25" customHeight="1">
      <c r="A145" s="166"/>
      <c r="B145" s="204"/>
      <c r="C145" s="144"/>
      <c r="D145" s="14" t="s">
        <v>126</v>
      </c>
      <c r="E145" s="8">
        <v>0</v>
      </c>
      <c r="F145" s="15">
        <v>0</v>
      </c>
      <c r="G145" s="8">
        <v>0</v>
      </c>
      <c r="H145" s="19">
        <v>0</v>
      </c>
      <c r="I145" s="20">
        <v>0</v>
      </c>
      <c r="J145" s="20">
        <v>0</v>
      </c>
      <c r="K145" s="20">
        <v>0</v>
      </c>
      <c r="L145" s="21">
        <v>0</v>
      </c>
      <c r="M145" s="20">
        <v>0</v>
      </c>
      <c r="N145" s="19">
        <v>0</v>
      </c>
      <c r="O145" s="20">
        <v>0</v>
      </c>
      <c r="P145" s="20">
        <v>0</v>
      </c>
      <c r="Q145" s="20">
        <v>0</v>
      </c>
      <c r="R145" s="21">
        <v>0</v>
      </c>
      <c r="S145" s="20">
        <v>0</v>
      </c>
      <c r="T145" s="19">
        <v>0</v>
      </c>
      <c r="U145" s="21">
        <v>0</v>
      </c>
      <c r="V145" s="20">
        <v>0</v>
      </c>
      <c r="W145" s="19">
        <v>0</v>
      </c>
      <c r="X145" s="20">
        <v>0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116"/>
      <c r="AS145" s="112"/>
      <c r="AT145" s="11"/>
      <c r="AU145" s="11"/>
      <c r="AV145" s="11"/>
    </row>
    <row r="146" spans="1:48" s="12" customFormat="1" ht="30" customHeight="1">
      <c r="A146" s="166"/>
      <c r="B146" s="204"/>
      <c r="C146" s="144"/>
      <c r="D146" s="16" t="s">
        <v>24</v>
      </c>
      <c r="E146" s="8">
        <f>H146+K146+N146+Q146+T146+W146+Z146+AC146+AF146+AI146+AL146+AO146</f>
        <v>0</v>
      </c>
      <c r="F146" s="15">
        <f t="shared" ref="F146" si="274">I146+L146+O146+R146+U146+X146+AA146+AD146+AG146+AJ146+AM146+AP146</f>
        <v>0</v>
      </c>
      <c r="G146" s="8">
        <v>0</v>
      </c>
      <c r="H146" s="19">
        <v>0</v>
      </c>
      <c r="I146" s="20">
        <v>0</v>
      </c>
      <c r="J146" s="20">
        <v>0</v>
      </c>
      <c r="K146" s="20">
        <v>0</v>
      </c>
      <c r="L146" s="21">
        <v>0</v>
      </c>
      <c r="M146" s="20">
        <v>0</v>
      </c>
      <c r="N146" s="19">
        <v>0</v>
      </c>
      <c r="O146" s="20">
        <v>0</v>
      </c>
      <c r="P146" s="20">
        <v>0</v>
      </c>
      <c r="Q146" s="20">
        <v>0</v>
      </c>
      <c r="R146" s="21">
        <v>0</v>
      </c>
      <c r="S146" s="20">
        <v>0</v>
      </c>
      <c r="T146" s="19">
        <v>0</v>
      </c>
      <c r="U146" s="21">
        <v>0</v>
      </c>
      <c r="V146" s="20">
        <v>0</v>
      </c>
      <c r="W146" s="19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116"/>
      <c r="AS146" s="112"/>
      <c r="AT146" s="11"/>
      <c r="AU146" s="11"/>
      <c r="AV146" s="11"/>
    </row>
    <row r="147" spans="1:48" s="12" customFormat="1" ht="16.5" customHeight="1">
      <c r="A147" s="166"/>
      <c r="B147" s="204"/>
      <c r="C147" s="144"/>
      <c r="D147" s="16" t="s">
        <v>127</v>
      </c>
      <c r="E147" s="8">
        <f>H147+K147+N147+Q147+T147+W147+Z147+AC147+AF147+AI147+AL147+AO147</f>
        <v>0</v>
      </c>
      <c r="F147" s="15">
        <f t="shared" ref="F147" si="275">I147+L147+O147+R147+U147+X147+AA147+AD147+AG147+AJ147+AM147+AP147</f>
        <v>0</v>
      </c>
      <c r="G147" s="8">
        <v>0</v>
      </c>
      <c r="H147" s="19">
        <v>0</v>
      </c>
      <c r="I147" s="20">
        <v>0</v>
      </c>
      <c r="J147" s="20">
        <v>0</v>
      </c>
      <c r="K147" s="20">
        <v>0</v>
      </c>
      <c r="L147" s="21">
        <v>0</v>
      </c>
      <c r="M147" s="20">
        <v>0</v>
      </c>
      <c r="N147" s="19">
        <v>0</v>
      </c>
      <c r="O147" s="20">
        <v>0</v>
      </c>
      <c r="P147" s="20">
        <v>0</v>
      </c>
      <c r="Q147" s="19">
        <v>0</v>
      </c>
      <c r="R147" s="21">
        <v>0</v>
      </c>
      <c r="S147" s="20">
        <v>0</v>
      </c>
      <c r="T147" s="19">
        <v>0</v>
      </c>
      <c r="U147" s="21">
        <v>0</v>
      </c>
      <c r="V147" s="20">
        <v>0</v>
      </c>
      <c r="W147" s="19">
        <v>0</v>
      </c>
      <c r="X147" s="20">
        <v>0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116"/>
      <c r="AS147" s="112"/>
      <c r="AT147" s="11"/>
      <c r="AU147" s="11"/>
      <c r="AV147" s="11"/>
    </row>
    <row r="148" spans="1:48" s="12" customFormat="1" ht="33" customHeight="1">
      <c r="A148" s="167"/>
      <c r="B148" s="205"/>
      <c r="C148" s="145"/>
      <c r="D148" s="29" t="s">
        <v>128</v>
      </c>
      <c r="E148" s="8">
        <v>0</v>
      </c>
      <c r="F148" s="15">
        <v>0</v>
      </c>
      <c r="G148" s="8">
        <v>0</v>
      </c>
      <c r="H148" s="19">
        <v>0</v>
      </c>
      <c r="I148" s="20">
        <v>0</v>
      </c>
      <c r="J148" s="20">
        <v>0</v>
      </c>
      <c r="K148" s="20">
        <v>0</v>
      </c>
      <c r="L148" s="21">
        <v>0</v>
      </c>
      <c r="M148" s="20">
        <v>0</v>
      </c>
      <c r="N148" s="19">
        <v>0</v>
      </c>
      <c r="O148" s="20">
        <v>0</v>
      </c>
      <c r="P148" s="20">
        <v>0</v>
      </c>
      <c r="Q148" s="20">
        <v>0</v>
      </c>
      <c r="R148" s="21">
        <v>0</v>
      </c>
      <c r="S148" s="20">
        <v>0</v>
      </c>
      <c r="T148" s="19">
        <v>0</v>
      </c>
      <c r="U148" s="21">
        <v>0</v>
      </c>
      <c r="V148" s="20">
        <v>0</v>
      </c>
      <c r="W148" s="19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117"/>
      <c r="AS148" s="113"/>
      <c r="AT148" s="11"/>
      <c r="AU148" s="11"/>
      <c r="AV148" s="11"/>
    </row>
    <row r="149" spans="1:48" s="13" customFormat="1" ht="16.5" customHeight="1">
      <c r="A149" s="121" t="s">
        <v>71</v>
      </c>
      <c r="B149" s="192" t="s">
        <v>111</v>
      </c>
      <c r="C149" s="127" t="s">
        <v>143</v>
      </c>
      <c r="D149" s="14" t="s">
        <v>130</v>
      </c>
      <c r="E149" s="8">
        <v>206</v>
      </c>
      <c r="F149" s="8">
        <f>F150+F151+F152</f>
        <v>20</v>
      </c>
      <c r="G149" s="8">
        <f>F149/E149*100</f>
        <v>9.7087378640776691</v>
      </c>
      <c r="H149" s="17">
        <f>H151+H152</f>
        <v>0</v>
      </c>
      <c r="I149" s="17">
        <f>I151+I152</f>
        <v>0</v>
      </c>
      <c r="J149" s="45">
        <v>0</v>
      </c>
      <c r="K149" s="17">
        <f>K151+K152</f>
        <v>0</v>
      </c>
      <c r="L149" s="17">
        <f>L151+L152</f>
        <v>0</v>
      </c>
      <c r="M149" s="45">
        <v>0</v>
      </c>
      <c r="N149" s="17">
        <f>N151+N152</f>
        <v>0</v>
      </c>
      <c r="O149" s="17">
        <f>O151+O152</f>
        <v>0</v>
      </c>
      <c r="P149" s="45">
        <v>0</v>
      </c>
      <c r="Q149" s="17">
        <f>Q151+Q152</f>
        <v>0</v>
      </c>
      <c r="R149" s="17">
        <f>R151+R152</f>
        <v>0</v>
      </c>
      <c r="S149" s="45">
        <v>0</v>
      </c>
      <c r="T149" s="17">
        <f>T151+T152</f>
        <v>0</v>
      </c>
      <c r="U149" s="17">
        <f>U151+U152</f>
        <v>0</v>
      </c>
      <c r="V149" s="45">
        <v>0</v>
      </c>
      <c r="W149" s="17">
        <f>W151+W152</f>
        <v>0</v>
      </c>
      <c r="X149" s="17">
        <f>X151+X152</f>
        <v>0</v>
      </c>
      <c r="Y149" s="45">
        <v>0</v>
      </c>
      <c r="Z149" s="17">
        <v>0</v>
      </c>
      <c r="AA149" s="17">
        <f>AA151+AA152</f>
        <v>0</v>
      </c>
      <c r="AB149" s="45">
        <v>0</v>
      </c>
      <c r="AC149" s="17">
        <f>AC151+AC152</f>
        <v>0</v>
      </c>
      <c r="AD149" s="17">
        <f>AD151+AD152</f>
        <v>0</v>
      </c>
      <c r="AE149" s="45">
        <v>0</v>
      </c>
      <c r="AF149" s="17">
        <v>20</v>
      </c>
      <c r="AG149" s="17">
        <f>AG151+AG152</f>
        <v>20</v>
      </c>
      <c r="AH149" s="45">
        <f>AG149/AF149*100</f>
        <v>100</v>
      </c>
      <c r="AI149" s="17">
        <v>0</v>
      </c>
      <c r="AJ149" s="17">
        <f>AJ151+AJ152</f>
        <v>0</v>
      </c>
      <c r="AK149" s="45">
        <v>0</v>
      </c>
      <c r="AL149" s="17">
        <f>AL151+AL152</f>
        <v>186</v>
      </c>
      <c r="AM149" s="17">
        <f>AM151+AM152</f>
        <v>0</v>
      </c>
      <c r="AN149" s="45">
        <v>0</v>
      </c>
      <c r="AO149" s="17">
        <f>AO151+AO152</f>
        <v>0</v>
      </c>
      <c r="AP149" s="17">
        <f>AP151+AP152</f>
        <v>0</v>
      </c>
      <c r="AQ149" s="45">
        <v>0</v>
      </c>
      <c r="AR149" s="109" t="s">
        <v>232</v>
      </c>
      <c r="AS149" s="105"/>
      <c r="AT149" s="11"/>
      <c r="AU149" s="11"/>
      <c r="AV149" s="11"/>
    </row>
    <row r="150" spans="1:48" s="13" customFormat="1" ht="26.25" customHeight="1">
      <c r="A150" s="166"/>
      <c r="B150" s="130"/>
      <c r="C150" s="144"/>
      <c r="D150" s="14" t="s">
        <v>126</v>
      </c>
      <c r="E150" s="8">
        <f>H150+K150+N150+Q150+T150+W150+Z150+AC150+AF150+AI150+AL150+AO150</f>
        <v>0</v>
      </c>
      <c r="F150" s="15">
        <f t="shared" ref="F150" si="276">I150+L150+O150+R150+U150+X150+AA150+AD150+AG150+AJ150+AM150+AP150</f>
        <v>0</v>
      </c>
      <c r="G150" s="8">
        <v>0</v>
      </c>
      <c r="H150" s="19">
        <v>0</v>
      </c>
      <c r="I150" s="20">
        <v>0</v>
      </c>
      <c r="J150" s="20">
        <v>0</v>
      </c>
      <c r="K150" s="20">
        <v>0</v>
      </c>
      <c r="L150" s="21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110"/>
      <c r="AS150" s="112"/>
      <c r="AT150" s="11"/>
      <c r="AU150" s="11"/>
      <c r="AV150" s="11"/>
    </row>
    <row r="151" spans="1:48" s="12" customFormat="1" ht="25.5" customHeight="1">
      <c r="A151" s="166"/>
      <c r="B151" s="130"/>
      <c r="C151" s="144"/>
      <c r="D151" s="16" t="s">
        <v>24</v>
      </c>
      <c r="E151" s="8">
        <f>H151+K151+N151+Q151+T151+W151+Z151+AC151+AF151+AI151+AL151+AO151</f>
        <v>0</v>
      </c>
      <c r="F151" s="15">
        <f>I151+L151+O151+R151+U151+X151+AA151+AD151+AG151+AJ151+AM151+AP151</f>
        <v>0</v>
      </c>
      <c r="G151" s="8">
        <v>0</v>
      </c>
      <c r="H151" s="19">
        <v>0</v>
      </c>
      <c r="I151" s="20">
        <v>0</v>
      </c>
      <c r="J151" s="20">
        <v>0</v>
      </c>
      <c r="K151" s="20">
        <v>0</v>
      </c>
      <c r="L151" s="21">
        <v>0</v>
      </c>
      <c r="M151" s="20">
        <v>0</v>
      </c>
      <c r="N151" s="19">
        <v>0</v>
      </c>
      <c r="O151" s="20">
        <v>0</v>
      </c>
      <c r="P151" s="20">
        <v>0</v>
      </c>
      <c r="Q151" s="20">
        <v>0</v>
      </c>
      <c r="R151" s="21">
        <v>0</v>
      </c>
      <c r="S151" s="20">
        <v>0</v>
      </c>
      <c r="T151" s="19">
        <v>0</v>
      </c>
      <c r="U151" s="21">
        <v>0</v>
      </c>
      <c r="V151" s="20">
        <v>0</v>
      </c>
      <c r="W151" s="19">
        <v>0</v>
      </c>
      <c r="X151" s="20">
        <v>0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110"/>
      <c r="AS151" s="112"/>
      <c r="AT151" s="11"/>
      <c r="AU151" s="11"/>
      <c r="AV151" s="11"/>
    </row>
    <row r="152" spans="1:48" s="12" customFormat="1" ht="16.5" customHeight="1">
      <c r="A152" s="166"/>
      <c r="B152" s="130"/>
      <c r="C152" s="144"/>
      <c r="D152" s="16" t="s">
        <v>127</v>
      </c>
      <c r="E152" s="8">
        <v>206</v>
      </c>
      <c r="F152" s="15">
        <f>I152+L152+O152+R152+U152+X152+AA152+AD152+AG152+AJ152+AM152+AP152</f>
        <v>20</v>
      </c>
      <c r="G152" s="8">
        <f>F152/E152*100</f>
        <v>9.7087378640776691</v>
      </c>
      <c r="H152" s="19">
        <v>0</v>
      </c>
      <c r="I152" s="20">
        <v>0</v>
      </c>
      <c r="J152" s="20">
        <v>0</v>
      </c>
      <c r="K152" s="20">
        <v>0</v>
      </c>
      <c r="L152" s="21">
        <v>0</v>
      </c>
      <c r="M152" s="20">
        <v>0</v>
      </c>
      <c r="N152" s="19">
        <v>0</v>
      </c>
      <c r="O152" s="20">
        <v>0</v>
      </c>
      <c r="P152" s="20">
        <v>0</v>
      </c>
      <c r="Q152" s="20">
        <v>0</v>
      </c>
      <c r="R152" s="21">
        <v>0</v>
      </c>
      <c r="S152" s="20">
        <v>0</v>
      </c>
      <c r="T152" s="19">
        <v>0</v>
      </c>
      <c r="U152" s="21">
        <v>0</v>
      </c>
      <c r="V152" s="20">
        <v>0</v>
      </c>
      <c r="W152" s="19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20</v>
      </c>
      <c r="AG152" s="20">
        <v>20</v>
      </c>
      <c r="AH152" s="20">
        <f>AG152/AF152*100</f>
        <v>100</v>
      </c>
      <c r="AI152" s="20">
        <v>0</v>
      </c>
      <c r="AJ152" s="20">
        <v>0</v>
      </c>
      <c r="AK152" s="20">
        <v>0</v>
      </c>
      <c r="AL152" s="20">
        <v>186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110"/>
      <c r="AS152" s="112"/>
      <c r="AT152" s="11"/>
      <c r="AU152" s="11"/>
      <c r="AV152" s="11"/>
    </row>
    <row r="153" spans="1:48" s="12" customFormat="1" ht="27" customHeight="1">
      <c r="A153" s="167"/>
      <c r="B153" s="131"/>
      <c r="C153" s="145"/>
      <c r="D153" s="29" t="s">
        <v>128</v>
      </c>
      <c r="E153" s="8">
        <f t="shared" ref="E153" si="277">H153+K153+N153+Q153+T153+W153+Z153+AC153+AF153+AI153+AL153+AO153</f>
        <v>0</v>
      </c>
      <c r="F153" s="15">
        <f>I153+L153+O153+R153+U153+X153+AA153+AD153+AG153+AJ153+AM153+AP153</f>
        <v>0</v>
      </c>
      <c r="G153" s="8">
        <v>0</v>
      </c>
      <c r="H153" s="19">
        <v>0</v>
      </c>
      <c r="I153" s="20">
        <v>0</v>
      </c>
      <c r="J153" s="20">
        <v>0</v>
      </c>
      <c r="K153" s="20">
        <v>0</v>
      </c>
      <c r="L153" s="21">
        <v>0</v>
      </c>
      <c r="M153" s="20">
        <v>0</v>
      </c>
      <c r="N153" s="19">
        <v>0</v>
      </c>
      <c r="O153" s="20">
        <v>0</v>
      </c>
      <c r="P153" s="20">
        <v>0</v>
      </c>
      <c r="Q153" s="20">
        <v>0</v>
      </c>
      <c r="R153" s="21">
        <v>0</v>
      </c>
      <c r="S153" s="20">
        <v>0</v>
      </c>
      <c r="T153" s="19">
        <v>0</v>
      </c>
      <c r="U153" s="21">
        <v>0</v>
      </c>
      <c r="V153" s="20">
        <v>0</v>
      </c>
      <c r="W153" s="19">
        <v>0</v>
      </c>
      <c r="X153" s="20">
        <v>0</v>
      </c>
      <c r="Y153" s="20">
        <v>0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111"/>
      <c r="AS153" s="113"/>
      <c r="AT153" s="11"/>
      <c r="AU153" s="11"/>
      <c r="AV153" s="11"/>
    </row>
    <row r="154" spans="1:48" s="55" customFormat="1" ht="16.5" customHeight="1">
      <c r="A154" s="121" t="s">
        <v>72</v>
      </c>
      <c r="B154" s="192" t="s">
        <v>112</v>
      </c>
      <c r="C154" s="202" t="s">
        <v>144</v>
      </c>
      <c r="D154" s="191" t="s">
        <v>27</v>
      </c>
      <c r="E154" s="92" t="s">
        <v>36</v>
      </c>
      <c r="F154" s="92" t="s">
        <v>36</v>
      </c>
      <c r="G154" s="92" t="s">
        <v>36</v>
      </c>
      <c r="H154" s="92" t="s">
        <v>36</v>
      </c>
      <c r="I154" s="92" t="s">
        <v>36</v>
      </c>
      <c r="J154" s="92" t="s">
        <v>36</v>
      </c>
      <c r="K154" s="92" t="s">
        <v>36</v>
      </c>
      <c r="L154" s="92" t="s">
        <v>36</v>
      </c>
      <c r="M154" s="92" t="s">
        <v>36</v>
      </c>
      <c r="N154" s="92" t="s">
        <v>36</v>
      </c>
      <c r="O154" s="92" t="s">
        <v>36</v>
      </c>
      <c r="P154" s="92" t="s">
        <v>36</v>
      </c>
      <c r="Q154" s="92" t="s">
        <v>36</v>
      </c>
      <c r="R154" s="92" t="s">
        <v>36</v>
      </c>
      <c r="S154" s="92" t="s">
        <v>36</v>
      </c>
      <c r="T154" s="92" t="s">
        <v>36</v>
      </c>
      <c r="U154" s="92" t="s">
        <v>36</v>
      </c>
      <c r="V154" s="92" t="s">
        <v>36</v>
      </c>
      <c r="W154" s="92" t="s">
        <v>36</v>
      </c>
      <c r="X154" s="92" t="s">
        <v>36</v>
      </c>
      <c r="Y154" s="92" t="s">
        <v>36</v>
      </c>
      <c r="Z154" s="92" t="s">
        <v>36</v>
      </c>
      <c r="AA154" s="92" t="s">
        <v>36</v>
      </c>
      <c r="AB154" s="92" t="s">
        <v>36</v>
      </c>
      <c r="AC154" s="92" t="s">
        <v>36</v>
      </c>
      <c r="AD154" s="92" t="s">
        <v>36</v>
      </c>
      <c r="AE154" s="92" t="s">
        <v>36</v>
      </c>
      <c r="AF154" s="92" t="s">
        <v>36</v>
      </c>
      <c r="AG154" s="92" t="s">
        <v>36</v>
      </c>
      <c r="AH154" s="92" t="s">
        <v>36</v>
      </c>
      <c r="AI154" s="92" t="s">
        <v>36</v>
      </c>
      <c r="AJ154" s="92" t="s">
        <v>36</v>
      </c>
      <c r="AK154" s="92" t="s">
        <v>36</v>
      </c>
      <c r="AL154" s="92" t="s">
        <v>36</v>
      </c>
      <c r="AM154" s="92" t="s">
        <v>36</v>
      </c>
      <c r="AN154" s="92" t="s">
        <v>36</v>
      </c>
      <c r="AO154" s="92" t="s">
        <v>36</v>
      </c>
      <c r="AP154" s="92" t="s">
        <v>36</v>
      </c>
      <c r="AQ154" s="92" t="s">
        <v>36</v>
      </c>
      <c r="AR154" s="109" t="s">
        <v>216</v>
      </c>
      <c r="AS154" s="105"/>
      <c r="AT154" s="11"/>
      <c r="AU154" s="11"/>
      <c r="AV154" s="11"/>
    </row>
    <row r="155" spans="1:48" s="12" customFormat="1" ht="16.5" customHeight="1">
      <c r="A155" s="122"/>
      <c r="B155" s="193"/>
      <c r="C155" s="144"/>
      <c r="D155" s="14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110"/>
      <c r="AS155" s="112"/>
      <c r="AT155" s="11"/>
      <c r="AU155" s="11"/>
      <c r="AV155" s="11"/>
    </row>
    <row r="156" spans="1:48" s="12" customFormat="1" ht="85.5" customHeight="1">
      <c r="A156" s="123"/>
      <c r="B156" s="194"/>
      <c r="C156" s="145"/>
      <c r="D156" s="14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111"/>
      <c r="AS156" s="113"/>
      <c r="AT156" s="11"/>
      <c r="AU156" s="11"/>
      <c r="AV156" s="11"/>
    </row>
    <row r="157" spans="1:48" s="55" customFormat="1" ht="16.5" customHeight="1">
      <c r="A157" s="121" t="s">
        <v>73</v>
      </c>
      <c r="B157" s="192" t="s">
        <v>113</v>
      </c>
      <c r="C157" s="191" t="s">
        <v>145</v>
      </c>
      <c r="D157" s="191" t="s">
        <v>27</v>
      </c>
      <c r="E157" s="92" t="s">
        <v>36</v>
      </c>
      <c r="F157" s="97" t="s">
        <v>36</v>
      </c>
      <c r="G157" s="92" t="s">
        <v>36</v>
      </c>
      <c r="H157" s="132" t="s">
        <v>36</v>
      </c>
      <c r="I157" s="92" t="s">
        <v>36</v>
      </c>
      <c r="J157" s="92" t="s">
        <v>36</v>
      </c>
      <c r="K157" s="92" t="s">
        <v>36</v>
      </c>
      <c r="L157" s="97" t="s">
        <v>36</v>
      </c>
      <c r="M157" s="97" t="s">
        <v>36</v>
      </c>
      <c r="N157" s="97" t="s">
        <v>36</v>
      </c>
      <c r="O157" s="97" t="s">
        <v>36</v>
      </c>
      <c r="P157" s="97" t="s">
        <v>36</v>
      </c>
      <c r="Q157" s="97" t="s">
        <v>36</v>
      </c>
      <c r="R157" s="97" t="s">
        <v>36</v>
      </c>
      <c r="S157" s="97" t="s">
        <v>36</v>
      </c>
      <c r="T157" s="97" t="s">
        <v>36</v>
      </c>
      <c r="U157" s="97" t="s">
        <v>36</v>
      </c>
      <c r="V157" s="97" t="s">
        <v>36</v>
      </c>
      <c r="W157" s="97" t="s">
        <v>36</v>
      </c>
      <c r="X157" s="97" t="s">
        <v>36</v>
      </c>
      <c r="Y157" s="97" t="s">
        <v>36</v>
      </c>
      <c r="Z157" s="97" t="s">
        <v>36</v>
      </c>
      <c r="AA157" s="97" t="s">
        <v>36</v>
      </c>
      <c r="AB157" s="97" t="s">
        <v>36</v>
      </c>
      <c r="AC157" s="97" t="s">
        <v>36</v>
      </c>
      <c r="AD157" s="97" t="s">
        <v>36</v>
      </c>
      <c r="AE157" s="97" t="s">
        <v>36</v>
      </c>
      <c r="AF157" s="97" t="s">
        <v>36</v>
      </c>
      <c r="AG157" s="97" t="s">
        <v>36</v>
      </c>
      <c r="AH157" s="97" t="s">
        <v>36</v>
      </c>
      <c r="AI157" s="97" t="s">
        <v>36</v>
      </c>
      <c r="AJ157" s="97" t="s">
        <v>36</v>
      </c>
      <c r="AK157" s="97" t="s">
        <v>36</v>
      </c>
      <c r="AL157" s="97" t="s">
        <v>36</v>
      </c>
      <c r="AM157" s="97" t="s">
        <v>36</v>
      </c>
      <c r="AN157" s="97" t="s">
        <v>36</v>
      </c>
      <c r="AO157" s="97" t="s">
        <v>36</v>
      </c>
      <c r="AP157" s="97" t="s">
        <v>36</v>
      </c>
      <c r="AQ157" s="97" t="s">
        <v>36</v>
      </c>
      <c r="AR157" s="109" t="s">
        <v>207</v>
      </c>
      <c r="AS157" s="105"/>
      <c r="AT157" s="11"/>
      <c r="AU157" s="11"/>
      <c r="AV157" s="11"/>
    </row>
    <row r="158" spans="1:48" s="12" customFormat="1" ht="16.5" customHeight="1">
      <c r="A158" s="122"/>
      <c r="B158" s="193"/>
      <c r="C158" s="144"/>
      <c r="D158" s="144"/>
      <c r="E158" s="95"/>
      <c r="F158" s="100"/>
      <c r="G158" s="95"/>
      <c r="H158" s="133"/>
      <c r="I158" s="130"/>
      <c r="J158" s="130"/>
      <c r="K158" s="130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110"/>
      <c r="AS158" s="112"/>
      <c r="AT158" s="11"/>
      <c r="AU158" s="11"/>
      <c r="AV158" s="11"/>
    </row>
    <row r="159" spans="1:48" s="12" customFormat="1" ht="86.25" customHeight="1">
      <c r="A159" s="123"/>
      <c r="B159" s="194"/>
      <c r="C159" s="145"/>
      <c r="D159" s="145"/>
      <c r="E159" s="96"/>
      <c r="F159" s="101"/>
      <c r="G159" s="96"/>
      <c r="H159" s="134"/>
      <c r="I159" s="131"/>
      <c r="J159" s="131"/>
      <c r="K159" s="131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111"/>
      <c r="AS159" s="113"/>
      <c r="AT159" s="11"/>
      <c r="AU159" s="11"/>
      <c r="AV159" s="11"/>
    </row>
    <row r="160" spans="1:48" s="13" customFormat="1" ht="16.5" customHeight="1">
      <c r="A160" s="121" t="s">
        <v>32</v>
      </c>
      <c r="B160" s="140" t="s">
        <v>34</v>
      </c>
      <c r="C160" s="195"/>
      <c r="D160" s="14" t="s">
        <v>22</v>
      </c>
      <c r="E160" s="8">
        <f>H160+K160+N160+Q160+T160+W160+Z160+AC160+AF160+AI160+AL160+AO160</f>
        <v>110</v>
      </c>
      <c r="F160" s="15">
        <f t="shared" ref="F160" si="278">I160+L160+O160+R160+U160+X160+AA160+AD160+AG160+AJ160+AM160+AP160</f>
        <v>110</v>
      </c>
      <c r="G160" s="8">
        <f>F160/E160*100</f>
        <v>100</v>
      </c>
      <c r="H160" s="45">
        <f>H161+H162+H163+H164</f>
        <v>0</v>
      </c>
      <c r="I160" s="45">
        <f>I161+I162+I163+I164</f>
        <v>0</v>
      </c>
      <c r="J160" s="45">
        <v>0</v>
      </c>
      <c r="K160" s="84">
        <f>K161+K162+K163+K164</f>
        <v>0</v>
      </c>
      <c r="L160" s="84">
        <f>L161+L162+L163+L164</f>
        <v>0</v>
      </c>
      <c r="M160" s="45">
        <v>0</v>
      </c>
      <c r="N160" s="84">
        <f>N161+N162+N163+N164</f>
        <v>10</v>
      </c>
      <c r="O160" s="84">
        <f>O161+O162+O163+O164</f>
        <v>0</v>
      </c>
      <c r="P160" s="84">
        <v>0</v>
      </c>
      <c r="Q160" s="84">
        <f>Q161+Q162+Q163+Q164</f>
        <v>0</v>
      </c>
      <c r="R160" s="84">
        <f>R161+R162+R163+R164</f>
        <v>10</v>
      </c>
      <c r="S160" s="45">
        <v>100</v>
      </c>
      <c r="T160" s="84">
        <f>T161+T162+T163+T164</f>
        <v>0</v>
      </c>
      <c r="U160" s="84">
        <f>U161+U162+U163+U164</f>
        <v>0</v>
      </c>
      <c r="V160" s="45">
        <v>0</v>
      </c>
      <c r="W160" s="84">
        <f>W161+W162+W163+W164</f>
        <v>60</v>
      </c>
      <c r="X160" s="84">
        <f>X161+X162+X163+X164</f>
        <v>10</v>
      </c>
      <c r="Y160" s="44">
        <f>X160/W160*100</f>
        <v>16.666666666666664</v>
      </c>
      <c r="Z160" s="84">
        <f>Z161+Z162+Z163+Z164</f>
        <v>30</v>
      </c>
      <c r="AA160" s="84">
        <f>AA161+AA162+AA163+AA164</f>
        <v>30</v>
      </c>
      <c r="AB160" s="90">
        <f>AA160/Z160*100</f>
        <v>100</v>
      </c>
      <c r="AC160" s="84">
        <f>AC161+AC162+AC163+AC164</f>
        <v>0</v>
      </c>
      <c r="AD160" s="84">
        <f>AD161+AD162+AD163+AD164</f>
        <v>0</v>
      </c>
      <c r="AE160" s="44">
        <v>0</v>
      </c>
      <c r="AF160" s="84">
        <f>AF161+AF162+AF163+AF164</f>
        <v>10</v>
      </c>
      <c r="AG160" s="84">
        <f>AG161+AG162+AG163+AG164</f>
        <v>60</v>
      </c>
      <c r="AH160" s="44">
        <f>AG160/AF160*100</f>
        <v>600</v>
      </c>
      <c r="AI160" s="84">
        <f>AI161+AI162+AI163+AI164</f>
        <v>0</v>
      </c>
      <c r="AJ160" s="84">
        <f>AJ161+AJ162+AJ163+AJ164</f>
        <v>0</v>
      </c>
      <c r="AK160" s="44">
        <f t="shared" ref="AK160:AN160" si="279">AK161+AK162+AK163+AK164</f>
        <v>0</v>
      </c>
      <c r="AL160" s="84">
        <f>AL161+AL162+AL163+AL164</f>
        <v>0</v>
      </c>
      <c r="AM160" s="84">
        <f>AM161+AM162+AM163+AM164</f>
        <v>0</v>
      </c>
      <c r="AN160" s="44">
        <f t="shared" si="279"/>
        <v>0</v>
      </c>
      <c r="AO160" s="84">
        <f>AO161+AO162+AO163+AO164</f>
        <v>0</v>
      </c>
      <c r="AP160" s="84">
        <f>AP161+AP162+AP163+AP164</f>
        <v>0</v>
      </c>
      <c r="AQ160" s="44">
        <v>0</v>
      </c>
      <c r="AR160" s="108"/>
      <c r="AS160" s="108"/>
      <c r="AT160" s="11"/>
      <c r="AU160" s="11"/>
      <c r="AV160" s="11"/>
    </row>
    <row r="161" spans="1:48" s="13" customFormat="1" ht="25.5" customHeight="1">
      <c r="A161" s="122"/>
      <c r="B161" s="196"/>
      <c r="C161" s="197"/>
      <c r="D161" s="14" t="s">
        <v>23</v>
      </c>
      <c r="E161" s="8">
        <f>H161+K161+N161+Q161+T161+W161+Z161+AC161+AF161+AI161+AL161+AO161</f>
        <v>0</v>
      </c>
      <c r="F161" s="35">
        <v>0</v>
      </c>
      <c r="G161" s="8">
        <v>0</v>
      </c>
      <c r="H161" s="50">
        <f t="shared" ref="H161:I163" si="280">H166+H177+H188+H193+H198+H206+H212</f>
        <v>0</v>
      </c>
      <c r="I161" s="83">
        <f t="shared" si="280"/>
        <v>0</v>
      </c>
      <c r="J161" s="45">
        <v>0</v>
      </c>
      <c r="K161" s="83">
        <f t="shared" ref="K161:L163" si="281">K166+K177+K188+K193+K198+K206+K212</f>
        <v>0</v>
      </c>
      <c r="L161" s="83">
        <f t="shared" si="281"/>
        <v>0</v>
      </c>
      <c r="M161" s="45">
        <v>0</v>
      </c>
      <c r="N161" s="83">
        <f t="shared" ref="N161:O163" si="282">N166+N177+N188+N193+N198+N206+N212</f>
        <v>0</v>
      </c>
      <c r="O161" s="83">
        <f t="shared" si="282"/>
        <v>0</v>
      </c>
      <c r="P161" s="45">
        <v>0</v>
      </c>
      <c r="Q161" s="83">
        <f t="shared" ref="Q161:R163" si="283">Q166+Q177+Q188+Q193+Q198+Q206+Q212</f>
        <v>0</v>
      </c>
      <c r="R161" s="83">
        <f t="shared" si="283"/>
        <v>0</v>
      </c>
      <c r="S161" s="45">
        <v>0</v>
      </c>
      <c r="T161" s="83">
        <f t="shared" ref="T161:U163" si="284">T166+T177+T188+T193+T198+T206+T212</f>
        <v>0</v>
      </c>
      <c r="U161" s="83">
        <f t="shared" si="284"/>
        <v>0</v>
      </c>
      <c r="V161" s="45">
        <v>0</v>
      </c>
      <c r="W161" s="83">
        <f t="shared" ref="W161:X163" si="285">W166+W177+W188+W193+W198+W206+W212</f>
        <v>0</v>
      </c>
      <c r="X161" s="83">
        <f t="shared" si="285"/>
        <v>0</v>
      </c>
      <c r="Y161" s="44">
        <v>0</v>
      </c>
      <c r="Z161" s="83">
        <f t="shared" ref="Z161:AA163" si="286">Z166+Z177+Z188+Z193+Z198+Z206+Z212</f>
        <v>0</v>
      </c>
      <c r="AA161" s="83">
        <f t="shared" si="286"/>
        <v>0</v>
      </c>
      <c r="AB161" s="44">
        <v>0</v>
      </c>
      <c r="AC161" s="83">
        <f t="shared" ref="AC161:AD163" si="287">AC166+AC177+AC188+AC193+AC198+AC206+AC212</f>
        <v>0</v>
      </c>
      <c r="AD161" s="83">
        <f t="shared" si="287"/>
        <v>0</v>
      </c>
      <c r="AE161" s="44">
        <v>0</v>
      </c>
      <c r="AF161" s="83">
        <f t="shared" ref="AF161:AG163" si="288">AF166+AF177+AF188+AF193+AF198+AF206+AF212</f>
        <v>0</v>
      </c>
      <c r="AG161" s="83">
        <f t="shared" si="288"/>
        <v>0</v>
      </c>
      <c r="AH161" s="44">
        <v>0</v>
      </c>
      <c r="AI161" s="83">
        <f t="shared" ref="AI161:AJ163" si="289">AI166+AI177+AI188+AI193+AI198+AI206+AI212</f>
        <v>0</v>
      </c>
      <c r="AJ161" s="83">
        <f t="shared" si="289"/>
        <v>0</v>
      </c>
      <c r="AK161" s="81">
        <v>0</v>
      </c>
      <c r="AL161" s="83">
        <f t="shared" ref="AL161:AM163" si="290">AL166+AL177+AL188+AL193+AL198+AL206+AL212</f>
        <v>0</v>
      </c>
      <c r="AM161" s="83">
        <f t="shared" si="290"/>
        <v>0</v>
      </c>
      <c r="AN161" s="81">
        <v>0</v>
      </c>
      <c r="AO161" s="83">
        <f t="shared" ref="AO161:AP163" si="291">AO166+AO177+AO188+AO193+AO198+AO206+AO212</f>
        <v>0</v>
      </c>
      <c r="AP161" s="83">
        <f t="shared" si="291"/>
        <v>0</v>
      </c>
      <c r="AQ161" s="81">
        <v>0</v>
      </c>
      <c r="AR161" s="106"/>
      <c r="AS161" s="106"/>
      <c r="AT161" s="11"/>
      <c r="AU161" s="11"/>
      <c r="AV161" s="11"/>
    </row>
    <row r="162" spans="1:48" s="13" customFormat="1" ht="30" customHeight="1">
      <c r="A162" s="122"/>
      <c r="B162" s="196"/>
      <c r="C162" s="197"/>
      <c r="D162" s="16" t="s">
        <v>24</v>
      </c>
      <c r="E162" s="8">
        <f>H162+K162+N162+Q162+T162+W162+Z162+AC162+AF162+AI162+AL162+AO162</f>
        <v>0</v>
      </c>
      <c r="F162" s="15">
        <f t="shared" ref="F162" si="292">I162+L162+O162+R162+U162+X162+AA162+AD162+AG162+AJ162+AM162+AP162</f>
        <v>0</v>
      </c>
      <c r="G162" s="8">
        <v>0</v>
      </c>
      <c r="H162" s="50">
        <f t="shared" si="280"/>
        <v>0</v>
      </c>
      <c r="I162" s="83">
        <f t="shared" si="280"/>
        <v>0</v>
      </c>
      <c r="J162" s="45">
        <v>0</v>
      </c>
      <c r="K162" s="83">
        <f t="shared" si="281"/>
        <v>0</v>
      </c>
      <c r="L162" s="83">
        <f t="shared" si="281"/>
        <v>0</v>
      </c>
      <c r="M162" s="45">
        <v>0</v>
      </c>
      <c r="N162" s="83">
        <f t="shared" si="282"/>
        <v>0</v>
      </c>
      <c r="O162" s="83">
        <f t="shared" si="282"/>
        <v>0</v>
      </c>
      <c r="P162" s="45">
        <v>0</v>
      </c>
      <c r="Q162" s="83">
        <f t="shared" si="283"/>
        <v>0</v>
      </c>
      <c r="R162" s="83">
        <f t="shared" si="283"/>
        <v>0</v>
      </c>
      <c r="S162" s="45">
        <v>0</v>
      </c>
      <c r="T162" s="83">
        <f t="shared" si="284"/>
        <v>0</v>
      </c>
      <c r="U162" s="83">
        <f t="shared" si="284"/>
        <v>0</v>
      </c>
      <c r="V162" s="45">
        <v>0</v>
      </c>
      <c r="W162" s="83">
        <f t="shared" si="285"/>
        <v>0</v>
      </c>
      <c r="X162" s="83">
        <f t="shared" si="285"/>
        <v>0</v>
      </c>
      <c r="Y162" s="44">
        <v>0</v>
      </c>
      <c r="Z162" s="83">
        <f t="shared" si="286"/>
        <v>0</v>
      </c>
      <c r="AA162" s="83">
        <f t="shared" si="286"/>
        <v>0</v>
      </c>
      <c r="AB162" s="44">
        <v>0</v>
      </c>
      <c r="AC162" s="83">
        <f t="shared" si="287"/>
        <v>0</v>
      </c>
      <c r="AD162" s="83">
        <f t="shared" si="287"/>
        <v>0</v>
      </c>
      <c r="AE162" s="44">
        <v>0</v>
      </c>
      <c r="AF162" s="83">
        <f t="shared" si="288"/>
        <v>0</v>
      </c>
      <c r="AG162" s="83">
        <f t="shared" si="288"/>
        <v>0</v>
      </c>
      <c r="AH162" s="44">
        <v>0</v>
      </c>
      <c r="AI162" s="83">
        <f t="shared" si="289"/>
        <v>0</v>
      </c>
      <c r="AJ162" s="83">
        <f t="shared" si="289"/>
        <v>0</v>
      </c>
      <c r="AK162" s="44">
        <v>0</v>
      </c>
      <c r="AL162" s="83">
        <f t="shared" si="290"/>
        <v>0</v>
      </c>
      <c r="AM162" s="83">
        <f t="shared" si="290"/>
        <v>0</v>
      </c>
      <c r="AN162" s="44">
        <v>0</v>
      </c>
      <c r="AO162" s="83">
        <f t="shared" si="291"/>
        <v>0</v>
      </c>
      <c r="AP162" s="83">
        <f t="shared" si="291"/>
        <v>0</v>
      </c>
      <c r="AQ162" s="44">
        <v>0</v>
      </c>
      <c r="AR162" s="106"/>
      <c r="AS162" s="106"/>
      <c r="AT162" s="11"/>
      <c r="AU162" s="11"/>
      <c r="AV162" s="11"/>
    </row>
    <row r="163" spans="1:48" s="13" customFormat="1" ht="16.5" customHeight="1">
      <c r="A163" s="122"/>
      <c r="B163" s="196"/>
      <c r="C163" s="197"/>
      <c r="D163" s="16" t="s">
        <v>127</v>
      </c>
      <c r="E163" s="8">
        <f>H163+K163+N163+Q163+T163+W163+Z163+AC163+AF163+AI163+AL163+AO163</f>
        <v>110</v>
      </c>
      <c r="F163" s="8">
        <f>I163+L163+O163+R163+U163+X163+AA163+AD163+AG163+AJ163+AM163+AP163</f>
        <v>110</v>
      </c>
      <c r="G163" s="8">
        <f>F163/E163*100</f>
        <v>100</v>
      </c>
      <c r="H163" s="50">
        <f t="shared" si="280"/>
        <v>0</v>
      </c>
      <c r="I163" s="83">
        <f>I168+I179+I190+I195+I200+I208+I214</f>
        <v>0</v>
      </c>
      <c r="J163" s="45">
        <v>0</v>
      </c>
      <c r="K163" s="83">
        <f t="shared" si="281"/>
        <v>0</v>
      </c>
      <c r="L163" s="89">
        <f>L168+L179+L190+L195+L200+L208+L214</f>
        <v>0</v>
      </c>
      <c r="M163" s="45">
        <v>0</v>
      </c>
      <c r="N163" s="83">
        <f t="shared" si="282"/>
        <v>10</v>
      </c>
      <c r="O163" s="89">
        <f>O168+O179+O190+O195+O200+O208+O214</f>
        <v>0</v>
      </c>
      <c r="P163" s="45">
        <v>0</v>
      </c>
      <c r="Q163" s="83">
        <f t="shared" si="283"/>
        <v>0</v>
      </c>
      <c r="R163" s="89">
        <f>R168+R179+R190+R195+R200+R208+R214</f>
        <v>10</v>
      </c>
      <c r="S163" s="45">
        <v>100</v>
      </c>
      <c r="T163" s="83">
        <f t="shared" si="284"/>
        <v>0</v>
      </c>
      <c r="U163" s="89">
        <f>U168+U179+U190+U195+U200+U208+U214</f>
        <v>0</v>
      </c>
      <c r="V163" s="45">
        <v>0</v>
      </c>
      <c r="W163" s="83">
        <f t="shared" si="285"/>
        <v>60</v>
      </c>
      <c r="X163" s="89">
        <f>X168+X179+X190+X195+X200+X208+X214</f>
        <v>10</v>
      </c>
      <c r="Y163" s="45">
        <f>X163/W163*100</f>
        <v>16.666666666666664</v>
      </c>
      <c r="Z163" s="83">
        <f t="shared" si="286"/>
        <v>30</v>
      </c>
      <c r="AA163" s="89">
        <f>AA168+AA179+AA190+AA195+AA200+AA208+AA214</f>
        <v>30</v>
      </c>
      <c r="AB163" s="90">
        <f>AA163/Z163*100</f>
        <v>100</v>
      </c>
      <c r="AC163" s="83">
        <f t="shared" si="287"/>
        <v>0</v>
      </c>
      <c r="AD163" s="89">
        <f>AD168+AD179+AD190+AD195+AD200+AD208+AD214</f>
        <v>0</v>
      </c>
      <c r="AE163" s="44">
        <v>0</v>
      </c>
      <c r="AF163" s="83">
        <f t="shared" si="288"/>
        <v>10</v>
      </c>
      <c r="AG163" s="89">
        <f>AG168+AG179+AG190+AG195+AG200+AG208+AG214</f>
        <v>60</v>
      </c>
      <c r="AH163" s="44">
        <f>AG163/AF163*100</f>
        <v>600</v>
      </c>
      <c r="AI163" s="83">
        <f t="shared" si="289"/>
        <v>0</v>
      </c>
      <c r="AJ163" s="83">
        <f t="shared" si="289"/>
        <v>0</v>
      </c>
      <c r="AK163" s="44">
        <v>0</v>
      </c>
      <c r="AL163" s="83">
        <f t="shared" si="290"/>
        <v>0</v>
      </c>
      <c r="AM163" s="83">
        <f t="shared" si="290"/>
        <v>0</v>
      </c>
      <c r="AN163" s="44">
        <v>0</v>
      </c>
      <c r="AO163" s="83">
        <f t="shared" si="291"/>
        <v>0</v>
      </c>
      <c r="AP163" s="83">
        <f t="shared" si="291"/>
        <v>0</v>
      </c>
      <c r="AQ163" s="44">
        <v>0</v>
      </c>
      <c r="AR163" s="106"/>
      <c r="AS163" s="106"/>
      <c r="AT163" s="11"/>
      <c r="AU163" s="11"/>
      <c r="AV163" s="11"/>
    </row>
    <row r="164" spans="1:48" s="13" customFormat="1" ht="31.5" customHeight="1">
      <c r="A164" s="123"/>
      <c r="B164" s="198"/>
      <c r="C164" s="199"/>
      <c r="D164" s="29" t="s">
        <v>25</v>
      </c>
      <c r="E164" s="8">
        <v>0</v>
      </c>
      <c r="F164" s="15">
        <v>0</v>
      </c>
      <c r="G164" s="8">
        <v>0</v>
      </c>
      <c r="H164" s="50">
        <f t="shared" ref="H164:I164" si="293">H169+H180+H191+H196+H201+H209</f>
        <v>0</v>
      </c>
      <c r="I164" s="50">
        <f t="shared" si="293"/>
        <v>0</v>
      </c>
      <c r="J164" s="45">
        <v>0</v>
      </c>
      <c r="K164" s="50">
        <f t="shared" ref="K164:L164" si="294">K169+K180+K191+K196+K201+K209</f>
        <v>0</v>
      </c>
      <c r="L164" s="50">
        <f t="shared" si="294"/>
        <v>0</v>
      </c>
      <c r="M164" s="45">
        <v>0</v>
      </c>
      <c r="N164" s="50">
        <f t="shared" ref="N164:O164" si="295">N169+N180+N191+N196+N201+N209</f>
        <v>0</v>
      </c>
      <c r="O164" s="50">
        <f t="shared" si="295"/>
        <v>0</v>
      </c>
      <c r="P164" s="45">
        <v>0</v>
      </c>
      <c r="Q164" s="50">
        <f t="shared" ref="Q164:R164" si="296">Q169+Q180+Q191+Q196+Q201+Q209</f>
        <v>0</v>
      </c>
      <c r="R164" s="50">
        <f t="shared" si="296"/>
        <v>0</v>
      </c>
      <c r="S164" s="45">
        <v>0</v>
      </c>
      <c r="T164" s="50">
        <f t="shared" ref="T164:U164" si="297">T169+T180+T191+T196+T201+T209</f>
        <v>0</v>
      </c>
      <c r="U164" s="50">
        <f t="shared" si="297"/>
        <v>0</v>
      </c>
      <c r="V164" s="45">
        <v>0</v>
      </c>
      <c r="W164" s="50">
        <f t="shared" ref="W164:X164" si="298">W169+W180+W191+W196+W201+W209</f>
        <v>0</v>
      </c>
      <c r="X164" s="50">
        <f t="shared" si="298"/>
        <v>0</v>
      </c>
      <c r="Y164" s="44">
        <v>0</v>
      </c>
      <c r="Z164" s="50">
        <f t="shared" ref="Z164:AA164" si="299">Z169+Z180+Z191+Z196+Z201+Z209</f>
        <v>0</v>
      </c>
      <c r="AA164" s="50">
        <f t="shared" si="299"/>
        <v>0</v>
      </c>
      <c r="AB164" s="44">
        <v>0</v>
      </c>
      <c r="AC164" s="50">
        <f t="shared" ref="AC164:AD164" si="300">AC169+AC180+AC191+AC196+AC201+AC209</f>
        <v>0</v>
      </c>
      <c r="AD164" s="50">
        <f t="shared" si="300"/>
        <v>0</v>
      </c>
      <c r="AE164" s="44">
        <v>0</v>
      </c>
      <c r="AF164" s="50">
        <f t="shared" ref="AF164:AG164" si="301">AF169+AF180+AF191+AF196+AF201+AF209</f>
        <v>0</v>
      </c>
      <c r="AG164" s="50">
        <f t="shared" si="301"/>
        <v>0</v>
      </c>
      <c r="AH164" s="44">
        <v>0</v>
      </c>
      <c r="AI164" s="50">
        <f t="shared" ref="AI164:AJ164" si="302">AI169+AI180+AI191+AI196+AI201+AI209</f>
        <v>0</v>
      </c>
      <c r="AJ164" s="50">
        <f t="shared" si="302"/>
        <v>0</v>
      </c>
      <c r="AK164" s="81">
        <v>0</v>
      </c>
      <c r="AL164" s="50">
        <f t="shared" ref="AL164:AM164" si="303">AL169+AL180+AL191+AL196+AL201+AL209</f>
        <v>0</v>
      </c>
      <c r="AM164" s="50">
        <f t="shared" si="303"/>
        <v>0</v>
      </c>
      <c r="AN164" s="81">
        <v>0</v>
      </c>
      <c r="AO164" s="50">
        <f t="shared" ref="AO164:AP164" si="304">AO169+AO180+AO191+AO196+AO201+AO209</f>
        <v>0</v>
      </c>
      <c r="AP164" s="50">
        <f t="shared" si="304"/>
        <v>0</v>
      </c>
      <c r="AQ164" s="81">
        <v>0</v>
      </c>
      <c r="AR164" s="107"/>
      <c r="AS164" s="107"/>
      <c r="AT164" s="11"/>
      <c r="AU164" s="11"/>
      <c r="AV164" s="11"/>
    </row>
    <row r="165" spans="1:48" s="13" customFormat="1" ht="16.5" customHeight="1">
      <c r="A165" s="121" t="s">
        <v>33</v>
      </c>
      <c r="B165" s="192" t="s">
        <v>114</v>
      </c>
      <c r="C165" s="191" t="s">
        <v>136</v>
      </c>
      <c r="D165" s="14" t="s">
        <v>130</v>
      </c>
      <c r="E165" s="8">
        <f>H165+K165+N165+Q165+T165+W165+Z165+AC165+AF165+AI165+AL165+AO165</f>
        <v>0</v>
      </c>
      <c r="F165" s="15">
        <f t="shared" ref="F165" si="305">I165+L165+O165+R165+U165+X165+AA165+AD165+AG165+AJ165+AM165+AP165</f>
        <v>0</v>
      </c>
      <c r="G165" s="8">
        <v>0</v>
      </c>
      <c r="H165" s="17">
        <f>H168+H169</f>
        <v>0</v>
      </c>
      <c r="I165" s="45">
        <f>I168+I169</f>
        <v>0</v>
      </c>
      <c r="J165" s="45">
        <v>0</v>
      </c>
      <c r="K165" s="45">
        <f>K168+K169</f>
        <v>0</v>
      </c>
      <c r="L165" s="23">
        <f>L168+L169</f>
        <v>0</v>
      </c>
      <c r="M165" s="45">
        <v>0</v>
      </c>
      <c r="N165" s="17">
        <f>N168+N169</f>
        <v>0</v>
      </c>
      <c r="O165" s="45">
        <f>O168+O169</f>
        <v>0</v>
      </c>
      <c r="P165" s="45">
        <v>0</v>
      </c>
      <c r="Q165" s="45">
        <v>0</v>
      </c>
      <c r="R165" s="23">
        <v>0</v>
      </c>
      <c r="S165" s="45">
        <v>0</v>
      </c>
      <c r="T165" s="17">
        <v>0</v>
      </c>
      <c r="U165" s="23">
        <v>0</v>
      </c>
      <c r="V165" s="45">
        <v>0</v>
      </c>
      <c r="W165" s="17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109" t="s">
        <v>208</v>
      </c>
      <c r="AS165" s="105"/>
      <c r="AT165" s="11"/>
      <c r="AU165" s="11"/>
      <c r="AV165" s="11"/>
    </row>
    <row r="166" spans="1:48" s="12" customFormat="1" ht="24.75" customHeight="1">
      <c r="A166" s="122"/>
      <c r="B166" s="193"/>
      <c r="C166" s="144"/>
      <c r="D166" s="14" t="s">
        <v>126</v>
      </c>
      <c r="E166" s="8">
        <f>H166+K166+N166+Q166+T166+W166+Z166+AC166+AF166+AI166+AL166+AO166</f>
        <v>0</v>
      </c>
      <c r="F166" s="35">
        <v>0</v>
      </c>
      <c r="G166" s="8">
        <v>0</v>
      </c>
      <c r="H166" s="19">
        <v>0</v>
      </c>
      <c r="I166" s="20">
        <v>0</v>
      </c>
      <c r="J166" s="20">
        <v>0</v>
      </c>
      <c r="K166" s="20">
        <v>0</v>
      </c>
      <c r="L166" s="21">
        <v>0</v>
      </c>
      <c r="M166" s="20">
        <v>0</v>
      </c>
      <c r="N166" s="19">
        <v>0</v>
      </c>
      <c r="O166" s="20">
        <v>0</v>
      </c>
      <c r="P166" s="20">
        <v>0</v>
      </c>
      <c r="Q166" s="20">
        <v>0</v>
      </c>
      <c r="R166" s="21">
        <v>0</v>
      </c>
      <c r="S166" s="20">
        <v>0</v>
      </c>
      <c r="T166" s="19">
        <v>0</v>
      </c>
      <c r="U166" s="21">
        <v>0</v>
      </c>
      <c r="V166" s="20">
        <v>0</v>
      </c>
      <c r="W166" s="19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110"/>
      <c r="AS166" s="112"/>
      <c r="AT166" s="11"/>
      <c r="AU166" s="11"/>
      <c r="AV166" s="11"/>
    </row>
    <row r="167" spans="1:48" s="12" customFormat="1" ht="29.25" customHeight="1">
      <c r="A167" s="122"/>
      <c r="B167" s="193"/>
      <c r="C167" s="144"/>
      <c r="D167" s="16" t="s">
        <v>24</v>
      </c>
      <c r="E167" s="8">
        <f>H167+K167+N167+Q167+T167+W167+Z167+AC167+AF167+AI167+AL167+AO167</f>
        <v>0</v>
      </c>
      <c r="F167" s="15">
        <f t="shared" ref="F167:F168" si="306">I167+L167+O167+R167+U167+X167+AA167+AD167+AG167+AJ167+AM167+AP167</f>
        <v>0</v>
      </c>
      <c r="G167" s="8">
        <v>0</v>
      </c>
      <c r="H167" s="19">
        <v>0</v>
      </c>
      <c r="I167" s="20">
        <v>0</v>
      </c>
      <c r="J167" s="20">
        <v>0</v>
      </c>
      <c r="K167" s="20">
        <v>0</v>
      </c>
      <c r="L167" s="21">
        <v>0</v>
      </c>
      <c r="M167" s="20">
        <v>0</v>
      </c>
      <c r="N167" s="19">
        <v>0</v>
      </c>
      <c r="O167" s="20">
        <v>0</v>
      </c>
      <c r="P167" s="20">
        <v>0</v>
      </c>
      <c r="Q167" s="20">
        <v>0</v>
      </c>
      <c r="R167" s="21">
        <v>0</v>
      </c>
      <c r="S167" s="20">
        <v>0</v>
      </c>
      <c r="T167" s="19">
        <v>0</v>
      </c>
      <c r="U167" s="21">
        <v>0</v>
      </c>
      <c r="V167" s="20">
        <v>0</v>
      </c>
      <c r="W167" s="19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110"/>
      <c r="AS167" s="112"/>
      <c r="AT167" s="11"/>
      <c r="AU167" s="11"/>
      <c r="AV167" s="11"/>
    </row>
    <row r="168" spans="1:48" s="12" customFormat="1" ht="16.5" customHeight="1">
      <c r="A168" s="122"/>
      <c r="B168" s="193"/>
      <c r="C168" s="144"/>
      <c r="D168" s="16" t="s">
        <v>127</v>
      </c>
      <c r="E168" s="8">
        <f>H168+K168+N168+Q168+T168+W168+Z168+AC168+AF168+AI168+AL168+AO168</f>
        <v>0</v>
      </c>
      <c r="F168" s="15">
        <f t="shared" si="306"/>
        <v>0</v>
      </c>
      <c r="G168" s="8">
        <v>0</v>
      </c>
      <c r="H168" s="19">
        <v>0</v>
      </c>
      <c r="I168" s="20">
        <v>0</v>
      </c>
      <c r="J168" s="20">
        <v>0</v>
      </c>
      <c r="K168" s="20">
        <v>0</v>
      </c>
      <c r="L168" s="21">
        <v>0</v>
      </c>
      <c r="M168" s="20">
        <v>0</v>
      </c>
      <c r="N168" s="19">
        <v>0</v>
      </c>
      <c r="O168" s="20">
        <v>0</v>
      </c>
      <c r="P168" s="20">
        <v>0</v>
      </c>
      <c r="Q168" s="20">
        <v>0</v>
      </c>
      <c r="R168" s="21">
        <v>0</v>
      </c>
      <c r="S168" s="20">
        <v>0</v>
      </c>
      <c r="T168" s="19">
        <v>0</v>
      </c>
      <c r="U168" s="21">
        <v>0</v>
      </c>
      <c r="V168" s="20">
        <v>0</v>
      </c>
      <c r="W168" s="19">
        <v>0</v>
      </c>
      <c r="X168" s="20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110"/>
      <c r="AS168" s="112"/>
      <c r="AT168" s="11"/>
      <c r="AU168" s="11"/>
      <c r="AV168" s="11"/>
    </row>
    <row r="169" spans="1:48" s="12" customFormat="1" ht="33" customHeight="1">
      <c r="A169" s="123"/>
      <c r="B169" s="194"/>
      <c r="C169" s="145"/>
      <c r="D169" s="29" t="s">
        <v>128</v>
      </c>
      <c r="E169" s="8">
        <v>0</v>
      </c>
      <c r="F169" s="15">
        <v>0</v>
      </c>
      <c r="G169" s="8">
        <v>0</v>
      </c>
      <c r="H169" s="19">
        <v>0</v>
      </c>
      <c r="I169" s="20">
        <v>0</v>
      </c>
      <c r="J169" s="20">
        <v>0</v>
      </c>
      <c r="K169" s="20">
        <v>0</v>
      </c>
      <c r="L169" s="21">
        <v>0</v>
      </c>
      <c r="M169" s="20">
        <v>0</v>
      </c>
      <c r="N169" s="19">
        <v>0</v>
      </c>
      <c r="O169" s="20">
        <v>0</v>
      </c>
      <c r="P169" s="20">
        <v>0</v>
      </c>
      <c r="Q169" s="20">
        <v>0</v>
      </c>
      <c r="R169" s="21">
        <v>0</v>
      </c>
      <c r="S169" s="20">
        <v>0</v>
      </c>
      <c r="T169" s="19">
        <v>0</v>
      </c>
      <c r="U169" s="21">
        <v>0</v>
      </c>
      <c r="V169" s="20">
        <v>0</v>
      </c>
      <c r="W169" s="19">
        <v>0</v>
      </c>
      <c r="X169" s="20">
        <v>0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111"/>
      <c r="AS169" s="113"/>
      <c r="AT169" s="11"/>
      <c r="AU169" s="11"/>
      <c r="AV169" s="11"/>
    </row>
    <row r="170" spans="1:48" s="55" customFormat="1" ht="16.5" customHeight="1">
      <c r="A170" s="121" t="s">
        <v>74</v>
      </c>
      <c r="B170" s="192" t="s">
        <v>115</v>
      </c>
      <c r="C170" s="191" t="s">
        <v>146</v>
      </c>
      <c r="D170" s="191" t="s">
        <v>27</v>
      </c>
      <c r="E170" s="92" t="s">
        <v>36</v>
      </c>
      <c r="F170" s="92" t="s">
        <v>36</v>
      </c>
      <c r="G170" s="92" t="s">
        <v>36</v>
      </c>
      <c r="H170" s="92" t="s">
        <v>36</v>
      </c>
      <c r="I170" s="92" t="s">
        <v>36</v>
      </c>
      <c r="J170" s="92" t="s">
        <v>36</v>
      </c>
      <c r="K170" s="92" t="s">
        <v>36</v>
      </c>
      <c r="L170" s="92" t="s">
        <v>36</v>
      </c>
      <c r="M170" s="92" t="s">
        <v>36</v>
      </c>
      <c r="N170" s="92" t="s">
        <v>36</v>
      </c>
      <c r="O170" s="92" t="s">
        <v>36</v>
      </c>
      <c r="P170" s="92" t="s">
        <v>36</v>
      </c>
      <c r="Q170" s="92" t="s">
        <v>36</v>
      </c>
      <c r="R170" s="92" t="s">
        <v>36</v>
      </c>
      <c r="S170" s="92" t="s">
        <v>36</v>
      </c>
      <c r="T170" s="92" t="s">
        <v>36</v>
      </c>
      <c r="U170" s="92" t="s">
        <v>36</v>
      </c>
      <c r="V170" s="92" t="s">
        <v>36</v>
      </c>
      <c r="W170" s="92" t="s">
        <v>36</v>
      </c>
      <c r="X170" s="92" t="s">
        <v>36</v>
      </c>
      <c r="Y170" s="92" t="s">
        <v>36</v>
      </c>
      <c r="Z170" s="92" t="s">
        <v>36</v>
      </c>
      <c r="AA170" s="92" t="s">
        <v>36</v>
      </c>
      <c r="AB170" s="92" t="s">
        <v>36</v>
      </c>
      <c r="AC170" s="92" t="s">
        <v>36</v>
      </c>
      <c r="AD170" s="92" t="s">
        <v>36</v>
      </c>
      <c r="AE170" s="92" t="s">
        <v>36</v>
      </c>
      <c r="AF170" s="92" t="s">
        <v>36</v>
      </c>
      <c r="AG170" s="92" t="s">
        <v>36</v>
      </c>
      <c r="AH170" s="92" t="s">
        <v>36</v>
      </c>
      <c r="AI170" s="92" t="s">
        <v>36</v>
      </c>
      <c r="AJ170" s="92" t="s">
        <v>36</v>
      </c>
      <c r="AK170" s="92" t="s">
        <v>36</v>
      </c>
      <c r="AL170" s="92" t="s">
        <v>36</v>
      </c>
      <c r="AM170" s="92" t="s">
        <v>36</v>
      </c>
      <c r="AN170" s="92" t="s">
        <v>36</v>
      </c>
      <c r="AO170" s="92" t="s">
        <v>36</v>
      </c>
      <c r="AP170" s="92" t="s">
        <v>36</v>
      </c>
      <c r="AQ170" s="92" t="s">
        <v>36</v>
      </c>
      <c r="AR170" s="118" t="s">
        <v>209</v>
      </c>
      <c r="AS170" s="105"/>
      <c r="AT170" s="11"/>
      <c r="AU170" s="11"/>
      <c r="AV170" s="11"/>
    </row>
    <row r="171" spans="1:48" s="12" customFormat="1" ht="16.5" customHeight="1">
      <c r="A171" s="122"/>
      <c r="B171" s="193"/>
      <c r="C171" s="144"/>
      <c r="D171" s="14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119"/>
      <c r="AS171" s="112"/>
      <c r="AT171" s="11"/>
      <c r="AU171" s="11"/>
      <c r="AV171" s="11"/>
    </row>
    <row r="172" spans="1:48" s="12" customFormat="1" ht="16.5" customHeight="1">
      <c r="A172" s="123"/>
      <c r="B172" s="194"/>
      <c r="C172" s="145"/>
      <c r="D172" s="145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120"/>
      <c r="AS172" s="113"/>
      <c r="AT172" s="11"/>
      <c r="AU172" s="11"/>
      <c r="AV172" s="11"/>
    </row>
    <row r="173" spans="1:48" s="55" customFormat="1" ht="16.5" customHeight="1">
      <c r="A173" s="121" t="s">
        <v>75</v>
      </c>
      <c r="B173" s="192" t="s">
        <v>116</v>
      </c>
      <c r="C173" s="191" t="s">
        <v>147</v>
      </c>
      <c r="D173" s="191" t="s">
        <v>27</v>
      </c>
      <c r="E173" s="92" t="s">
        <v>36</v>
      </c>
      <c r="F173" s="92" t="s">
        <v>36</v>
      </c>
      <c r="G173" s="92" t="s">
        <v>36</v>
      </c>
      <c r="H173" s="92" t="s">
        <v>36</v>
      </c>
      <c r="I173" s="92" t="s">
        <v>36</v>
      </c>
      <c r="J173" s="92" t="s">
        <v>36</v>
      </c>
      <c r="K173" s="92" t="s">
        <v>36</v>
      </c>
      <c r="L173" s="92" t="s">
        <v>36</v>
      </c>
      <c r="M173" s="92" t="s">
        <v>36</v>
      </c>
      <c r="N173" s="92" t="s">
        <v>36</v>
      </c>
      <c r="O173" s="92" t="s">
        <v>36</v>
      </c>
      <c r="P173" s="92" t="s">
        <v>36</v>
      </c>
      <c r="Q173" s="92" t="s">
        <v>36</v>
      </c>
      <c r="R173" s="92" t="s">
        <v>36</v>
      </c>
      <c r="S173" s="92" t="s">
        <v>36</v>
      </c>
      <c r="T173" s="92" t="s">
        <v>36</v>
      </c>
      <c r="U173" s="92" t="s">
        <v>36</v>
      </c>
      <c r="V173" s="92" t="s">
        <v>36</v>
      </c>
      <c r="W173" s="92" t="s">
        <v>36</v>
      </c>
      <c r="X173" s="92" t="s">
        <v>36</v>
      </c>
      <c r="Y173" s="92" t="s">
        <v>36</v>
      </c>
      <c r="Z173" s="92" t="s">
        <v>36</v>
      </c>
      <c r="AA173" s="92" t="s">
        <v>36</v>
      </c>
      <c r="AB173" s="92" t="s">
        <v>36</v>
      </c>
      <c r="AC173" s="92" t="s">
        <v>36</v>
      </c>
      <c r="AD173" s="92" t="s">
        <v>36</v>
      </c>
      <c r="AE173" s="92" t="s">
        <v>36</v>
      </c>
      <c r="AF173" s="92" t="s">
        <v>36</v>
      </c>
      <c r="AG173" s="92" t="s">
        <v>36</v>
      </c>
      <c r="AH173" s="92" t="s">
        <v>36</v>
      </c>
      <c r="AI173" s="92" t="s">
        <v>36</v>
      </c>
      <c r="AJ173" s="92" t="s">
        <v>36</v>
      </c>
      <c r="AK173" s="92" t="s">
        <v>36</v>
      </c>
      <c r="AL173" s="92" t="s">
        <v>36</v>
      </c>
      <c r="AM173" s="92" t="s">
        <v>36</v>
      </c>
      <c r="AN173" s="92" t="s">
        <v>36</v>
      </c>
      <c r="AO173" s="92" t="s">
        <v>36</v>
      </c>
      <c r="AP173" s="92" t="s">
        <v>36</v>
      </c>
      <c r="AQ173" s="92" t="s">
        <v>36</v>
      </c>
      <c r="AR173" s="109" t="s">
        <v>210</v>
      </c>
      <c r="AS173" s="105"/>
      <c r="AT173" s="11"/>
      <c r="AU173" s="11"/>
      <c r="AV173" s="11"/>
    </row>
    <row r="174" spans="1:48" s="12" customFormat="1" ht="16.5" customHeight="1">
      <c r="A174" s="122"/>
      <c r="B174" s="193"/>
      <c r="C174" s="144"/>
      <c r="D174" s="14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110"/>
      <c r="AS174" s="112"/>
      <c r="AT174" s="11"/>
      <c r="AU174" s="11"/>
      <c r="AV174" s="11"/>
    </row>
    <row r="175" spans="1:48" s="12" customFormat="1" ht="16.5" customHeight="1">
      <c r="A175" s="123"/>
      <c r="B175" s="194"/>
      <c r="C175" s="145"/>
      <c r="D175" s="145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111"/>
      <c r="AS175" s="113"/>
      <c r="AT175" s="11"/>
      <c r="AU175" s="11"/>
      <c r="AV175" s="11"/>
    </row>
    <row r="176" spans="1:48" s="13" customFormat="1" ht="23.25" customHeight="1">
      <c r="A176" s="121" t="s">
        <v>76</v>
      </c>
      <c r="B176" s="192" t="s">
        <v>117</v>
      </c>
      <c r="C176" s="127" t="s">
        <v>174</v>
      </c>
      <c r="D176" s="14" t="s">
        <v>130</v>
      </c>
      <c r="E176" s="8">
        <f>H176+K176+N176+Q176+T176+W176+Z176+AC176+AF176+AI176+AL176+AO176</f>
        <v>0</v>
      </c>
      <c r="F176" s="15">
        <f t="shared" ref="F176" si="307">I176+L176+O176+R176+U176+X176+AA176+AD176+AG176+AJ176+AM176+AP176</f>
        <v>0</v>
      </c>
      <c r="G176" s="8">
        <v>0</v>
      </c>
      <c r="H176" s="17">
        <f>H178+H179</f>
        <v>0</v>
      </c>
      <c r="I176" s="45">
        <f t="shared" ref="I176:O176" si="308">I178+I179</f>
        <v>0</v>
      </c>
      <c r="J176" s="45">
        <v>0</v>
      </c>
      <c r="K176" s="45">
        <f t="shared" si="308"/>
        <v>0</v>
      </c>
      <c r="L176" s="23">
        <f t="shared" si="308"/>
        <v>0</v>
      </c>
      <c r="M176" s="45">
        <v>0</v>
      </c>
      <c r="N176" s="17">
        <f t="shared" si="308"/>
        <v>0</v>
      </c>
      <c r="O176" s="45">
        <f t="shared" si="308"/>
        <v>0</v>
      </c>
      <c r="P176" s="45">
        <v>0</v>
      </c>
      <c r="Q176" s="45">
        <v>0</v>
      </c>
      <c r="R176" s="23">
        <v>0</v>
      </c>
      <c r="S176" s="45">
        <v>0</v>
      </c>
      <c r="T176" s="17">
        <v>0</v>
      </c>
      <c r="U176" s="23">
        <v>0</v>
      </c>
      <c r="V176" s="45">
        <v>0</v>
      </c>
      <c r="W176" s="17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109" t="s">
        <v>250</v>
      </c>
      <c r="AS176" s="105"/>
      <c r="AT176" s="11"/>
      <c r="AU176" s="11"/>
      <c r="AV176" s="11"/>
    </row>
    <row r="177" spans="1:48" s="13" customFormat="1" ht="23.25" customHeight="1">
      <c r="A177" s="166"/>
      <c r="B177" s="130"/>
      <c r="C177" s="144"/>
      <c r="D177" s="14" t="s">
        <v>126</v>
      </c>
      <c r="E177" s="8">
        <f>H177+K177+N177+Q177+T177+W177+Z177+AC177+AF177+AI177+AL177+AO177</f>
        <v>0</v>
      </c>
      <c r="F177" s="35">
        <v>0</v>
      </c>
      <c r="G177" s="8">
        <v>0</v>
      </c>
      <c r="H177" s="19">
        <v>0</v>
      </c>
      <c r="I177" s="20">
        <v>0</v>
      </c>
      <c r="J177" s="20">
        <v>0</v>
      </c>
      <c r="K177" s="20">
        <v>0</v>
      </c>
      <c r="L177" s="21">
        <v>0</v>
      </c>
      <c r="M177" s="20">
        <v>0</v>
      </c>
      <c r="N177" s="19">
        <v>0</v>
      </c>
      <c r="O177" s="20">
        <v>0</v>
      </c>
      <c r="P177" s="20">
        <v>0</v>
      </c>
      <c r="Q177" s="20">
        <v>0</v>
      </c>
      <c r="R177" s="21">
        <v>0</v>
      </c>
      <c r="S177" s="20">
        <v>0</v>
      </c>
      <c r="T177" s="19">
        <v>0</v>
      </c>
      <c r="U177" s="21">
        <v>0</v>
      </c>
      <c r="V177" s="20">
        <v>0</v>
      </c>
      <c r="W177" s="19">
        <v>0</v>
      </c>
      <c r="X177" s="20">
        <v>0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110"/>
      <c r="AS177" s="112"/>
      <c r="AT177" s="11"/>
      <c r="AU177" s="11"/>
      <c r="AV177" s="11"/>
    </row>
    <row r="178" spans="1:48" s="12" customFormat="1" ht="25.5" customHeight="1">
      <c r="A178" s="166"/>
      <c r="B178" s="130"/>
      <c r="C178" s="144"/>
      <c r="D178" s="16" t="s">
        <v>24</v>
      </c>
      <c r="E178" s="8">
        <f>H178+K178+N178+Q178+T178+W178+Z178+AC178+AF178+AI178+AL178+AO178</f>
        <v>0</v>
      </c>
      <c r="F178" s="15">
        <f t="shared" ref="F178:F179" si="309">I178+L178+O178+R178+U178+X178+AA178+AD178+AG178+AJ178+AM178+AP178</f>
        <v>0</v>
      </c>
      <c r="G178" s="8">
        <v>0</v>
      </c>
      <c r="H178" s="19">
        <v>0</v>
      </c>
      <c r="I178" s="20">
        <v>0</v>
      </c>
      <c r="J178" s="20">
        <v>0</v>
      </c>
      <c r="K178" s="20">
        <v>0</v>
      </c>
      <c r="L178" s="21">
        <v>0</v>
      </c>
      <c r="M178" s="20">
        <v>0</v>
      </c>
      <c r="N178" s="19">
        <v>0</v>
      </c>
      <c r="O178" s="20">
        <v>0</v>
      </c>
      <c r="P178" s="20">
        <v>0</v>
      </c>
      <c r="Q178" s="20">
        <v>0</v>
      </c>
      <c r="R178" s="21">
        <v>0</v>
      </c>
      <c r="S178" s="20">
        <v>0</v>
      </c>
      <c r="T178" s="19">
        <v>0</v>
      </c>
      <c r="U178" s="21">
        <v>0</v>
      </c>
      <c r="V178" s="20">
        <v>0</v>
      </c>
      <c r="W178" s="19">
        <v>0</v>
      </c>
      <c r="X178" s="20">
        <v>0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110"/>
      <c r="AS178" s="112"/>
      <c r="AT178" s="11"/>
      <c r="AU178" s="11"/>
      <c r="AV178" s="11"/>
    </row>
    <row r="179" spans="1:48" s="12" customFormat="1" ht="27" customHeight="1">
      <c r="A179" s="166"/>
      <c r="B179" s="130"/>
      <c r="C179" s="144"/>
      <c r="D179" s="16" t="s">
        <v>127</v>
      </c>
      <c r="E179" s="8">
        <f>H179+K179+N179+Q179+T179+W179+Z179+AC179+AF179+AI179+AL179+AO179</f>
        <v>0</v>
      </c>
      <c r="F179" s="15">
        <f t="shared" si="309"/>
        <v>0</v>
      </c>
      <c r="G179" s="8">
        <v>0</v>
      </c>
      <c r="H179" s="19">
        <v>0</v>
      </c>
      <c r="I179" s="20">
        <v>0</v>
      </c>
      <c r="J179" s="20">
        <v>0</v>
      </c>
      <c r="K179" s="20">
        <v>0</v>
      </c>
      <c r="L179" s="21">
        <v>0</v>
      </c>
      <c r="M179" s="20">
        <v>0</v>
      </c>
      <c r="N179" s="19">
        <v>0</v>
      </c>
      <c r="O179" s="20">
        <v>0</v>
      </c>
      <c r="P179" s="20">
        <v>0</v>
      </c>
      <c r="Q179" s="20">
        <v>0</v>
      </c>
      <c r="R179" s="21">
        <v>0</v>
      </c>
      <c r="S179" s="20">
        <v>0</v>
      </c>
      <c r="T179" s="19">
        <v>0</v>
      </c>
      <c r="U179" s="21">
        <v>0</v>
      </c>
      <c r="V179" s="20">
        <v>0</v>
      </c>
      <c r="W179" s="19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110"/>
      <c r="AS179" s="112"/>
      <c r="AT179" s="11"/>
      <c r="AU179" s="11"/>
      <c r="AV179" s="11"/>
    </row>
    <row r="180" spans="1:48" s="12" customFormat="1" ht="25.5" customHeight="1">
      <c r="A180" s="167"/>
      <c r="B180" s="131"/>
      <c r="C180" s="145"/>
      <c r="D180" s="29" t="s">
        <v>131</v>
      </c>
      <c r="E180" s="8">
        <v>0</v>
      </c>
      <c r="F180" s="15">
        <v>0</v>
      </c>
      <c r="G180" s="8">
        <v>0</v>
      </c>
      <c r="H180" s="19">
        <v>0</v>
      </c>
      <c r="I180" s="20">
        <v>0</v>
      </c>
      <c r="J180" s="20">
        <v>0</v>
      </c>
      <c r="K180" s="20">
        <v>0</v>
      </c>
      <c r="L180" s="21">
        <v>0</v>
      </c>
      <c r="M180" s="20">
        <v>0</v>
      </c>
      <c r="N180" s="19">
        <v>0</v>
      </c>
      <c r="O180" s="20">
        <v>0</v>
      </c>
      <c r="P180" s="20">
        <v>0</v>
      </c>
      <c r="Q180" s="20">
        <v>0</v>
      </c>
      <c r="R180" s="21">
        <v>0</v>
      </c>
      <c r="S180" s="20">
        <v>0</v>
      </c>
      <c r="T180" s="19">
        <v>0</v>
      </c>
      <c r="U180" s="21">
        <v>0</v>
      </c>
      <c r="V180" s="20">
        <v>0</v>
      </c>
      <c r="W180" s="19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111"/>
      <c r="AS180" s="112"/>
      <c r="AT180" s="11"/>
      <c r="AU180" s="11"/>
      <c r="AV180" s="11"/>
    </row>
    <row r="181" spans="1:48" s="55" customFormat="1" ht="38.25" customHeight="1">
      <c r="A181" s="121" t="s">
        <v>77</v>
      </c>
      <c r="B181" s="192" t="s">
        <v>118</v>
      </c>
      <c r="C181" s="208" t="s">
        <v>147</v>
      </c>
      <c r="D181" s="191" t="s">
        <v>27</v>
      </c>
      <c r="E181" s="92" t="s">
        <v>36</v>
      </c>
      <c r="F181" s="92" t="s">
        <v>36</v>
      </c>
      <c r="G181" s="92" t="s">
        <v>36</v>
      </c>
      <c r="H181" s="92" t="s">
        <v>36</v>
      </c>
      <c r="I181" s="92" t="s">
        <v>36</v>
      </c>
      <c r="J181" s="92" t="s">
        <v>36</v>
      </c>
      <c r="K181" s="92" t="s">
        <v>36</v>
      </c>
      <c r="L181" s="92" t="s">
        <v>36</v>
      </c>
      <c r="M181" s="92" t="s">
        <v>36</v>
      </c>
      <c r="N181" s="92" t="s">
        <v>36</v>
      </c>
      <c r="O181" s="92" t="s">
        <v>36</v>
      </c>
      <c r="P181" s="92" t="s">
        <v>36</v>
      </c>
      <c r="Q181" s="92" t="s">
        <v>36</v>
      </c>
      <c r="R181" s="92" t="s">
        <v>36</v>
      </c>
      <c r="S181" s="92" t="s">
        <v>36</v>
      </c>
      <c r="T181" s="92" t="s">
        <v>36</v>
      </c>
      <c r="U181" s="92" t="s">
        <v>36</v>
      </c>
      <c r="V181" s="92" t="s">
        <v>36</v>
      </c>
      <c r="W181" s="92" t="s">
        <v>36</v>
      </c>
      <c r="X181" s="92" t="s">
        <v>36</v>
      </c>
      <c r="Y181" s="92" t="s">
        <v>36</v>
      </c>
      <c r="Z181" s="92" t="s">
        <v>36</v>
      </c>
      <c r="AA181" s="92" t="s">
        <v>36</v>
      </c>
      <c r="AB181" s="92" t="s">
        <v>36</v>
      </c>
      <c r="AC181" s="92" t="s">
        <v>36</v>
      </c>
      <c r="AD181" s="92" t="s">
        <v>36</v>
      </c>
      <c r="AE181" s="92" t="s">
        <v>36</v>
      </c>
      <c r="AF181" s="92" t="s">
        <v>36</v>
      </c>
      <c r="AG181" s="92" t="s">
        <v>36</v>
      </c>
      <c r="AH181" s="92" t="s">
        <v>36</v>
      </c>
      <c r="AI181" s="92" t="s">
        <v>36</v>
      </c>
      <c r="AJ181" s="92" t="s">
        <v>36</v>
      </c>
      <c r="AK181" s="92" t="s">
        <v>36</v>
      </c>
      <c r="AL181" s="92" t="s">
        <v>36</v>
      </c>
      <c r="AM181" s="92" t="s">
        <v>36</v>
      </c>
      <c r="AN181" s="92" t="s">
        <v>36</v>
      </c>
      <c r="AO181" s="92" t="s">
        <v>36</v>
      </c>
      <c r="AP181" s="92" t="s">
        <v>36</v>
      </c>
      <c r="AQ181" s="92" t="s">
        <v>36</v>
      </c>
      <c r="AR181" s="105" t="s">
        <v>211</v>
      </c>
      <c r="AS181" s="112"/>
      <c r="AT181" s="11"/>
      <c r="AU181" s="11"/>
      <c r="AV181" s="11"/>
    </row>
    <row r="182" spans="1:48" s="12" customFormat="1" ht="49.5" customHeight="1">
      <c r="A182" s="122"/>
      <c r="B182" s="130"/>
      <c r="C182" s="144"/>
      <c r="D182" s="14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112"/>
      <c r="AS182" s="112"/>
      <c r="AT182" s="11"/>
      <c r="AU182" s="11"/>
      <c r="AV182" s="11"/>
    </row>
    <row r="183" spans="1:48" s="12" customFormat="1" ht="75" customHeight="1">
      <c r="A183" s="123"/>
      <c r="B183" s="131"/>
      <c r="C183" s="145"/>
      <c r="D183" s="145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113"/>
      <c r="AS183" s="113"/>
      <c r="AT183" s="11"/>
      <c r="AU183" s="11"/>
      <c r="AV183" s="11"/>
    </row>
    <row r="184" spans="1:48" s="55" customFormat="1" ht="28.5" customHeight="1">
      <c r="A184" s="121" t="s">
        <v>78</v>
      </c>
      <c r="B184" s="192" t="s">
        <v>119</v>
      </c>
      <c r="C184" s="208" t="s">
        <v>148</v>
      </c>
      <c r="D184" s="191" t="s">
        <v>27</v>
      </c>
      <c r="E184" s="92" t="s">
        <v>36</v>
      </c>
      <c r="F184" s="92" t="s">
        <v>36</v>
      </c>
      <c r="G184" s="92" t="s">
        <v>36</v>
      </c>
      <c r="H184" s="92" t="s">
        <v>36</v>
      </c>
      <c r="I184" s="92" t="s">
        <v>36</v>
      </c>
      <c r="J184" s="92" t="s">
        <v>36</v>
      </c>
      <c r="K184" s="92" t="s">
        <v>36</v>
      </c>
      <c r="L184" s="92" t="s">
        <v>36</v>
      </c>
      <c r="M184" s="92" t="s">
        <v>36</v>
      </c>
      <c r="N184" s="92" t="s">
        <v>36</v>
      </c>
      <c r="O184" s="92" t="s">
        <v>36</v>
      </c>
      <c r="P184" s="92" t="s">
        <v>36</v>
      </c>
      <c r="Q184" s="92" t="s">
        <v>36</v>
      </c>
      <c r="R184" s="92" t="s">
        <v>36</v>
      </c>
      <c r="S184" s="92" t="s">
        <v>36</v>
      </c>
      <c r="T184" s="92" t="s">
        <v>36</v>
      </c>
      <c r="U184" s="92" t="s">
        <v>36</v>
      </c>
      <c r="V184" s="92" t="s">
        <v>36</v>
      </c>
      <c r="W184" s="92" t="s">
        <v>36</v>
      </c>
      <c r="X184" s="92" t="s">
        <v>36</v>
      </c>
      <c r="Y184" s="92" t="s">
        <v>36</v>
      </c>
      <c r="Z184" s="92" t="s">
        <v>36</v>
      </c>
      <c r="AA184" s="92" t="s">
        <v>36</v>
      </c>
      <c r="AB184" s="92" t="s">
        <v>36</v>
      </c>
      <c r="AC184" s="92" t="s">
        <v>36</v>
      </c>
      <c r="AD184" s="92" t="s">
        <v>36</v>
      </c>
      <c r="AE184" s="92" t="s">
        <v>36</v>
      </c>
      <c r="AF184" s="92" t="s">
        <v>36</v>
      </c>
      <c r="AG184" s="92" t="s">
        <v>36</v>
      </c>
      <c r="AH184" s="92" t="s">
        <v>36</v>
      </c>
      <c r="AI184" s="92" t="s">
        <v>36</v>
      </c>
      <c r="AJ184" s="92" t="s">
        <v>36</v>
      </c>
      <c r="AK184" s="92" t="s">
        <v>36</v>
      </c>
      <c r="AL184" s="92" t="s">
        <v>36</v>
      </c>
      <c r="AM184" s="92" t="s">
        <v>36</v>
      </c>
      <c r="AN184" s="92" t="s">
        <v>36</v>
      </c>
      <c r="AO184" s="92" t="s">
        <v>36</v>
      </c>
      <c r="AP184" s="92" t="s">
        <v>36</v>
      </c>
      <c r="AQ184" s="92" t="s">
        <v>36</v>
      </c>
      <c r="AR184" s="109" t="s">
        <v>212</v>
      </c>
      <c r="AS184" s="105"/>
      <c r="AT184" s="11"/>
      <c r="AU184" s="11"/>
      <c r="AV184" s="11"/>
    </row>
    <row r="185" spans="1:48" s="12" customFormat="1" ht="30.75" customHeight="1">
      <c r="A185" s="122"/>
      <c r="B185" s="193"/>
      <c r="C185" s="144"/>
      <c r="D185" s="14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110"/>
      <c r="AS185" s="112"/>
      <c r="AT185" s="11"/>
      <c r="AU185" s="11"/>
      <c r="AV185" s="11"/>
    </row>
    <row r="186" spans="1:48" s="12" customFormat="1" ht="31.5" customHeight="1">
      <c r="A186" s="123"/>
      <c r="B186" s="194"/>
      <c r="C186" s="145"/>
      <c r="D186" s="145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111"/>
      <c r="AS186" s="113"/>
      <c r="AT186" s="11"/>
      <c r="AU186" s="11"/>
      <c r="AV186" s="11"/>
    </row>
    <row r="187" spans="1:48" s="13" customFormat="1" ht="16.5" customHeight="1">
      <c r="A187" s="121" t="s">
        <v>79</v>
      </c>
      <c r="B187" s="192" t="s">
        <v>120</v>
      </c>
      <c r="C187" s="202" t="s">
        <v>149</v>
      </c>
      <c r="D187" s="14" t="s">
        <v>130</v>
      </c>
      <c r="E187" s="8">
        <f>E188+E189+E190</f>
        <v>10</v>
      </c>
      <c r="F187" s="8">
        <f>F188+F189+F190</f>
        <v>10</v>
      </c>
      <c r="G187" s="8">
        <f>F187/E187*100</f>
        <v>100</v>
      </c>
      <c r="H187" s="8">
        <f t="shared" ref="H187:I187" si="310">H188+H189+H190+H191</f>
        <v>0</v>
      </c>
      <c r="I187" s="8">
        <f t="shared" si="310"/>
        <v>0</v>
      </c>
      <c r="J187" s="45">
        <v>0</v>
      </c>
      <c r="K187" s="8">
        <f t="shared" ref="K187:L187" si="311">K188+K189+K190+K191</f>
        <v>0</v>
      </c>
      <c r="L187" s="8">
        <f t="shared" si="311"/>
        <v>0</v>
      </c>
      <c r="M187" s="45">
        <v>0</v>
      </c>
      <c r="N187" s="8">
        <f t="shared" ref="N187:O187" si="312">N188+N189+N190+N191</f>
        <v>0</v>
      </c>
      <c r="O187" s="8">
        <f t="shared" si="312"/>
        <v>0</v>
      </c>
      <c r="P187" s="45">
        <v>0</v>
      </c>
      <c r="Q187" s="8">
        <f t="shared" ref="Q187:R187" si="313">Q188+Q189+Q190+Q191</f>
        <v>0</v>
      </c>
      <c r="R187" s="8">
        <f t="shared" si="313"/>
        <v>0</v>
      </c>
      <c r="S187" s="45">
        <v>0</v>
      </c>
      <c r="T187" s="8">
        <v>0</v>
      </c>
      <c r="U187" s="8">
        <v>0</v>
      </c>
      <c r="V187" s="45">
        <v>0</v>
      </c>
      <c r="W187" s="8">
        <f t="shared" ref="W187:X187" si="314">W188+W189+W190+W191</f>
        <v>10</v>
      </c>
      <c r="X187" s="8">
        <f t="shared" si="314"/>
        <v>10</v>
      </c>
      <c r="Y187" s="8">
        <f>X187/W187*100</f>
        <v>100</v>
      </c>
      <c r="Z187" s="8">
        <f t="shared" ref="Z187:AA187" si="315">Z188+Z189+Z190+Z191</f>
        <v>0</v>
      </c>
      <c r="AA187" s="90">
        <f t="shared" si="315"/>
        <v>0</v>
      </c>
      <c r="AB187" s="45">
        <v>0</v>
      </c>
      <c r="AC187" s="8">
        <f t="shared" ref="AC187:AD187" si="316">AC188+AC189+AC190+AC191</f>
        <v>0</v>
      </c>
      <c r="AD187" s="8">
        <f t="shared" si="316"/>
        <v>0</v>
      </c>
      <c r="AE187" s="45">
        <v>0</v>
      </c>
      <c r="AF187" s="8">
        <f t="shared" ref="AF187:AG187" si="317">AF188+AF189+AF190+AF191</f>
        <v>0</v>
      </c>
      <c r="AG187" s="8">
        <f t="shared" si="317"/>
        <v>0</v>
      </c>
      <c r="AH187" s="45">
        <v>0</v>
      </c>
      <c r="AI187" s="8">
        <f t="shared" ref="AI187:AJ187" si="318">AI188+AI189+AI190+AI191</f>
        <v>0</v>
      </c>
      <c r="AJ187" s="8">
        <f t="shared" si="318"/>
        <v>0</v>
      </c>
      <c r="AK187" s="45">
        <v>0</v>
      </c>
      <c r="AL187" s="8">
        <f t="shared" ref="AL187:AM187" si="319">AL188+AL189+AL190+AL191</f>
        <v>0</v>
      </c>
      <c r="AM187" s="8">
        <f t="shared" si="319"/>
        <v>0</v>
      </c>
      <c r="AN187" s="45">
        <v>0</v>
      </c>
      <c r="AO187" s="8">
        <f t="shared" ref="AO187:AP187" si="320">AO188+AO189+AO190+AO191</f>
        <v>0</v>
      </c>
      <c r="AP187" s="8">
        <f t="shared" si="320"/>
        <v>0</v>
      </c>
      <c r="AQ187" s="45">
        <v>0</v>
      </c>
      <c r="AR187" s="109" t="s">
        <v>251</v>
      </c>
      <c r="AS187" s="105"/>
      <c r="AT187" s="11"/>
      <c r="AU187" s="11"/>
      <c r="AV187" s="11"/>
    </row>
    <row r="188" spans="1:48" s="13" customFormat="1" ht="31.5" customHeight="1">
      <c r="A188" s="166"/>
      <c r="B188" s="130"/>
      <c r="C188" s="144"/>
      <c r="D188" s="14" t="s">
        <v>126</v>
      </c>
      <c r="E188" s="8">
        <f>H188+K188+N188+Q188+T188+W188+Z188+AC188+AF188+AI188+AL188+AO188</f>
        <v>0</v>
      </c>
      <c r="F188" s="15">
        <f t="shared" ref="F188" si="321">I188+L188+O188+R188+U188+X188+AA188+AD188+AG188+AJ188+AM188+AP188</f>
        <v>0</v>
      </c>
      <c r="G188" s="8">
        <v>0</v>
      </c>
      <c r="H188" s="19">
        <v>0</v>
      </c>
      <c r="I188" s="20">
        <v>0</v>
      </c>
      <c r="J188" s="20">
        <v>0</v>
      </c>
      <c r="K188" s="20">
        <v>0</v>
      </c>
      <c r="L188" s="21">
        <v>0</v>
      </c>
      <c r="M188" s="20">
        <v>0</v>
      </c>
      <c r="N188" s="19">
        <v>0</v>
      </c>
      <c r="O188" s="20">
        <v>0</v>
      </c>
      <c r="P188" s="20">
        <v>0</v>
      </c>
      <c r="Q188" s="20">
        <v>0</v>
      </c>
      <c r="R188" s="21">
        <v>0</v>
      </c>
      <c r="S188" s="20">
        <v>0</v>
      </c>
      <c r="T188" s="19">
        <v>0</v>
      </c>
      <c r="U188" s="21">
        <v>0</v>
      </c>
      <c r="V188" s="20">
        <v>0</v>
      </c>
      <c r="W188" s="19">
        <v>0</v>
      </c>
      <c r="X188" s="20">
        <v>0</v>
      </c>
      <c r="Y188" s="19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110"/>
      <c r="AS188" s="112"/>
      <c r="AT188" s="11"/>
      <c r="AU188" s="11"/>
      <c r="AV188" s="11"/>
    </row>
    <row r="189" spans="1:48" s="12" customFormat="1" ht="27" customHeight="1">
      <c r="A189" s="166"/>
      <c r="B189" s="130"/>
      <c r="C189" s="144"/>
      <c r="D189" s="16" t="s">
        <v>24</v>
      </c>
      <c r="E189" s="8">
        <f>H189+K189+N189+Q189+T189+W189+Z189+AC189+AF189+AI189+AL189+AO189</f>
        <v>0</v>
      </c>
      <c r="F189" s="15">
        <f>I189+L189+O189+R189+U189+X189+AA189+AD189+AG189+AJ189+AM189+AP189</f>
        <v>0</v>
      </c>
      <c r="G189" s="8">
        <v>0</v>
      </c>
      <c r="H189" s="19">
        <v>0</v>
      </c>
      <c r="I189" s="20">
        <v>0</v>
      </c>
      <c r="J189" s="20">
        <v>0</v>
      </c>
      <c r="K189" s="20">
        <v>0</v>
      </c>
      <c r="L189" s="21">
        <v>0</v>
      </c>
      <c r="M189" s="20">
        <v>0</v>
      </c>
      <c r="N189" s="19">
        <v>0</v>
      </c>
      <c r="O189" s="20">
        <v>0</v>
      </c>
      <c r="P189" s="20">
        <v>0</v>
      </c>
      <c r="Q189" s="20">
        <v>0</v>
      </c>
      <c r="R189" s="21">
        <v>0</v>
      </c>
      <c r="S189" s="20">
        <v>0</v>
      </c>
      <c r="T189" s="19">
        <v>0</v>
      </c>
      <c r="U189" s="21">
        <v>0</v>
      </c>
      <c r="V189" s="20">
        <v>0</v>
      </c>
      <c r="W189" s="19">
        <v>0</v>
      </c>
      <c r="X189" s="20">
        <v>0</v>
      </c>
      <c r="Y189" s="19">
        <v>0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110"/>
      <c r="AS189" s="112"/>
      <c r="AT189" s="11"/>
      <c r="AU189" s="11"/>
      <c r="AV189" s="11"/>
    </row>
    <row r="190" spans="1:48" s="12" customFormat="1" ht="23.25" customHeight="1">
      <c r="A190" s="166"/>
      <c r="B190" s="130"/>
      <c r="C190" s="144"/>
      <c r="D190" s="16" t="s">
        <v>127</v>
      </c>
      <c r="E190" s="8">
        <f>H190+K190+N190+Q190+T190+W190+Z190+AC190+AF190+AI190+AL190+AO190</f>
        <v>10</v>
      </c>
      <c r="F190" s="15">
        <f>I190+L190+O190+R190+U190+X190+AA190+AD190+AG190+AJ190+AM190+AP190</f>
        <v>10</v>
      </c>
      <c r="G190" s="8">
        <f>F190/E190*100</f>
        <v>100</v>
      </c>
      <c r="H190" s="19">
        <v>0</v>
      </c>
      <c r="I190" s="20">
        <v>0</v>
      </c>
      <c r="J190" s="20">
        <v>0</v>
      </c>
      <c r="K190" s="20">
        <v>0</v>
      </c>
      <c r="L190" s="21">
        <v>0</v>
      </c>
      <c r="M190" s="20">
        <v>0</v>
      </c>
      <c r="N190" s="19">
        <v>0</v>
      </c>
      <c r="O190" s="20">
        <v>0</v>
      </c>
      <c r="P190" s="20">
        <v>0</v>
      </c>
      <c r="Q190" s="20">
        <v>0</v>
      </c>
      <c r="R190" s="21">
        <v>0</v>
      </c>
      <c r="S190" s="20">
        <v>0</v>
      </c>
      <c r="T190" s="19">
        <v>0</v>
      </c>
      <c r="U190" s="20">
        <v>0</v>
      </c>
      <c r="V190" s="19">
        <v>0</v>
      </c>
      <c r="W190" s="19">
        <v>10</v>
      </c>
      <c r="X190" s="20">
        <v>10</v>
      </c>
      <c r="Y190" s="19">
        <f>X190/W190*100</f>
        <v>100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110"/>
      <c r="AS190" s="112"/>
      <c r="AT190" s="11"/>
      <c r="AU190" s="11"/>
      <c r="AV190" s="11"/>
    </row>
    <row r="191" spans="1:48" s="12" customFormat="1" ht="28.5" customHeight="1">
      <c r="A191" s="167"/>
      <c r="B191" s="131"/>
      <c r="C191" s="145"/>
      <c r="D191" s="29" t="s">
        <v>128</v>
      </c>
      <c r="E191" s="8">
        <f t="shared" ref="E191" si="322">H191+K191+N191+Q191+T191+W191+Z191+AC191+AF191+AI191+AL191+AO191</f>
        <v>0</v>
      </c>
      <c r="F191" s="15">
        <f>I191+L191+O191+R191+U191+X191+AA191+AD191+AG191+AJ191+AM191+AP191</f>
        <v>0</v>
      </c>
      <c r="G191" s="8">
        <v>0</v>
      </c>
      <c r="H191" s="19">
        <v>0</v>
      </c>
      <c r="I191" s="20">
        <v>0</v>
      </c>
      <c r="J191" s="20">
        <v>0</v>
      </c>
      <c r="K191" s="20">
        <v>0</v>
      </c>
      <c r="L191" s="21">
        <v>0</v>
      </c>
      <c r="M191" s="20">
        <v>0</v>
      </c>
      <c r="N191" s="19">
        <v>0</v>
      </c>
      <c r="O191" s="20">
        <v>0</v>
      </c>
      <c r="P191" s="20">
        <v>0</v>
      </c>
      <c r="Q191" s="20">
        <v>0</v>
      </c>
      <c r="R191" s="21">
        <v>0</v>
      </c>
      <c r="S191" s="20">
        <v>0</v>
      </c>
      <c r="T191" s="19">
        <v>0</v>
      </c>
      <c r="U191" s="21">
        <v>0</v>
      </c>
      <c r="V191" s="20">
        <v>0</v>
      </c>
      <c r="W191" s="19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111"/>
      <c r="AS191" s="113"/>
      <c r="AT191" s="11"/>
      <c r="AU191" s="11"/>
      <c r="AV191" s="11"/>
    </row>
    <row r="192" spans="1:48" s="13" customFormat="1" ht="16.5" customHeight="1">
      <c r="A192" s="121" t="s">
        <v>80</v>
      </c>
      <c r="B192" s="192" t="s">
        <v>121</v>
      </c>
      <c r="C192" s="202" t="s">
        <v>150</v>
      </c>
      <c r="D192" s="14" t="s">
        <v>130</v>
      </c>
      <c r="E192" s="8">
        <f>E193+E194+E195</f>
        <v>50</v>
      </c>
      <c r="F192" s="8">
        <f>F193+F194+F195</f>
        <v>50</v>
      </c>
      <c r="G192" s="8">
        <f>F192/E192*100</f>
        <v>100</v>
      </c>
      <c r="H192" s="8">
        <f>H193+H194+H195+H196</f>
        <v>0</v>
      </c>
      <c r="I192" s="8">
        <f>I193+I194+I195+I196</f>
        <v>0</v>
      </c>
      <c r="J192" s="45">
        <v>0</v>
      </c>
      <c r="K192" s="8">
        <f>K193+K194+K195+K196</f>
        <v>0</v>
      </c>
      <c r="L192" s="8">
        <f>L193+L194+L195+L196</f>
        <v>0</v>
      </c>
      <c r="M192" s="45">
        <v>0</v>
      </c>
      <c r="N192" s="8">
        <f>N193+N194+N195+N196</f>
        <v>0</v>
      </c>
      <c r="O192" s="8">
        <f>O193+O194+O195+O196</f>
        <v>0</v>
      </c>
      <c r="P192" s="45">
        <v>0</v>
      </c>
      <c r="Q192" s="8">
        <v>0</v>
      </c>
      <c r="R192" s="8">
        <f>R193+R194+R195+R196</f>
        <v>0</v>
      </c>
      <c r="S192" s="45">
        <v>0</v>
      </c>
      <c r="T192" s="8">
        <f>T193+T194+T195+T196</f>
        <v>0</v>
      </c>
      <c r="U192" s="8">
        <f>U193+U194+U195+U196</f>
        <v>0</v>
      </c>
      <c r="V192" s="45">
        <v>0</v>
      </c>
      <c r="W192" s="8">
        <v>0</v>
      </c>
      <c r="X192" s="8">
        <v>0</v>
      </c>
      <c r="Y192" s="85">
        <v>0</v>
      </c>
      <c r="Z192" s="90">
        <f>Z193+Z194+Z195+Z196</f>
        <v>0</v>
      </c>
      <c r="AA192" s="90">
        <f>AA193+AA194+AA195+AA196</f>
        <v>0</v>
      </c>
      <c r="AB192" s="45">
        <v>0</v>
      </c>
      <c r="AC192" s="8">
        <f>AC193+AC194+AC195+AC196</f>
        <v>0</v>
      </c>
      <c r="AD192" s="8">
        <f>AD193+AD194+AD195+AD196</f>
        <v>0</v>
      </c>
      <c r="AE192" s="45">
        <v>0</v>
      </c>
      <c r="AF192" s="8">
        <f>AF193+AF194+AF195+AF196</f>
        <v>0</v>
      </c>
      <c r="AG192" s="8">
        <f>AG193+AG194+AG195+AG196</f>
        <v>50</v>
      </c>
      <c r="AH192" s="45">
        <v>0</v>
      </c>
      <c r="AI192" s="8">
        <f>AI193+AI194+AI195+AI196</f>
        <v>0</v>
      </c>
      <c r="AJ192" s="8">
        <f>AJ193+AJ194+AJ195+AJ196</f>
        <v>0</v>
      </c>
      <c r="AK192" s="45">
        <v>0</v>
      </c>
      <c r="AL192" s="8">
        <v>0</v>
      </c>
      <c r="AM192" s="8">
        <f>AM193+AM194+AM195+AM196</f>
        <v>0</v>
      </c>
      <c r="AN192" s="45">
        <v>0</v>
      </c>
      <c r="AO192" s="90">
        <f>AO193+AO194+AO195+AO196</f>
        <v>0</v>
      </c>
      <c r="AP192" s="8">
        <f>AP193+AP194+AP195+AP196</f>
        <v>0</v>
      </c>
      <c r="AQ192" s="45">
        <v>0</v>
      </c>
      <c r="AR192" s="105" t="s">
        <v>229</v>
      </c>
      <c r="AS192" s="105"/>
      <c r="AT192" s="11"/>
      <c r="AU192" s="11"/>
      <c r="AV192" s="11"/>
    </row>
    <row r="193" spans="1:48" s="13" customFormat="1" ht="28.5" customHeight="1">
      <c r="A193" s="122"/>
      <c r="B193" s="130"/>
      <c r="C193" s="144"/>
      <c r="D193" s="14" t="s">
        <v>126</v>
      </c>
      <c r="E193" s="8">
        <f>H193+K193+N193+Q193+T193+W193+Z193+AC193+AF193+AI193+AL193+AO193</f>
        <v>0</v>
      </c>
      <c r="F193" s="15">
        <f t="shared" ref="F193" si="323">I193+L193+O193+R193+U193+X193+AA193+AD193+AG193+AJ193+AM193+AP193</f>
        <v>0</v>
      </c>
      <c r="G193" s="8">
        <v>0</v>
      </c>
      <c r="H193" s="19">
        <v>0</v>
      </c>
      <c r="I193" s="20">
        <v>0</v>
      </c>
      <c r="J193" s="20">
        <v>0</v>
      </c>
      <c r="K193" s="20">
        <v>0</v>
      </c>
      <c r="L193" s="21">
        <v>0</v>
      </c>
      <c r="M193" s="20">
        <v>0</v>
      </c>
      <c r="N193" s="19">
        <v>0</v>
      </c>
      <c r="O193" s="20">
        <v>0</v>
      </c>
      <c r="P193" s="20">
        <v>0</v>
      </c>
      <c r="Q193" s="20">
        <v>0</v>
      </c>
      <c r="R193" s="21">
        <v>0</v>
      </c>
      <c r="S193" s="20">
        <v>0</v>
      </c>
      <c r="T193" s="19">
        <v>0</v>
      </c>
      <c r="U193" s="21">
        <v>0</v>
      </c>
      <c r="V193" s="20">
        <v>0</v>
      </c>
      <c r="W193" s="19">
        <v>0</v>
      </c>
      <c r="X193" s="20">
        <v>0</v>
      </c>
      <c r="Y193" s="19">
        <v>0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112"/>
      <c r="AS193" s="112"/>
      <c r="AT193" s="11"/>
      <c r="AU193" s="11"/>
      <c r="AV193" s="11"/>
    </row>
    <row r="194" spans="1:48" s="12" customFormat="1" ht="24" customHeight="1">
      <c r="A194" s="122"/>
      <c r="B194" s="130"/>
      <c r="C194" s="144"/>
      <c r="D194" s="16" t="s">
        <v>24</v>
      </c>
      <c r="E194" s="8">
        <f>H194+K194+N194+Q194+T194+W194+Z194+AC194+AF194+AI194+AL194+AO194</f>
        <v>0</v>
      </c>
      <c r="F194" s="15">
        <f>I194+L194+O194+R194+U194+X194+AA194+AD194+AG194+AJ194+AM194+AP194</f>
        <v>0</v>
      </c>
      <c r="G194" s="8">
        <v>0</v>
      </c>
      <c r="H194" s="19">
        <v>0</v>
      </c>
      <c r="I194" s="20">
        <v>0</v>
      </c>
      <c r="J194" s="20">
        <v>0</v>
      </c>
      <c r="K194" s="20">
        <v>0</v>
      </c>
      <c r="L194" s="21">
        <v>0</v>
      </c>
      <c r="M194" s="20">
        <v>0</v>
      </c>
      <c r="N194" s="19">
        <v>0</v>
      </c>
      <c r="O194" s="20">
        <v>0</v>
      </c>
      <c r="P194" s="20">
        <v>0</v>
      </c>
      <c r="Q194" s="20">
        <v>0</v>
      </c>
      <c r="R194" s="21">
        <v>0</v>
      </c>
      <c r="S194" s="20">
        <v>0</v>
      </c>
      <c r="T194" s="19">
        <v>0</v>
      </c>
      <c r="U194" s="21">
        <v>0</v>
      </c>
      <c r="V194" s="20">
        <v>0</v>
      </c>
      <c r="W194" s="19">
        <v>0</v>
      </c>
      <c r="X194" s="20">
        <v>0</v>
      </c>
      <c r="Y194" s="19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112"/>
      <c r="AS194" s="112"/>
      <c r="AT194" s="11"/>
      <c r="AU194" s="11"/>
      <c r="AV194" s="11"/>
    </row>
    <row r="195" spans="1:48" s="12" customFormat="1" ht="22.5" customHeight="1">
      <c r="A195" s="122"/>
      <c r="B195" s="130"/>
      <c r="C195" s="144"/>
      <c r="D195" s="16" t="s">
        <v>127</v>
      </c>
      <c r="E195" s="8">
        <f>H195+K195+N195+Q195+T195+W195+Z195+AC195+AF195+AI195+AL195+AO195</f>
        <v>50</v>
      </c>
      <c r="F195" s="8">
        <f>I195+L195+O195+R195+U195+X195+AA195+AD195+AG195+AJ195+AM195+AP195</f>
        <v>50</v>
      </c>
      <c r="G195" s="8">
        <f>F195/E195*100</f>
        <v>100</v>
      </c>
      <c r="H195" s="19">
        <v>0</v>
      </c>
      <c r="I195" s="20">
        <v>0</v>
      </c>
      <c r="J195" s="20">
        <v>0</v>
      </c>
      <c r="K195" s="20">
        <v>0</v>
      </c>
      <c r="L195" s="21">
        <v>0</v>
      </c>
      <c r="M195" s="20">
        <v>0</v>
      </c>
      <c r="N195" s="19">
        <v>0</v>
      </c>
      <c r="O195" s="20">
        <v>0</v>
      </c>
      <c r="P195" s="20">
        <v>0</v>
      </c>
      <c r="Q195" s="20">
        <v>0</v>
      </c>
      <c r="R195" s="21">
        <v>0</v>
      </c>
      <c r="S195" s="20">
        <v>0</v>
      </c>
      <c r="T195" s="19">
        <v>0</v>
      </c>
      <c r="U195" s="21">
        <v>0</v>
      </c>
      <c r="V195" s="20">
        <v>0</v>
      </c>
      <c r="W195" s="19">
        <v>50</v>
      </c>
      <c r="X195" s="20">
        <v>0</v>
      </c>
      <c r="Y195" s="19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50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112"/>
      <c r="AS195" s="112"/>
      <c r="AT195" s="11"/>
      <c r="AU195" s="11"/>
      <c r="AV195" s="11"/>
    </row>
    <row r="196" spans="1:48" s="12" customFormat="1" ht="155.25" customHeight="1">
      <c r="A196" s="123"/>
      <c r="B196" s="131"/>
      <c r="C196" s="145"/>
      <c r="D196" s="29" t="s">
        <v>128</v>
      </c>
      <c r="E196" s="8">
        <f t="shared" ref="E196" si="324">H196+K196+N196+Q196+T196+W196+Z196+AC196+AF196+AI196+AL196+AO196</f>
        <v>0</v>
      </c>
      <c r="F196" s="15">
        <f>I196+L196+O196+R196+U196+X196+AA196+AD196+AG196+AJ196+AM196+AP196</f>
        <v>0</v>
      </c>
      <c r="G196" s="8">
        <v>0</v>
      </c>
      <c r="H196" s="19">
        <v>0</v>
      </c>
      <c r="I196" s="20">
        <v>0</v>
      </c>
      <c r="J196" s="20">
        <v>0</v>
      </c>
      <c r="K196" s="20">
        <v>0</v>
      </c>
      <c r="L196" s="21">
        <v>0</v>
      </c>
      <c r="M196" s="20">
        <v>0</v>
      </c>
      <c r="N196" s="19">
        <v>0</v>
      </c>
      <c r="O196" s="20">
        <v>0</v>
      </c>
      <c r="P196" s="20">
        <v>0</v>
      </c>
      <c r="Q196" s="20">
        <v>0</v>
      </c>
      <c r="R196" s="21">
        <v>0</v>
      </c>
      <c r="S196" s="20">
        <v>0</v>
      </c>
      <c r="T196" s="19">
        <v>0</v>
      </c>
      <c r="U196" s="21">
        <v>0</v>
      </c>
      <c r="V196" s="20">
        <v>0</v>
      </c>
      <c r="W196" s="19">
        <v>0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113"/>
      <c r="AS196" s="113"/>
      <c r="AT196" s="11"/>
      <c r="AU196" s="11"/>
      <c r="AV196" s="11"/>
    </row>
    <row r="197" spans="1:48" s="13" customFormat="1" ht="16.5" customHeight="1">
      <c r="A197" s="121" t="s">
        <v>81</v>
      </c>
      <c r="B197" s="137" t="s">
        <v>122</v>
      </c>
      <c r="C197" s="191" t="s">
        <v>123</v>
      </c>
      <c r="D197" s="14" t="s">
        <v>130</v>
      </c>
      <c r="E197" s="8">
        <f>E198+E199+E200</f>
        <v>40</v>
      </c>
      <c r="F197" s="8">
        <f>F198+F199+F200</f>
        <v>40</v>
      </c>
      <c r="G197" s="8">
        <f>F197/E197*100</f>
        <v>100</v>
      </c>
      <c r="H197" s="8">
        <f>H198+H199+H200+H201</f>
        <v>0</v>
      </c>
      <c r="I197" s="8">
        <f>I198+I199+I200+I201</f>
        <v>0</v>
      </c>
      <c r="J197" s="45">
        <v>0</v>
      </c>
      <c r="K197" s="8">
        <f>K198+K199+K200+K201</f>
        <v>0</v>
      </c>
      <c r="L197" s="8">
        <f>L198+L199+L200+L201</f>
        <v>0</v>
      </c>
      <c r="M197" s="45">
        <v>0</v>
      </c>
      <c r="N197" s="8">
        <f>N198+N199+N200+N201</f>
        <v>0</v>
      </c>
      <c r="O197" s="8">
        <f>O198+O199+O200+O201</f>
        <v>0</v>
      </c>
      <c r="P197" s="45">
        <v>0</v>
      </c>
      <c r="Q197" s="8">
        <f>Q198+Q199+Q200+Q201</f>
        <v>0</v>
      </c>
      <c r="R197" s="8">
        <f>R198+R199+R200+R201</f>
        <v>0</v>
      </c>
      <c r="S197" s="45">
        <v>0</v>
      </c>
      <c r="T197" s="8">
        <f>T198+T199+T200+T201</f>
        <v>0</v>
      </c>
      <c r="U197" s="8">
        <f>U198+U199+U200+U201</f>
        <v>0</v>
      </c>
      <c r="V197" s="45">
        <v>0</v>
      </c>
      <c r="W197" s="8">
        <f>W198+W199+W200+W201</f>
        <v>0</v>
      </c>
      <c r="X197" s="8">
        <f>X198+X199+X200+X201</f>
        <v>0</v>
      </c>
      <c r="Y197" s="45">
        <v>0</v>
      </c>
      <c r="Z197" s="90">
        <f>Z198+Z199+Z200+Z201</f>
        <v>30</v>
      </c>
      <c r="AA197" s="90">
        <f>AA198+AA199+AA200+AA201</f>
        <v>30</v>
      </c>
      <c r="AB197" s="45">
        <f>AA197/Z197*100</f>
        <v>100</v>
      </c>
      <c r="AC197" s="62">
        <v>0</v>
      </c>
      <c r="AD197" s="62">
        <v>0</v>
      </c>
      <c r="AE197" s="45">
        <v>0</v>
      </c>
      <c r="AF197" s="90">
        <v>10</v>
      </c>
      <c r="AG197" s="90">
        <f>AG198+AG199+AG200+AG201</f>
        <v>10</v>
      </c>
      <c r="AH197" s="45">
        <f>AG197/AF197*100</f>
        <v>100</v>
      </c>
      <c r="AI197" s="8">
        <v>0</v>
      </c>
      <c r="AJ197" s="8">
        <f>AJ198+AJ199+AJ200+AJ201</f>
        <v>0</v>
      </c>
      <c r="AK197" s="45">
        <v>0</v>
      </c>
      <c r="AL197" s="8">
        <f>AL198+AL199+AL200+AL201</f>
        <v>0</v>
      </c>
      <c r="AM197" s="8">
        <f>AM198+AM199+AM200+AM201</f>
        <v>0</v>
      </c>
      <c r="AN197" s="45">
        <v>0</v>
      </c>
      <c r="AO197" s="90">
        <f>AO198+AO199+AO200+AO201</f>
        <v>0</v>
      </c>
      <c r="AP197" s="8">
        <f>AP198+AP199+AP200+AP201</f>
        <v>0</v>
      </c>
      <c r="AQ197" s="45">
        <v>0</v>
      </c>
      <c r="AR197" s="109" t="s">
        <v>230</v>
      </c>
      <c r="AS197" s="105"/>
      <c r="AT197" s="11"/>
      <c r="AU197" s="11"/>
      <c r="AV197" s="11"/>
    </row>
    <row r="198" spans="1:48" s="13" customFormat="1" ht="28.5" customHeight="1">
      <c r="A198" s="122"/>
      <c r="B198" s="138"/>
      <c r="C198" s="200"/>
      <c r="D198" s="14" t="s">
        <v>126</v>
      </c>
      <c r="E198" s="8">
        <f>H198+K198+N198+Q198+T198+W198+Z198+AC198+AF198+AI198+AL198+AO198</f>
        <v>0</v>
      </c>
      <c r="F198" s="15">
        <f t="shared" ref="F198" si="325">I198+L198+O198+R198+U198+X198+AA198+AD198+AG198+AJ198+AM198+AP198</f>
        <v>0</v>
      </c>
      <c r="G198" s="8">
        <v>0</v>
      </c>
      <c r="H198" s="19">
        <v>0</v>
      </c>
      <c r="I198" s="20">
        <v>0</v>
      </c>
      <c r="J198" s="20">
        <v>0</v>
      </c>
      <c r="K198" s="20">
        <v>0</v>
      </c>
      <c r="L198" s="21">
        <v>0</v>
      </c>
      <c r="M198" s="20">
        <v>0</v>
      </c>
      <c r="N198" s="19">
        <v>0</v>
      </c>
      <c r="O198" s="20">
        <v>0</v>
      </c>
      <c r="P198" s="20">
        <v>0</v>
      </c>
      <c r="Q198" s="20">
        <v>0</v>
      </c>
      <c r="R198" s="21">
        <v>0</v>
      </c>
      <c r="S198" s="20">
        <v>0</v>
      </c>
      <c r="T198" s="19">
        <v>0</v>
      </c>
      <c r="U198" s="21">
        <v>0</v>
      </c>
      <c r="V198" s="20">
        <v>0</v>
      </c>
      <c r="W198" s="19">
        <v>0</v>
      </c>
      <c r="X198" s="20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110"/>
      <c r="AS198" s="112"/>
      <c r="AT198" s="11"/>
      <c r="AU198" s="11"/>
      <c r="AV198" s="11"/>
    </row>
    <row r="199" spans="1:48" s="12" customFormat="1" ht="32.25" customHeight="1">
      <c r="A199" s="122"/>
      <c r="B199" s="138"/>
      <c r="C199" s="200"/>
      <c r="D199" s="16" t="s">
        <v>24</v>
      </c>
      <c r="E199" s="8">
        <f>H199+K199+N199+Q199+T199+W199+Z199+AC199+AF199+AI199+AL199+AO199</f>
        <v>0</v>
      </c>
      <c r="F199" s="15">
        <f>I199+L199+O199+R199+U199+X199+AA199+AD199+AG199+AJ199+AM199+AP199</f>
        <v>0</v>
      </c>
      <c r="G199" s="8">
        <v>0</v>
      </c>
      <c r="H199" s="19">
        <v>0</v>
      </c>
      <c r="I199" s="20">
        <v>0</v>
      </c>
      <c r="J199" s="20">
        <v>0</v>
      </c>
      <c r="K199" s="20">
        <v>0</v>
      </c>
      <c r="L199" s="21">
        <v>0</v>
      </c>
      <c r="M199" s="20">
        <v>0</v>
      </c>
      <c r="N199" s="19">
        <v>0</v>
      </c>
      <c r="O199" s="20">
        <v>0</v>
      </c>
      <c r="P199" s="20">
        <v>0</v>
      </c>
      <c r="Q199" s="20">
        <v>0</v>
      </c>
      <c r="R199" s="21">
        <v>0</v>
      </c>
      <c r="S199" s="20">
        <v>0</v>
      </c>
      <c r="T199" s="19">
        <v>0</v>
      </c>
      <c r="U199" s="21">
        <v>0</v>
      </c>
      <c r="V199" s="20">
        <v>0</v>
      </c>
      <c r="W199" s="19">
        <v>0</v>
      </c>
      <c r="X199" s="20">
        <v>0</v>
      </c>
      <c r="Y199" s="20">
        <v>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110"/>
      <c r="AS199" s="112"/>
      <c r="AT199" s="11"/>
      <c r="AU199" s="11"/>
      <c r="AV199" s="11"/>
    </row>
    <row r="200" spans="1:48" s="12" customFormat="1" ht="16.5" customHeight="1">
      <c r="A200" s="122"/>
      <c r="B200" s="138"/>
      <c r="C200" s="200"/>
      <c r="D200" s="16" t="s">
        <v>127</v>
      </c>
      <c r="E200" s="8">
        <f>H200+K200+N200+Q200+T200+W200+Z200+AC200+AF200+AI200+AL200+AO200</f>
        <v>40</v>
      </c>
      <c r="F200" s="15">
        <f>I200+L200+O200+R200+U200+X200+AA200+AD200+AG200+AJ200+AM200+AP200</f>
        <v>40</v>
      </c>
      <c r="G200" s="8">
        <f>F200/E200*100</f>
        <v>100</v>
      </c>
      <c r="H200" s="19">
        <v>0</v>
      </c>
      <c r="I200" s="20">
        <v>0</v>
      </c>
      <c r="J200" s="20">
        <v>0</v>
      </c>
      <c r="K200" s="20">
        <v>0</v>
      </c>
      <c r="L200" s="21">
        <v>0</v>
      </c>
      <c r="M200" s="20">
        <v>0</v>
      </c>
      <c r="N200" s="19">
        <v>0</v>
      </c>
      <c r="O200" s="20">
        <v>0</v>
      </c>
      <c r="P200" s="20">
        <v>0</v>
      </c>
      <c r="Q200" s="20">
        <v>0</v>
      </c>
      <c r="R200" s="21">
        <v>0</v>
      </c>
      <c r="S200" s="20">
        <v>0</v>
      </c>
      <c r="T200" s="19">
        <v>0</v>
      </c>
      <c r="U200" s="21">
        <v>0</v>
      </c>
      <c r="V200" s="20">
        <v>0</v>
      </c>
      <c r="W200" s="19">
        <v>0</v>
      </c>
      <c r="X200" s="20">
        <v>0</v>
      </c>
      <c r="Y200" s="20">
        <v>0</v>
      </c>
      <c r="Z200" s="20">
        <v>30</v>
      </c>
      <c r="AA200" s="20">
        <v>30</v>
      </c>
      <c r="AB200" s="20">
        <f>AA200/Z200*100</f>
        <v>100</v>
      </c>
      <c r="AC200" s="20">
        <v>0</v>
      </c>
      <c r="AD200" s="20">
        <v>0</v>
      </c>
      <c r="AE200" s="20">
        <v>0</v>
      </c>
      <c r="AF200" s="20">
        <v>10</v>
      </c>
      <c r="AG200" s="20">
        <v>10</v>
      </c>
      <c r="AH200" s="20">
        <f>AG200/AF200*100</f>
        <v>100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110"/>
      <c r="AS200" s="112"/>
      <c r="AT200" s="11"/>
      <c r="AU200" s="11"/>
      <c r="AV200" s="11"/>
    </row>
    <row r="201" spans="1:48" s="12" customFormat="1" ht="30" customHeight="1">
      <c r="A201" s="123"/>
      <c r="B201" s="139"/>
      <c r="C201" s="201"/>
      <c r="D201" s="29" t="s">
        <v>128</v>
      </c>
      <c r="E201" s="8">
        <f t="shared" ref="E201" si="326">H201+K201+N201+Q201+T201+W201+Z201+AC201+AF201+AI201+AL201+AO201</f>
        <v>0</v>
      </c>
      <c r="F201" s="15">
        <f>I201+L201+O201+R201+U201+X201+AA201+AD201+AG201+AJ201+AM201+AP201</f>
        <v>0</v>
      </c>
      <c r="G201" s="8">
        <v>0</v>
      </c>
      <c r="H201" s="19">
        <v>0</v>
      </c>
      <c r="I201" s="20">
        <v>0</v>
      </c>
      <c r="J201" s="20">
        <v>0</v>
      </c>
      <c r="K201" s="20">
        <v>0</v>
      </c>
      <c r="L201" s="21">
        <v>0</v>
      </c>
      <c r="M201" s="20">
        <v>0</v>
      </c>
      <c r="N201" s="19">
        <v>0</v>
      </c>
      <c r="O201" s="20">
        <v>0</v>
      </c>
      <c r="P201" s="20">
        <v>0</v>
      </c>
      <c r="Q201" s="20">
        <v>0</v>
      </c>
      <c r="R201" s="21">
        <v>0</v>
      </c>
      <c r="S201" s="20">
        <v>0</v>
      </c>
      <c r="T201" s="19">
        <v>0</v>
      </c>
      <c r="U201" s="21">
        <v>0</v>
      </c>
      <c r="V201" s="20">
        <v>0</v>
      </c>
      <c r="W201" s="19">
        <v>0</v>
      </c>
      <c r="X201" s="20">
        <v>0</v>
      </c>
      <c r="Y201" s="20">
        <v>0</v>
      </c>
      <c r="Z201" s="20">
        <v>0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/>
      <c r="AN201" s="20"/>
      <c r="AO201" s="20">
        <v>0</v>
      </c>
      <c r="AP201" s="20"/>
      <c r="AQ201" s="20"/>
      <c r="AR201" s="111"/>
      <c r="AS201" s="113"/>
      <c r="AT201" s="11"/>
      <c r="AU201" s="11"/>
      <c r="AV201" s="11"/>
    </row>
    <row r="202" spans="1:48" s="55" customFormat="1" ht="16.5" customHeight="1">
      <c r="A202" s="121" t="s">
        <v>82</v>
      </c>
      <c r="B202" s="192" t="s">
        <v>124</v>
      </c>
      <c r="C202" s="191" t="s">
        <v>151</v>
      </c>
      <c r="D202" s="191" t="s">
        <v>27</v>
      </c>
      <c r="E202" s="92" t="s">
        <v>37</v>
      </c>
      <c r="F202" s="92" t="s">
        <v>37</v>
      </c>
      <c r="G202" s="92" t="s">
        <v>37</v>
      </c>
      <c r="H202" s="92" t="s">
        <v>37</v>
      </c>
      <c r="I202" s="92" t="s">
        <v>37</v>
      </c>
      <c r="J202" s="92" t="s">
        <v>37</v>
      </c>
      <c r="K202" s="92" t="s">
        <v>37</v>
      </c>
      <c r="L202" s="92" t="s">
        <v>37</v>
      </c>
      <c r="M202" s="92" t="s">
        <v>37</v>
      </c>
      <c r="N202" s="92" t="s">
        <v>37</v>
      </c>
      <c r="O202" s="92" t="s">
        <v>37</v>
      </c>
      <c r="P202" s="92" t="s">
        <v>37</v>
      </c>
      <c r="Q202" s="92" t="s">
        <v>37</v>
      </c>
      <c r="R202" s="92" t="s">
        <v>37</v>
      </c>
      <c r="S202" s="92" t="s">
        <v>37</v>
      </c>
      <c r="T202" s="92" t="s">
        <v>37</v>
      </c>
      <c r="U202" s="92" t="s">
        <v>37</v>
      </c>
      <c r="V202" s="92" t="s">
        <v>37</v>
      </c>
      <c r="W202" s="92" t="s">
        <v>37</v>
      </c>
      <c r="X202" s="92" t="s">
        <v>37</v>
      </c>
      <c r="Y202" s="92" t="s">
        <v>37</v>
      </c>
      <c r="Z202" s="92" t="s">
        <v>37</v>
      </c>
      <c r="AA202" s="92" t="s">
        <v>37</v>
      </c>
      <c r="AB202" s="92" t="s">
        <v>37</v>
      </c>
      <c r="AC202" s="92" t="s">
        <v>37</v>
      </c>
      <c r="AD202" s="92" t="s">
        <v>37</v>
      </c>
      <c r="AE202" s="92" t="s">
        <v>37</v>
      </c>
      <c r="AF202" s="92" t="s">
        <v>37</v>
      </c>
      <c r="AG202" s="92" t="s">
        <v>37</v>
      </c>
      <c r="AH202" s="92" t="s">
        <v>37</v>
      </c>
      <c r="AI202" s="92" t="s">
        <v>37</v>
      </c>
      <c r="AJ202" s="92" t="s">
        <v>37</v>
      </c>
      <c r="AK202" s="92" t="s">
        <v>37</v>
      </c>
      <c r="AL202" s="92" t="s">
        <v>37</v>
      </c>
      <c r="AM202" s="92" t="s">
        <v>37</v>
      </c>
      <c r="AN202" s="92" t="s">
        <v>37</v>
      </c>
      <c r="AO202" s="92" t="s">
        <v>37</v>
      </c>
      <c r="AP202" s="92" t="s">
        <v>37</v>
      </c>
      <c r="AQ202" s="92" t="s">
        <v>37</v>
      </c>
      <c r="AR202" s="105" t="s">
        <v>213</v>
      </c>
      <c r="AS202" s="105"/>
      <c r="AT202" s="11"/>
      <c r="AU202" s="11"/>
      <c r="AV202" s="11"/>
    </row>
    <row r="203" spans="1:48" s="12" customFormat="1" ht="16.5" customHeight="1">
      <c r="A203" s="122"/>
      <c r="B203" s="193"/>
      <c r="C203" s="200"/>
      <c r="D203" s="200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112"/>
      <c r="AS203" s="112"/>
      <c r="AT203" s="11"/>
      <c r="AU203" s="11"/>
      <c r="AV203" s="11"/>
    </row>
    <row r="204" spans="1:48" s="12" customFormat="1" ht="177" customHeight="1">
      <c r="A204" s="123"/>
      <c r="B204" s="194"/>
      <c r="C204" s="201"/>
      <c r="D204" s="201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112"/>
      <c r="AS204" s="112"/>
      <c r="AT204" s="11"/>
      <c r="AU204" s="11"/>
      <c r="AV204" s="11"/>
    </row>
    <row r="205" spans="1:48" s="13" customFormat="1" ht="16.5" customHeight="1">
      <c r="A205" s="121" t="s">
        <v>83</v>
      </c>
      <c r="B205" s="192" t="s">
        <v>125</v>
      </c>
      <c r="C205" s="191" t="s">
        <v>152</v>
      </c>
      <c r="D205" s="14" t="s">
        <v>130</v>
      </c>
      <c r="E205" s="8">
        <f>E206+E207+E208</f>
        <v>10</v>
      </c>
      <c r="F205" s="8">
        <f>F206+F207+F208</f>
        <v>10</v>
      </c>
      <c r="G205" s="8">
        <f>F205/E205*100</f>
        <v>100</v>
      </c>
      <c r="H205" s="17">
        <f>H207+H208</f>
        <v>0</v>
      </c>
      <c r="I205" s="45">
        <f t="shared" ref="I205:L205" si="327">I207+I208</f>
        <v>0</v>
      </c>
      <c r="J205" s="45">
        <v>0</v>
      </c>
      <c r="K205" s="45">
        <f t="shared" si="327"/>
        <v>0</v>
      </c>
      <c r="L205" s="23">
        <f t="shared" si="327"/>
        <v>0</v>
      </c>
      <c r="M205" s="45">
        <v>0</v>
      </c>
      <c r="N205" s="8">
        <f>N206+N207+N208</f>
        <v>10</v>
      </c>
      <c r="O205" s="8">
        <v>0</v>
      </c>
      <c r="P205" s="8">
        <v>0</v>
      </c>
      <c r="Q205" s="8">
        <f>Q206+Q207+Q208</f>
        <v>0</v>
      </c>
      <c r="R205" s="8">
        <f>R206+R207+R208</f>
        <v>10</v>
      </c>
      <c r="S205" s="8">
        <v>100</v>
      </c>
      <c r="T205" s="17">
        <v>0</v>
      </c>
      <c r="U205" s="23">
        <v>0</v>
      </c>
      <c r="V205" s="45">
        <v>0</v>
      </c>
      <c r="W205" s="17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23">
        <v>0</v>
      </c>
      <c r="AR205" s="237" t="s">
        <v>227</v>
      </c>
      <c r="AS205" s="114"/>
      <c r="AT205" s="11"/>
      <c r="AU205" s="11"/>
      <c r="AV205" s="11"/>
    </row>
    <row r="206" spans="1:48" s="12" customFormat="1" ht="31.5" customHeight="1">
      <c r="A206" s="122"/>
      <c r="B206" s="193"/>
      <c r="C206" s="200"/>
      <c r="D206" s="14" t="s">
        <v>126</v>
      </c>
      <c r="E206" s="8">
        <f>H206+K206+N206+Q206+T206+W206+Z206+AC206+AF206+AI206+AL206+AO206</f>
        <v>0</v>
      </c>
      <c r="F206" s="15">
        <f t="shared" ref="F206" si="328">I206+L206+O206+R206+U206+X206+AA206+AD206+AG206+AJ206+AM206+AP206</f>
        <v>0</v>
      </c>
      <c r="G206" s="8">
        <v>0</v>
      </c>
      <c r="H206" s="19">
        <v>0</v>
      </c>
      <c r="I206" s="20">
        <v>0</v>
      </c>
      <c r="J206" s="20">
        <v>0</v>
      </c>
      <c r="K206" s="20">
        <v>0</v>
      </c>
      <c r="L206" s="21">
        <v>0</v>
      </c>
      <c r="M206" s="20">
        <v>0</v>
      </c>
      <c r="N206" s="19">
        <v>0</v>
      </c>
      <c r="O206" s="20">
        <v>0</v>
      </c>
      <c r="P206" s="20">
        <v>0</v>
      </c>
      <c r="Q206" s="19">
        <v>0</v>
      </c>
      <c r="R206" s="20">
        <v>0</v>
      </c>
      <c r="S206" s="20">
        <v>0</v>
      </c>
      <c r="T206" s="19">
        <v>0</v>
      </c>
      <c r="U206" s="21">
        <v>0</v>
      </c>
      <c r="V206" s="20">
        <v>0</v>
      </c>
      <c r="W206" s="19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38"/>
      <c r="AS206" s="114"/>
      <c r="AT206" s="11"/>
      <c r="AU206" s="11"/>
      <c r="AV206" s="11"/>
    </row>
    <row r="207" spans="1:48" s="12" customFormat="1" ht="26.25" customHeight="1">
      <c r="A207" s="122"/>
      <c r="B207" s="193"/>
      <c r="C207" s="200"/>
      <c r="D207" s="16" t="s">
        <v>24</v>
      </c>
      <c r="E207" s="8">
        <f>H207+K207+N207+Q207+T207+W207+Z207+AC207+AF207+AI207+AL207+AO207</f>
        <v>0</v>
      </c>
      <c r="F207" s="15">
        <f>I207+L207+O207+R207+U207+X207+AA207+AD207+AG207+AJ207+AM207+AP207</f>
        <v>0</v>
      </c>
      <c r="G207" s="8">
        <v>0</v>
      </c>
      <c r="H207" s="19">
        <v>0</v>
      </c>
      <c r="I207" s="20">
        <v>0</v>
      </c>
      <c r="J207" s="20">
        <v>0</v>
      </c>
      <c r="K207" s="20">
        <v>0</v>
      </c>
      <c r="L207" s="21">
        <v>0</v>
      </c>
      <c r="M207" s="20">
        <v>0</v>
      </c>
      <c r="N207" s="19">
        <v>0</v>
      </c>
      <c r="O207" s="20">
        <v>0</v>
      </c>
      <c r="P207" s="20">
        <v>0</v>
      </c>
      <c r="Q207" s="19">
        <v>0</v>
      </c>
      <c r="R207" s="20">
        <v>0</v>
      </c>
      <c r="S207" s="20">
        <v>0</v>
      </c>
      <c r="T207" s="19">
        <v>0</v>
      </c>
      <c r="U207" s="21">
        <v>0</v>
      </c>
      <c r="V207" s="20">
        <v>0</v>
      </c>
      <c r="W207" s="19">
        <v>0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38"/>
      <c r="AS207" s="114"/>
      <c r="AT207" s="11"/>
      <c r="AU207" s="11"/>
      <c r="AV207" s="11"/>
    </row>
    <row r="208" spans="1:48" s="12" customFormat="1" ht="16.5" customHeight="1">
      <c r="A208" s="122"/>
      <c r="B208" s="193"/>
      <c r="C208" s="200"/>
      <c r="D208" s="16" t="s">
        <v>127</v>
      </c>
      <c r="E208" s="8">
        <f>H208+K208+N208+Q208+T208+W208+Z208+AC208+AF208+AI208+AL208+AO208</f>
        <v>10</v>
      </c>
      <c r="F208" s="15">
        <f>I208+L208+O208+R208+U208+X208+AA208+AD208+AG208+AJ208+AM208+AP208</f>
        <v>10</v>
      </c>
      <c r="G208" s="8">
        <f>F208/E208*100</f>
        <v>100</v>
      </c>
      <c r="H208" s="19">
        <v>0</v>
      </c>
      <c r="I208" s="20">
        <v>0</v>
      </c>
      <c r="J208" s="20">
        <v>0</v>
      </c>
      <c r="K208" s="20">
        <v>0</v>
      </c>
      <c r="L208" s="21">
        <v>0</v>
      </c>
      <c r="M208" s="20">
        <v>0</v>
      </c>
      <c r="N208" s="19">
        <v>10</v>
      </c>
      <c r="O208" s="20">
        <v>0</v>
      </c>
      <c r="P208" s="20">
        <v>0</v>
      </c>
      <c r="Q208" s="19">
        <v>0</v>
      </c>
      <c r="R208" s="20">
        <v>10</v>
      </c>
      <c r="S208" s="20">
        <v>100</v>
      </c>
      <c r="T208" s="19">
        <v>0</v>
      </c>
      <c r="U208" s="21">
        <v>0</v>
      </c>
      <c r="V208" s="20">
        <v>0</v>
      </c>
      <c r="W208" s="19">
        <v>0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38"/>
      <c r="AS208" s="114"/>
      <c r="AT208" s="11"/>
      <c r="AU208" s="11"/>
      <c r="AV208" s="11"/>
    </row>
    <row r="209" spans="1:48" s="12" customFormat="1" ht="24" customHeight="1">
      <c r="A209" s="123"/>
      <c r="B209" s="194"/>
      <c r="C209" s="201"/>
      <c r="D209" s="29" t="s">
        <v>128</v>
      </c>
      <c r="E209" s="8">
        <f t="shared" ref="E209" si="329">H209+K209+N209+Q209+T209+W209+Z209+AC209+AF209+AI209+AL209+AO209</f>
        <v>0</v>
      </c>
      <c r="F209" s="15">
        <f>I209+L209+O209+R209+U209+X209+AA209+AD209+AG209+AJ209+AM209+AP209</f>
        <v>0</v>
      </c>
      <c r="G209" s="8">
        <v>0</v>
      </c>
      <c r="H209" s="36">
        <v>0</v>
      </c>
      <c r="I209" s="49">
        <v>0</v>
      </c>
      <c r="J209" s="20">
        <v>0</v>
      </c>
      <c r="K209" s="49">
        <v>0</v>
      </c>
      <c r="L209" s="31">
        <v>0</v>
      </c>
      <c r="M209" s="20">
        <v>0</v>
      </c>
      <c r="N209" s="36">
        <v>0</v>
      </c>
      <c r="O209" s="49">
        <v>0</v>
      </c>
      <c r="P209" s="20">
        <v>0</v>
      </c>
      <c r="Q209" s="36">
        <v>0</v>
      </c>
      <c r="R209" s="69">
        <v>0</v>
      </c>
      <c r="S209" s="20">
        <v>0</v>
      </c>
      <c r="T209" s="36">
        <v>0</v>
      </c>
      <c r="U209" s="31">
        <v>0</v>
      </c>
      <c r="V209" s="20">
        <v>0</v>
      </c>
      <c r="W209" s="36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239"/>
      <c r="AS209" s="114"/>
      <c r="AT209" s="11"/>
      <c r="AU209" s="11"/>
      <c r="AV209" s="11"/>
    </row>
    <row r="210" spans="1:48" s="12" customFormat="1" ht="156" customHeight="1">
      <c r="A210" s="68" t="s">
        <v>160</v>
      </c>
      <c r="B210" s="73" t="s">
        <v>191</v>
      </c>
      <c r="C210" s="74" t="s">
        <v>192</v>
      </c>
      <c r="D210" s="29" t="s">
        <v>27</v>
      </c>
      <c r="E210" s="32"/>
      <c r="F210" s="35"/>
      <c r="G210" s="32"/>
      <c r="H210" s="36"/>
      <c r="I210" s="69"/>
      <c r="J210" s="69"/>
      <c r="K210" s="69"/>
      <c r="L210" s="31"/>
      <c r="M210" s="69"/>
      <c r="N210" s="36"/>
      <c r="O210" s="69"/>
      <c r="P210" s="69"/>
      <c r="Q210" s="69"/>
      <c r="R210" s="31"/>
      <c r="S210" s="69"/>
      <c r="T210" s="36"/>
      <c r="U210" s="31"/>
      <c r="V210" s="69"/>
      <c r="W210" s="36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77" t="s">
        <v>214</v>
      </c>
      <c r="AS210" s="66"/>
      <c r="AT210" s="11"/>
      <c r="AU210" s="11"/>
      <c r="AV210" s="11"/>
    </row>
    <row r="211" spans="1:48" s="12" customFormat="1" ht="31.5" customHeight="1">
      <c r="A211" s="121" t="s">
        <v>190</v>
      </c>
      <c r="B211" s="124" t="s">
        <v>193</v>
      </c>
      <c r="C211" s="127" t="s">
        <v>194</v>
      </c>
      <c r="D211" s="14" t="s">
        <v>130</v>
      </c>
      <c r="E211" s="8">
        <f>E212+E213+E214</f>
        <v>0</v>
      </c>
      <c r="F211" s="8">
        <f>F212+F213+F214</f>
        <v>0</v>
      </c>
      <c r="G211" s="8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0">
        <v>0</v>
      </c>
      <c r="Z211" s="20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/>
      <c r="AK211" s="20"/>
      <c r="AL211" s="20">
        <v>0</v>
      </c>
      <c r="AM211" s="20"/>
      <c r="AN211" s="20"/>
      <c r="AO211" s="20">
        <v>0</v>
      </c>
      <c r="AP211" s="20"/>
      <c r="AQ211" s="20"/>
      <c r="AR211" s="109" t="s">
        <v>215</v>
      </c>
      <c r="AS211" s="105"/>
      <c r="AT211" s="11"/>
      <c r="AU211" s="11"/>
      <c r="AV211" s="11"/>
    </row>
    <row r="212" spans="1:48" s="12" customFormat="1" ht="29.25" customHeight="1">
      <c r="A212" s="122"/>
      <c r="B212" s="125"/>
      <c r="C212" s="128"/>
      <c r="D212" s="14" t="s">
        <v>126</v>
      </c>
      <c r="E212" s="8">
        <f>H212+K212+N212+Q212+T212+W212+Z212+AC212+AF212+AI212+AL212+AO212</f>
        <v>0</v>
      </c>
      <c r="F212" s="8">
        <f t="shared" ref="F212" si="330">I212+L212+O212+R212+U212+X212+AA212+AD212+AG212+AJ212+AM212+AP212</f>
        <v>0</v>
      </c>
      <c r="G212" s="8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/>
      <c r="AK212" s="20"/>
      <c r="AL212" s="20">
        <v>0</v>
      </c>
      <c r="AM212" s="20"/>
      <c r="AN212" s="20"/>
      <c r="AO212" s="20">
        <v>0</v>
      </c>
      <c r="AP212" s="20"/>
      <c r="AQ212" s="20"/>
      <c r="AR212" s="110"/>
      <c r="AS212" s="112"/>
      <c r="AT212" s="11"/>
      <c r="AU212" s="11"/>
      <c r="AV212" s="11"/>
    </row>
    <row r="213" spans="1:48" s="12" customFormat="1" ht="31.5" customHeight="1">
      <c r="A213" s="122"/>
      <c r="B213" s="125"/>
      <c r="C213" s="128"/>
      <c r="D213" s="16" t="s">
        <v>24</v>
      </c>
      <c r="E213" s="8">
        <f>H213+K213+N213+Q213+T213+W213+Z213+AC213+AF213+AI213+AL213+AO213</f>
        <v>0</v>
      </c>
      <c r="F213" s="8">
        <f>I213+L213+O213+R213+U213+X213+AA213+AD213+AG213+AJ213+AM213+AP213</f>
        <v>0</v>
      </c>
      <c r="G213" s="8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20">
        <v>0</v>
      </c>
      <c r="V213" s="20">
        <v>0</v>
      </c>
      <c r="W213" s="20">
        <v>0</v>
      </c>
      <c r="X213" s="20">
        <v>0</v>
      </c>
      <c r="Y213" s="20">
        <v>0</v>
      </c>
      <c r="Z213" s="20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/>
      <c r="AK213" s="20"/>
      <c r="AL213" s="20">
        <v>0</v>
      </c>
      <c r="AM213" s="20"/>
      <c r="AN213" s="20"/>
      <c r="AO213" s="20">
        <v>0</v>
      </c>
      <c r="AP213" s="20"/>
      <c r="AQ213" s="20"/>
      <c r="AR213" s="110"/>
      <c r="AS213" s="112"/>
      <c r="AT213" s="11"/>
      <c r="AU213" s="11"/>
      <c r="AV213" s="11"/>
    </row>
    <row r="214" spans="1:48" s="12" customFormat="1" ht="24" customHeight="1">
      <c r="A214" s="122"/>
      <c r="B214" s="125"/>
      <c r="C214" s="128"/>
      <c r="D214" s="16" t="s">
        <v>127</v>
      </c>
      <c r="E214" s="8">
        <f>H214+K214+N214+Q214+T214+W214+Z214+AC214+AF214+AI214+AL214+AO214</f>
        <v>0</v>
      </c>
      <c r="F214" s="8">
        <f>I214+L214+O214+R214+U214+X214+AA214+AD214+AG214+AJ214+AM214+AP214</f>
        <v>0</v>
      </c>
      <c r="G214" s="8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  <c r="V214" s="20">
        <v>0</v>
      </c>
      <c r="W214" s="20">
        <v>0</v>
      </c>
      <c r="X214" s="20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/>
      <c r="AK214" s="20"/>
      <c r="AL214" s="20">
        <v>0</v>
      </c>
      <c r="AM214" s="20"/>
      <c r="AN214" s="20"/>
      <c r="AO214" s="20">
        <v>0</v>
      </c>
      <c r="AP214" s="20"/>
      <c r="AQ214" s="20"/>
      <c r="AR214" s="110"/>
      <c r="AS214" s="112"/>
      <c r="AT214" s="11"/>
      <c r="AU214" s="11"/>
      <c r="AV214" s="11"/>
    </row>
    <row r="215" spans="1:48" s="12" customFormat="1" ht="30.75" customHeight="1">
      <c r="A215" s="123"/>
      <c r="B215" s="126"/>
      <c r="C215" s="129"/>
      <c r="D215" s="29" t="s">
        <v>128</v>
      </c>
      <c r="E215" s="8">
        <f t="shared" ref="E215" si="331">H215+K215+N215+Q215+T215+W215+Z215+AC215+AF215+AI215+AL215+AO215</f>
        <v>0</v>
      </c>
      <c r="F215" s="8">
        <f>I215+L215+O215+R215+U215+X215+AA215+AD215+AG215+AJ215+AM215+AP215</f>
        <v>0</v>
      </c>
      <c r="G215" s="8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/>
      <c r="AK215" s="20"/>
      <c r="AL215" s="20">
        <v>0</v>
      </c>
      <c r="AM215" s="20"/>
      <c r="AN215" s="20"/>
      <c r="AO215" s="20">
        <v>0</v>
      </c>
      <c r="AP215" s="20"/>
      <c r="AQ215" s="20"/>
      <c r="AR215" s="111"/>
      <c r="AS215" s="113"/>
      <c r="AT215" s="11"/>
      <c r="AU215" s="11"/>
      <c r="AV215" s="11"/>
    </row>
    <row r="216" spans="1:48" s="12" customFormat="1" ht="40.5" customHeight="1">
      <c r="A216" s="122" t="s">
        <v>195</v>
      </c>
      <c r="B216" s="125" t="s">
        <v>196</v>
      </c>
      <c r="C216" s="200" t="s">
        <v>197</v>
      </c>
      <c r="D216" s="102" t="s">
        <v>27</v>
      </c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09" t="s">
        <v>252</v>
      </c>
      <c r="AS216" s="114"/>
      <c r="AT216" s="11"/>
      <c r="AU216" s="11"/>
      <c r="AV216" s="11"/>
    </row>
    <row r="217" spans="1:48" s="12" customFormat="1" ht="30.75" customHeight="1">
      <c r="A217" s="122"/>
      <c r="B217" s="125"/>
      <c r="C217" s="200"/>
      <c r="D217" s="103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  <c r="AR217" s="110"/>
      <c r="AS217" s="114"/>
      <c r="AT217" s="11"/>
      <c r="AU217" s="11"/>
      <c r="AV217" s="11"/>
    </row>
    <row r="218" spans="1:48" s="12" customFormat="1" ht="37.5" customHeight="1">
      <c r="A218" s="123"/>
      <c r="B218" s="126"/>
      <c r="C218" s="201"/>
      <c r="D218" s="104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11"/>
      <c r="AS218" s="114"/>
      <c r="AT218" s="11"/>
      <c r="AU218" s="11"/>
      <c r="AV218" s="11"/>
    </row>
    <row r="219" spans="1:48" s="13" customFormat="1" ht="16.5" customHeight="1">
      <c r="A219" s="158" t="s">
        <v>35</v>
      </c>
      <c r="B219" s="226"/>
      <c r="C219" s="159"/>
      <c r="D219" s="14" t="s">
        <v>130</v>
      </c>
      <c r="E219" s="8">
        <f>E220+E221+E222</f>
        <v>12552.2</v>
      </c>
      <c r="F219" s="8">
        <f>F220+F221+F222</f>
        <v>7700</v>
      </c>
      <c r="G219" s="8">
        <f>F219/E219*100</f>
        <v>61.343828173547266</v>
      </c>
      <c r="H219" s="45">
        <f>H220+H221+H222+H223</f>
        <v>136.69999999999999</v>
      </c>
      <c r="I219" s="84">
        <f>I220+I221+I222+I223</f>
        <v>58.1</v>
      </c>
      <c r="J219" s="45">
        <f>I219/H219*100</f>
        <v>42.501828822238487</v>
      </c>
      <c r="K219" s="84">
        <f>K220+K221+K222+K223</f>
        <v>1421.4</v>
      </c>
      <c r="L219" s="84">
        <f>L220+L221+L222+L223</f>
        <v>852</v>
      </c>
      <c r="M219" s="84">
        <f>L219/K219*100</f>
        <v>59.940903334740391</v>
      </c>
      <c r="N219" s="84">
        <f>N220+N221+N222+N223</f>
        <v>1031.5</v>
      </c>
      <c r="O219" s="84">
        <f>O220+O221+O222+O223</f>
        <v>558.1</v>
      </c>
      <c r="P219" s="84">
        <f>O219/N219*100</f>
        <v>54.105671352399419</v>
      </c>
      <c r="Q219" s="84">
        <f>Q220+Q221+Q222+Q223</f>
        <v>1608.3000000000002</v>
      </c>
      <c r="R219" s="84">
        <f>R220+R221+R222+R223</f>
        <v>2389.6000000000004</v>
      </c>
      <c r="S219" s="84">
        <f>R219/Q219*100</f>
        <v>148.5792451657029</v>
      </c>
      <c r="T219" s="84">
        <f>T220+T221+T222+T223</f>
        <v>526.69999999999993</v>
      </c>
      <c r="U219" s="84">
        <f>U220+U221+U222+U223</f>
        <v>285.79999999999995</v>
      </c>
      <c r="V219" s="84">
        <f>U219/T219*100</f>
        <v>54.262388456426805</v>
      </c>
      <c r="W219" s="84">
        <f>W220+W221+W222+W223</f>
        <v>727.1</v>
      </c>
      <c r="X219" s="84">
        <f>X220+X221+X222+X223</f>
        <v>1031.8000000000002</v>
      </c>
      <c r="Y219" s="84">
        <f>X219/W219*100</f>
        <v>141.90620272314675</v>
      </c>
      <c r="Z219" s="84">
        <f>Z220+Z221+Z222+Z223</f>
        <v>543.30000000000007</v>
      </c>
      <c r="AA219" s="84">
        <f>AA220+AA221+AA222+AA223</f>
        <v>539.1</v>
      </c>
      <c r="AB219" s="84">
        <f>AA219/Z219*100</f>
        <v>99.226946438431796</v>
      </c>
      <c r="AC219" s="84">
        <f>AC220+AC221+AC222+AC223</f>
        <v>850.3</v>
      </c>
      <c r="AD219" s="84">
        <f>AD220+AD221+AD222+AD223</f>
        <v>893.40000000000009</v>
      </c>
      <c r="AE219" s="84">
        <f>AD219/AC219*100</f>
        <v>105.06879924732448</v>
      </c>
      <c r="AF219" s="84">
        <f>AF220+AF221+AF222+AF223</f>
        <v>979.3</v>
      </c>
      <c r="AG219" s="84">
        <f>AG220+AG221+AG222+AG223</f>
        <v>1092.1000000000001</v>
      </c>
      <c r="AH219" s="84">
        <f>AG219/AF219*100</f>
        <v>111.51843153272748</v>
      </c>
      <c r="AI219" s="84">
        <f>AI220+AI221+AI222+AI223</f>
        <v>793.2</v>
      </c>
      <c r="AJ219" s="84">
        <f>AJ220+AJ221+AJ222+AJ223</f>
        <v>0</v>
      </c>
      <c r="AK219" s="84">
        <f>AJ219/AI219*100</f>
        <v>0</v>
      </c>
      <c r="AL219" s="84">
        <f>AL220+AL221+AL222+AL223</f>
        <v>1913.3</v>
      </c>
      <c r="AM219" s="84">
        <f>AM220+AM221+AM222+AM223</f>
        <v>0</v>
      </c>
      <c r="AN219" s="84">
        <f>AM219/AL219*100</f>
        <v>0</v>
      </c>
      <c r="AO219" s="84">
        <f>AO220+AO221+AO222+AO223</f>
        <v>2021.1</v>
      </c>
      <c r="AP219" s="84">
        <f>AP220+AP221+AP222+AP223</f>
        <v>0</v>
      </c>
      <c r="AQ219" s="84">
        <f>AP219/AO219*100</f>
        <v>0</v>
      </c>
      <c r="AR219" s="185"/>
      <c r="AS219" s="185"/>
      <c r="AT219" s="11"/>
      <c r="AU219" s="11"/>
      <c r="AV219" s="11"/>
    </row>
    <row r="220" spans="1:48" s="13" customFormat="1" ht="28.5" customHeight="1">
      <c r="A220" s="160"/>
      <c r="B220" s="182"/>
      <c r="C220" s="161"/>
      <c r="D220" s="14" t="s">
        <v>126</v>
      </c>
      <c r="E220" s="8">
        <f>H220+K220+N220+Q220+T220+W220+Z220+AC220+AF220+AI220+AL220+AO220</f>
        <v>0</v>
      </c>
      <c r="F220" s="15">
        <f t="shared" ref="F220" si="332">I220+L220+O220+R220+U220+X220+AA220+AD220+AG220+AJ220+AM220+AP220</f>
        <v>0</v>
      </c>
      <c r="G220" s="8">
        <v>0</v>
      </c>
      <c r="H220" s="45">
        <f t="shared" ref="H220:I223" si="333">H11+H72+H96+H121+H161</f>
        <v>0</v>
      </c>
      <c r="I220" s="84">
        <f t="shared" si="333"/>
        <v>0</v>
      </c>
      <c r="J220" s="45">
        <v>0</v>
      </c>
      <c r="K220" s="84">
        <f t="shared" ref="K220:L223" si="334">K11+K72+K96+K121+K161</f>
        <v>0</v>
      </c>
      <c r="L220" s="84">
        <f t="shared" si="334"/>
        <v>0</v>
      </c>
      <c r="M220" s="84">
        <v>0</v>
      </c>
      <c r="N220" s="84">
        <f t="shared" ref="N220:O223" si="335">N11+N72+N96+N121+N161</f>
        <v>0</v>
      </c>
      <c r="O220" s="84">
        <f t="shared" si="335"/>
        <v>0</v>
      </c>
      <c r="P220" s="84">
        <v>0</v>
      </c>
      <c r="Q220" s="84">
        <f t="shared" ref="Q220:R223" si="336">Q11+Q72+Q96+Q121+Q161</f>
        <v>0</v>
      </c>
      <c r="R220" s="84">
        <f t="shared" si="336"/>
        <v>0</v>
      </c>
      <c r="S220" s="84">
        <v>0</v>
      </c>
      <c r="T220" s="84">
        <f t="shared" ref="T220:U223" si="337">T11+T72+T96+T121+T161</f>
        <v>0</v>
      </c>
      <c r="U220" s="84">
        <f t="shared" si="337"/>
        <v>0</v>
      </c>
      <c r="V220" s="84">
        <v>0</v>
      </c>
      <c r="W220" s="84">
        <f t="shared" ref="W220:X223" si="338">W11+W72+W96+W121+W161</f>
        <v>0</v>
      </c>
      <c r="X220" s="84">
        <f t="shared" si="338"/>
        <v>0</v>
      </c>
      <c r="Y220" s="84">
        <v>0</v>
      </c>
      <c r="Z220" s="84">
        <f t="shared" ref="Z220:AA223" si="339">Z11+Z72+Z96+Z121+Z161</f>
        <v>0</v>
      </c>
      <c r="AA220" s="84">
        <f t="shared" si="339"/>
        <v>0</v>
      </c>
      <c r="AB220" s="84">
        <v>0</v>
      </c>
      <c r="AC220" s="84">
        <f t="shared" ref="AC220:AD223" si="340">AC11+AC72+AC96+AC121+AC161</f>
        <v>0</v>
      </c>
      <c r="AD220" s="84">
        <f t="shared" si="340"/>
        <v>0</v>
      </c>
      <c r="AE220" s="84">
        <v>0</v>
      </c>
      <c r="AF220" s="84">
        <f t="shared" ref="AF220:AG223" si="341">AF11+AF72+AF96+AF121+AF161</f>
        <v>0</v>
      </c>
      <c r="AG220" s="84">
        <f t="shared" si="341"/>
        <v>0</v>
      </c>
      <c r="AH220" s="84">
        <v>0</v>
      </c>
      <c r="AI220" s="84">
        <f t="shared" ref="AI220:AJ223" si="342">AI11+AI72+AI96+AI121+AI161</f>
        <v>0</v>
      </c>
      <c r="AJ220" s="84">
        <f t="shared" si="342"/>
        <v>0</v>
      </c>
      <c r="AK220" s="84">
        <v>0</v>
      </c>
      <c r="AL220" s="84">
        <f t="shared" ref="AL220:AM223" si="343">AL11+AL72+AL96+AL121+AL161</f>
        <v>0</v>
      </c>
      <c r="AM220" s="84">
        <f t="shared" si="343"/>
        <v>0</v>
      </c>
      <c r="AN220" s="84">
        <v>0</v>
      </c>
      <c r="AO220" s="84">
        <f t="shared" ref="AO220:AP223" si="344">AO11+AO72+AO96+AO121+AO161</f>
        <v>0</v>
      </c>
      <c r="AP220" s="84">
        <f t="shared" si="344"/>
        <v>0</v>
      </c>
      <c r="AQ220" s="84">
        <v>0</v>
      </c>
      <c r="AR220" s="185"/>
      <c r="AS220" s="185"/>
      <c r="AT220" s="11"/>
      <c r="AU220" s="11"/>
      <c r="AV220" s="11"/>
    </row>
    <row r="221" spans="1:48" s="13" customFormat="1" ht="25.5" customHeight="1">
      <c r="A221" s="160"/>
      <c r="B221" s="182"/>
      <c r="C221" s="161"/>
      <c r="D221" s="16" t="s">
        <v>24</v>
      </c>
      <c r="E221" s="8">
        <f>H221+K221+N221+Q221+T221+W221+Z221+AC221+AF221+AI221+AL221+AO221</f>
        <v>8820.9</v>
      </c>
      <c r="F221" s="15">
        <f>I221+L221+O221+R221+U221+X221+AA221+AD221+AG221+AJ221+AM221+AP221</f>
        <v>5024.3999999999996</v>
      </c>
      <c r="G221" s="8">
        <f>F221/E221*100</f>
        <v>56.960174131891307</v>
      </c>
      <c r="H221" s="45">
        <f t="shared" si="333"/>
        <v>136.69999999999999</v>
      </c>
      <c r="I221" s="84">
        <f t="shared" si="333"/>
        <v>58.1</v>
      </c>
      <c r="J221" s="84">
        <f t="shared" ref="J221" si="345">I221/H221*100</f>
        <v>42.501828822238487</v>
      </c>
      <c r="K221" s="84">
        <f t="shared" si="334"/>
        <v>1317.2</v>
      </c>
      <c r="L221" s="84">
        <f t="shared" si="334"/>
        <v>747.8</v>
      </c>
      <c r="M221" s="84">
        <f t="shared" ref="M221:M222" si="346">L221/K221*100</f>
        <v>56.771940479805636</v>
      </c>
      <c r="N221" s="84">
        <f t="shared" si="335"/>
        <v>889.59999999999991</v>
      </c>
      <c r="O221" s="84">
        <f t="shared" si="335"/>
        <v>427.2</v>
      </c>
      <c r="P221" s="84">
        <f t="shared" ref="P221:P222" si="347">O221/N221*100</f>
        <v>48.021582733812949</v>
      </c>
      <c r="Q221" s="84">
        <f t="shared" si="336"/>
        <v>261.2</v>
      </c>
      <c r="R221" s="84">
        <f t="shared" si="336"/>
        <v>1051.5</v>
      </c>
      <c r="S221" s="84">
        <f t="shared" ref="S221:S222" si="348">R221/Q221*100</f>
        <v>402.56508422664626</v>
      </c>
      <c r="T221" s="84">
        <f t="shared" si="337"/>
        <v>311.59999999999997</v>
      </c>
      <c r="U221" s="84">
        <f t="shared" si="337"/>
        <v>84.699999999999989</v>
      </c>
      <c r="V221" s="84">
        <f t="shared" ref="V221:V222" si="349">U221/T221*100</f>
        <v>27.182284980744541</v>
      </c>
      <c r="W221" s="84">
        <f t="shared" si="338"/>
        <v>412.6</v>
      </c>
      <c r="X221" s="84">
        <f t="shared" si="338"/>
        <v>750.40000000000009</v>
      </c>
      <c r="Y221" s="84">
        <f t="shared" ref="Y221:Y222" si="350">X221/W221*100</f>
        <v>181.87106156083374</v>
      </c>
      <c r="Z221" s="84">
        <f t="shared" si="339"/>
        <v>384.30000000000007</v>
      </c>
      <c r="AA221" s="84">
        <f t="shared" si="339"/>
        <v>383.6</v>
      </c>
      <c r="AB221" s="84">
        <f t="shared" ref="AB221:AB222" si="351">AA221/Z221*100</f>
        <v>99.817850637522753</v>
      </c>
      <c r="AC221" s="84">
        <f t="shared" si="340"/>
        <v>673.3</v>
      </c>
      <c r="AD221" s="84">
        <f t="shared" si="340"/>
        <v>732.2</v>
      </c>
      <c r="AE221" s="84">
        <f t="shared" ref="AE221:AE222" si="352">AD221/AC221*100</f>
        <v>108.74795781969407</v>
      </c>
      <c r="AF221" s="84">
        <f t="shared" si="341"/>
        <v>705.3</v>
      </c>
      <c r="AG221" s="84">
        <f t="shared" si="341"/>
        <v>788.90000000000009</v>
      </c>
      <c r="AH221" s="84">
        <f t="shared" ref="AH221:AH222" si="353">AG221/AF221*100</f>
        <v>111.8531121508578</v>
      </c>
      <c r="AI221" s="84">
        <f t="shared" si="342"/>
        <v>384.20000000000005</v>
      </c>
      <c r="AJ221" s="84">
        <f t="shared" si="342"/>
        <v>0</v>
      </c>
      <c r="AK221" s="84">
        <f t="shared" ref="AK221:AK222" si="354">AJ221/AI221*100</f>
        <v>0</v>
      </c>
      <c r="AL221" s="84">
        <f t="shared" si="343"/>
        <v>1448.3</v>
      </c>
      <c r="AM221" s="84">
        <f t="shared" si="343"/>
        <v>0</v>
      </c>
      <c r="AN221" s="84">
        <f t="shared" ref="AN221:AN222" si="355">AM221/AL221*100</f>
        <v>0</v>
      </c>
      <c r="AO221" s="84">
        <f t="shared" si="344"/>
        <v>1896.6</v>
      </c>
      <c r="AP221" s="84">
        <f t="shared" si="344"/>
        <v>0</v>
      </c>
      <c r="AQ221" s="84">
        <f t="shared" ref="AQ221:AQ222" si="356">AP221/AO221*100</f>
        <v>0</v>
      </c>
      <c r="AR221" s="185"/>
      <c r="AS221" s="185"/>
      <c r="AT221" s="11"/>
      <c r="AU221" s="11"/>
      <c r="AV221" s="11"/>
    </row>
    <row r="222" spans="1:48" s="13" customFormat="1" ht="16.5" customHeight="1">
      <c r="A222" s="160"/>
      <c r="B222" s="182"/>
      <c r="C222" s="161"/>
      <c r="D222" s="16" t="s">
        <v>127</v>
      </c>
      <c r="E222" s="8">
        <f>H222+K222+N222+Q222+T222+W222+Z222+AC222+AF222+AI222+AL222+AO222</f>
        <v>3731.3</v>
      </c>
      <c r="F222" s="15">
        <f>I222+L222+O222+R222+U222+X222+AA222+AD222+AG222+AJ222+AM222+AP222</f>
        <v>2675.6</v>
      </c>
      <c r="G222" s="8">
        <f>F222/E222*100</f>
        <v>71.706911800176869</v>
      </c>
      <c r="H222" s="45">
        <f>H13+H74+H98+H123+H163</f>
        <v>0</v>
      </c>
      <c r="I222" s="90">
        <f>I13+I74+I98+I123+I163</f>
        <v>0</v>
      </c>
      <c r="J222" s="84">
        <v>0</v>
      </c>
      <c r="K222" s="90">
        <f t="shared" ref="K222:L222" si="357">K13+K74+K98+K123+K163</f>
        <v>104.2</v>
      </c>
      <c r="L222" s="90">
        <f t="shared" si="357"/>
        <v>104.2</v>
      </c>
      <c r="M222" s="84">
        <f t="shared" si="346"/>
        <v>100</v>
      </c>
      <c r="N222" s="90">
        <f t="shared" ref="N222:O222" si="358">N13+N74+N98+N123+N163</f>
        <v>141.9</v>
      </c>
      <c r="O222" s="90">
        <f t="shared" si="358"/>
        <v>130.9</v>
      </c>
      <c r="P222" s="84">
        <f t="shared" si="347"/>
        <v>92.248062015503876</v>
      </c>
      <c r="Q222" s="90">
        <f t="shared" ref="Q222:R222" si="359">Q13+Q74+Q98+Q123+Q163</f>
        <v>1347.1000000000001</v>
      </c>
      <c r="R222" s="90">
        <f t="shared" si="359"/>
        <v>1338.1000000000001</v>
      </c>
      <c r="S222" s="84">
        <f t="shared" si="348"/>
        <v>99.33189815158488</v>
      </c>
      <c r="T222" s="90">
        <f t="shared" ref="T222:U222" si="360">T13+T74+T98+T123+T163</f>
        <v>215.1</v>
      </c>
      <c r="U222" s="90">
        <f t="shared" si="360"/>
        <v>201.1</v>
      </c>
      <c r="V222" s="84">
        <f t="shared" si="349"/>
        <v>93.49139934913994</v>
      </c>
      <c r="W222" s="90">
        <f t="shared" ref="W222:X222" si="361">W13+W74+W98+W123+W163</f>
        <v>314.5</v>
      </c>
      <c r="X222" s="90">
        <f t="shared" si="361"/>
        <v>281.39999999999998</v>
      </c>
      <c r="Y222" s="84">
        <f t="shared" si="350"/>
        <v>89.475357710651821</v>
      </c>
      <c r="Z222" s="90">
        <f t="shared" ref="Z222:AA222" si="362">Z13+Z74+Z98+Z123+Z163</f>
        <v>159</v>
      </c>
      <c r="AA222" s="90">
        <f t="shared" si="362"/>
        <v>155.5</v>
      </c>
      <c r="AB222" s="84">
        <f t="shared" si="351"/>
        <v>97.798742138364787</v>
      </c>
      <c r="AC222" s="90">
        <f t="shared" ref="AC222:AD222" si="363">AC13+AC74+AC98+AC123+AC163</f>
        <v>177</v>
      </c>
      <c r="AD222" s="90">
        <f t="shared" si="363"/>
        <v>161.19999999999999</v>
      </c>
      <c r="AE222" s="84">
        <f t="shared" si="352"/>
        <v>91.073446327683598</v>
      </c>
      <c r="AF222" s="90">
        <f t="shared" ref="AF222:AG222" si="364">AF13+AF74+AF98+AF123+AF163</f>
        <v>274</v>
      </c>
      <c r="AG222" s="90">
        <f t="shared" si="364"/>
        <v>303.2</v>
      </c>
      <c r="AH222" s="84">
        <f t="shared" si="353"/>
        <v>110.65693430656933</v>
      </c>
      <c r="AI222" s="90">
        <f>AI13+AI74+AI98+AI123+AI163</f>
        <v>409</v>
      </c>
      <c r="AJ222" s="84">
        <f t="shared" si="342"/>
        <v>0</v>
      </c>
      <c r="AK222" s="84">
        <f t="shared" si="354"/>
        <v>0</v>
      </c>
      <c r="AL222" s="90">
        <f>AL13+AL74+AL98+AL123+AL163</f>
        <v>465</v>
      </c>
      <c r="AM222" s="84">
        <f t="shared" si="343"/>
        <v>0</v>
      </c>
      <c r="AN222" s="84">
        <f t="shared" si="355"/>
        <v>0</v>
      </c>
      <c r="AO222" s="90">
        <f>AO13+AO74+AO98+AO123+AO163</f>
        <v>124.5</v>
      </c>
      <c r="AP222" s="84">
        <f t="shared" si="344"/>
        <v>0</v>
      </c>
      <c r="AQ222" s="84">
        <f t="shared" si="356"/>
        <v>0</v>
      </c>
      <c r="AR222" s="185"/>
      <c r="AS222" s="185"/>
      <c r="AT222" s="11"/>
      <c r="AU222" s="11"/>
      <c r="AV222" s="11"/>
    </row>
    <row r="223" spans="1:48" s="13" customFormat="1" ht="26.25" customHeight="1">
      <c r="A223" s="183"/>
      <c r="B223" s="184"/>
      <c r="C223" s="227"/>
      <c r="D223" s="16" t="s">
        <v>128</v>
      </c>
      <c r="E223" s="8">
        <f t="shared" ref="E223" si="365">H223+K223+N223+Q223+T223+W223+Z223+AC223+AF223+AI223+AL223+AO223</f>
        <v>0</v>
      </c>
      <c r="F223" s="15">
        <f>I223+L223+O223+R223+U223+X223+AA223+AD223+AG223+AJ223+AM223+AP223</f>
        <v>0</v>
      </c>
      <c r="G223" s="8">
        <v>0</v>
      </c>
      <c r="H223" s="84">
        <f t="shared" si="333"/>
        <v>0</v>
      </c>
      <c r="I223" s="84">
        <f t="shared" si="333"/>
        <v>0</v>
      </c>
      <c r="J223" s="84">
        <v>0</v>
      </c>
      <c r="K223" s="84">
        <f t="shared" si="334"/>
        <v>0</v>
      </c>
      <c r="L223" s="84">
        <f t="shared" si="334"/>
        <v>0</v>
      </c>
      <c r="M223" s="84">
        <v>0</v>
      </c>
      <c r="N223" s="84">
        <f t="shared" si="335"/>
        <v>0</v>
      </c>
      <c r="O223" s="84">
        <f t="shared" si="335"/>
        <v>0</v>
      </c>
      <c r="P223" s="84">
        <v>0</v>
      </c>
      <c r="Q223" s="84">
        <f t="shared" si="336"/>
        <v>0</v>
      </c>
      <c r="R223" s="84">
        <f t="shared" si="336"/>
        <v>0</v>
      </c>
      <c r="S223" s="84">
        <v>0</v>
      </c>
      <c r="T223" s="84">
        <f t="shared" si="337"/>
        <v>0</v>
      </c>
      <c r="U223" s="84">
        <f t="shared" si="337"/>
        <v>0</v>
      </c>
      <c r="V223" s="84">
        <v>0</v>
      </c>
      <c r="W223" s="84">
        <f t="shared" si="338"/>
        <v>0</v>
      </c>
      <c r="X223" s="84">
        <f t="shared" si="338"/>
        <v>0</v>
      </c>
      <c r="Y223" s="84">
        <v>0</v>
      </c>
      <c r="Z223" s="84">
        <f t="shared" si="339"/>
        <v>0</v>
      </c>
      <c r="AA223" s="84">
        <f t="shared" si="339"/>
        <v>0</v>
      </c>
      <c r="AB223" s="84">
        <v>0</v>
      </c>
      <c r="AC223" s="84">
        <f t="shared" si="340"/>
        <v>0</v>
      </c>
      <c r="AD223" s="84">
        <f t="shared" si="340"/>
        <v>0</v>
      </c>
      <c r="AE223" s="84">
        <v>0</v>
      </c>
      <c r="AF223" s="84">
        <f t="shared" si="341"/>
        <v>0</v>
      </c>
      <c r="AG223" s="84">
        <f t="shared" si="341"/>
        <v>0</v>
      </c>
      <c r="AH223" s="84">
        <v>0</v>
      </c>
      <c r="AI223" s="84">
        <f t="shared" si="342"/>
        <v>0</v>
      </c>
      <c r="AJ223" s="84">
        <f t="shared" si="342"/>
        <v>0</v>
      </c>
      <c r="AK223" s="84">
        <v>0</v>
      </c>
      <c r="AL223" s="84">
        <f t="shared" si="343"/>
        <v>0</v>
      </c>
      <c r="AM223" s="84">
        <f t="shared" si="343"/>
        <v>0</v>
      </c>
      <c r="AN223" s="84">
        <v>0</v>
      </c>
      <c r="AO223" s="84">
        <f t="shared" si="344"/>
        <v>0</v>
      </c>
      <c r="AP223" s="84">
        <f t="shared" si="344"/>
        <v>0</v>
      </c>
      <c r="AQ223" s="84">
        <v>0</v>
      </c>
      <c r="AR223" s="185"/>
      <c r="AS223" s="185"/>
      <c r="AT223" s="11"/>
      <c r="AU223" s="11"/>
      <c r="AV223" s="11"/>
    </row>
    <row r="224" spans="1:48" s="13" customFormat="1" ht="16.5" customHeight="1">
      <c r="A224" s="158" t="s">
        <v>178</v>
      </c>
      <c r="B224" s="226"/>
      <c r="C224" s="159"/>
      <c r="D224" s="14" t="s">
        <v>130</v>
      </c>
      <c r="E224" s="8">
        <f>E225+E226+E227</f>
        <v>0</v>
      </c>
      <c r="F224" s="8">
        <f>F225+F226+F227</f>
        <v>0</v>
      </c>
      <c r="G224" s="8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185"/>
      <c r="AS224" s="185"/>
      <c r="AT224" s="11"/>
      <c r="AU224" s="11"/>
      <c r="AV224" s="11"/>
    </row>
    <row r="225" spans="1:48" s="13" customFormat="1" ht="29.25" customHeight="1">
      <c r="A225" s="160"/>
      <c r="B225" s="182"/>
      <c r="C225" s="161"/>
      <c r="D225" s="14" t="s">
        <v>126</v>
      </c>
      <c r="E225" s="8">
        <f>H225+K225+N225+Q225+T225+W225+Z225+AC225+AF225+AI225+AL225+AO225</f>
        <v>0</v>
      </c>
      <c r="F225" s="8">
        <f t="shared" ref="F225" si="366">I225+L225+O225+R225+U225+X225+AA225+AD225+AG225+AJ225+AM225+AP225</f>
        <v>0</v>
      </c>
      <c r="G225" s="8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  <c r="V225" s="20">
        <v>0</v>
      </c>
      <c r="W225" s="20">
        <v>0</v>
      </c>
      <c r="X225" s="20">
        <v>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185"/>
      <c r="AS225" s="185"/>
      <c r="AT225" s="11"/>
      <c r="AU225" s="11"/>
      <c r="AV225" s="11"/>
    </row>
    <row r="226" spans="1:48" s="13" customFormat="1" ht="25.5" customHeight="1">
      <c r="A226" s="160"/>
      <c r="B226" s="182"/>
      <c r="C226" s="161"/>
      <c r="D226" s="16" t="s">
        <v>24</v>
      </c>
      <c r="E226" s="8">
        <f>H226+K226+N226+Q226+T226+W226+Z226+AC226+AF226+AI226+AL226+AO226</f>
        <v>0</v>
      </c>
      <c r="F226" s="8">
        <f>I226+L226+O226+R226+U226+X226+AA226+AD226+AG226+AJ226+AM226+AP226</f>
        <v>0</v>
      </c>
      <c r="G226" s="8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0</v>
      </c>
      <c r="X226" s="20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185"/>
      <c r="AS226" s="185"/>
      <c r="AT226" s="11"/>
      <c r="AU226" s="11"/>
      <c r="AV226" s="11"/>
    </row>
    <row r="227" spans="1:48" s="13" customFormat="1" ht="23.25" customHeight="1">
      <c r="A227" s="160"/>
      <c r="B227" s="182"/>
      <c r="C227" s="161"/>
      <c r="D227" s="16" t="s">
        <v>127</v>
      </c>
      <c r="E227" s="8">
        <f>H227+K227+N227+Q227+T227+W227+Z227+AC227+AF227+AI227+AL227+AO227</f>
        <v>0</v>
      </c>
      <c r="F227" s="8">
        <f>I227+L227+O227+R227+U227+X227+AA227+AD227+AG227+AJ227+AM227+AP227</f>
        <v>0</v>
      </c>
      <c r="G227" s="8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185"/>
      <c r="AS227" s="185"/>
      <c r="AT227" s="11"/>
      <c r="AU227" s="11"/>
      <c r="AV227" s="11"/>
    </row>
    <row r="228" spans="1:48" s="13" customFormat="1" ht="24.75" customHeight="1">
      <c r="A228" s="183"/>
      <c r="B228" s="184"/>
      <c r="C228" s="227"/>
      <c r="D228" s="16" t="s">
        <v>128</v>
      </c>
      <c r="E228" s="8">
        <f t="shared" ref="E228" si="367">H228+K228+N228+Q228+T228+W228+Z228+AC228+AF228+AI228+AL228+AO228</f>
        <v>0</v>
      </c>
      <c r="F228" s="8">
        <f>I228+L228+O228+R228+U228+X228+AA228+AD228+AG228+AJ228+AM228+AP228</f>
        <v>0</v>
      </c>
      <c r="G228" s="8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0</v>
      </c>
      <c r="X228" s="20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185"/>
      <c r="AS228" s="185"/>
      <c r="AT228" s="11"/>
      <c r="AU228" s="11"/>
      <c r="AV228" s="11"/>
    </row>
    <row r="229" spans="1:48" s="13" customFormat="1" ht="16.5" customHeight="1">
      <c r="A229" s="158" t="s">
        <v>179</v>
      </c>
      <c r="B229" s="226"/>
      <c r="C229" s="159"/>
      <c r="D229" s="14" t="s">
        <v>130</v>
      </c>
      <c r="E229" s="8">
        <f>E219-E224</f>
        <v>12552.2</v>
      </c>
      <c r="F229" s="8">
        <f>F219-F224</f>
        <v>7700</v>
      </c>
      <c r="G229" s="8">
        <f>F229/E229*100</f>
        <v>61.343828173547266</v>
      </c>
      <c r="H229" s="84">
        <f>H219-H224</f>
        <v>136.69999999999999</v>
      </c>
      <c r="I229" s="84">
        <f>I219-I224</f>
        <v>58.1</v>
      </c>
      <c r="J229" s="84">
        <f>I229/H229*100</f>
        <v>42.501828822238487</v>
      </c>
      <c r="K229" s="84">
        <f>K219-K224</f>
        <v>1421.4</v>
      </c>
      <c r="L229" s="84">
        <f>L219-L224</f>
        <v>852</v>
      </c>
      <c r="M229" s="84">
        <f>L229/K229*100</f>
        <v>59.940903334740391</v>
      </c>
      <c r="N229" s="84">
        <f>N219-N224</f>
        <v>1031.5</v>
      </c>
      <c r="O229" s="84">
        <f>O219-O224</f>
        <v>558.1</v>
      </c>
      <c r="P229" s="84">
        <f>O229/N229*100</f>
        <v>54.105671352399419</v>
      </c>
      <c r="Q229" s="84">
        <f>Q219-Q224</f>
        <v>1608.3000000000002</v>
      </c>
      <c r="R229" s="84">
        <f>R219-R224</f>
        <v>2389.6000000000004</v>
      </c>
      <c r="S229" s="84">
        <f>R229/Q229*100</f>
        <v>148.5792451657029</v>
      </c>
      <c r="T229" s="84">
        <f>T219-T224</f>
        <v>526.69999999999993</v>
      </c>
      <c r="U229" s="84">
        <f>U219-U224</f>
        <v>285.79999999999995</v>
      </c>
      <c r="V229" s="84">
        <f>U229/T229*100</f>
        <v>54.262388456426805</v>
      </c>
      <c r="W229" s="84">
        <f>W219-W224</f>
        <v>727.1</v>
      </c>
      <c r="X229" s="84">
        <f>X219-X224</f>
        <v>1031.8000000000002</v>
      </c>
      <c r="Y229" s="84">
        <f>X229/W229*100</f>
        <v>141.90620272314675</v>
      </c>
      <c r="Z229" s="84">
        <f>Z219-Z224</f>
        <v>543.30000000000007</v>
      </c>
      <c r="AA229" s="84">
        <f>AA219-AA224</f>
        <v>539.1</v>
      </c>
      <c r="AB229" s="84">
        <f>AA229/Z229*100</f>
        <v>99.226946438431796</v>
      </c>
      <c r="AC229" s="84">
        <f>AC219-AC224</f>
        <v>850.3</v>
      </c>
      <c r="AD229" s="84">
        <f>AD219-AD224</f>
        <v>893.40000000000009</v>
      </c>
      <c r="AE229" s="84">
        <f>AD229/AC229*100</f>
        <v>105.06879924732448</v>
      </c>
      <c r="AF229" s="84">
        <f>AF219-AF224</f>
        <v>979.3</v>
      </c>
      <c r="AG229" s="84">
        <f>AG219-AG224</f>
        <v>1092.1000000000001</v>
      </c>
      <c r="AH229" s="84">
        <f>AG229/AF229*100</f>
        <v>111.51843153272748</v>
      </c>
      <c r="AI229" s="84">
        <f>AI219-AI224</f>
        <v>793.2</v>
      </c>
      <c r="AJ229" s="84">
        <f>AJ219-AJ224</f>
        <v>0</v>
      </c>
      <c r="AK229" s="84">
        <f>AJ229/AI229*100</f>
        <v>0</v>
      </c>
      <c r="AL229" s="84">
        <f>AL219-AL224</f>
        <v>1913.3</v>
      </c>
      <c r="AM229" s="84">
        <f>AM219-AM224</f>
        <v>0</v>
      </c>
      <c r="AN229" s="84">
        <f>AM229/AL229*100</f>
        <v>0</v>
      </c>
      <c r="AO229" s="84">
        <f>AO219-AO224</f>
        <v>2021.1</v>
      </c>
      <c r="AP229" s="84">
        <f>AP219-AP224</f>
        <v>0</v>
      </c>
      <c r="AQ229" s="84">
        <f>AP229/AO229*100</f>
        <v>0</v>
      </c>
      <c r="AR229" s="185"/>
      <c r="AS229" s="185"/>
      <c r="AT229" s="11"/>
      <c r="AU229" s="11"/>
      <c r="AV229" s="11"/>
    </row>
    <row r="230" spans="1:48" s="13" customFormat="1" ht="25.5" customHeight="1">
      <c r="A230" s="160"/>
      <c r="B230" s="182"/>
      <c r="C230" s="161"/>
      <c r="D230" s="14" t="s">
        <v>126</v>
      </c>
      <c r="E230" s="8">
        <f t="shared" ref="E230:F230" si="368">E220-E225</f>
        <v>0</v>
      </c>
      <c r="F230" s="8">
        <f t="shared" si="368"/>
        <v>0</v>
      </c>
      <c r="G230" s="8">
        <v>0</v>
      </c>
      <c r="H230" s="84">
        <f t="shared" ref="H230:I230" si="369">H220-H225</f>
        <v>0</v>
      </c>
      <c r="I230" s="84">
        <f t="shared" si="369"/>
        <v>0</v>
      </c>
      <c r="J230" s="84">
        <v>0</v>
      </c>
      <c r="K230" s="84">
        <f t="shared" ref="K230:L230" si="370">K220-K225</f>
        <v>0</v>
      </c>
      <c r="L230" s="84">
        <f t="shared" si="370"/>
        <v>0</v>
      </c>
      <c r="M230" s="84">
        <v>0</v>
      </c>
      <c r="N230" s="84">
        <f t="shared" ref="N230:O230" si="371">N220-N225</f>
        <v>0</v>
      </c>
      <c r="O230" s="84">
        <f t="shared" si="371"/>
        <v>0</v>
      </c>
      <c r="P230" s="84">
        <v>0</v>
      </c>
      <c r="Q230" s="84">
        <f t="shared" ref="Q230:R230" si="372">Q220-Q225</f>
        <v>0</v>
      </c>
      <c r="R230" s="84">
        <f t="shared" si="372"/>
        <v>0</v>
      </c>
      <c r="S230" s="84">
        <v>0</v>
      </c>
      <c r="T230" s="84">
        <f t="shared" ref="T230:U230" si="373">T220-T225</f>
        <v>0</v>
      </c>
      <c r="U230" s="84">
        <f t="shared" si="373"/>
        <v>0</v>
      </c>
      <c r="V230" s="84">
        <v>0</v>
      </c>
      <c r="W230" s="84">
        <f t="shared" ref="W230:X230" si="374">W220-W225</f>
        <v>0</v>
      </c>
      <c r="X230" s="84">
        <f t="shared" si="374"/>
        <v>0</v>
      </c>
      <c r="Y230" s="84">
        <v>0</v>
      </c>
      <c r="Z230" s="84">
        <f t="shared" ref="Z230:AA230" si="375">Z220-Z225</f>
        <v>0</v>
      </c>
      <c r="AA230" s="84">
        <f t="shared" si="375"/>
        <v>0</v>
      </c>
      <c r="AB230" s="84">
        <v>0</v>
      </c>
      <c r="AC230" s="84">
        <f t="shared" ref="AC230:AD230" si="376">AC220-AC225</f>
        <v>0</v>
      </c>
      <c r="AD230" s="84">
        <f t="shared" si="376"/>
        <v>0</v>
      </c>
      <c r="AE230" s="84">
        <v>0</v>
      </c>
      <c r="AF230" s="84">
        <f t="shared" ref="AF230:AG230" si="377">AF220-AF225</f>
        <v>0</v>
      </c>
      <c r="AG230" s="84">
        <f t="shared" si="377"/>
        <v>0</v>
      </c>
      <c r="AH230" s="84">
        <v>0</v>
      </c>
      <c r="AI230" s="84">
        <f t="shared" ref="AI230:AJ230" si="378">AI220-AI225</f>
        <v>0</v>
      </c>
      <c r="AJ230" s="84">
        <f t="shared" si="378"/>
        <v>0</v>
      </c>
      <c r="AK230" s="84">
        <v>0</v>
      </c>
      <c r="AL230" s="84">
        <f t="shared" ref="AL230:AM230" si="379">AL220-AL225</f>
        <v>0</v>
      </c>
      <c r="AM230" s="84">
        <f t="shared" si="379"/>
        <v>0</v>
      </c>
      <c r="AN230" s="84">
        <v>0</v>
      </c>
      <c r="AO230" s="84">
        <f t="shared" ref="AO230:AP230" si="380">AO220-AO225</f>
        <v>0</v>
      </c>
      <c r="AP230" s="84">
        <f t="shared" si="380"/>
        <v>0</v>
      </c>
      <c r="AQ230" s="84">
        <v>0</v>
      </c>
      <c r="AR230" s="185"/>
      <c r="AS230" s="185"/>
      <c r="AT230" s="11"/>
      <c r="AU230" s="11"/>
      <c r="AV230" s="11"/>
    </row>
    <row r="231" spans="1:48" s="13" customFormat="1" ht="24.75" customHeight="1">
      <c r="A231" s="160"/>
      <c r="B231" s="182"/>
      <c r="C231" s="161"/>
      <c r="D231" s="16" t="s">
        <v>24</v>
      </c>
      <c r="E231" s="8">
        <f t="shared" ref="E231:F231" si="381">E221-E226</f>
        <v>8820.9</v>
      </c>
      <c r="F231" s="8">
        <f t="shared" si="381"/>
        <v>5024.3999999999996</v>
      </c>
      <c r="G231" s="8">
        <f>F231/E231*100</f>
        <v>56.960174131891307</v>
      </c>
      <c r="H231" s="84">
        <f t="shared" ref="H231:I231" si="382">H221-H226</f>
        <v>136.69999999999999</v>
      </c>
      <c r="I231" s="84">
        <f t="shared" si="382"/>
        <v>58.1</v>
      </c>
      <c r="J231" s="84">
        <f t="shared" ref="J231" si="383">I231/H231*100</f>
        <v>42.501828822238487</v>
      </c>
      <c r="K231" s="84">
        <f t="shared" ref="K231:L231" si="384">K221-K226</f>
        <v>1317.2</v>
      </c>
      <c r="L231" s="84">
        <f t="shared" si="384"/>
        <v>747.8</v>
      </c>
      <c r="M231" s="84">
        <f t="shared" ref="M231:M232" si="385">L231/K231*100</f>
        <v>56.771940479805636</v>
      </c>
      <c r="N231" s="84">
        <f t="shared" ref="N231:O231" si="386">N221-N226</f>
        <v>889.59999999999991</v>
      </c>
      <c r="O231" s="84">
        <f t="shared" si="386"/>
        <v>427.2</v>
      </c>
      <c r="P231" s="84">
        <f t="shared" ref="P231:P232" si="387">O231/N231*100</f>
        <v>48.021582733812949</v>
      </c>
      <c r="Q231" s="84">
        <f t="shared" ref="Q231:R231" si="388">Q221-Q226</f>
        <v>261.2</v>
      </c>
      <c r="R231" s="84">
        <f t="shared" si="388"/>
        <v>1051.5</v>
      </c>
      <c r="S231" s="84">
        <f t="shared" ref="S231:S232" si="389">R231/Q231*100</f>
        <v>402.56508422664626</v>
      </c>
      <c r="T231" s="84">
        <f t="shared" ref="T231:U231" si="390">T221-T226</f>
        <v>311.59999999999997</v>
      </c>
      <c r="U231" s="84">
        <f t="shared" si="390"/>
        <v>84.699999999999989</v>
      </c>
      <c r="V231" s="84">
        <f t="shared" ref="V231:V232" si="391">U231/T231*100</f>
        <v>27.182284980744541</v>
      </c>
      <c r="W231" s="84">
        <f t="shared" ref="W231:X231" si="392">W221-W226</f>
        <v>412.6</v>
      </c>
      <c r="X231" s="84">
        <f t="shared" si="392"/>
        <v>750.40000000000009</v>
      </c>
      <c r="Y231" s="84">
        <f t="shared" ref="Y231:Y232" si="393">X231/W231*100</f>
        <v>181.87106156083374</v>
      </c>
      <c r="Z231" s="84">
        <f t="shared" ref="Z231:AA231" si="394">Z221-Z226</f>
        <v>384.30000000000007</v>
      </c>
      <c r="AA231" s="84">
        <f t="shared" si="394"/>
        <v>383.6</v>
      </c>
      <c r="AB231" s="84">
        <f t="shared" ref="AB231:AB232" si="395">AA231/Z231*100</f>
        <v>99.817850637522753</v>
      </c>
      <c r="AC231" s="84">
        <f t="shared" ref="AC231:AD231" si="396">AC221-AC226</f>
        <v>673.3</v>
      </c>
      <c r="AD231" s="84">
        <f t="shared" si="396"/>
        <v>732.2</v>
      </c>
      <c r="AE231" s="84">
        <f t="shared" ref="AE231:AE232" si="397">AD231/AC231*100</f>
        <v>108.74795781969407</v>
      </c>
      <c r="AF231" s="84">
        <f t="shared" ref="AF231:AG231" si="398">AF221-AF226</f>
        <v>705.3</v>
      </c>
      <c r="AG231" s="84">
        <f t="shared" si="398"/>
        <v>788.90000000000009</v>
      </c>
      <c r="AH231" s="84">
        <f t="shared" ref="AH231:AH232" si="399">AG231/AF231*100</f>
        <v>111.8531121508578</v>
      </c>
      <c r="AI231" s="84">
        <f t="shared" ref="AI231:AJ231" si="400">AI221-AI226</f>
        <v>384.20000000000005</v>
      </c>
      <c r="AJ231" s="84">
        <f t="shared" si="400"/>
        <v>0</v>
      </c>
      <c r="AK231" s="84">
        <f t="shared" ref="AK231:AK232" si="401">AJ231/AI231*100</f>
        <v>0</v>
      </c>
      <c r="AL231" s="84">
        <f t="shared" ref="AL231:AM231" si="402">AL221-AL226</f>
        <v>1448.3</v>
      </c>
      <c r="AM231" s="84">
        <f t="shared" si="402"/>
        <v>0</v>
      </c>
      <c r="AN231" s="84">
        <f t="shared" ref="AN231:AN232" si="403">AM231/AL231*100</f>
        <v>0</v>
      </c>
      <c r="AO231" s="84">
        <f t="shared" ref="AO231:AP231" si="404">AO221-AO226</f>
        <v>1896.6</v>
      </c>
      <c r="AP231" s="84">
        <f t="shared" si="404"/>
        <v>0</v>
      </c>
      <c r="AQ231" s="84">
        <f t="shared" ref="AQ231:AQ232" si="405">AP231/AO231*100</f>
        <v>0</v>
      </c>
      <c r="AR231" s="185"/>
      <c r="AS231" s="185"/>
      <c r="AT231" s="11"/>
      <c r="AU231" s="11"/>
      <c r="AV231" s="11"/>
    </row>
    <row r="232" spans="1:48" s="13" customFormat="1" ht="16.5" customHeight="1">
      <c r="A232" s="160"/>
      <c r="B232" s="182"/>
      <c r="C232" s="161"/>
      <c r="D232" s="16" t="s">
        <v>127</v>
      </c>
      <c r="E232" s="8">
        <f t="shared" ref="E232:F232" si="406">E222-E227</f>
        <v>3731.3</v>
      </c>
      <c r="F232" s="8">
        <f t="shared" si="406"/>
        <v>2675.6</v>
      </c>
      <c r="G232" s="8">
        <f>F232/E232*100</f>
        <v>71.706911800176869</v>
      </c>
      <c r="H232" s="84">
        <f t="shared" ref="H232:I232" si="407">H222-H227</f>
        <v>0</v>
      </c>
      <c r="I232" s="84">
        <f t="shared" si="407"/>
        <v>0</v>
      </c>
      <c r="J232" s="84">
        <v>0</v>
      </c>
      <c r="K232" s="84">
        <f t="shared" ref="K232:L232" si="408">K222-K227</f>
        <v>104.2</v>
      </c>
      <c r="L232" s="84">
        <f t="shared" si="408"/>
        <v>104.2</v>
      </c>
      <c r="M232" s="84">
        <f t="shared" si="385"/>
        <v>100</v>
      </c>
      <c r="N232" s="84">
        <f t="shared" ref="N232:O232" si="409">N222-N227</f>
        <v>141.9</v>
      </c>
      <c r="O232" s="84">
        <f t="shared" si="409"/>
        <v>130.9</v>
      </c>
      <c r="P232" s="84">
        <f t="shared" si="387"/>
        <v>92.248062015503876</v>
      </c>
      <c r="Q232" s="84">
        <f t="shared" ref="Q232:R232" si="410">Q222-Q227</f>
        <v>1347.1000000000001</v>
      </c>
      <c r="R232" s="84">
        <f t="shared" si="410"/>
        <v>1338.1000000000001</v>
      </c>
      <c r="S232" s="84">
        <f t="shared" si="389"/>
        <v>99.33189815158488</v>
      </c>
      <c r="T232" s="84">
        <f t="shared" ref="T232:U232" si="411">T222-T227</f>
        <v>215.1</v>
      </c>
      <c r="U232" s="84">
        <f t="shared" si="411"/>
        <v>201.1</v>
      </c>
      <c r="V232" s="84">
        <f t="shared" si="391"/>
        <v>93.49139934913994</v>
      </c>
      <c r="W232" s="84">
        <f t="shared" ref="W232:X232" si="412">W222-W227</f>
        <v>314.5</v>
      </c>
      <c r="X232" s="84">
        <f t="shared" si="412"/>
        <v>281.39999999999998</v>
      </c>
      <c r="Y232" s="84">
        <f t="shared" si="393"/>
        <v>89.475357710651821</v>
      </c>
      <c r="Z232" s="84">
        <f t="shared" ref="Z232:AA232" si="413">Z222-Z227</f>
        <v>159</v>
      </c>
      <c r="AA232" s="84">
        <f t="shared" si="413"/>
        <v>155.5</v>
      </c>
      <c r="AB232" s="84">
        <f t="shared" si="395"/>
        <v>97.798742138364787</v>
      </c>
      <c r="AC232" s="84">
        <f t="shared" ref="AC232:AD232" si="414">AC222-AC227</f>
        <v>177</v>
      </c>
      <c r="AD232" s="84">
        <f t="shared" si="414"/>
        <v>161.19999999999999</v>
      </c>
      <c r="AE232" s="84">
        <f t="shared" si="397"/>
        <v>91.073446327683598</v>
      </c>
      <c r="AF232" s="84">
        <f t="shared" ref="AF232:AG232" si="415">AF222-AF227</f>
        <v>274</v>
      </c>
      <c r="AG232" s="84">
        <f t="shared" si="415"/>
        <v>303.2</v>
      </c>
      <c r="AH232" s="84">
        <f t="shared" si="399"/>
        <v>110.65693430656933</v>
      </c>
      <c r="AI232" s="84">
        <f t="shared" ref="AI232:AJ232" si="416">AI222-AI227</f>
        <v>409</v>
      </c>
      <c r="AJ232" s="84">
        <f t="shared" si="416"/>
        <v>0</v>
      </c>
      <c r="AK232" s="84">
        <f t="shared" si="401"/>
        <v>0</v>
      </c>
      <c r="AL232" s="84">
        <f t="shared" ref="AL232:AM232" si="417">AL222-AL227</f>
        <v>465</v>
      </c>
      <c r="AM232" s="84">
        <f t="shared" si="417"/>
        <v>0</v>
      </c>
      <c r="AN232" s="84">
        <f t="shared" si="403"/>
        <v>0</v>
      </c>
      <c r="AO232" s="84">
        <f t="shared" ref="AO232:AP232" si="418">AO222-AO227</f>
        <v>124.5</v>
      </c>
      <c r="AP232" s="84">
        <f t="shared" si="418"/>
        <v>0</v>
      </c>
      <c r="AQ232" s="84">
        <f t="shared" si="405"/>
        <v>0</v>
      </c>
      <c r="AR232" s="185"/>
      <c r="AS232" s="185"/>
      <c r="AT232" s="11"/>
      <c r="AU232" s="11"/>
      <c r="AV232" s="11"/>
    </row>
    <row r="233" spans="1:48" s="13" customFormat="1" ht="26.25" customHeight="1">
      <c r="A233" s="183"/>
      <c r="B233" s="184"/>
      <c r="C233" s="227"/>
      <c r="D233" s="16" t="s">
        <v>128</v>
      </c>
      <c r="E233" s="8">
        <f t="shared" ref="E233:F233" si="419">E223-E228</f>
        <v>0</v>
      </c>
      <c r="F233" s="8">
        <f t="shared" si="419"/>
        <v>0</v>
      </c>
      <c r="G233" s="8">
        <v>0</v>
      </c>
      <c r="H233" s="84">
        <f>H24+H85+H109+H134+H174</f>
        <v>0</v>
      </c>
      <c r="I233" s="84">
        <f>I24+I85+I109+I134+I174</f>
        <v>0</v>
      </c>
      <c r="J233" s="84">
        <v>0</v>
      </c>
      <c r="K233" s="84">
        <f>K24+K85+K109+K134+K174</f>
        <v>0</v>
      </c>
      <c r="L233" s="84">
        <f>L24+L85+L109+L134+L174</f>
        <v>0</v>
      </c>
      <c r="M233" s="84">
        <v>0</v>
      </c>
      <c r="N233" s="84">
        <f>N24+N85+N109+N134+N174</f>
        <v>0</v>
      </c>
      <c r="O233" s="84">
        <f>O24+O85+O109+O134+O174</f>
        <v>0</v>
      </c>
      <c r="P233" s="84">
        <v>0</v>
      </c>
      <c r="Q233" s="84">
        <f>Q24+Q85+Q109+Q134+Q174</f>
        <v>0</v>
      </c>
      <c r="R233" s="84">
        <f>R24+R85+R109+R134+R174</f>
        <v>0</v>
      </c>
      <c r="S233" s="84">
        <v>0</v>
      </c>
      <c r="T233" s="84">
        <f>T24+T85+T109+T134+T174</f>
        <v>0</v>
      </c>
      <c r="U233" s="84">
        <f>U24+U85+U109+U134+U174</f>
        <v>0</v>
      </c>
      <c r="V233" s="84">
        <v>0</v>
      </c>
      <c r="W233" s="84">
        <f>W24+W85+W109+W134+W174</f>
        <v>0</v>
      </c>
      <c r="X233" s="84">
        <f>X24+X85+X109+X134+X174</f>
        <v>0</v>
      </c>
      <c r="Y233" s="84">
        <v>0</v>
      </c>
      <c r="Z233" s="84">
        <f>Z24+Z85+Z109+Z134+Z174</f>
        <v>0</v>
      </c>
      <c r="AA233" s="84">
        <f>AA24+AA85+AA109+AA134+AA174</f>
        <v>0</v>
      </c>
      <c r="AB233" s="84">
        <v>0</v>
      </c>
      <c r="AC233" s="84">
        <f>AC24+AC85+AC109+AC134+AC174</f>
        <v>0</v>
      </c>
      <c r="AD233" s="84">
        <f>AD24+AD85+AD109+AD134+AD174</f>
        <v>0</v>
      </c>
      <c r="AE233" s="84">
        <v>0</v>
      </c>
      <c r="AF233" s="84">
        <f>AF24+AF85+AF109+AF134+AF174</f>
        <v>0</v>
      </c>
      <c r="AG233" s="84">
        <f>AG24+AG85+AG109+AG134+AG174</f>
        <v>0</v>
      </c>
      <c r="AH233" s="84">
        <v>0</v>
      </c>
      <c r="AI233" s="84">
        <f>AI24+AI85+AI109+AI134+AI174</f>
        <v>0</v>
      </c>
      <c r="AJ233" s="84">
        <f>AJ24+AJ85+AJ109+AJ134+AJ174</f>
        <v>0</v>
      </c>
      <c r="AK233" s="84">
        <v>0</v>
      </c>
      <c r="AL233" s="84">
        <f>AL24+AL85+AL109+AL134+AL174</f>
        <v>0</v>
      </c>
      <c r="AM233" s="84">
        <f>AM24+AM85+AM109+AM134+AM174</f>
        <v>0</v>
      </c>
      <c r="AN233" s="84">
        <v>0</v>
      </c>
      <c r="AO233" s="84">
        <f>AO24+AO85+AO109+AO134+AO174</f>
        <v>0</v>
      </c>
      <c r="AP233" s="84">
        <f>AP24+AP85+AP109+AP134+AP174</f>
        <v>0</v>
      </c>
      <c r="AQ233" s="84">
        <v>0</v>
      </c>
      <c r="AR233" s="185"/>
      <c r="AS233" s="185"/>
      <c r="AT233" s="11"/>
      <c r="AU233" s="11"/>
      <c r="AV233" s="11"/>
    </row>
    <row r="234" spans="1:48" s="12" customFormat="1" ht="16.5" customHeight="1">
      <c r="A234" s="218" t="s">
        <v>183</v>
      </c>
      <c r="B234" s="219"/>
      <c r="C234" s="220"/>
      <c r="D234" s="16"/>
      <c r="E234" s="8"/>
      <c r="F234" s="8"/>
      <c r="G234" s="8"/>
      <c r="H234" s="20"/>
      <c r="I234" s="20"/>
      <c r="J234" s="45"/>
      <c r="K234" s="20"/>
      <c r="L234" s="20"/>
      <c r="M234" s="45"/>
      <c r="N234" s="20"/>
      <c r="O234" s="20"/>
      <c r="P234" s="20"/>
      <c r="Q234" s="20"/>
      <c r="R234" s="20"/>
      <c r="S234" s="45"/>
      <c r="T234" s="20"/>
      <c r="U234" s="20"/>
      <c r="V234" s="45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33"/>
      <c r="AQ234" s="33"/>
      <c r="AR234" s="43"/>
      <c r="AS234" s="43"/>
      <c r="AT234" s="11"/>
      <c r="AU234" s="11"/>
      <c r="AV234" s="11"/>
    </row>
    <row r="235" spans="1:48" s="13" customFormat="1" ht="16.5" customHeight="1">
      <c r="A235" s="209" t="s">
        <v>185</v>
      </c>
      <c r="B235" s="210"/>
      <c r="C235" s="211"/>
      <c r="D235" s="14" t="s">
        <v>130</v>
      </c>
      <c r="E235" s="8">
        <f>E236+E237+E238</f>
        <v>1895.6</v>
      </c>
      <c r="F235" s="8">
        <f>F236+F237+F238</f>
        <v>1462.8</v>
      </c>
      <c r="G235" s="8">
        <f>F235/E235*100</f>
        <v>77.168178940704792</v>
      </c>
      <c r="H235" s="45">
        <f>SUM(H236:H239)</f>
        <v>35</v>
      </c>
      <c r="I235" s="84">
        <f>SUM(I236:I239)</f>
        <v>15.4</v>
      </c>
      <c r="J235" s="45">
        <f>I235/H235*100</f>
        <v>44</v>
      </c>
      <c r="K235" s="84">
        <f>SUM(K236:K239)</f>
        <v>211</v>
      </c>
      <c r="L235" s="84">
        <f>SUM(L236:L239)</f>
        <v>205</v>
      </c>
      <c r="M235" s="84">
        <f>L235/K235*100</f>
        <v>97.156398104265406</v>
      </c>
      <c r="N235" s="84">
        <f>SUM(N236:N239)</f>
        <v>121.10000000000001</v>
      </c>
      <c r="O235" s="84">
        <f>SUM(O236:O239)</f>
        <v>111</v>
      </c>
      <c r="P235" s="84">
        <f>O235/N235*100</f>
        <v>91.659785301403801</v>
      </c>
      <c r="Q235" s="84">
        <f>SUM(Q236:Q239)</f>
        <v>165.70000000000002</v>
      </c>
      <c r="R235" s="84">
        <f>SUM(R236:R239)</f>
        <v>208.3</v>
      </c>
      <c r="S235" s="84">
        <f>R235/Q235*100</f>
        <v>125.70911285455641</v>
      </c>
      <c r="T235" s="84">
        <f>SUM(T236:T239)</f>
        <v>269.2</v>
      </c>
      <c r="U235" s="84">
        <f>SUM(U236:U239)</f>
        <v>42.3</v>
      </c>
      <c r="V235" s="84">
        <f>U235/T235*100</f>
        <v>15.713224368499256</v>
      </c>
      <c r="W235" s="84">
        <f>SUM(W236:W239)</f>
        <v>190.60000000000002</v>
      </c>
      <c r="X235" s="84">
        <f>SUM(X236:X239)</f>
        <v>343.90000000000003</v>
      </c>
      <c r="Y235" s="84">
        <f>X235/W235*100</f>
        <v>180.4302203567681</v>
      </c>
      <c r="Z235" s="84">
        <f>SUM(Z236:Z239)</f>
        <v>127.5</v>
      </c>
      <c r="AA235" s="84">
        <f>SUM(AA236:AA239)</f>
        <v>126.5</v>
      </c>
      <c r="AB235" s="84">
        <f>AA235/Z235*100</f>
        <v>99.215686274509807</v>
      </c>
      <c r="AC235" s="84">
        <f>SUM(AC236:AC239)</f>
        <v>248.3</v>
      </c>
      <c r="AD235" s="84">
        <f>SUM(AD236:AD239)</f>
        <v>293.39999999999998</v>
      </c>
      <c r="AE235" s="84">
        <f>AD235/AC235*100</f>
        <v>118.16351188078936</v>
      </c>
      <c r="AF235" s="84">
        <f>SUM(AF236:AF239)</f>
        <v>125.8</v>
      </c>
      <c r="AG235" s="84">
        <f>SUM(AG236:AG239)</f>
        <v>117</v>
      </c>
      <c r="AH235" s="84">
        <f>AG235/AF235*100</f>
        <v>93.004769475357719</v>
      </c>
      <c r="AI235" s="84">
        <f>SUM(AI236:AI239)</f>
        <v>69.300000000000011</v>
      </c>
      <c r="AJ235" s="84">
        <f>SUM(AJ236:AJ239)</f>
        <v>0</v>
      </c>
      <c r="AK235" s="84">
        <f>AJ235/AI235*100</f>
        <v>0</v>
      </c>
      <c r="AL235" s="84">
        <f>SUM(AL236:AL239)</f>
        <v>173.4</v>
      </c>
      <c r="AM235" s="84">
        <f>SUM(AM236:AM239)</f>
        <v>0</v>
      </c>
      <c r="AN235" s="84">
        <f>AM235/AL235*100</f>
        <v>0</v>
      </c>
      <c r="AO235" s="84">
        <f>SUM(AO236:AO239)</f>
        <v>158.69999999999999</v>
      </c>
      <c r="AP235" s="84">
        <f>SUM(AP236:AP239)</f>
        <v>0</v>
      </c>
      <c r="AQ235" s="84">
        <f>AP235/AO235*100</f>
        <v>0</v>
      </c>
      <c r="AR235" s="108"/>
      <c r="AS235" s="108"/>
      <c r="AT235" s="11"/>
      <c r="AU235" s="11"/>
      <c r="AV235" s="11"/>
    </row>
    <row r="236" spans="1:48" s="12" customFormat="1" ht="16.5" customHeight="1">
      <c r="A236" s="212"/>
      <c r="B236" s="213"/>
      <c r="C236" s="214"/>
      <c r="D236" s="51" t="s">
        <v>126</v>
      </c>
      <c r="E236" s="8">
        <f>H236+K236+N236+Q236+T236+W236+Z236+AC236+AF236+AI236+AL236+AO236</f>
        <v>0</v>
      </c>
      <c r="F236" s="15">
        <f t="shared" ref="F236" si="420">I236+L236+O236+R236+U236+X236+AA236+AD236+AG236+AJ236+AM236+AP236</f>
        <v>0</v>
      </c>
      <c r="G236" s="8">
        <v>0</v>
      </c>
      <c r="H236" s="20">
        <f>H16+H26+H126</f>
        <v>0</v>
      </c>
      <c r="I236" s="20">
        <f>I16+I26+I126</f>
        <v>0</v>
      </c>
      <c r="J236" s="20">
        <f>0</f>
        <v>0</v>
      </c>
      <c r="K236" s="20">
        <f>K16+K26+K126</f>
        <v>0</v>
      </c>
      <c r="L236" s="20">
        <f>L16+L26+L126</f>
        <v>0</v>
      </c>
      <c r="M236" s="20">
        <f>0</f>
        <v>0</v>
      </c>
      <c r="N236" s="20">
        <f>N16+N26+N126</f>
        <v>0</v>
      </c>
      <c r="O236" s="20">
        <f>O16+O26+O126</f>
        <v>0</v>
      </c>
      <c r="P236" s="20">
        <f>0</f>
        <v>0</v>
      </c>
      <c r="Q236" s="20">
        <f>Q16+Q26+Q126</f>
        <v>0</v>
      </c>
      <c r="R236" s="20">
        <f>R16+R26+R126</f>
        <v>0</v>
      </c>
      <c r="S236" s="20">
        <f>0</f>
        <v>0</v>
      </c>
      <c r="T236" s="20">
        <f>T16+T26+T126</f>
        <v>0</v>
      </c>
      <c r="U236" s="20">
        <f>U16+U26+U126</f>
        <v>0</v>
      </c>
      <c r="V236" s="20">
        <f>0</f>
        <v>0</v>
      </c>
      <c r="W236" s="20">
        <f>W16+W26+W126</f>
        <v>0</v>
      </c>
      <c r="X236" s="20">
        <f>X16+X26+X126</f>
        <v>0</v>
      </c>
      <c r="Y236" s="20">
        <f>0</f>
        <v>0</v>
      </c>
      <c r="Z236" s="20">
        <f>Z16+Z26+Z126</f>
        <v>0</v>
      </c>
      <c r="AA236" s="20">
        <f>AA16+AA26+AA126</f>
        <v>0</v>
      </c>
      <c r="AB236" s="20">
        <f>0</f>
        <v>0</v>
      </c>
      <c r="AC236" s="20">
        <f>AC16+AC26+AC126</f>
        <v>0</v>
      </c>
      <c r="AD236" s="20">
        <f>AD16+AD26+AD126</f>
        <v>0</v>
      </c>
      <c r="AE236" s="20">
        <f>0</f>
        <v>0</v>
      </c>
      <c r="AF236" s="20">
        <f>AF16+AF26+AF126</f>
        <v>0</v>
      </c>
      <c r="AG236" s="20">
        <f>AG16+AG26+AG126</f>
        <v>0</v>
      </c>
      <c r="AH236" s="20">
        <f>0</f>
        <v>0</v>
      </c>
      <c r="AI236" s="20">
        <f>AI16+AI26+AI126</f>
        <v>0</v>
      </c>
      <c r="AJ236" s="20">
        <f>AJ16+AJ26+AJ126</f>
        <v>0</v>
      </c>
      <c r="AK236" s="20">
        <f>0</f>
        <v>0</v>
      </c>
      <c r="AL236" s="20">
        <f>AL16+AL26+AL126</f>
        <v>0</v>
      </c>
      <c r="AM236" s="20">
        <f>AM16+AM26+AM126</f>
        <v>0</v>
      </c>
      <c r="AN236" s="20">
        <f>0</f>
        <v>0</v>
      </c>
      <c r="AO236" s="20">
        <f>AO16+AO26+AO126</f>
        <v>0</v>
      </c>
      <c r="AP236" s="20">
        <f>AP16+AP26+AP126</f>
        <v>0</v>
      </c>
      <c r="AQ236" s="20">
        <f>0</f>
        <v>0</v>
      </c>
      <c r="AR236" s="106"/>
      <c r="AS236" s="106"/>
      <c r="AT236" s="11"/>
      <c r="AU236" s="11"/>
      <c r="AV236" s="11"/>
    </row>
    <row r="237" spans="1:48" s="12" customFormat="1" ht="16.5" customHeight="1">
      <c r="A237" s="212"/>
      <c r="B237" s="213"/>
      <c r="C237" s="214"/>
      <c r="D237" s="22" t="s">
        <v>24</v>
      </c>
      <c r="E237" s="8">
        <f>H237+K237+N237+Q237+T237+W237+Z237+AC237+AF237+AI237+AL237+AO237</f>
        <v>1849.3</v>
      </c>
      <c r="F237" s="15">
        <f>I237+L237+O237+R237+U237+X237+AA237+AD237+AG237+AJ237+AM237+AP237</f>
        <v>1428.6</v>
      </c>
      <c r="G237" s="8">
        <f>F237/E237*100</f>
        <v>77.250851673606221</v>
      </c>
      <c r="H237" s="20">
        <f>H17+H27</f>
        <v>35</v>
      </c>
      <c r="I237" s="20">
        <f>I17+I27</f>
        <v>15.4</v>
      </c>
      <c r="J237" s="20">
        <f>I237/H237*100</f>
        <v>44</v>
      </c>
      <c r="K237" s="20">
        <f>K17+K27</f>
        <v>211</v>
      </c>
      <c r="L237" s="20">
        <f>L17+L27</f>
        <v>205</v>
      </c>
      <c r="M237" s="20">
        <f>L237/K237*100</f>
        <v>97.156398104265406</v>
      </c>
      <c r="N237" s="20">
        <f>N17+N27</f>
        <v>113.4</v>
      </c>
      <c r="O237" s="20">
        <f>O17+O27</f>
        <v>104.3</v>
      </c>
      <c r="P237" s="20">
        <f>O237/N237*100</f>
        <v>91.975308641975303</v>
      </c>
      <c r="Q237" s="20">
        <f>Q17+Q27</f>
        <v>157.9</v>
      </c>
      <c r="R237" s="20">
        <f>R17+R27</f>
        <v>201.3</v>
      </c>
      <c r="S237" s="20">
        <f>R237/Q237*100</f>
        <v>127.48575047498416</v>
      </c>
      <c r="T237" s="20">
        <f>T17+T27</f>
        <v>269.2</v>
      </c>
      <c r="U237" s="20">
        <f>U17+U27</f>
        <v>42.3</v>
      </c>
      <c r="V237" s="20">
        <f>U237/T237*100</f>
        <v>15.713224368499256</v>
      </c>
      <c r="W237" s="20">
        <f>W17+W27</f>
        <v>181.3</v>
      </c>
      <c r="X237" s="20">
        <f>X17+X27</f>
        <v>332.8</v>
      </c>
      <c r="Y237" s="20">
        <f>X237/W237*100</f>
        <v>183.56315499172641</v>
      </c>
      <c r="Z237" s="20">
        <f>Z17+Z27</f>
        <v>123.6</v>
      </c>
      <c r="AA237" s="20">
        <f>AA17+AA27</f>
        <v>122.9</v>
      </c>
      <c r="AB237" s="20">
        <f>AA237/Z237*100</f>
        <v>99.433656957928804</v>
      </c>
      <c r="AC237" s="20">
        <f>AC17+AC27</f>
        <v>244.4</v>
      </c>
      <c r="AD237" s="20">
        <f>AD17+AD27</f>
        <v>288.89999999999998</v>
      </c>
      <c r="AE237" s="20">
        <f>AD237/AC237*100</f>
        <v>118.20785597381341</v>
      </c>
      <c r="AF237" s="20">
        <f>AF17+AF27</f>
        <v>122</v>
      </c>
      <c r="AG237" s="20">
        <f>AG17+AG27</f>
        <v>115.7</v>
      </c>
      <c r="AH237" s="20">
        <f>AG237/AF237*100</f>
        <v>94.836065573770483</v>
      </c>
      <c r="AI237" s="20">
        <f>AI17+AI27</f>
        <v>65.400000000000006</v>
      </c>
      <c r="AJ237" s="20">
        <f>AJ17+AJ27</f>
        <v>0</v>
      </c>
      <c r="AK237" s="20">
        <f>AJ237/AI237*100</f>
        <v>0</v>
      </c>
      <c r="AL237" s="20">
        <f>AL17+AL27</f>
        <v>169.5</v>
      </c>
      <c r="AM237" s="20">
        <f>AM17+AM27</f>
        <v>0</v>
      </c>
      <c r="AN237" s="20">
        <f>AM237/AL237*100</f>
        <v>0</v>
      </c>
      <c r="AO237" s="20">
        <f>AO17+AO27</f>
        <v>156.6</v>
      </c>
      <c r="AP237" s="20">
        <f>AP17+AP27</f>
        <v>0</v>
      </c>
      <c r="AQ237" s="20">
        <f>AP237/AO237*100</f>
        <v>0</v>
      </c>
      <c r="AR237" s="106"/>
      <c r="AS237" s="106"/>
      <c r="AT237" s="11"/>
      <c r="AU237" s="11"/>
      <c r="AV237" s="11"/>
    </row>
    <row r="238" spans="1:48" s="12" customFormat="1" ht="16.5" customHeight="1">
      <c r="A238" s="212"/>
      <c r="B238" s="213"/>
      <c r="C238" s="214"/>
      <c r="D238" s="22" t="s">
        <v>127</v>
      </c>
      <c r="E238" s="8">
        <f>H238+K238+N238+Q238+T238+W238+Z238+AC238+AF238+AI238+AL238+AO238</f>
        <v>46.3</v>
      </c>
      <c r="F238" s="15">
        <f>I238+L238+O238+R238+U238+X238+AA238+AD238+AG238+AJ238+AM238+AP238</f>
        <v>34.199999999999996</v>
      </c>
      <c r="G238" s="8">
        <f>F238/E238*100</f>
        <v>73.866090712742974</v>
      </c>
      <c r="H238" s="20">
        <f>H18+H28</f>
        <v>0</v>
      </c>
      <c r="I238" s="20">
        <f>I18+I28</f>
        <v>0</v>
      </c>
      <c r="J238" s="20">
        <v>0</v>
      </c>
      <c r="K238" s="20">
        <f>K18+K28</f>
        <v>0</v>
      </c>
      <c r="L238" s="20">
        <f>L18+L28</f>
        <v>0</v>
      </c>
      <c r="M238" s="20">
        <v>0</v>
      </c>
      <c r="N238" s="20">
        <f>N18+N28</f>
        <v>7.7</v>
      </c>
      <c r="O238" s="20">
        <f>O18+O28</f>
        <v>6.7</v>
      </c>
      <c r="P238" s="20">
        <f t="shared" ref="P238" si="421">O238/N238*100</f>
        <v>87.012987012987011</v>
      </c>
      <c r="Q238" s="20">
        <f>Q18+Q28</f>
        <v>7.8</v>
      </c>
      <c r="R238" s="20">
        <f>R18+R28</f>
        <v>7</v>
      </c>
      <c r="S238" s="20">
        <f t="shared" ref="S238" si="422">R238/Q238*100</f>
        <v>89.743589743589752</v>
      </c>
      <c r="T238" s="20">
        <f>T18+T28</f>
        <v>0</v>
      </c>
      <c r="U238" s="20">
        <f>U18+U28</f>
        <v>0</v>
      </c>
      <c r="V238" s="20">
        <v>0</v>
      </c>
      <c r="W238" s="20">
        <f>W18+W28</f>
        <v>9.3000000000000007</v>
      </c>
      <c r="X238" s="20">
        <f>X18+X28</f>
        <v>11.1</v>
      </c>
      <c r="Y238" s="20">
        <f t="shared" ref="Y238" si="423">X238/W238*100</f>
        <v>119.35483870967741</v>
      </c>
      <c r="Z238" s="20">
        <f>Z18+Z28</f>
        <v>3.9</v>
      </c>
      <c r="AA238" s="20">
        <f>AA18+AA28</f>
        <v>3.6</v>
      </c>
      <c r="AB238" s="20">
        <f t="shared" ref="AB238" si="424">AA238/Z238*100</f>
        <v>92.307692307692307</v>
      </c>
      <c r="AC238" s="20">
        <f>AC18+AC28</f>
        <v>3.9</v>
      </c>
      <c r="AD238" s="20">
        <f>AD18+AD28</f>
        <v>4.5</v>
      </c>
      <c r="AE238" s="20">
        <f t="shared" ref="AE238" si="425">AD238/AC238*100</f>
        <v>115.3846153846154</v>
      </c>
      <c r="AF238" s="20">
        <f>AF18+AF28</f>
        <v>3.8</v>
      </c>
      <c r="AG238" s="20">
        <f>AG18+AG28</f>
        <v>1.3</v>
      </c>
      <c r="AH238" s="20">
        <f t="shared" ref="AH238" si="426">AG238/AF238*100</f>
        <v>34.210526315789473</v>
      </c>
      <c r="AI238" s="20">
        <f>AI18+AI28</f>
        <v>3.9</v>
      </c>
      <c r="AJ238" s="20">
        <f>AJ18+AJ28</f>
        <v>0</v>
      </c>
      <c r="AK238" s="20">
        <f t="shared" ref="AK238" si="427">AJ238/AI238*100</f>
        <v>0</v>
      </c>
      <c r="AL238" s="20">
        <f>AL18+AL28</f>
        <v>3.9</v>
      </c>
      <c r="AM238" s="20">
        <f>AM18+AM28</f>
        <v>0</v>
      </c>
      <c r="AN238" s="20">
        <f t="shared" ref="AN238" si="428">AM238/AL238*100</f>
        <v>0</v>
      </c>
      <c r="AO238" s="20">
        <f>AO18+AO28</f>
        <v>2.1</v>
      </c>
      <c r="AP238" s="20">
        <f>AP18+AP28</f>
        <v>0</v>
      </c>
      <c r="AQ238" s="20">
        <f t="shared" ref="AQ238" si="429">AP238/AO238*100</f>
        <v>0</v>
      </c>
      <c r="AR238" s="106"/>
      <c r="AS238" s="106"/>
      <c r="AT238" s="11"/>
      <c r="AU238" s="11"/>
      <c r="AV238" s="11"/>
    </row>
    <row r="239" spans="1:48" s="12" customFormat="1" ht="27" customHeight="1">
      <c r="A239" s="215"/>
      <c r="B239" s="216"/>
      <c r="C239" s="217"/>
      <c r="D239" s="22" t="s">
        <v>128</v>
      </c>
      <c r="E239" s="8">
        <f t="shared" ref="E239" si="430">H239+K239+N239+Q239+T239+W239+Z239+AC239+AF239+AI239+AL239+AO239</f>
        <v>0</v>
      </c>
      <c r="F239" s="15">
        <f>I239+L239+O239+R239+U239+X239+AA239+AD239+AG239+AJ239+AM239+AP239</f>
        <v>0</v>
      </c>
      <c r="G239" s="8">
        <v>0</v>
      </c>
      <c r="H239" s="20">
        <f t="shared" ref="H239:I239" si="431">H19+H29+H129</f>
        <v>0</v>
      </c>
      <c r="I239" s="20">
        <f t="shared" si="431"/>
        <v>0</v>
      </c>
      <c r="J239" s="20">
        <v>0</v>
      </c>
      <c r="K239" s="20">
        <f t="shared" ref="K239:L239" si="432">K19+K29+K129</f>
        <v>0</v>
      </c>
      <c r="L239" s="20">
        <f t="shared" si="432"/>
        <v>0</v>
      </c>
      <c r="M239" s="20">
        <v>0</v>
      </c>
      <c r="N239" s="20">
        <f t="shared" ref="N239:O239" si="433">N19+N29+N129</f>
        <v>0</v>
      </c>
      <c r="O239" s="20">
        <f t="shared" si="433"/>
        <v>0</v>
      </c>
      <c r="P239" s="20">
        <v>0</v>
      </c>
      <c r="Q239" s="20">
        <f t="shared" ref="Q239:R239" si="434">Q19+Q29+Q129</f>
        <v>0</v>
      </c>
      <c r="R239" s="20">
        <f t="shared" si="434"/>
        <v>0</v>
      </c>
      <c r="S239" s="20">
        <v>0</v>
      </c>
      <c r="T239" s="20">
        <f t="shared" ref="T239:U239" si="435">T19+T29+T129</f>
        <v>0</v>
      </c>
      <c r="U239" s="20">
        <f t="shared" si="435"/>
        <v>0</v>
      </c>
      <c r="V239" s="20">
        <v>0</v>
      </c>
      <c r="W239" s="20">
        <f t="shared" ref="W239:X239" si="436">W19+W29+W129</f>
        <v>0</v>
      </c>
      <c r="X239" s="20">
        <f t="shared" si="436"/>
        <v>0</v>
      </c>
      <c r="Y239" s="20">
        <v>0</v>
      </c>
      <c r="Z239" s="20">
        <f t="shared" ref="Z239:AA239" si="437">Z19+Z29+Z129</f>
        <v>0</v>
      </c>
      <c r="AA239" s="20">
        <f t="shared" si="437"/>
        <v>0</v>
      </c>
      <c r="AB239" s="20">
        <v>0</v>
      </c>
      <c r="AC239" s="20">
        <f t="shared" ref="AC239:AD239" si="438">AC19+AC29+AC129</f>
        <v>0</v>
      </c>
      <c r="AD239" s="20">
        <f t="shared" si="438"/>
        <v>0</v>
      </c>
      <c r="AE239" s="20">
        <v>0</v>
      </c>
      <c r="AF239" s="20">
        <f t="shared" ref="AF239:AG239" si="439">AF19+AF29+AF129</f>
        <v>0</v>
      </c>
      <c r="AG239" s="20">
        <f t="shared" si="439"/>
        <v>0</v>
      </c>
      <c r="AH239" s="20">
        <v>0</v>
      </c>
      <c r="AI239" s="20">
        <f t="shared" ref="AI239:AJ239" si="440">AI19+AI29+AI129</f>
        <v>0</v>
      </c>
      <c r="AJ239" s="20">
        <f t="shared" si="440"/>
        <v>0</v>
      </c>
      <c r="AK239" s="20">
        <v>0</v>
      </c>
      <c r="AL239" s="20">
        <f t="shared" ref="AL239:AM239" si="441">AL19+AL29+AL129</f>
        <v>0</v>
      </c>
      <c r="AM239" s="20">
        <f t="shared" si="441"/>
        <v>0</v>
      </c>
      <c r="AN239" s="20">
        <v>0</v>
      </c>
      <c r="AO239" s="20">
        <f t="shared" ref="AO239:AP239" si="442">AO19+AO29+AO129</f>
        <v>0</v>
      </c>
      <c r="AP239" s="20">
        <f t="shared" si="442"/>
        <v>0</v>
      </c>
      <c r="AQ239" s="20">
        <v>0</v>
      </c>
      <c r="AR239" s="107"/>
      <c r="AS239" s="107"/>
      <c r="AT239" s="11"/>
      <c r="AU239" s="11"/>
      <c r="AV239" s="11"/>
    </row>
    <row r="240" spans="1:48" s="13" customFormat="1" ht="16.5" customHeight="1">
      <c r="A240" s="209" t="s">
        <v>184</v>
      </c>
      <c r="B240" s="210"/>
      <c r="C240" s="211"/>
      <c r="D240" s="14" t="s">
        <v>130</v>
      </c>
      <c r="E240" s="8">
        <f>E241+E242+E243</f>
        <v>10265.699999999999</v>
      </c>
      <c r="F240" s="8">
        <f>F241+F242+F243</f>
        <v>6189.9</v>
      </c>
      <c r="G240" s="8">
        <f>F240/E240*100</f>
        <v>60.296911072795822</v>
      </c>
      <c r="H240" s="45">
        <f>SUM(H241:H244)</f>
        <v>101.69999999999999</v>
      </c>
      <c r="I240" s="84">
        <f>SUM(I241:I244)</f>
        <v>42.7</v>
      </c>
      <c r="J240" s="45">
        <f>I240/H240*100</f>
        <v>41.986234021632256</v>
      </c>
      <c r="K240" s="84">
        <f>SUM(K241:K244)</f>
        <v>1201.3000000000002</v>
      </c>
      <c r="L240" s="84">
        <f>SUM(L241:L244)</f>
        <v>637.9</v>
      </c>
      <c r="M240" s="84">
        <f>L240/K240*100</f>
        <v>53.100807458586516</v>
      </c>
      <c r="N240" s="84">
        <f>SUM(N241:N244)</f>
        <v>900.4</v>
      </c>
      <c r="O240" s="84">
        <f>SUM(O241:O244)</f>
        <v>439.99999999999994</v>
      </c>
      <c r="P240" s="84">
        <f>O240/N240*100</f>
        <v>48.867170146601509</v>
      </c>
      <c r="Q240" s="84">
        <f>SUM(Q241:Q244)</f>
        <v>1435.3000000000002</v>
      </c>
      <c r="R240" s="84">
        <f>SUM(R241:R244)</f>
        <v>2174</v>
      </c>
      <c r="S240" s="84">
        <f>R240/Q240*100</f>
        <v>151.46659235003133</v>
      </c>
      <c r="T240" s="84">
        <f>SUM(T241:T244)</f>
        <v>254.79999999999995</v>
      </c>
      <c r="U240" s="84">
        <f>SUM(U241:U244)</f>
        <v>240.79999999999998</v>
      </c>
      <c r="V240" s="84">
        <f>U240/T240*100</f>
        <v>94.505494505494511</v>
      </c>
      <c r="W240" s="84">
        <f>SUM(W241:W244)</f>
        <v>520</v>
      </c>
      <c r="X240" s="84">
        <f>SUM(X241:X244)</f>
        <v>679.2</v>
      </c>
      <c r="Y240" s="84">
        <f>X240/W240*100</f>
        <v>130.61538461538461</v>
      </c>
      <c r="Z240" s="84">
        <f>SUM(Z241:Z244)</f>
        <v>414.5</v>
      </c>
      <c r="AA240" s="84">
        <f>SUM(AA241:AA244)</f>
        <v>411.40000000000009</v>
      </c>
      <c r="AB240" s="84">
        <f>AA240/Z240*100</f>
        <v>99.252110977080847</v>
      </c>
      <c r="AC240" s="84">
        <f>SUM(AC241:AC244)</f>
        <v>595.79999999999995</v>
      </c>
      <c r="AD240" s="84">
        <f>SUM(AD241:AD244)</f>
        <v>593.80000000000007</v>
      </c>
      <c r="AE240" s="84">
        <f>AD240/AC240*100</f>
        <v>99.66431688486071</v>
      </c>
      <c r="AF240" s="84">
        <f>SUM(AF241:AF244)</f>
        <v>845</v>
      </c>
      <c r="AG240" s="84">
        <f>SUM(AG241:AG244)</f>
        <v>970.1</v>
      </c>
      <c r="AH240" s="84">
        <f>AG240/AF240*100</f>
        <v>114.80473372781066</v>
      </c>
      <c r="AI240" s="84">
        <f>SUM(AI241:AI244)</f>
        <v>711.10000000000014</v>
      </c>
      <c r="AJ240" s="84">
        <f>SUM(AJ241:AJ244)</f>
        <v>0</v>
      </c>
      <c r="AK240" s="84">
        <f>AJ240/AI240*100</f>
        <v>0</v>
      </c>
      <c r="AL240" s="84">
        <f>SUM(AL241:AL244)</f>
        <v>1427.1</v>
      </c>
      <c r="AM240" s="84">
        <f>SUM(AM241:AM244)</f>
        <v>0</v>
      </c>
      <c r="AN240" s="84">
        <f>AM240/AL240*100</f>
        <v>0</v>
      </c>
      <c r="AO240" s="84">
        <f>SUM(AO241:AO244)</f>
        <v>1858.7</v>
      </c>
      <c r="AP240" s="84">
        <f>SUM(AP241:AP244)</f>
        <v>0</v>
      </c>
      <c r="AQ240" s="84">
        <f>AP240/AO240*100</f>
        <v>0</v>
      </c>
      <c r="AR240" s="108"/>
      <c r="AS240" s="108"/>
      <c r="AT240" s="11"/>
      <c r="AU240" s="11"/>
      <c r="AV240" s="11"/>
    </row>
    <row r="241" spans="1:48" s="12" customFormat="1" ht="16.5" customHeight="1">
      <c r="A241" s="212"/>
      <c r="B241" s="213"/>
      <c r="C241" s="214"/>
      <c r="D241" s="51" t="s">
        <v>126</v>
      </c>
      <c r="E241" s="8">
        <f>H241+K241+N241+Q241+T241+W241+Z241+AC241+AF241+AI241+AL241+AO241</f>
        <v>0</v>
      </c>
      <c r="F241" s="15">
        <f t="shared" ref="F241" si="443">I241+L241+O241+R241+U241+X241+AA241+AD241+AG241+AJ241+AM241+AP241</f>
        <v>0</v>
      </c>
      <c r="G241" s="8">
        <v>0</v>
      </c>
      <c r="H241" s="20">
        <f>H220-H236-H246-H251-H256</f>
        <v>0</v>
      </c>
      <c r="I241" s="20">
        <f>I220-I236-I246-I251-I256</f>
        <v>0</v>
      </c>
      <c r="J241" s="20">
        <v>0</v>
      </c>
      <c r="K241" s="20">
        <f>K220-K236-K246-K251-K256</f>
        <v>0</v>
      </c>
      <c r="L241" s="20">
        <f>L220-L236-L246-L251-L256</f>
        <v>0</v>
      </c>
      <c r="M241" s="20">
        <v>0</v>
      </c>
      <c r="N241" s="20">
        <f>N220-N236-N246-N251-N256</f>
        <v>0</v>
      </c>
      <c r="O241" s="20">
        <f>O220-O236-O246-O251-O256</f>
        <v>0</v>
      </c>
      <c r="P241" s="20">
        <v>0</v>
      </c>
      <c r="Q241" s="20">
        <f>Q220-Q236-Q246-Q251-Q256</f>
        <v>0</v>
      </c>
      <c r="R241" s="20">
        <f>R220-R236-R246-R251-R256</f>
        <v>0</v>
      </c>
      <c r="S241" s="20">
        <v>0</v>
      </c>
      <c r="T241" s="20">
        <f>T220-T236-T246-T251-T256</f>
        <v>0</v>
      </c>
      <c r="U241" s="20">
        <f>U220-U236-U246-U251-U256</f>
        <v>0</v>
      </c>
      <c r="V241" s="20">
        <v>0</v>
      </c>
      <c r="W241" s="20">
        <f>W220-W236-W246-W251-W256</f>
        <v>0</v>
      </c>
      <c r="X241" s="20">
        <f>X220-X236-X246-X251-X256</f>
        <v>0</v>
      </c>
      <c r="Y241" s="20">
        <v>0</v>
      </c>
      <c r="Z241" s="20">
        <f>Z220-Z236-Z246-Z251-Z256</f>
        <v>0</v>
      </c>
      <c r="AA241" s="20">
        <f>AA220-AA236-AA246-AA251-AA256</f>
        <v>0</v>
      </c>
      <c r="AB241" s="20">
        <v>0</v>
      </c>
      <c r="AC241" s="20">
        <f>AC220-AC236-AC246-AC251-AC256</f>
        <v>0</v>
      </c>
      <c r="AD241" s="20">
        <f>AD220-AD236-AD246-AD251-AD256</f>
        <v>0</v>
      </c>
      <c r="AE241" s="20">
        <v>0</v>
      </c>
      <c r="AF241" s="20">
        <f>AF220-AF236-AF246-AF251-AF256</f>
        <v>0</v>
      </c>
      <c r="AG241" s="20">
        <f>AG220-AG236-AG246-AG251-AG256</f>
        <v>0</v>
      </c>
      <c r="AH241" s="20">
        <v>0</v>
      </c>
      <c r="AI241" s="20">
        <f>AI220-AI236-AI246-AI251-AI256</f>
        <v>0</v>
      </c>
      <c r="AJ241" s="20">
        <f>AJ220-AJ236-AJ246-AJ251-AJ256</f>
        <v>0</v>
      </c>
      <c r="AK241" s="20">
        <v>0</v>
      </c>
      <c r="AL241" s="20">
        <f>AL220-AL236-AL246-AL251-AL256</f>
        <v>0</v>
      </c>
      <c r="AM241" s="20">
        <f>AM220-AM236-AM246-AM251-AM256</f>
        <v>0</v>
      </c>
      <c r="AN241" s="20">
        <v>0</v>
      </c>
      <c r="AO241" s="20">
        <f>AO220-AO236-AO246-AO251-AO256</f>
        <v>0</v>
      </c>
      <c r="AP241" s="20">
        <f>AP220-AP236-AP246-AP251-AP256</f>
        <v>0</v>
      </c>
      <c r="AQ241" s="20">
        <v>0</v>
      </c>
      <c r="AR241" s="106"/>
      <c r="AS241" s="106"/>
      <c r="AT241" s="11"/>
      <c r="AU241" s="11"/>
      <c r="AV241" s="11"/>
    </row>
    <row r="242" spans="1:48" s="12" customFormat="1" ht="16.5" customHeight="1">
      <c r="A242" s="212"/>
      <c r="B242" s="213"/>
      <c r="C242" s="214"/>
      <c r="D242" s="22" t="s">
        <v>24</v>
      </c>
      <c r="E242" s="8">
        <f>H242+K242+N242+Q242+T242+W242+Z242+AC242+AF242+AI242+AL242+AO242</f>
        <v>6730.7</v>
      </c>
      <c r="F242" s="15">
        <f>I242+L242+O242+R242+U242+X242+AA242+AD242+AG242+AJ242+AM242+AP242</f>
        <v>3548.5</v>
      </c>
      <c r="G242" s="8">
        <f>F242/E242*100</f>
        <v>52.721113702883805</v>
      </c>
      <c r="H242" s="20">
        <f>H221-H237-H247-H252-H257</f>
        <v>101.69999999999999</v>
      </c>
      <c r="I242" s="20">
        <f t="shared" ref="H242:I242" si="444">I221-I237-I247-I252-I257</f>
        <v>42.7</v>
      </c>
      <c r="J242" s="20">
        <f>I242/H242*100</f>
        <v>41.986234021632256</v>
      </c>
      <c r="K242" s="20">
        <f t="shared" ref="K242:L242" si="445">K221-K237-K247-K252-K257</f>
        <v>1097.1000000000001</v>
      </c>
      <c r="L242" s="20">
        <f t="shared" si="445"/>
        <v>533.69999999999993</v>
      </c>
      <c r="M242" s="20">
        <f>L242/K242*100</f>
        <v>48.646431501230502</v>
      </c>
      <c r="N242" s="20">
        <f t="shared" ref="N242:O242" si="446">N221-N237-N247-N252-N257</f>
        <v>766.19999999999993</v>
      </c>
      <c r="O242" s="20">
        <f t="shared" si="446"/>
        <v>315.79999999999995</v>
      </c>
      <c r="P242" s="20">
        <f>O242/N242*100</f>
        <v>41.216392586791954</v>
      </c>
      <c r="Q242" s="20">
        <f t="shared" ref="Q242:R242" si="447">Q221-Q237-Q247-Q252-Q257</f>
        <v>95.999999999999986</v>
      </c>
      <c r="R242" s="20">
        <f t="shared" si="447"/>
        <v>842.90000000000009</v>
      </c>
      <c r="S242" s="20">
        <f>R242/Q242*100</f>
        <v>878.0208333333336</v>
      </c>
      <c r="T242" s="20">
        <f t="shared" ref="T242:U242" si="448">T221-T237-T247-T252-T257</f>
        <v>39.699999999999974</v>
      </c>
      <c r="U242" s="20">
        <f t="shared" si="448"/>
        <v>39.699999999999989</v>
      </c>
      <c r="V242" s="20">
        <f>U242/T242*100</f>
        <v>100.00000000000004</v>
      </c>
      <c r="W242" s="20">
        <f t="shared" ref="W242:X242" si="449">W221-W237-W247-W252-W257</f>
        <v>214.8</v>
      </c>
      <c r="X242" s="20">
        <f t="shared" si="449"/>
        <v>408.90000000000009</v>
      </c>
      <c r="Y242" s="20">
        <f>X242/W242*100</f>
        <v>190.36312849162013</v>
      </c>
      <c r="Z242" s="20">
        <f t="shared" ref="Z242:AA242" si="450">Z221-Z237-Z247-Z252-Z257</f>
        <v>259.40000000000003</v>
      </c>
      <c r="AA242" s="20">
        <f t="shared" si="450"/>
        <v>259.50000000000006</v>
      </c>
      <c r="AB242" s="20">
        <f>AA242/Z242*100</f>
        <v>100.03855050115654</v>
      </c>
      <c r="AC242" s="20">
        <f t="shared" ref="AC242:AD242" si="451">AC221-AC237-AC247-AC252-AC257</f>
        <v>422.7</v>
      </c>
      <c r="AD242" s="20">
        <f t="shared" si="451"/>
        <v>437.10000000000008</v>
      </c>
      <c r="AE242" s="20">
        <f>AD242/AC242*100</f>
        <v>103.40667139815474</v>
      </c>
      <c r="AF242" s="20">
        <f t="shared" ref="AF242:AG242" si="452">AF221-AF237-AF247-AF252-AF257</f>
        <v>574.79999999999995</v>
      </c>
      <c r="AG242" s="20">
        <f t="shared" si="452"/>
        <v>668.2</v>
      </c>
      <c r="AH242" s="20">
        <f>AG242/AF242*100</f>
        <v>116.24913013221992</v>
      </c>
      <c r="AI242" s="20">
        <f t="shared" ref="AI242:AJ242" si="453">AI221-AI237-AI247-AI252-AI257</f>
        <v>306.00000000000006</v>
      </c>
      <c r="AJ242" s="20">
        <f t="shared" si="453"/>
        <v>0</v>
      </c>
      <c r="AK242" s="20">
        <f>AJ242/AI242*100</f>
        <v>0</v>
      </c>
      <c r="AL242" s="20">
        <f>AL221-AL237-AL247-AL252-AL257</f>
        <v>1116</v>
      </c>
      <c r="AM242" s="20">
        <f t="shared" ref="AM242" si="454">AM221-AM237-AM247-AM252-AM257</f>
        <v>0</v>
      </c>
      <c r="AN242" s="20">
        <f>AM242/AL242*100</f>
        <v>0</v>
      </c>
      <c r="AO242" s="20">
        <f t="shared" ref="AO242:AP242" si="455">AO221-AO237-AO247-AO252-AO257</f>
        <v>1736.3</v>
      </c>
      <c r="AP242" s="20">
        <f t="shared" si="455"/>
        <v>0</v>
      </c>
      <c r="AQ242" s="20">
        <f>AP242/AO242*100</f>
        <v>0</v>
      </c>
      <c r="AR242" s="106"/>
      <c r="AS242" s="106"/>
      <c r="AT242" s="11"/>
      <c r="AU242" s="11"/>
      <c r="AV242" s="11"/>
    </row>
    <row r="243" spans="1:48" s="12" customFormat="1" ht="16.5" customHeight="1">
      <c r="A243" s="212"/>
      <c r="B243" s="213"/>
      <c r="C243" s="214"/>
      <c r="D243" s="22" t="s">
        <v>127</v>
      </c>
      <c r="E243" s="8">
        <f>H243+K243+N243+Q243+T243+W243+Z243+AC243+AF243+AI243+AL243+AO243</f>
        <v>3534.9999999999995</v>
      </c>
      <c r="F243" s="15">
        <f>I243+L243+O243+R243+U243+X243+AA243+AD243+AG243+AJ243+AM243+AP243</f>
        <v>2641.4</v>
      </c>
      <c r="G243" s="8">
        <f>F243/E243*100</f>
        <v>74.721357850070731</v>
      </c>
      <c r="H243" s="20">
        <f t="shared" ref="H243:I243" si="456">H222-H238-H248-H253-H258</f>
        <v>0</v>
      </c>
      <c r="I243" s="20">
        <f t="shared" si="456"/>
        <v>0</v>
      </c>
      <c r="J243" s="20">
        <v>0</v>
      </c>
      <c r="K243" s="20">
        <f t="shared" ref="K243:L243" si="457">K222-K238-K248-K253-K258</f>
        <v>104.2</v>
      </c>
      <c r="L243" s="20">
        <f t="shared" si="457"/>
        <v>104.2</v>
      </c>
      <c r="M243" s="20">
        <f t="shared" ref="M243" si="458">L243/K243*100</f>
        <v>100</v>
      </c>
      <c r="N243" s="20">
        <f t="shared" ref="N243:O243" si="459">N222-N238-N248-N253-N258</f>
        <v>134.20000000000002</v>
      </c>
      <c r="O243" s="20">
        <f t="shared" si="459"/>
        <v>124.2</v>
      </c>
      <c r="P243" s="20">
        <f t="shared" ref="P243" si="460">O243/N243*100</f>
        <v>92.548435171385975</v>
      </c>
      <c r="Q243" s="20">
        <f t="shared" ref="Q243:R243" si="461">Q222-Q238-Q248-Q253-Q258</f>
        <v>1339.3000000000002</v>
      </c>
      <c r="R243" s="20">
        <f t="shared" si="461"/>
        <v>1331.1000000000001</v>
      </c>
      <c r="S243" s="20">
        <f t="shared" ref="S243" si="462">R243/Q243*100</f>
        <v>99.387739864108113</v>
      </c>
      <c r="T243" s="20">
        <f t="shared" ref="T243:U243" si="463">T222-T238-T248-T253-T258</f>
        <v>215.1</v>
      </c>
      <c r="U243" s="20">
        <f t="shared" si="463"/>
        <v>201.1</v>
      </c>
      <c r="V243" s="20">
        <f t="shared" ref="V243" si="464">U243/T243*100</f>
        <v>93.49139934913994</v>
      </c>
      <c r="W243" s="20">
        <f t="shared" ref="W243:X243" si="465">W222-W238-W248-W253-W258</f>
        <v>305.2</v>
      </c>
      <c r="X243" s="20">
        <f t="shared" si="465"/>
        <v>270.29999999999995</v>
      </c>
      <c r="Y243" s="20">
        <f t="shared" ref="Y243" si="466">X243/W243*100</f>
        <v>88.56487549148099</v>
      </c>
      <c r="Z243" s="20">
        <f t="shared" ref="Z243:AA243" si="467">Z222-Z238-Z248-Z253-Z258</f>
        <v>155.1</v>
      </c>
      <c r="AA243" s="20">
        <f t="shared" si="467"/>
        <v>151.9</v>
      </c>
      <c r="AB243" s="20">
        <f t="shared" ref="AB243" si="468">AA243/Z243*100</f>
        <v>97.93681495809156</v>
      </c>
      <c r="AC243" s="20">
        <f t="shared" ref="AC243:AD243" si="469">AC222-AC238-AC248-AC253-AC258</f>
        <v>173.1</v>
      </c>
      <c r="AD243" s="20">
        <f t="shared" si="469"/>
        <v>156.69999999999999</v>
      </c>
      <c r="AE243" s="20">
        <f t="shared" ref="AE243" si="470">AD243/AC243*100</f>
        <v>90.525707683419981</v>
      </c>
      <c r="AF243" s="20">
        <f t="shared" ref="AF243:AG243" si="471">AF222-AF238-AF248-AF253-AF258</f>
        <v>270.2</v>
      </c>
      <c r="AG243" s="20">
        <f t="shared" si="471"/>
        <v>301.89999999999998</v>
      </c>
      <c r="AH243" s="20">
        <f t="shared" ref="AH243" si="472">AG243/AF243*100</f>
        <v>111.73205033308659</v>
      </c>
      <c r="AI243" s="20">
        <f t="shared" ref="AI243:AJ243" si="473">AI222-AI238-AI248-AI253-AI258</f>
        <v>405.1</v>
      </c>
      <c r="AJ243" s="20">
        <f t="shared" si="473"/>
        <v>0</v>
      </c>
      <c r="AK243" s="20">
        <f t="shared" ref="AK243" si="474">AJ243/AI243*100</f>
        <v>0</v>
      </c>
      <c r="AL243" s="20">
        <f t="shared" ref="AL243:AM243" si="475">AL222-AL238-AL248-AL253-AL258</f>
        <v>311.10000000000002</v>
      </c>
      <c r="AM243" s="20">
        <f t="shared" si="475"/>
        <v>0</v>
      </c>
      <c r="AN243" s="20">
        <f t="shared" ref="AN243" si="476">AM243/AL243*100</f>
        <v>0</v>
      </c>
      <c r="AO243" s="20">
        <f t="shared" ref="AO243:AP243" si="477">AO222-AO238-AO248-AO253-AO258</f>
        <v>122.4</v>
      </c>
      <c r="AP243" s="20">
        <f t="shared" si="477"/>
        <v>0</v>
      </c>
      <c r="AQ243" s="20">
        <f t="shared" ref="AQ243" si="478">AP243/AO243*100</f>
        <v>0</v>
      </c>
      <c r="AR243" s="106"/>
      <c r="AS243" s="106"/>
      <c r="AT243" s="11"/>
      <c r="AU243" s="11"/>
      <c r="AV243" s="11"/>
    </row>
    <row r="244" spans="1:48" s="12" customFormat="1" ht="25.5" customHeight="1">
      <c r="A244" s="215"/>
      <c r="B244" s="216"/>
      <c r="C244" s="217"/>
      <c r="D244" s="22" t="s">
        <v>128</v>
      </c>
      <c r="E244" s="8">
        <f t="shared" ref="E244" si="479">H244+K244+N244+Q244+T244+W244+Z244+AC244+AF244+AI244+AL244+AO244</f>
        <v>0</v>
      </c>
      <c r="F244" s="15">
        <f>I244+L244+O244+R244+U244+X244+AA244+AD244+AG244+AJ244+AM244+AP244</f>
        <v>0</v>
      </c>
      <c r="G244" s="8">
        <v>0</v>
      </c>
      <c r="H244" s="20">
        <f t="shared" ref="H244:I244" si="480">H223-H239-H249-H254-H259</f>
        <v>0</v>
      </c>
      <c r="I244" s="20">
        <f t="shared" si="480"/>
        <v>0</v>
      </c>
      <c r="J244" s="20">
        <v>0</v>
      </c>
      <c r="K244" s="20">
        <f t="shared" ref="K244:L244" si="481">K223-K239-K249-K254-K259</f>
        <v>0</v>
      </c>
      <c r="L244" s="20">
        <f t="shared" si="481"/>
        <v>0</v>
      </c>
      <c r="M244" s="20">
        <v>0</v>
      </c>
      <c r="N244" s="20">
        <f t="shared" ref="N244:O244" si="482">N223-N239-N249-N254-N259</f>
        <v>0</v>
      </c>
      <c r="O244" s="20">
        <f t="shared" si="482"/>
        <v>0</v>
      </c>
      <c r="P244" s="20">
        <v>0</v>
      </c>
      <c r="Q244" s="20">
        <f t="shared" ref="Q244:R244" si="483">Q223-Q239-Q249-Q254-Q259</f>
        <v>0</v>
      </c>
      <c r="R244" s="20">
        <f t="shared" si="483"/>
        <v>0</v>
      </c>
      <c r="S244" s="20">
        <v>0</v>
      </c>
      <c r="T244" s="20">
        <f t="shared" ref="T244:U244" si="484">T223-T239-T249-T254-T259</f>
        <v>0</v>
      </c>
      <c r="U244" s="20">
        <f t="shared" si="484"/>
        <v>0</v>
      </c>
      <c r="V244" s="20">
        <v>0</v>
      </c>
      <c r="W244" s="20">
        <f t="shared" ref="W244:X244" si="485">W223-W239-W249-W254-W259</f>
        <v>0</v>
      </c>
      <c r="X244" s="20">
        <f t="shared" si="485"/>
        <v>0</v>
      </c>
      <c r="Y244" s="20">
        <v>0</v>
      </c>
      <c r="Z244" s="20">
        <f t="shared" ref="Z244:AA244" si="486">Z223-Z239-Z249-Z254-Z259</f>
        <v>0</v>
      </c>
      <c r="AA244" s="20">
        <f t="shared" si="486"/>
        <v>0</v>
      </c>
      <c r="AB244" s="20">
        <v>0</v>
      </c>
      <c r="AC244" s="20">
        <f t="shared" ref="AC244:AD244" si="487">AC223-AC239-AC249-AC254-AC259</f>
        <v>0</v>
      </c>
      <c r="AD244" s="20">
        <f t="shared" si="487"/>
        <v>0</v>
      </c>
      <c r="AE244" s="20">
        <v>0</v>
      </c>
      <c r="AF244" s="20">
        <f t="shared" ref="AF244:AG244" si="488">AF223-AF239-AF249-AF254-AF259</f>
        <v>0</v>
      </c>
      <c r="AG244" s="20">
        <f t="shared" si="488"/>
        <v>0</v>
      </c>
      <c r="AH244" s="20">
        <v>0</v>
      </c>
      <c r="AI244" s="20">
        <f t="shared" ref="AI244:AJ244" si="489">AI223-AI239-AI249-AI254-AI259</f>
        <v>0</v>
      </c>
      <c r="AJ244" s="20">
        <f t="shared" si="489"/>
        <v>0</v>
      </c>
      <c r="AK244" s="20">
        <v>0</v>
      </c>
      <c r="AL244" s="20">
        <f t="shared" ref="AL244:AM244" si="490">AL223-AL239-AL249-AL254-AL259</f>
        <v>0</v>
      </c>
      <c r="AM244" s="20">
        <f t="shared" si="490"/>
        <v>0</v>
      </c>
      <c r="AN244" s="20">
        <v>0</v>
      </c>
      <c r="AO244" s="20">
        <f t="shared" ref="AO244:AP244" si="491">AO223-AO239-AO249-AO254-AO259</f>
        <v>0</v>
      </c>
      <c r="AP244" s="20">
        <f t="shared" si="491"/>
        <v>0</v>
      </c>
      <c r="AQ244" s="20">
        <v>0</v>
      </c>
      <c r="AR244" s="107"/>
      <c r="AS244" s="107"/>
      <c r="AT244" s="11"/>
      <c r="AU244" s="11"/>
      <c r="AV244" s="11"/>
    </row>
    <row r="245" spans="1:48" s="13" customFormat="1" ht="16.5" customHeight="1">
      <c r="A245" s="209" t="s">
        <v>180</v>
      </c>
      <c r="B245" s="210"/>
      <c r="C245" s="211"/>
      <c r="D245" s="14" t="s">
        <v>130</v>
      </c>
      <c r="E245" s="8">
        <f>E246+E247+E248</f>
        <v>300</v>
      </c>
      <c r="F245" s="8">
        <f>F246+F247+F248</f>
        <v>0</v>
      </c>
      <c r="G245" s="8">
        <v>0</v>
      </c>
      <c r="H245" s="84">
        <f>H246+H247+H248+H249</f>
        <v>0</v>
      </c>
      <c r="I245" s="84">
        <f>I246+I247+I248+I249</f>
        <v>0</v>
      </c>
      <c r="J245" s="84">
        <v>0</v>
      </c>
      <c r="K245" s="84">
        <f>K246+K247+K248+K249</f>
        <v>0</v>
      </c>
      <c r="L245" s="84">
        <f>L246+L247+L248+L249</f>
        <v>0</v>
      </c>
      <c r="M245" s="84">
        <v>0</v>
      </c>
      <c r="N245" s="84">
        <f>N246+N247+N248+N249</f>
        <v>0</v>
      </c>
      <c r="O245" s="84">
        <f>O246+O247+O248+O249</f>
        <v>0</v>
      </c>
      <c r="P245" s="84">
        <v>0</v>
      </c>
      <c r="Q245" s="84">
        <f>Q246+Q247+Q248+Q249</f>
        <v>0</v>
      </c>
      <c r="R245" s="84">
        <f>R246+R247+R248+R249</f>
        <v>0</v>
      </c>
      <c r="S245" s="84">
        <v>0</v>
      </c>
      <c r="T245" s="84">
        <f>T246+T247+T248+T249</f>
        <v>0</v>
      </c>
      <c r="U245" s="84">
        <f>U246+U247+U248+U249</f>
        <v>0</v>
      </c>
      <c r="V245" s="84">
        <v>0</v>
      </c>
      <c r="W245" s="84">
        <f>W246+W247+W248+W249</f>
        <v>0</v>
      </c>
      <c r="X245" s="84">
        <f>X246+X247+X248+X249</f>
        <v>0</v>
      </c>
      <c r="Y245" s="84">
        <v>0</v>
      </c>
      <c r="Z245" s="84">
        <f>Z246+Z247+Z248+Z249</f>
        <v>0</v>
      </c>
      <c r="AA245" s="84">
        <f>AA246+AA247+AA248+AA249</f>
        <v>0</v>
      </c>
      <c r="AB245" s="84">
        <v>0</v>
      </c>
      <c r="AC245" s="84">
        <f>AC246+AC247+AC248+AC249</f>
        <v>0</v>
      </c>
      <c r="AD245" s="84">
        <f>AD246+AD247+AD248+AD249</f>
        <v>0</v>
      </c>
      <c r="AE245" s="84">
        <v>0</v>
      </c>
      <c r="AF245" s="84">
        <f>AF246+AF247+AF248+AF249</f>
        <v>0</v>
      </c>
      <c r="AG245" s="84">
        <f>AG246+AG247+AG248+AG249</f>
        <v>0</v>
      </c>
      <c r="AH245" s="84">
        <v>0</v>
      </c>
      <c r="AI245" s="84">
        <f>AI246+AI247+AI248+AI249</f>
        <v>0</v>
      </c>
      <c r="AJ245" s="84">
        <f>AJ246+AJ247+AJ248+AJ249</f>
        <v>0</v>
      </c>
      <c r="AK245" s="84">
        <v>0</v>
      </c>
      <c r="AL245" s="84">
        <f>AL246+AL247+AL248+AL249</f>
        <v>300</v>
      </c>
      <c r="AM245" s="84">
        <f>AM246+AM247+AM248+AM249</f>
        <v>0</v>
      </c>
      <c r="AN245" s="84">
        <v>0</v>
      </c>
      <c r="AO245" s="84">
        <f>AO246+AO247+AO248+AO249</f>
        <v>0</v>
      </c>
      <c r="AP245" s="84">
        <f>AP246+AP247+AP248+AP249</f>
        <v>0</v>
      </c>
      <c r="AQ245" s="84">
        <v>0</v>
      </c>
      <c r="AR245" s="105"/>
      <c r="AS245" s="105"/>
      <c r="AT245" s="11"/>
      <c r="AU245" s="11"/>
      <c r="AV245" s="11"/>
    </row>
    <row r="246" spans="1:48" s="12" customFormat="1" ht="16.5" customHeight="1">
      <c r="A246" s="212"/>
      <c r="B246" s="213"/>
      <c r="C246" s="214"/>
      <c r="D246" s="51" t="s">
        <v>126</v>
      </c>
      <c r="E246" s="8">
        <f>H246+K246+N246+Q246+T246+W246+Z246+AC246+AF246+AI246+AL246+AO246</f>
        <v>0</v>
      </c>
      <c r="F246" s="15">
        <f t="shared" ref="F246" si="492">I246+L246+O246+R246+U246+X246+AA246+AD246+AG246+AJ246+AM246+AP246</f>
        <v>0</v>
      </c>
      <c r="G246" s="8">
        <v>0</v>
      </c>
      <c r="H246" s="20">
        <v>0</v>
      </c>
      <c r="I246" s="20">
        <v>0</v>
      </c>
      <c r="J246" s="84">
        <v>0</v>
      </c>
      <c r="K246" s="20">
        <v>0</v>
      </c>
      <c r="L246" s="20">
        <v>0</v>
      </c>
      <c r="M246" s="84">
        <v>0</v>
      </c>
      <c r="N246" s="20">
        <v>0</v>
      </c>
      <c r="O246" s="20">
        <v>0</v>
      </c>
      <c r="P246" s="84">
        <v>0</v>
      </c>
      <c r="Q246" s="20">
        <v>0</v>
      </c>
      <c r="R246" s="20">
        <v>0</v>
      </c>
      <c r="S246" s="84">
        <v>0</v>
      </c>
      <c r="T246" s="20">
        <v>0</v>
      </c>
      <c r="U246" s="20">
        <v>0</v>
      </c>
      <c r="V246" s="84">
        <v>0</v>
      </c>
      <c r="W246" s="20">
        <v>0</v>
      </c>
      <c r="X246" s="20">
        <v>0</v>
      </c>
      <c r="Y246" s="84">
        <v>0</v>
      </c>
      <c r="Z246" s="20">
        <v>0</v>
      </c>
      <c r="AA246" s="20">
        <v>0</v>
      </c>
      <c r="AB246" s="84">
        <v>0</v>
      </c>
      <c r="AC246" s="20">
        <v>0</v>
      </c>
      <c r="AD246" s="20">
        <v>0</v>
      </c>
      <c r="AE246" s="84">
        <v>0</v>
      </c>
      <c r="AF246" s="20">
        <v>0</v>
      </c>
      <c r="AG246" s="20">
        <v>0</v>
      </c>
      <c r="AH246" s="84">
        <v>0</v>
      </c>
      <c r="AI246" s="20">
        <v>0</v>
      </c>
      <c r="AJ246" s="20">
        <v>0</v>
      </c>
      <c r="AK246" s="84">
        <v>0</v>
      </c>
      <c r="AL246" s="20">
        <v>0</v>
      </c>
      <c r="AM246" s="20">
        <v>0</v>
      </c>
      <c r="AN246" s="84">
        <v>0</v>
      </c>
      <c r="AO246" s="20">
        <v>0</v>
      </c>
      <c r="AP246" s="20">
        <v>0</v>
      </c>
      <c r="AQ246" s="84">
        <v>0</v>
      </c>
      <c r="AR246" s="112"/>
      <c r="AS246" s="112"/>
      <c r="AT246" s="11"/>
      <c r="AU246" s="11"/>
      <c r="AV246" s="11"/>
    </row>
    <row r="247" spans="1:48" s="12" customFormat="1" ht="16.5" customHeight="1">
      <c r="A247" s="212"/>
      <c r="B247" s="213"/>
      <c r="C247" s="214"/>
      <c r="D247" s="22" t="s">
        <v>24</v>
      </c>
      <c r="E247" s="8">
        <f>H247+K247+N247+Q247+T247+W247+Z247+AC247+AF247+AI247+AL247+AO247</f>
        <v>150</v>
      </c>
      <c r="F247" s="15">
        <f>I247+L247+O247+R247+U247+X247+AA247+AD247+AG247+AJ247+AM247+AP247</f>
        <v>0</v>
      </c>
      <c r="G247" s="8">
        <v>0</v>
      </c>
      <c r="H247" s="20">
        <v>0</v>
      </c>
      <c r="I247" s="20">
        <v>0</v>
      </c>
      <c r="J247" s="84">
        <v>0</v>
      </c>
      <c r="K247" s="20">
        <v>0</v>
      </c>
      <c r="L247" s="20">
        <v>0</v>
      </c>
      <c r="M247" s="84">
        <v>0</v>
      </c>
      <c r="N247" s="20">
        <v>0</v>
      </c>
      <c r="O247" s="20">
        <v>0</v>
      </c>
      <c r="P247" s="84">
        <v>0</v>
      </c>
      <c r="Q247" s="20">
        <v>0</v>
      </c>
      <c r="R247" s="20">
        <v>0</v>
      </c>
      <c r="S247" s="84">
        <v>0</v>
      </c>
      <c r="T247" s="20">
        <v>0</v>
      </c>
      <c r="U247" s="20">
        <v>0</v>
      </c>
      <c r="V247" s="84">
        <v>0</v>
      </c>
      <c r="W247" s="20">
        <v>0</v>
      </c>
      <c r="X247" s="20">
        <v>0</v>
      </c>
      <c r="Y247" s="84">
        <v>0</v>
      </c>
      <c r="Z247" s="20">
        <v>0</v>
      </c>
      <c r="AA247" s="20">
        <v>0</v>
      </c>
      <c r="AB247" s="84">
        <v>0</v>
      </c>
      <c r="AC247" s="20">
        <v>0</v>
      </c>
      <c r="AD247" s="20">
        <v>0</v>
      </c>
      <c r="AE247" s="84">
        <v>0</v>
      </c>
      <c r="AF247" s="20">
        <v>0</v>
      </c>
      <c r="AG247" s="20">
        <v>0</v>
      </c>
      <c r="AH247" s="84">
        <v>0</v>
      </c>
      <c r="AI247" s="20">
        <v>0</v>
      </c>
      <c r="AJ247" s="20">
        <v>0</v>
      </c>
      <c r="AK247" s="84">
        <v>0</v>
      </c>
      <c r="AL247" s="20">
        <v>150</v>
      </c>
      <c r="AM247" s="20">
        <v>0</v>
      </c>
      <c r="AN247" s="84">
        <v>0</v>
      </c>
      <c r="AO247" s="20">
        <v>0</v>
      </c>
      <c r="AP247" s="20">
        <v>0</v>
      </c>
      <c r="AQ247" s="84">
        <v>0</v>
      </c>
      <c r="AR247" s="112"/>
      <c r="AS247" s="112"/>
      <c r="AT247" s="11"/>
      <c r="AU247" s="11"/>
      <c r="AV247" s="11"/>
    </row>
    <row r="248" spans="1:48" s="12" customFormat="1" ht="16.5" customHeight="1">
      <c r="A248" s="212"/>
      <c r="B248" s="213"/>
      <c r="C248" s="214"/>
      <c r="D248" s="22" t="s">
        <v>127</v>
      </c>
      <c r="E248" s="8">
        <f>H248+K248+N248+Q248+T248+W248+Z248+AC248+AF248+AI248+AL248+AO248</f>
        <v>150</v>
      </c>
      <c r="F248" s="15">
        <f>I248+L248+O248+R248+U248+X248+AA248+AD248+AG248+AJ248+AM248+AP248</f>
        <v>0</v>
      </c>
      <c r="G248" s="8">
        <v>0</v>
      </c>
      <c r="H248" s="20">
        <v>0</v>
      </c>
      <c r="I248" s="20">
        <v>0</v>
      </c>
      <c r="J248" s="84">
        <v>0</v>
      </c>
      <c r="K248" s="20">
        <v>0</v>
      </c>
      <c r="L248" s="20">
        <v>0</v>
      </c>
      <c r="M248" s="84">
        <v>0</v>
      </c>
      <c r="N248" s="20">
        <v>0</v>
      </c>
      <c r="O248" s="20">
        <v>0</v>
      </c>
      <c r="P248" s="84">
        <v>0</v>
      </c>
      <c r="Q248" s="20">
        <v>0</v>
      </c>
      <c r="R248" s="20">
        <v>0</v>
      </c>
      <c r="S248" s="84">
        <v>0</v>
      </c>
      <c r="T248" s="20">
        <v>0</v>
      </c>
      <c r="U248" s="20">
        <v>0</v>
      </c>
      <c r="V248" s="84">
        <v>0</v>
      </c>
      <c r="W248" s="20">
        <v>0</v>
      </c>
      <c r="X248" s="20">
        <v>0</v>
      </c>
      <c r="Y248" s="84">
        <v>0</v>
      </c>
      <c r="Z248" s="20">
        <v>0</v>
      </c>
      <c r="AA248" s="20">
        <v>0</v>
      </c>
      <c r="AB248" s="84">
        <v>0</v>
      </c>
      <c r="AC248" s="20">
        <v>0</v>
      </c>
      <c r="AD248" s="20">
        <v>0</v>
      </c>
      <c r="AE248" s="84">
        <v>0</v>
      </c>
      <c r="AF248" s="20">
        <v>0</v>
      </c>
      <c r="AG248" s="20">
        <v>0</v>
      </c>
      <c r="AH248" s="84">
        <v>0</v>
      </c>
      <c r="AI248" s="20">
        <v>0</v>
      </c>
      <c r="AJ248" s="20">
        <v>0</v>
      </c>
      <c r="AK248" s="84">
        <v>0</v>
      </c>
      <c r="AL248" s="20">
        <v>150</v>
      </c>
      <c r="AM248" s="20">
        <v>0</v>
      </c>
      <c r="AN248" s="84">
        <v>0</v>
      </c>
      <c r="AO248" s="20">
        <v>0</v>
      </c>
      <c r="AP248" s="20">
        <v>0</v>
      </c>
      <c r="AQ248" s="84">
        <v>0</v>
      </c>
      <c r="AR248" s="112"/>
      <c r="AS248" s="112"/>
      <c r="AT248" s="11"/>
      <c r="AU248" s="11"/>
      <c r="AV248" s="11"/>
    </row>
    <row r="249" spans="1:48" s="12" customFormat="1" ht="16.5" customHeight="1">
      <c r="A249" s="215"/>
      <c r="B249" s="216"/>
      <c r="C249" s="217"/>
      <c r="D249" s="22" t="s">
        <v>128</v>
      </c>
      <c r="E249" s="8">
        <f t="shared" ref="E249" si="493">H249+K249+N249+Q249+T249+W249+Z249+AC249+AF249+AI249+AL249+AO249</f>
        <v>0</v>
      </c>
      <c r="F249" s="15">
        <f>I249+L249+O249+R249+U249+X249+AA249+AD249+AG249+AJ249+AM249+AP249</f>
        <v>0</v>
      </c>
      <c r="G249" s="8">
        <v>0</v>
      </c>
      <c r="H249" s="20">
        <v>0</v>
      </c>
      <c r="I249" s="20">
        <v>0</v>
      </c>
      <c r="J249" s="84">
        <v>0</v>
      </c>
      <c r="K249" s="20">
        <v>0</v>
      </c>
      <c r="L249" s="20">
        <v>0</v>
      </c>
      <c r="M249" s="84">
        <v>0</v>
      </c>
      <c r="N249" s="20">
        <v>0</v>
      </c>
      <c r="O249" s="20">
        <v>0</v>
      </c>
      <c r="P249" s="84">
        <v>0</v>
      </c>
      <c r="Q249" s="20">
        <v>0</v>
      </c>
      <c r="R249" s="20">
        <v>0</v>
      </c>
      <c r="S249" s="84">
        <v>0</v>
      </c>
      <c r="T249" s="20">
        <v>0</v>
      </c>
      <c r="U249" s="20">
        <v>0</v>
      </c>
      <c r="V249" s="84">
        <v>0</v>
      </c>
      <c r="W249" s="20">
        <v>0</v>
      </c>
      <c r="X249" s="20">
        <v>0</v>
      </c>
      <c r="Y249" s="84">
        <v>0</v>
      </c>
      <c r="Z249" s="20">
        <v>0</v>
      </c>
      <c r="AA249" s="20">
        <v>0</v>
      </c>
      <c r="AB249" s="84">
        <v>0</v>
      </c>
      <c r="AC249" s="20">
        <v>0</v>
      </c>
      <c r="AD249" s="20">
        <v>0</v>
      </c>
      <c r="AE249" s="84">
        <v>0</v>
      </c>
      <c r="AF249" s="20">
        <v>0</v>
      </c>
      <c r="AG249" s="20">
        <v>0</v>
      </c>
      <c r="AH249" s="84">
        <v>0</v>
      </c>
      <c r="AI249" s="20">
        <v>0</v>
      </c>
      <c r="AJ249" s="20">
        <v>0</v>
      </c>
      <c r="AK249" s="84">
        <v>0</v>
      </c>
      <c r="AL249" s="20">
        <v>0</v>
      </c>
      <c r="AM249" s="20">
        <v>0</v>
      </c>
      <c r="AN249" s="84">
        <v>0</v>
      </c>
      <c r="AO249" s="20">
        <v>0</v>
      </c>
      <c r="AP249" s="20">
        <v>0</v>
      </c>
      <c r="AQ249" s="84">
        <v>0</v>
      </c>
      <c r="AR249" s="113"/>
      <c r="AS249" s="113"/>
      <c r="AT249" s="11"/>
      <c r="AU249" s="11"/>
      <c r="AV249" s="11"/>
    </row>
    <row r="250" spans="1:48" s="13" customFormat="1" ht="16.5" customHeight="1">
      <c r="A250" s="209" t="s">
        <v>181</v>
      </c>
      <c r="B250" s="210"/>
      <c r="C250" s="211"/>
      <c r="D250" s="14" t="s">
        <v>130</v>
      </c>
      <c r="E250" s="8">
        <f>E251+E252+E253</f>
        <v>90.9</v>
      </c>
      <c r="F250" s="8">
        <f>F251+F252+F253</f>
        <v>47.300000000000004</v>
      </c>
      <c r="G250" s="8">
        <f>F250/E250*100</f>
        <v>52.035203520352034</v>
      </c>
      <c r="H250" s="84">
        <f>H251+H252+H253+H254</f>
        <v>0</v>
      </c>
      <c r="I250" s="84">
        <f>I251+I252+I253+I254</f>
        <v>0</v>
      </c>
      <c r="J250" s="84">
        <v>0</v>
      </c>
      <c r="K250" s="84">
        <f>K251+K252+K253+K254</f>
        <v>9.1</v>
      </c>
      <c r="L250" s="84">
        <f>L251+L252+L253+L254</f>
        <v>9.1</v>
      </c>
      <c r="M250" s="84">
        <f>L250/K250*100</f>
        <v>100</v>
      </c>
      <c r="N250" s="84">
        <f>N251+N252+N253+N254</f>
        <v>10</v>
      </c>
      <c r="O250" s="84">
        <f>O251+O252+O253+O254</f>
        <v>7.1</v>
      </c>
      <c r="P250" s="84">
        <f>O250/N250*100</f>
        <v>71</v>
      </c>
      <c r="Q250" s="84">
        <f>Q251+Q252+Q253+Q254</f>
        <v>7.3</v>
      </c>
      <c r="R250" s="84">
        <f>R251+R252+R253+R254</f>
        <v>7.3</v>
      </c>
      <c r="S250" s="84">
        <f>R250/Q250*100</f>
        <v>100</v>
      </c>
      <c r="T250" s="84">
        <f>T251+T252+T253+T254</f>
        <v>2.7</v>
      </c>
      <c r="U250" s="84">
        <f>U251+U252+U253+U254</f>
        <v>2.7</v>
      </c>
      <c r="V250" s="85">
        <f>U250/T250*100</f>
        <v>100</v>
      </c>
      <c r="W250" s="84">
        <f>W251+W252+W253+W254</f>
        <v>16.5</v>
      </c>
      <c r="X250" s="84">
        <f>X251+X252+X253+X254</f>
        <v>8.6999999999999993</v>
      </c>
      <c r="Y250" s="85">
        <f>X250/W250*100</f>
        <v>52.72727272727272</v>
      </c>
      <c r="Z250" s="84">
        <f>Z251+Z252+Z253+Z254</f>
        <v>1.3</v>
      </c>
      <c r="AA250" s="84">
        <f>AA251+AA252+AA253+AA254</f>
        <v>1.2</v>
      </c>
      <c r="AB250" s="90">
        <f>AA250/Z250*100</f>
        <v>92.307692307692307</v>
      </c>
      <c r="AC250" s="84">
        <f>AC251+AC252+AC253+AC254</f>
        <v>6.2</v>
      </c>
      <c r="AD250" s="84">
        <f>AD251+AD252+AD253+AD254</f>
        <v>6.2</v>
      </c>
      <c r="AE250" s="90">
        <f>AD250/AC250*100</f>
        <v>100</v>
      </c>
      <c r="AF250" s="84">
        <f>AF251+AF252+AF253+AF254</f>
        <v>8.5</v>
      </c>
      <c r="AG250" s="84">
        <f>AG251+AG252+AG253+AG254</f>
        <v>5</v>
      </c>
      <c r="AH250" s="90">
        <f>AG250/AF250*100</f>
        <v>58.82352941176471</v>
      </c>
      <c r="AI250" s="84">
        <f>AI251+AI252+AI253+AI254</f>
        <v>12.8</v>
      </c>
      <c r="AJ250" s="84">
        <f>AJ251+AJ252+AJ253+AJ254</f>
        <v>0</v>
      </c>
      <c r="AK250" s="84">
        <v>0</v>
      </c>
      <c r="AL250" s="84">
        <f>AL251+AL252+AL253+AL254</f>
        <v>12.8</v>
      </c>
      <c r="AM250" s="84">
        <f>AM251+AM252+AM253+AM254</f>
        <v>0</v>
      </c>
      <c r="AN250" s="84">
        <v>0</v>
      </c>
      <c r="AO250" s="84">
        <f>AO251+AO252+AO253+AO254</f>
        <v>3.7</v>
      </c>
      <c r="AP250" s="84">
        <f>AP251+AP252+AP253+AP254</f>
        <v>0</v>
      </c>
      <c r="AQ250" s="84">
        <v>0</v>
      </c>
      <c r="AR250" s="105"/>
      <c r="AS250" s="105"/>
      <c r="AT250" s="11"/>
      <c r="AU250" s="11"/>
      <c r="AV250" s="11"/>
    </row>
    <row r="251" spans="1:48" s="12" customFormat="1" ht="16.5" customHeight="1">
      <c r="A251" s="212"/>
      <c r="B251" s="213"/>
      <c r="C251" s="214"/>
      <c r="D251" s="51" t="s">
        <v>126</v>
      </c>
      <c r="E251" s="8">
        <f>H251+K251+N251+Q251+T251+W251+Z251+AC251+AF251+AI251+AL251+AO251</f>
        <v>0</v>
      </c>
      <c r="F251" s="15">
        <f t="shared" ref="F251" si="494">I251+L251+O251+R251+U251+X251+AA251+AD251+AG251+AJ251+AM251+AP251</f>
        <v>0</v>
      </c>
      <c r="G251" s="8">
        <v>0</v>
      </c>
      <c r="H251" s="20">
        <v>0</v>
      </c>
      <c r="I251" s="20">
        <v>0</v>
      </c>
      <c r="J251" s="84">
        <v>0</v>
      </c>
      <c r="K251" s="20">
        <v>0</v>
      </c>
      <c r="L251" s="20">
        <v>0</v>
      </c>
      <c r="M251" s="84">
        <v>0</v>
      </c>
      <c r="N251" s="20">
        <v>0</v>
      </c>
      <c r="O251" s="20">
        <v>0</v>
      </c>
      <c r="P251" s="84">
        <v>0</v>
      </c>
      <c r="Q251" s="20">
        <v>0</v>
      </c>
      <c r="R251" s="20">
        <v>0</v>
      </c>
      <c r="S251" s="84">
        <v>0</v>
      </c>
      <c r="T251" s="20">
        <v>0</v>
      </c>
      <c r="U251" s="20">
        <v>0</v>
      </c>
      <c r="V251" s="84">
        <v>0</v>
      </c>
      <c r="W251" s="20">
        <v>0</v>
      </c>
      <c r="X251" s="20">
        <v>0</v>
      </c>
      <c r="Y251" s="84">
        <v>0</v>
      </c>
      <c r="Z251" s="20">
        <v>0</v>
      </c>
      <c r="AA251" s="20">
        <v>0</v>
      </c>
      <c r="AB251" s="84">
        <v>0</v>
      </c>
      <c r="AC251" s="20">
        <v>0</v>
      </c>
      <c r="AD251" s="20">
        <v>0</v>
      </c>
      <c r="AE251" s="84">
        <v>0</v>
      </c>
      <c r="AF251" s="20">
        <v>0</v>
      </c>
      <c r="AG251" s="20">
        <v>0</v>
      </c>
      <c r="AH251" s="84">
        <v>0</v>
      </c>
      <c r="AI251" s="20">
        <v>0</v>
      </c>
      <c r="AJ251" s="20">
        <v>0</v>
      </c>
      <c r="AK251" s="84">
        <v>0</v>
      </c>
      <c r="AL251" s="20">
        <v>0</v>
      </c>
      <c r="AM251" s="20">
        <v>0</v>
      </c>
      <c r="AN251" s="84">
        <v>0</v>
      </c>
      <c r="AO251" s="20">
        <v>0</v>
      </c>
      <c r="AP251" s="20">
        <v>0</v>
      </c>
      <c r="AQ251" s="84">
        <v>0</v>
      </c>
      <c r="AR251" s="112"/>
      <c r="AS251" s="112"/>
      <c r="AT251" s="11"/>
      <c r="AU251" s="11"/>
      <c r="AV251" s="11"/>
    </row>
    <row r="252" spans="1:48" s="12" customFormat="1" ht="16.5" customHeight="1">
      <c r="A252" s="212"/>
      <c r="B252" s="213"/>
      <c r="C252" s="214"/>
      <c r="D252" s="22" t="s">
        <v>24</v>
      </c>
      <c r="E252" s="8">
        <f>H252+K252+N252+Q252+T252+W252+Z252+AC252+AF252+AI252+AL252+AO252</f>
        <v>90.9</v>
      </c>
      <c r="F252" s="15">
        <f>I252+L252+O252+R252+U252+X252+AA252+AD252+AG252+AJ252+AM252+AP252</f>
        <v>47.300000000000004</v>
      </c>
      <c r="G252" s="8">
        <f>F252/E252*100</f>
        <v>52.035203520352034</v>
      </c>
      <c r="H252" s="20">
        <v>0</v>
      </c>
      <c r="I252" s="20">
        <v>0</v>
      </c>
      <c r="J252" s="84">
        <v>0</v>
      </c>
      <c r="K252" s="20">
        <v>9.1</v>
      </c>
      <c r="L252" s="20">
        <v>9.1</v>
      </c>
      <c r="M252" s="84">
        <f>L252/K252*100</f>
        <v>100</v>
      </c>
      <c r="N252" s="20">
        <v>10</v>
      </c>
      <c r="O252" s="20">
        <v>7.1</v>
      </c>
      <c r="P252" s="84">
        <f>O252/N252*100</f>
        <v>71</v>
      </c>
      <c r="Q252" s="20">
        <v>7.3</v>
      </c>
      <c r="R252" s="20">
        <v>7.3</v>
      </c>
      <c r="S252" s="84">
        <f>R252/Q252*100</f>
        <v>100</v>
      </c>
      <c r="T252" s="20">
        <v>2.7</v>
      </c>
      <c r="U252" s="20">
        <v>2.7</v>
      </c>
      <c r="V252" s="84">
        <f>U252/T252*100</f>
        <v>100</v>
      </c>
      <c r="W252" s="20">
        <v>16.5</v>
      </c>
      <c r="X252" s="20">
        <v>8.6999999999999993</v>
      </c>
      <c r="Y252" s="85">
        <f>X252/W252*100</f>
        <v>52.72727272727272</v>
      </c>
      <c r="Z252" s="20">
        <v>1.3</v>
      </c>
      <c r="AA252" s="20">
        <v>1.2</v>
      </c>
      <c r="AB252" s="84">
        <f>AA252/Z252*100</f>
        <v>92.307692307692307</v>
      </c>
      <c r="AC252" s="20">
        <v>6.2</v>
      </c>
      <c r="AD252" s="20">
        <v>6.2</v>
      </c>
      <c r="AE252" s="84">
        <f>AD252/AC252*100</f>
        <v>100</v>
      </c>
      <c r="AF252" s="20">
        <v>8.5</v>
      </c>
      <c r="AG252" s="20">
        <v>5</v>
      </c>
      <c r="AH252" s="90">
        <f>AG252/AF252*100</f>
        <v>58.82352941176471</v>
      </c>
      <c r="AI252" s="20">
        <v>12.8</v>
      </c>
      <c r="AJ252" s="20">
        <v>0</v>
      </c>
      <c r="AK252" s="84">
        <v>0</v>
      </c>
      <c r="AL252" s="20">
        <v>12.8</v>
      </c>
      <c r="AM252" s="20">
        <v>0</v>
      </c>
      <c r="AN252" s="84">
        <v>0</v>
      </c>
      <c r="AO252" s="20">
        <v>3.7</v>
      </c>
      <c r="AP252" s="20">
        <v>0</v>
      </c>
      <c r="AQ252" s="84">
        <v>0</v>
      </c>
      <c r="AR252" s="112"/>
      <c r="AS252" s="112"/>
      <c r="AT252" s="11"/>
      <c r="AU252" s="11"/>
      <c r="AV252" s="11"/>
    </row>
    <row r="253" spans="1:48" s="12" customFormat="1" ht="16.5" customHeight="1">
      <c r="A253" s="212"/>
      <c r="B253" s="213"/>
      <c r="C253" s="214"/>
      <c r="D253" s="22" t="s">
        <v>127</v>
      </c>
      <c r="E253" s="8">
        <f>H253+K253+N253+Q253+T253+W253+Z253+AC253+AF253+AI253+AL253+AO253</f>
        <v>0</v>
      </c>
      <c r="F253" s="15">
        <f>I253+L253+O253+R253+U253+X253+AA253+AD253+AG253+AJ253+AM253+AP253</f>
        <v>0</v>
      </c>
      <c r="G253" s="8">
        <v>0</v>
      </c>
      <c r="H253" s="20">
        <v>0</v>
      </c>
      <c r="I253" s="20">
        <v>0</v>
      </c>
      <c r="J253" s="84">
        <v>0</v>
      </c>
      <c r="K253" s="20">
        <v>0</v>
      </c>
      <c r="L253" s="20">
        <v>0</v>
      </c>
      <c r="M253" s="84">
        <v>0</v>
      </c>
      <c r="N253" s="20">
        <v>0</v>
      </c>
      <c r="O253" s="20">
        <v>0</v>
      </c>
      <c r="P253" s="84">
        <v>0</v>
      </c>
      <c r="Q253" s="20">
        <v>0</v>
      </c>
      <c r="R253" s="20">
        <v>0</v>
      </c>
      <c r="S253" s="84">
        <v>0</v>
      </c>
      <c r="T253" s="20">
        <v>0</v>
      </c>
      <c r="U253" s="20">
        <v>0</v>
      </c>
      <c r="V253" s="84">
        <v>0</v>
      </c>
      <c r="W253" s="20">
        <v>0</v>
      </c>
      <c r="X253" s="20">
        <v>0</v>
      </c>
      <c r="Y253" s="84">
        <v>0</v>
      </c>
      <c r="Z253" s="20">
        <v>0</v>
      </c>
      <c r="AA253" s="20">
        <v>0</v>
      </c>
      <c r="AB253" s="84">
        <v>0</v>
      </c>
      <c r="AC253" s="20">
        <v>0</v>
      </c>
      <c r="AD253" s="20">
        <v>0</v>
      </c>
      <c r="AE253" s="84">
        <v>0</v>
      </c>
      <c r="AF253" s="20">
        <v>0</v>
      </c>
      <c r="AG253" s="20">
        <v>0</v>
      </c>
      <c r="AH253" s="84">
        <v>0</v>
      </c>
      <c r="AI253" s="20">
        <v>0</v>
      </c>
      <c r="AJ253" s="20">
        <v>0</v>
      </c>
      <c r="AK253" s="84">
        <v>0</v>
      </c>
      <c r="AL253" s="20">
        <v>0</v>
      </c>
      <c r="AM253" s="20">
        <v>0</v>
      </c>
      <c r="AN253" s="84">
        <v>0</v>
      </c>
      <c r="AO253" s="20">
        <v>0</v>
      </c>
      <c r="AP253" s="20">
        <v>0</v>
      </c>
      <c r="AQ253" s="84">
        <v>0</v>
      </c>
      <c r="AR253" s="112"/>
      <c r="AS253" s="112"/>
      <c r="AT253" s="11"/>
      <c r="AU253" s="11"/>
      <c r="AV253" s="11"/>
    </row>
    <row r="254" spans="1:48" s="12" customFormat="1" ht="16.5" customHeight="1">
      <c r="A254" s="215"/>
      <c r="B254" s="216"/>
      <c r="C254" s="217"/>
      <c r="D254" s="22" t="s">
        <v>128</v>
      </c>
      <c r="E254" s="8">
        <f t="shared" ref="E254" si="495">H254+K254+N254+Q254+T254+W254+Z254+AC254+AF254+AI254+AL254+AO254</f>
        <v>0</v>
      </c>
      <c r="F254" s="15">
        <f>I254+L254+O254+R254+U254+X254+AA254+AD254+AG254+AJ254+AM254+AP254</f>
        <v>0</v>
      </c>
      <c r="G254" s="8">
        <v>0</v>
      </c>
      <c r="H254" s="20">
        <v>0</v>
      </c>
      <c r="I254" s="20">
        <v>0</v>
      </c>
      <c r="J254" s="84">
        <v>0</v>
      </c>
      <c r="K254" s="20">
        <v>0</v>
      </c>
      <c r="L254" s="20">
        <v>0</v>
      </c>
      <c r="M254" s="84">
        <v>0</v>
      </c>
      <c r="N254" s="20">
        <v>0</v>
      </c>
      <c r="O254" s="20">
        <v>0</v>
      </c>
      <c r="P254" s="84">
        <v>0</v>
      </c>
      <c r="Q254" s="20">
        <v>0</v>
      </c>
      <c r="R254" s="20">
        <v>0</v>
      </c>
      <c r="S254" s="84">
        <v>0</v>
      </c>
      <c r="T254" s="20">
        <v>0</v>
      </c>
      <c r="U254" s="20">
        <v>0</v>
      </c>
      <c r="V254" s="84">
        <v>0</v>
      </c>
      <c r="W254" s="20">
        <v>0</v>
      </c>
      <c r="X254" s="20">
        <v>0</v>
      </c>
      <c r="Y254" s="84">
        <v>0</v>
      </c>
      <c r="Z254" s="20">
        <v>0</v>
      </c>
      <c r="AA254" s="20">
        <v>0</v>
      </c>
      <c r="AB254" s="84">
        <v>0</v>
      </c>
      <c r="AC254" s="20">
        <v>0</v>
      </c>
      <c r="AD254" s="20">
        <v>0</v>
      </c>
      <c r="AE254" s="84">
        <v>0</v>
      </c>
      <c r="AF254" s="20">
        <v>0</v>
      </c>
      <c r="AG254" s="20">
        <v>0</v>
      </c>
      <c r="AH254" s="84">
        <v>0</v>
      </c>
      <c r="AI254" s="20">
        <v>0</v>
      </c>
      <c r="AJ254" s="20">
        <v>0</v>
      </c>
      <c r="AK254" s="84">
        <v>0</v>
      </c>
      <c r="AL254" s="20">
        <v>0</v>
      </c>
      <c r="AM254" s="20">
        <v>0</v>
      </c>
      <c r="AN254" s="84">
        <v>0</v>
      </c>
      <c r="AO254" s="20">
        <v>0</v>
      </c>
      <c r="AP254" s="20">
        <v>0</v>
      </c>
      <c r="AQ254" s="84">
        <v>0</v>
      </c>
      <c r="AR254" s="113"/>
      <c r="AS254" s="113"/>
      <c r="AT254" s="11"/>
      <c r="AU254" s="11"/>
      <c r="AV254" s="11"/>
    </row>
    <row r="255" spans="1:48" s="13" customFormat="1" ht="16.5" customHeight="1">
      <c r="A255" s="209" t="s">
        <v>182</v>
      </c>
      <c r="B255" s="210"/>
      <c r="C255" s="211"/>
      <c r="D255" s="14" t="s">
        <v>130</v>
      </c>
      <c r="E255" s="8">
        <f>E256+E257+E258</f>
        <v>0</v>
      </c>
      <c r="F255" s="8">
        <f>F256+F257+F258</f>
        <v>0</v>
      </c>
      <c r="G255" s="8">
        <v>0</v>
      </c>
      <c r="H255" s="45">
        <f>H256+H257+H258+H259</f>
        <v>0</v>
      </c>
      <c r="I255" s="84">
        <f>I256+I257+I258+I259</f>
        <v>0</v>
      </c>
      <c r="J255" s="45">
        <v>0</v>
      </c>
      <c r="K255" s="84">
        <f>K256+K257+K258+K259</f>
        <v>0</v>
      </c>
      <c r="L255" s="84">
        <f>L256+L257+L258+L259</f>
        <v>0</v>
      </c>
      <c r="M255" s="84">
        <v>0</v>
      </c>
      <c r="N255" s="84">
        <f>N256+N257+N258+N259</f>
        <v>0</v>
      </c>
      <c r="O255" s="84">
        <f>O256+O257+O258+O259</f>
        <v>0</v>
      </c>
      <c r="P255" s="84">
        <v>0</v>
      </c>
      <c r="Q255" s="84">
        <f>Q256+Q257+Q258+Q259</f>
        <v>0</v>
      </c>
      <c r="R255" s="84">
        <f>R256+R257+R258+R259</f>
        <v>0</v>
      </c>
      <c r="S255" s="84">
        <v>0</v>
      </c>
      <c r="T255" s="84">
        <f>T256+T257+T258+T259</f>
        <v>0</v>
      </c>
      <c r="U255" s="84">
        <f>U256+U257+U258+U259</f>
        <v>0</v>
      </c>
      <c r="V255" s="84">
        <v>0</v>
      </c>
      <c r="W255" s="84">
        <f>W256+W257+W258+W259</f>
        <v>0</v>
      </c>
      <c r="X255" s="84">
        <f>X256+X257+X258+X259</f>
        <v>0</v>
      </c>
      <c r="Y255" s="84">
        <v>0</v>
      </c>
      <c r="Z255" s="84">
        <f>Z256+Z257+Z258+Z259</f>
        <v>0</v>
      </c>
      <c r="AA255" s="84">
        <f>AA256+AA257+AA258+AA259</f>
        <v>0</v>
      </c>
      <c r="AB255" s="84">
        <v>0</v>
      </c>
      <c r="AC255" s="84">
        <f>AC256+AC257+AC258+AC259</f>
        <v>0</v>
      </c>
      <c r="AD255" s="84">
        <f>AD256+AD257+AD258+AD259</f>
        <v>0</v>
      </c>
      <c r="AE255" s="84">
        <v>0</v>
      </c>
      <c r="AF255" s="84">
        <f>AF256+AF257+AF258+AF259</f>
        <v>0</v>
      </c>
      <c r="AG255" s="84">
        <f>AG256+AG257+AG258+AG259</f>
        <v>0</v>
      </c>
      <c r="AH255" s="84">
        <v>0</v>
      </c>
      <c r="AI255" s="84">
        <f>AI256+AI257+AI258+AI259</f>
        <v>0</v>
      </c>
      <c r="AJ255" s="84">
        <f>AJ256+AJ257+AJ258+AJ259</f>
        <v>0</v>
      </c>
      <c r="AK255" s="84">
        <v>0</v>
      </c>
      <c r="AL255" s="84">
        <f>AL256+AL257+AL258+AL259</f>
        <v>0</v>
      </c>
      <c r="AM255" s="84">
        <f>AM256+AM257+AM258+AM259</f>
        <v>0</v>
      </c>
      <c r="AN255" s="84">
        <v>0</v>
      </c>
      <c r="AO255" s="84">
        <f>AO256+AO257+AO258+AO259</f>
        <v>0</v>
      </c>
      <c r="AP255" s="84">
        <f>AP256+AP257+AP258+AP259</f>
        <v>0</v>
      </c>
      <c r="AQ255" s="84">
        <v>0</v>
      </c>
      <c r="AR255" s="105"/>
      <c r="AS255" s="105"/>
      <c r="AT255" s="11"/>
      <c r="AU255" s="11"/>
      <c r="AV255" s="11"/>
    </row>
    <row r="256" spans="1:48" s="12" customFormat="1" ht="16.5" customHeight="1">
      <c r="A256" s="212"/>
      <c r="B256" s="213"/>
      <c r="C256" s="214"/>
      <c r="D256" s="51" t="s">
        <v>126</v>
      </c>
      <c r="E256" s="8">
        <f>H256+K256+N256+Q256+T256+W256+Z256+AC256+AF256+AI256+AL256+AO256</f>
        <v>0</v>
      </c>
      <c r="F256" s="15">
        <f t="shared" ref="F256" si="496">I256+L256+O256+R256+U256+X256+AA256+AD256+AG256+AJ256+AM256+AP256</f>
        <v>0</v>
      </c>
      <c r="G256" s="8">
        <v>0</v>
      </c>
      <c r="H256" s="20">
        <v>0</v>
      </c>
      <c r="I256" s="20">
        <v>0</v>
      </c>
      <c r="J256" s="84">
        <v>0</v>
      </c>
      <c r="K256" s="20">
        <v>0</v>
      </c>
      <c r="L256" s="20">
        <v>0</v>
      </c>
      <c r="M256" s="84">
        <v>0</v>
      </c>
      <c r="N256" s="20">
        <v>0</v>
      </c>
      <c r="O256" s="20">
        <v>0</v>
      </c>
      <c r="P256" s="84">
        <v>0</v>
      </c>
      <c r="Q256" s="20">
        <v>0</v>
      </c>
      <c r="R256" s="20">
        <v>0</v>
      </c>
      <c r="S256" s="84">
        <v>0</v>
      </c>
      <c r="T256" s="20">
        <v>0</v>
      </c>
      <c r="U256" s="20">
        <v>0</v>
      </c>
      <c r="V256" s="84">
        <v>0</v>
      </c>
      <c r="W256" s="20">
        <v>0</v>
      </c>
      <c r="X256" s="20">
        <v>0</v>
      </c>
      <c r="Y256" s="84">
        <v>0</v>
      </c>
      <c r="Z256" s="20">
        <v>0</v>
      </c>
      <c r="AA256" s="20">
        <v>0</v>
      </c>
      <c r="AB256" s="84">
        <v>0</v>
      </c>
      <c r="AC256" s="20">
        <v>0</v>
      </c>
      <c r="AD256" s="20">
        <v>0</v>
      </c>
      <c r="AE256" s="84">
        <v>0</v>
      </c>
      <c r="AF256" s="20">
        <v>0</v>
      </c>
      <c r="AG256" s="20">
        <v>0</v>
      </c>
      <c r="AH256" s="84">
        <v>0</v>
      </c>
      <c r="AI256" s="20">
        <v>0</v>
      </c>
      <c r="AJ256" s="20">
        <v>0</v>
      </c>
      <c r="AK256" s="84">
        <v>0</v>
      </c>
      <c r="AL256" s="20">
        <v>0</v>
      </c>
      <c r="AM256" s="20">
        <v>0</v>
      </c>
      <c r="AN256" s="84">
        <v>0</v>
      </c>
      <c r="AO256" s="20">
        <v>0</v>
      </c>
      <c r="AP256" s="20">
        <v>0</v>
      </c>
      <c r="AQ256" s="84">
        <v>0</v>
      </c>
      <c r="AR256" s="112"/>
      <c r="AS256" s="112"/>
      <c r="AT256" s="11"/>
      <c r="AU256" s="11"/>
      <c r="AV256" s="11"/>
    </row>
    <row r="257" spans="1:48" s="12" customFormat="1" ht="16.5" customHeight="1">
      <c r="A257" s="212"/>
      <c r="B257" s="213"/>
      <c r="C257" s="214"/>
      <c r="D257" s="22" t="s">
        <v>24</v>
      </c>
      <c r="E257" s="8">
        <f>H257+K257+N257+Q257+T257+W257+Z257+AC257+AF257+AI257+AL257+AO257</f>
        <v>0</v>
      </c>
      <c r="F257" s="15">
        <f>I257+L257+O257+R257+U257+X257+AA257+AD257+AG257+AJ257+AM257+AP257</f>
        <v>0</v>
      </c>
      <c r="G257" s="8">
        <v>0</v>
      </c>
      <c r="H257" s="20">
        <v>0</v>
      </c>
      <c r="I257" s="20">
        <v>0</v>
      </c>
      <c r="J257" s="84">
        <v>0</v>
      </c>
      <c r="K257" s="20">
        <v>0</v>
      </c>
      <c r="L257" s="20">
        <v>0</v>
      </c>
      <c r="M257" s="84">
        <v>0</v>
      </c>
      <c r="N257" s="20">
        <v>0</v>
      </c>
      <c r="O257" s="20">
        <v>0</v>
      </c>
      <c r="P257" s="84">
        <v>0</v>
      </c>
      <c r="Q257" s="20">
        <v>0</v>
      </c>
      <c r="R257" s="20">
        <v>0</v>
      </c>
      <c r="S257" s="84">
        <v>0</v>
      </c>
      <c r="T257" s="20">
        <v>0</v>
      </c>
      <c r="U257" s="20">
        <v>0</v>
      </c>
      <c r="V257" s="84">
        <v>0</v>
      </c>
      <c r="W257" s="20">
        <v>0</v>
      </c>
      <c r="X257" s="20">
        <v>0</v>
      </c>
      <c r="Y257" s="84">
        <v>0</v>
      </c>
      <c r="Z257" s="20">
        <v>0</v>
      </c>
      <c r="AA257" s="20">
        <v>0</v>
      </c>
      <c r="AB257" s="84">
        <v>0</v>
      </c>
      <c r="AC257" s="20">
        <v>0</v>
      </c>
      <c r="AD257" s="20">
        <v>0</v>
      </c>
      <c r="AE257" s="84">
        <v>0</v>
      </c>
      <c r="AF257" s="20">
        <v>0</v>
      </c>
      <c r="AG257" s="20">
        <v>0</v>
      </c>
      <c r="AH257" s="84">
        <v>0</v>
      </c>
      <c r="AI257" s="20">
        <v>0</v>
      </c>
      <c r="AJ257" s="20">
        <v>0</v>
      </c>
      <c r="AK257" s="84">
        <v>0</v>
      </c>
      <c r="AL257" s="20">
        <v>0</v>
      </c>
      <c r="AM257" s="20">
        <v>0</v>
      </c>
      <c r="AN257" s="84">
        <v>0</v>
      </c>
      <c r="AO257" s="20">
        <v>0</v>
      </c>
      <c r="AP257" s="20">
        <v>0</v>
      </c>
      <c r="AQ257" s="84">
        <v>0</v>
      </c>
      <c r="AR257" s="112"/>
      <c r="AS257" s="112"/>
      <c r="AT257" s="11"/>
      <c r="AU257" s="11"/>
      <c r="AV257" s="11"/>
    </row>
    <row r="258" spans="1:48" s="12" customFormat="1" ht="16.5" customHeight="1">
      <c r="A258" s="212"/>
      <c r="B258" s="213"/>
      <c r="C258" s="214"/>
      <c r="D258" s="22" t="s">
        <v>127</v>
      </c>
      <c r="E258" s="8">
        <f>H258+K258+N258+Q258+T258+W258+Z258+AC258+AF258+AI258+AL258+AO258</f>
        <v>0</v>
      </c>
      <c r="F258" s="15">
        <f>I258+L258+O258+R258+U258+X258+AA258+AD258+AG258+AJ258+AM258+AP258</f>
        <v>0</v>
      </c>
      <c r="G258" s="8">
        <v>0</v>
      </c>
      <c r="H258" s="20">
        <v>0</v>
      </c>
      <c r="I258" s="20">
        <v>0</v>
      </c>
      <c r="J258" s="84">
        <v>0</v>
      </c>
      <c r="K258" s="20">
        <v>0</v>
      </c>
      <c r="L258" s="20">
        <v>0</v>
      </c>
      <c r="M258" s="84">
        <v>0</v>
      </c>
      <c r="N258" s="20">
        <v>0</v>
      </c>
      <c r="O258" s="20">
        <v>0</v>
      </c>
      <c r="P258" s="84">
        <v>0</v>
      </c>
      <c r="Q258" s="20">
        <v>0</v>
      </c>
      <c r="R258" s="20">
        <v>0</v>
      </c>
      <c r="S258" s="84">
        <v>0</v>
      </c>
      <c r="T258" s="20">
        <v>0</v>
      </c>
      <c r="U258" s="20">
        <v>0</v>
      </c>
      <c r="V258" s="84">
        <v>0</v>
      </c>
      <c r="W258" s="20">
        <v>0</v>
      </c>
      <c r="X258" s="20">
        <v>0</v>
      </c>
      <c r="Y258" s="84">
        <v>0</v>
      </c>
      <c r="Z258" s="20">
        <v>0</v>
      </c>
      <c r="AA258" s="20">
        <v>0</v>
      </c>
      <c r="AB258" s="84">
        <v>0</v>
      </c>
      <c r="AC258" s="20">
        <v>0</v>
      </c>
      <c r="AD258" s="20">
        <v>0</v>
      </c>
      <c r="AE258" s="84">
        <v>0</v>
      </c>
      <c r="AF258" s="20">
        <v>0</v>
      </c>
      <c r="AG258" s="20">
        <v>0</v>
      </c>
      <c r="AH258" s="84">
        <v>0</v>
      </c>
      <c r="AI258" s="20">
        <v>0</v>
      </c>
      <c r="AJ258" s="20">
        <v>0</v>
      </c>
      <c r="AK258" s="84">
        <v>0</v>
      </c>
      <c r="AL258" s="20">
        <v>0</v>
      </c>
      <c r="AM258" s="20">
        <v>0</v>
      </c>
      <c r="AN258" s="84">
        <v>0</v>
      </c>
      <c r="AO258" s="20">
        <v>0</v>
      </c>
      <c r="AP258" s="20">
        <v>0</v>
      </c>
      <c r="AQ258" s="84">
        <v>0</v>
      </c>
      <c r="AR258" s="112"/>
      <c r="AS258" s="112"/>
      <c r="AT258" s="11"/>
      <c r="AU258" s="11"/>
      <c r="AV258" s="11"/>
    </row>
    <row r="259" spans="1:48" s="12" customFormat="1" ht="16.5" customHeight="1">
      <c r="A259" s="215"/>
      <c r="B259" s="216"/>
      <c r="C259" s="217"/>
      <c r="D259" s="22" t="s">
        <v>128</v>
      </c>
      <c r="E259" s="8">
        <f t="shared" ref="E259" si="497">H259+K259+N259+Q259+T259+W259+Z259+AC259+AF259+AI259+AL259+AO259</f>
        <v>0</v>
      </c>
      <c r="F259" s="15">
        <f>I259+L259+O259+R259+U259+X259+AA259+AD259+AG259+AJ259+AM259+AP259</f>
        <v>0</v>
      </c>
      <c r="G259" s="8">
        <v>0</v>
      </c>
      <c r="H259" s="20">
        <v>0</v>
      </c>
      <c r="I259" s="20">
        <v>0</v>
      </c>
      <c r="J259" s="84">
        <v>0</v>
      </c>
      <c r="K259" s="20">
        <v>0</v>
      </c>
      <c r="L259" s="20">
        <v>0</v>
      </c>
      <c r="M259" s="84">
        <v>0</v>
      </c>
      <c r="N259" s="20">
        <v>0</v>
      </c>
      <c r="O259" s="20">
        <v>0</v>
      </c>
      <c r="P259" s="84">
        <v>0</v>
      </c>
      <c r="Q259" s="20">
        <v>0</v>
      </c>
      <c r="R259" s="20">
        <v>0</v>
      </c>
      <c r="S259" s="84">
        <v>0</v>
      </c>
      <c r="T259" s="20">
        <v>0</v>
      </c>
      <c r="U259" s="20">
        <v>0</v>
      </c>
      <c r="V259" s="84">
        <v>0</v>
      </c>
      <c r="W259" s="20">
        <v>0</v>
      </c>
      <c r="X259" s="20">
        <v>0</v>
      </c>
      <c r="Y259" s="84">
        <v>0</v>
      </c>
      <c r="Z259" s="20">
        <v>0</v>
      </c>
      <c r="AA259" s="20">
        <v>0</v>
      </c>
      <c r="AB259" s="84">
        <v>0</v>
      </c>
      <c r="AC259" s="20">
        <v>0</v>
      </c>
      <c r="AD259" s="20">
        <v>0</v>
      </c>
      <c r="AE259" s="84">
        <v>0</v>
      </c>
      <c r="AF259" s="20">
        <v>0</v>
      </c>
      <c r="AG259" s="20">
        <v>0</v>
      </c>
      <c r="AH259" s="84">
        <v>0</v>
      </c>
      <c r="AI259" s="20">
        <v>0</v>
      </c>
      <c r="AJ259" s="20">
        <v>0</v>
      </c>
      <c r="AK259" s="84">
        <v>0</v>
      </c>
      <c r="AL259" s="20">
        <v>0</v>
      </c>
      <c r="AM259" s="20">
        <v>0</v>
      </c>
      <c r="AN259" s="84">
        <v>0</v>
      </c>
      <c r="AO259" s="20">
        <v>0</v>
      </c>
      <c r="AP259" s="20">
        <v>0</v>
      </c>
      <c r="AQ259" s="84">
        <v>0</v>
      </c>
      <c r="AR259" s="113"/>
      <c r="AS259" s="113"/>
      <c r="AT259" s="11"/>
      <c r="AU259" s="11"/>
      <c r="AV259" s="11"/>
    </row>
    <row r="260" spans="1:48" s="38" customFormat="1" ht="16.5" customHeight="1">
      <c r="A260" s="37"/>
      <c r="D260" s="39"/>
      <c r="Z260" s="40"/>
    </row>
    <row r="261" spans="1:48" s="38" customFormat="1" ht="16.5" customHeight="1">
      <c r="A261" s="203" t="s">
        <v>42</v>
      </c>
      <c r="B261" s="203"/>
      <c r="C261" s="203"/>
      <c r="D261" s="203"/>
      <c r="E261" s="203"/>
      <c r="F261" s="12"/>
      <c r="G261" s="228" t="s">
        <v>38</v>
      </c>
      <c r="H261" s="228"/>
      <c r="I261" s="228"/>
      <c r="J261" s="228"/>
      <c r="K261" s="228"/>
      <c r="L261" s="228"/>
      <c r="M261" s="228"/>
      <c r="N261" s="11"/>
      <c r="O261" s="12"/>
      <c r="Q261" s="39"/>
      <c r="Z261" s="40"/>
      <c r="AJ261" s="39"/>
    </row>
    <row r="262" spans="1:48" s="38" customFormat="1" ht="16.5" customHeight="1">
      <c r="A262" s="207" t="s">
        <v>186</v>
      </c>
      <c r="B262" s="207"/>
      <c r="C262" s="207"/>
      <c r="D262" s="207"/>
      <c r="E262" s="207"/>
      <c r="F262" s="12"/>
      <c r="G262" s="55"/>
      <c r="H262" s="55"/>
      <c r="I262" s="55"/>
      <c r="J262" s="55"/>
      <c r="K262" s="55"/>
      <c r="L262" s="55"/>
      <c r="M262" s="55"/>
      <c r="N262" s="12"/>
      <c r="O262" s="12"/>
      <c r="Z262" s="40"/>
      <c r="AF262" s="39"/>
      <c r="AO262" s="39"/>
    </row>
    <row r="263" spans="1:48" s="38" customFormat="1" ht="16.5" customHeight="1">
      <c r="A263" s="221" t="s">
        <v>187</v>
      </c>
      <c r="B263" s="221"/>
      <c r="C263" s="221"/>
      <c r="D263" s="221"/>
      <c r="E263" s="11"/>
      <c r="F263" s="11"/>
      <c r="G263" s="222" t="s">
        <v>39</v>
      </c>
      <c r="H263" s="223"/>
      <c r="I263" s="223"/>
      <c r="J263" s="223"/>
      <c r="K263" s="223"/>
      <c r="L263" s="223"/>
      <c r="M263" s="223"/>
      <c r="N263" s="223"/>
      <c r="O263" s="223"/>
      <c r="Z263" s="39"/>
      <c r="AI263" s="39"/>
    </row>
    <row r="264" spans="1:48" s="38" customFormat="1" ht="16.5" customHeight="1">
      <c r="A264" s="221" t="s">
        <v>224</v>
      </c>
      <c r="B264" s="221"/>
      <c r="C264" s="221"/>
      <c r="D264" s="221"/>
      <c r="E264" s="221"/>
      <c r="F264" s="12"/>
      <c r="G264" s="224" t="s">
        <v>225</v>
      </c>
      <c r="H264" s="225"/>
      <c r="I264" s="225"/>
      <c r="J264" s="225"/>
      <c r="K264" s="225"/>
      <c r="L264" s="225"/>
      <c r="M264" s="225"/>
      <c r="N264" s="225"/>
      <c r="O264" s="225"/>
    </row>
    <row r="265" spans="1:48" s="38" customFormat="1" ht="16.5" customHeight="1">
      <c r="A265" s="37"/>
      <c r="B265" s="41" t="s">
        <v>41</v>
      </c>
      <c r="C265" s="53"/>
      <c r="D265" s="12"/>
      <c r="E265" s="11"/>
      <c r="F265" s="11"/>
      <c r="G265" s="12"/>
      <c r="H265" s="12"/>
      <c r="I265" s="12"/>
      <c r="J265" s="12"/>
      <c r="K265" s="12" t="s">
        <v>40</v>
      </c>
      <c r="L265" s="12"/>
      <c r="M265" s="206"/>
      <c r="N265" s="206"/>
      <c r="O265" s="12"/>
      <c r="P265" s="12"/>
    </row>
    <row r="266" spans="1:48" s="38" customFormat="1" ht="38.25" customHeight="1">
      <c r="A266" s="221" t="s">
        <v>188</v>
      </c>
      <c r="B266" s="221"/>
      <c r="C266" s="221"/>
      <c r="D266" s="221"/>
      <c r="E266" s="221"/>
      <c r="F266" s="221"/>
      <c r="G266" s="221"/>
      <c r="H266" s="221"/>
      <c r="I266" s="12"/>
      <c r="J266" s="12"/>
      <c r="K266" s="12"/>
      <c r="L266" s="12"/>
      <c r="M266" s="12"/>
      <c r="N266" s="12"/>
      <c r="O266" s="12"/>
    </row>
    <row r="267" spans="1:48" s="38" customFormat="1" ht="16.5" customHeight="1">
      <c r="A267" s="229"/>
      <c r="B267" s="229"/>
      <c r="C267" s="229"/>
      <c r="D267" s="229"/>
      <c r="E267" s="229"/>
      <c r="F267" s="229"/>
      <c r="G267" s="229"/>
      <c r="H267" s="229"/>
      <c r="I267" s="12"/>
      <c r="J267" s="12"/>
      <c r="K267" s="12"/>
      <c r="L267" s="12"/>
      <c r="M267" s="12"/>
      <c r="N267" s="12"/>
      <c r="O267" s="12"/>
    </row>
    <row r="268" spans="1:48" s="12" customFormat="1" ht="16.5" customHeight="1">
      <c r="A268" s="37"/>
      <c r="B268" s="54"/>
      <c r="C268" s="54"/>
      <c r="D268" s="42"/>
      <c r="AR268" s="41"/>
    </row>
    <row r="269" spans="1:48" s="12" customFormat="1" ht="16.5" customHeight="1">
      <c r="A269" s="37"/>
      <c r="B269" s="54"/>
      <c r="C269" s="54"/>
      <c r="D269" s="42"/>
      <c r="AR269" s="41"/>
    </row>
    <row r="270" spans="1:48" s="12" customFormat="1" ht="16.5" customHeight="1">
      <c r="A270" s="37"/>
      <c r="B270" s="54"/>
      <c r="C270" s="54"/>
      <c r="D270" s="42"/>
      <c r="AR270" s="41"/>
    </row>
    <row r="271" spans="1:48" s="12" customFormat="1" ht="16.5" customHeight="1">
      <c r="A271" s="37"/>
      <c r="B271" s="54"/>
      <c r="C271" s="54"/>
      <c r="D271" s="42"/>
      <c r="AR271" s="41"/>
    </row>
    <row r="272" spans="1:48" s="12" customFormat="1" ht="16.5" customHeight="1">
      <c r="A272" s="37"/>
      <c r="B272" s="54"/>
      <c r="C272" s="54"/>
      <c r="D272" s="42"/>
      <c r="AR272" s="41"/>
    </row>
    <row r="273" spans="1:44" s="12" customFormat="1" ht="16.5" customHeight="1">
      <c r="A273" s="37"/>
      <c r="B273" s="54"/>
      <c r="C273" s="54"/>
      <c r="D273" s="42"/>
      <c r="AR273" s="41"/>
    </row>
    <row r="274" spans="1:44" s="12" customFormat="1" ht="16.5" customHeight="1">
      <c r="A274" s="37"/>
      <c r="B274" s="54"/>
      <c r="C274" s="54"/>
      <c r="D274" s="42"/>
      <c r="AR274" s="41"/>
    </row>
    <row r="275" spans="1:44" s="12" customFormat="1" ht="16.5" customHeight="1">
      <c r="A275" s="37"/>
      <c r="B275" s="54"/>
      <c r="C275" s="54"/>
      <c r="D275" s="42"/>
      <c r="AR275" s="41"/>
    </row>
    <row r="276" spans="1:44" s="12" customFormat="1" ht="16.5" customHeight="1">
      <c r="A276" s="37"/>
      <c r="B276" s="54"/>
      <c r="C276" s="54"/>
      <c r="D276" s="42"/>
      <c r="AR276" s="41"/>
    </row>
    <row r="277" spans="1:44" s="12" customFormat="1" ht="16.5" customHeight="1">
      <c r="A277" s="37"/>
      <c r="B277" s="54"/>
      <c r="C277" s="54"/>
      <c r="D277" s="42"/>
      <c r="AR277" s="41"/>
    </row>
    <row r="278" spans="1:44" s="12" customFormat="1" ht="16.5" customHeight="1">
      <c r="A278" s="37"/>
      <c r="B278" s="54"/>
      <c r="C278" s="54"/>
      <c r="D278" s="42"/>
      <c r="AR278" s="41"/>
    </row>
    <row r="279" spans="1:44" s="12" customFormat="1" ht="16.5" customHeight="1">
      <c r="A279" s="37"/>
      <c r="B279" s="54"/>
      <c r="C279" s="54"/>
      <c r="D279" s="42"/>
      <c r="AR279" s="41"/>
    </row>
    <row r="280" spans="1:44" s="12" customFormat="1" ht="16.5" customHeight="1">
      <c r="A280" s="37"/>
      <c r="B280" s="54"/>
      <c r="C280" s="54"/>
      <c r="D280" s="42"/>
      <c r="AR280" s="41"/>
    </row>
    <row r="281" spans="1:44" s="12" customFormat="1" ht="16.5" customHeight="1">
      <c r="A281" s="37"/>
      <c r="B281" s="54"/>
      <c r="C281" s="54"/>
      <c r="D281" s="42"/>
      <c r="AR281" s="41"/>
    </row>
    <row r="282" spans="1:44" s="12" customFormat="1" ht="16.5" customHeight="1">
      <c r="A282" s="37"/>
      <c r="B282" s="54"/>
      <c r="C282" s="54"/>
      <c r="D282" s="42"/>
      <c r="AR282" s="41"/>
    </row>
    <row r="283" spans="1:44" s="12" customFormat="1" ht="16.5" customHeight="1">
      <c r="A283" s="37"/>
      <c r="B283" s="54"/>
      <c r="C283" s="54"/>
      <c r="D283" s="42"/>
      <c r="AR283" s="41"/>
    </row>
    <row r="284" spans="1:44" s="12" customFormat="1" ht="16.5" customHeight="1">
      <c r="A284" s="37"/>
      <c r="B284" s="54"/>
      <c r="C284" s="54"/>
      <c r="D284" s="42"/>
      <c r="AR284" s="41"/>
    </row>
    <row r="285" spans="1:44" s="12" customFormat="1" ht="16.5" customHeight="1">
      <c r="A285" s="37"/>
      <c r="B285" s="54"/>
      <c r="C285" s="54"/>
      <c r="D285" s="42"/>
      <c r="AR285" s="41"/>
    </row>
    <row r="286" spans="1:44" s="12" customFormat="1" ht="16.5" customHeight="1">
      <c r="A286" s="37"/>
      <c r="B286" s="54"/>
      <c r="C286" s="54"/>
      <c r="D286" s="42"/>
      <c r="AR286" s="41"/>
    </row>
    <row r="287" spans="1:44" s="12" customFormat="1" ht="16.5" customHeight="1">
      <c r="A287" s="37"/>
      <c r="B287" s="54"/>
      <c r="C287" s="54"/>
      <c r="D287" s="42"/>
      <c r="AR287" s="41"/>
    </row>
    <row r="288" spans="1:44" s="12" customFormat="1" ht="16.5" customHeight="1">
      <c r="A288" s="37"/>
      <c r="B288" s="54"/>
      <c r="C288" s="54"/>
      <c r="D288" s="42"/>
      <c r="AR288" s="41"/>
    </row>
    <row r="289" spans="1:44" s="12" customFormat="1" ht="16.5" customHeight="1">
      <c r="A289" s="37"/>
      <c r="B289" s="54"/>
      <c r="C289" s="54"/>
      <c r="D289" s="42"/>
      <c r="AR289" s="41"/>
    </row>
    <row r="290" spans="1:44" s="12" customFormat="1" ht="16.5" customHeight="1">
      <c r="A290" s="37"/>
      <c r="B290" s="54"/>
      <c r="C290" s="54"/>
      <c r="D290" s="42"/>
      <c r="AR290" s="41"/>
    </row>
    <row r="291" spans="1:44" s="12" customFormat="1" ht="16.5" customHeight="1">
      <c r="A291" s="37"/>
      <c r="B291" s="54"/>
      <c r="C291" s="54"/>
      <c r="D291" s="42"/>
      <c r="AR291" s="41"/>
    </row>
    <row r="292" spans="1:44" s="12" customFormat="1" ht="16.5" customHeight="1">
      <c r="A292" s="37"/>
      <c r="B292" s="54"/>
      <c r="C292" s="54"/>
      <c r="D292" s="42"/>
      <c r="AR292" s="41"/>
    </row>
    <row r="293" spans="1:44" s="12" customFormat="1" ht="16.5" customHeight="1">
      <c r="A293" s="37"/>
      <c r="B293" s="54"/>
      <c r="C293" s="54"/>
      <c r="D293" s="42"/>
      <c r="AR293" s="41"/>
    </row>
    <row r="294" spans="1:44" s="12" customFormat="1" ht="16.5" customHeight="1">
      <c r="A294" s="37"/>
      <c r="B294" s="54"/>
      <c r="C294" s="54"/>
      <c r="D294" s="42"/>
      <c r="AR294" s="41"/>
    </row>
    <row r="295" spans="1:44" s="12" customFormat="1" ht="16.5" customHeight="1">
      <c r="A295" s="37"/>
      <c r="B295" s="54"/>
      <c r="C295" s="54"/>
      <c r="D295" s="42"/>
      <c r="AR295" s="41"/>
    </row>
    <row r="296" spans="1:44" s="12" customFormat="1" ht="16.5" customHeight="1">
      <c r="A296" s="37"/>
      <c r="B296" s="54"/>
      <c r="C296" s="54"/>
      <c r="D296" s="42"/>
      <c r="AR296" s="41"/>
    </row>
    <row r="297" spans="1:44" s="12" customFormat="1" ht="16.5" customHeight="1">
      <c r="A297" s="37"/>
      <c r="B297" s="54"/>
      <c r="C297" s="54"/>
      <c r="D297" s="42"/>
      <c r="AR297" s="41"/>
    </row>
    <row r="298" spans="1:44" s="12" customFormat="1" ht="16.5" customHeight="1">
      <c r="A298" s="37"/>
      <c r="B298" s="54"/>
      <c r="C298" s="54"/>
      <c r="D298" s="42"/>
      <c r="AR298" s="41"/>
    </row>
    <row r="299" spans="1:44" s="12" customFormat="1" ht="16.5" customHeight="1">
      <c r="A299" s="37"/>
      <c r="B299" s="54"/>
      <c r="C299" s="54"/>
      <c r="D299" s="42"/>
      <c r="AR299" s="41"/>
    </row>
    <row r="300" spans="1:44" s="12" customFormat="1" ht="16.5" customHeight="1">
      <c r="A300" s="37"/>
      <c r="B300" s="54"/>
      <c r="C300" s="54"/>
      <c r="D300" s="42"/>
      <c r="AR300" s="41"/>
    </row>
    <row r="301" spans="1:44" s="12" customFormat="1" ht="16.5" customHeight="1">
      <c r="A301" s="37"/>
      <c r="B301" s="54"/>
      <c r="C301" s="54"/>
      <c r="D301" s="42"/>
      <c r="AR301" s="41"/>
    </row>
    <row r="302" spans="1:44" s="12" customFormat="1" ht="16.5" customHeight="1">
      <c r="A302" s="37"/>
      <c r="B302" s="54"/>
      <c r="C302" s="54"/>
      <c r="D302" s="42"/>
      <c r="AR302" s="41"/>
    </row>
    <row r="303" spans="1:44" s="12" customFormat="1" ht="16.5" customHeight="1">
      <c r="A303" s="37"/>
      <c r="B303" s="54"/>
      <c r="C303" s="54"/>
      <c r="D303" s="42"/>
      <c r="AR303" s="41"/>
    </row>
    <row r="304" spans="1:44" s="12" customFormat="1" ht="16.5" customHeight="1">
      <c r="A304" s="37"/>
      <c r="B304" s="54"/>
      <c r="C304" s="54"/>
      <c r="D304" s="42"/>
      <c r="AR304" s="41"/>
    </row>
    <row r="305" spans="1:44" s="12" customFormat="1" ht="16.5" customHeight="1">
      <c r="A305" s="37"/>
      <c r="B305" s="54"/>
      <c r="C305" s="54"/>
      <c r="D305" s="42"/>
      <c r="AR305" s="41"/>
    </row>
    <row r="306" spans="1:44" s="12" customFormat="1" ht="16.5" customHeight="1">
      <c r="A306" s="37"/>
      <c r="B306" s="54"/>
      <c r="C306" s="54"/>
      <c r="D306" s="42"/>
      <c r="AR306" s="41"/>
    </row>
    <row r="307" spans="1:44" s="12" customFormat="1" ht="16.5" customHeight="1">
      <c r="A307" s="37"/>
      <c r="B307" s="54"/>
      <c r="C307" s="54"/>
      <c r="D307" s="42"/>
      <c r="AR307" s="41"/>
    </row>
    <row r="308" spans="1:44" s="12" customFormat="1" ht="16.5" customHeight="1">
      <c r="A308" s="37"/>
      <c r="B308" s="54"/>
      <c r="C308" s="54"/>
      <c r="D308" s="42"/>
      <c r="AR308" s="41"/>
    </row>
    <row r="309" spans="1:44" s="12" customFormat="1" ht="16.5" customHeight="1">
      <c r="A309" s="37"/>
      <c r="B309" s="54"/>
      <c r="C309" s="54"/>
      <c r="D309" s="42"/>
      <c r="AR309" s="41"/>
    </row>
    <row r="310" spans="1:44" s="12" customFormat="1" ht="16.5" customHeight="1">
      <c r="A310" s="37"/>
      <c r="B310" s="54"/>
      <c r="C310" s="54"/>
      <c r="D310" s="42"/>
      <c r="AR310" s="41"/>
    </row>
    <row r="311" spans="1:44" s="12" customFormat="1" ht="16.5" customHeight="1">
      <c r="A311" s="37"/>
      <c r="B311" s="54"/>
      <c r="C311" s="54"/>
      <c r="D311" s="42"/>
      <c r="AR311" s="41"/>
    </row>
    <row r="312" spans="1:44" s="12" customFormat="1" ht="16.5" customHeight="1">
      <c r="A312" s="37"/>
      <c r="B312" s="54"/>
      <c r="C312" s="54"/>
      <c r="D312" s="42"/>
      <c r="AR312" s="41"/>
    </row>
    <row r="313" spans="1:44" s="12" customFormat="1" ht="16.5" customHeight="1">
      <c r="A313" s="37"/>
      <c r="B313" s="54"/>
      <c r="C313" s="54"/>
      <c r="D313" s="42"/>
      <c r="AR313" s="41"/>
    </row>
    <row r="314" spans="1:44" s="12" customFormat="1" ht="16.5" customHeight="1">
      <c r="A314" s="37"/>
      <c r="B314" s="54"/>
      <c r="C314" s="54"/>
      <c r="D314" s="42"/>
      <c r="AR314" s="41"/>
    </row>
    <row r="315" spans="1:44" s="12" customFormat="1" ht="16.5" customHeight="1">
      <c r="A315" s="37"/>
      <c r="B315" s="54"/>
      <c r="C315" s="54"/>
      <c r="D315" s="42"/>
      <c r="AR315" s="41"/>
    </row>
    <row r="316" spans="1:44" s="12" customFormat="1" ht="16.5" customHeight="1">
      <c r="A316" s="37"/>
      <c r="B316" s="54"/>
      <c r="C316" s="54"/>
      <c r="D316" s="42"/>
      <c r="AR316" s="41"/>
    </row>
    <row r="317" spans="1:44" s="12" customFormat="1" ht="16.5" customHeight="1">
      <c r="A317" s="37"/>
      <c r="B317" s="54"/>
      <c r="C317" s="54"/>
      <c r="D317" s="42"/>
      <c r="AR317" s="41"/>
    </row>
    <row r="318" spans="1:44" s="12" customFormat="1" ht="16.5" customHeight="1">
      <c r="A318" s="37"/>
      <c r="B318" s="54"/>
      <c r="C318" s="54"/>
      <c r="D318" s="42"/>
      <c r="AR318" s="41"/>
    </row>
    <row r="319" spans="1:44" s="12" customFormat="1" ht="16.5" customHeight="1">
      <c r="A319" s="37"/>
      <c r="B319" s="54"/>
      <c r="C319" s="54"/>
      <c r="D319" s="42"/>
      <c r="AR319" s="41"/>
    </row>
    <row r="320" spans="1:44" s="12" customFormat="1" ht="16.5" customHeight="1">
      <c r="A320" s="37"/>
      <c r="B320" s="54"/>
      <c r="C320" s="54"/>
      <c r="D320" s="42"/>
      <c r="AR320" s="41"/>
    </row>
    <row r="321" spans="1:44" s="12" customFormat="1" ht="16.5" customHeight="1">
      <c r="A321" s="37"/>
      <c r="B321" s="54"/>
      <c r="C321" s="54"/>
      <c r="D321" s="42"/>
      <c r="AR321" s="41"/>
    </row>
    <row r="322" spans="1:44" s="12" customFormat="1" ht="16.5" customHeight="1">
      <c r="A322" s="37"/>
      <c r="B322" s="54"/>
      <c r="C322" s="54"/>
      <c r="D322" s="42"/>
      <c r="AR322" s="41"/>
    </row>
    <row r="323" spans="1:44" s="12" customFormat="1" ht="16.5" customHeight="1">
      <c r="A323" s="37"/>
      <c r="B323" s="54"/>
      <c r="C323" s="54"/>
      <c r="D323" s="42"/>
      <c r="AR323" s="41"/>
    </row>
    <row r="324" spans="1:44" s="12" customFormat="1" ht="16.5" customHeight="1">
      <c r="A324" s="37"/>
      <c r="B324" s="54"/>
      <c r="C324" s="54"/>
      <c r="D324" s="42"/>
      <c r="AR324" s="41"/>
    </row>
    <row r="325" spans="1:44" s="12" customFormat="1" ht="16.5" customHeight="1">
      <c r="A325" s="37"/>
      <c r="B325" s="54"/>
      <c r="C325" s="54"/>
      <c r="D325" s="42"/>
      <c r="AR325" s="41"/>
    </row>
    <row r="326" spans="1:44" s="12" customFormat="1" ht="16.5" customHeight="1">
      <c r="A326" s="37"/>
      <c r="B326" s="54"/>
      <c r="C326" s="54"/>
      <c r="D326" s="42"/>
      <c r="AR326" s="41"/>
    </row>
    <row r="327" spans="1:44" s="12" customFormat="1" ht="16.5" customHeight="1">
      <c r="A327" s="37"/>
      <c r="B327" s="54"/>
      <c r="C327" s="54"/>
      <c r="D327" s="42"/>
      <c r="AR327" s="41"/>
    </row>
    <row r="328" spans="1:44" s="12" customFormat="1" ht="16.5" customHeight="1">
      <c r="A328" s="37"/>
      <c r="B328" s="54"/>
      <c r="C328" s="54"/>
      <c r="D328" s="42"/>
      <c r="AR328" s="41"/>
    </row>
    <row r="329" spans="1:44" s="12" customFormat="1" ht="16.5" customHeight="1">
      <c r="A329" s="37"/>
      <c r="B329" s="54"/>
      <c r="C329" s="54"/>
      <c r="D329" s="42"/>
      <c r="AR329" s="41"/>
    </row>
    <row r="330" spans="1:44" s="12" customFormat="1" ht="16.5" customHeight="1">
      <c r="A330" s="37"/>
      <c r="B330" s="54"/>
      <c r="C330" s="54"/>
      <c r="D330" s="42"/>
      <c r="AR330" s="41"/>
    </row>
    <row r="331" spans="1:44" s="12" customFormat="1" ht="16.5" customHeight="1">
      <c r="A331" s="37"/>
      <c r="B331" s="54"/>
      <c r="C331" s="54"/>
      <c r="D331" s="42"/>
      <c r="AR331" s="41"/>
    </row>
    <row r="332" spans="1:44" s="12" customFormat="1" ht="16.5" customHeight="1">
      <c r="A332" s="37"/>
      <c r="B332" s="54"/>
      <c r="C332" s="54"/>
      <c r="D332" s="42"/>
      <c r="AR332" s="41"/>
    </row>
    <row r="333" spans="1:44" s="12" customFormat="1" ht="16.5" customHeight="1">
      <c r="A333" s="37"/>
      <c r="B333" s="54"/>
      <c r="C333" s="54"/>
      <c r="D333" s="42"/>
      <c r="AR333" s="41"/>
    </row>
    <row r="334" spans="1:44" s="12" customFormat="1" ht="16.5" customHeight="1">
      <c r="A334" s="37"/>
      <c r="B334" s="54"/>
      <c r="C334" s="54"/>
      <c r="D334" s="42"/>
      <c r="AR334" s="41"/>
    </row>
    <row r="335" spans="1:44" s="12" customFormat="1" ht="16.5" customHeight="1">
      <c r="A335" s="37"/>
      <c r="B335" s="54"/>
      <c r="C335" s="54"/>
      <c r="D335" s="42"/>
      <c r="AR335" s="41"/>
    </row>
    <row r="336" spans="1:44" s="12" customFormat="1" ht="16.5" customHeight="1">
      <c r="A336" s="37"/>
      <c r="B336" s="54"/>
      <c r="C336" s="54"/>
      <c r="D336" s="42"/>
      <c r="AR336" s="41"/>
    </row>
    <row r="337" spans="1:44" s="12" customFormat="1" ht="16.5" customHeight="1">
      <c r="A337" s="37"/>
      <c r="B337" s="54"/>
      <c r="C337" s="54"/>
      <c r="D337" s="42"/>
      <c r="AR337" s="41"/>
    </row>
  </sheetData>
  <mergeCells count="969">
    <mergeCell ref="E170:E172"/>
    <mergeCell ref="AF173:AF175"/>
    <mergeCell ref="N170:N172"/>
    <mergeCell ref="S216:S218"/>
    <mergeCell ref="T216:T218"/>
    <mergeCell ref="U216:U218"/>
    <mergeCell ref="V216:V218"/>
    <mergeCell ref="K173:K175"/>
    <mergeCell ref="F173:F175"/>
    <mergeCell ref="F170:F172"/>
    <mergeCell ref="W173:W175"/>
    <mergeCell ref="X173:X175"/>
    <mergeCell ref="Y173:Y175"/>
    <mergeCell ref="Z173:Z175"/>
    <mergeCell ref="AA173:AA175"/>
    <mergeCell ref="H181:H183"/>
    <mergeCell ref="X170:X172"/>
    <mergeCell ref="Y170:Y172"/>
    <mergeCell ref="AB170:AB172"/>
    <mergeCell ref="K202:K204"/>
    <mergeCell ref="AC216:AC218"/>
    <mergeCell ref="AD216:AD218"/>
    <mergeCell ref="AE216:AE218"/>
    <mergeCell ref="AF216:AF218"/>
    <mergeCell ref="AO157:AO159"/>
    <mergeCell ref="S157:S159"/>
    <mergeCell ref="AR205:AR209"/>
    <mergeCell ref="AR216:AR218"/>
    <mergeCell ref="AR184:AR186"/>
    <mergeCell ref="AR197:AR201"/>
    <mergeCell ref="AJ173:AJ175"/>
    <mergeCell ref="AK173:AK175"/>
    <mergeCell ref="AG173:AG175"/>
    <mergeCell ref="AH173:AH175"/>
    <mergeCell ref="AI173:AI175"/>
    <mergeCell ref="AP216:AP218"/>
    <mergeCell ref="AQ216:AQ218"/>
    <mergeCell ref="AH216:AH218"/>
    <mergeCell ref="AI216:AI218"/>
    <mergeCell ref="AL216:AL218"/>
    <mergeCell ref="AO216:AO218"/>
    <mergeCell ref="AM216:AM218"/>
    <mergeCell ref="AN216:AN218"/>
    <mergeCell ref="W216:W218"/>
    <mergeCell ref="X216:X218"/>
    <mergeCell ref="AO173:AO175"/>
    <mergeCell ref="S170:S172"/>
    <mergeCell ref="T170:T172"/>
    <mergeCell ref="A170:A172"/>
    <mergeCell ref="C176:C180"/>
    <mergeCell ref="B216:B218"/>
    <mergeCell ref="Q181:Q183"/>
    <mergeCell ref="D66:D70"/>
    <mergeCell ref="AR255:AR259"/>
    <mergeCell ref="AS255:AS259"/>
    <mergeCell ref="AR250:AR254"/>
    <mergeCell ref="AS250:AS254"/>
    <mergeCell ref="AR245:AR249"/>
    <mergeCell ref="AS245:AS249"/>
    <mergeCell ref="AR235:AR239"/>
    <mergeCell ref="AS235:AS239"/>
    <mergeCell ref="AR240:AR244"/>
    <mergeCell ref="AS240:AS244"/>
    <mergeCell ref="AS224:AS228"/>
    <mergeCell ref="AR229:AR233"/>
    <mergeCell ref="AS229:AS233"/>
    <mergeCell ref="AN108:AN110"/>
    <mergeCell ref="AO117:AO119"/>
    <mergeCell ref="AR187:AR191"/>
    <mergeCell ref="AR192:AR196"/>
    <mergeCell ref="AR202:AR204"/>
    <mergeCell ref="AO130:AO132"/>
    <mergeCell ref="AR219:AR223"/>
    <mergeCell ref="AS219:AS223"/>
    <mergeCell ref="AR224:AR228"/>
    <mergeCell ref="J181:J183"/>
    <mergeCell ref="J202:J204"/>
    <mergeCell ref="M202:M204"/>
    <mergeCell ref="F202:F204"/>
    <mergeCell ref="G202:G204"/>
    <mergeCell ref="H202:H204"/>
    <mergeCell ref="I181:I183"/>
    <mergeCell ref="K181:K183"/>
    <mergeCell ref="F181:F183"/>
    <mergeCell ref="AK181:AK183"/>
    <mergeCell ref="AD181:AD183"/>
    <mergeCell ref="AE181:AE183"/>
    <mergeCell ref="AF181:AF183"/>
    <mergeCell ref="AI181:AI183"/>
    <mergeCell ref="AJ181:AJ183"/>
    <mergeCell ref="AH181:AH183"/>
    <mergeCell ref="AA181:AA183"/>
    <mergeCell ref="AB181:AB183"/>
    <mergeCell ref="G181:G183"/>
    <mergeCell ref="AJ216:AJ218"/>
    <mergeCell ref="AK216:AK218"/>
    <mergeCell ref="AP58:AP60"/>
    <mergeCell ref="AQ58:AQ60"/>
    <mergeCell ref="AP133:AP135"/>
    <mergeCell ref="AQ133:AQ135"/>
    <mergeCell ref="AP141:AP143"/>
    <mergeCell ref="AQ141:AQ143"/>
    <mergeCell ref="AP170:AP172"/>
    <mergeCell ref="AQ170:AQ172"/>
    <mergeCell ref="AP105:AP107"/>
    <mergeCell ref="AQ105:AQ107"/>
    <mergeCell ref="AP108:AP110"/>
    <mergeCell ref="AQ108:AQ110"/>
    <mergeCell ref="AP117:AP119"/>
    <mergeCell ref="AQ117:AQ119"/>
    <mergeCell ref="AF157:AF159"/>
    <mergeCell ref="AG157:AG159"/>
    <mergeCell ref="AB173:AB175"/>
    <mergeCell ref="AC173:AC175"/>
    <mergeCell ref="AD173:AD175"/>
    <mergeCell ref="AE173:AE175"/>
    <mergeCell ref="O170:O172"/>
    <mergeCell ref="AG181:AG183"/>
    <mergeCell ref="S181:S183"/>
    <mergeCell ref="T181:T183"/>
    <mergeCell ref="U181:U183"/>
    <mergeCell ref="V181:V183"/>
    <mergeCell ref="W181:W183"/>
    <mergeCell ref="AD157:AD159"/>
    <mergeCell ref="R181:R183"/>
    <mergeCell ref="X181:X183"/>
    <mergeCell ref="Y181:Y183"/>
    <mergeCell ref="Z181:Z183"/>
    <mergeCell ref="Q173:Q175"/>
    <mergeCell ref="R173:R175"/>
    <mergeCell ref="S173:S175"/>
    <mergeCell ref="T173:T175"/>
    <mergeCell ref="Q170:Q172"/>
    <mergeCell ref="T157:T159"/>
    <mergeCell ref="Q154:Q156"/>
    <mergeCell ref="R154:R156"/>
    <mergeCell ref="S154:S156"/>
    <mergeCell ref="T154:T156"/>
    <mergeCell ref="U154:U156"/>
    <mergeCell ref="V154:V156"/>
    <mergeCell ref="U170:U172"/>
    <mergeCell ref="V170:V172"/>
    <mergeCell ref="Q157:Q159"/>
    <mergeCell ref="U157:U159"/>
    <mergeCell ref="V157:V159"/>
    <mergeCell ref="R170:R172"/>
    <mergeCell ref="W154:W156"/>
    <mergeCell ref="X154:X156"/>
    <mergeCell ref="AE157:AE159"/>
    <mergeCell ref="AA154:AA156"/>
    <mergeCell ref="AB154:AB156"/>
    <mergeCell ref="Z154:Z156"/>
    <mergeCell ref="AC154:AC156"/>
    <mergeCell ref="AB157:AB159"/>
    <mergeCell ref="AC157:AC159"/>
    <mergeCell ref="W157:W159"/>
    <mergeCell ref="X157:X159"/>
    <mergeCell ref="Y157:Y159"/>
    <mergeCell ref="Z157:Z159"/>
    <mergeCell ref="AA157:AA159"/>
    <mergeCell ref="Y154:Y156"/>
    <mergeCell ref="AD154:AD156"/>
    <mergeCell ref="AC141:AC143"/>
    <mergeCell ref="AD141:AD143"/>
    <mergeCell ref="AA141:AA143"/>
    <mergeCell ref="AB141:AB143"/>
    <mergeCell ref="AF133:AF135"/>
    <mergeCell ref="AB133:AB135"/>
    <mergeCell ref="AC133:AC135"/>
    <mergeCell ref="AD133:AD135"/>
    <mergeCell ref="AG130:AG132"/>
    <mergeCell ref="AG141:AG143"/>
    <mergeCell ref="AS71:AS75"/>
    <mergeCell ref="AR71:AR75"/>
    <mergeCell ref="AR88:AR92"/>
    <mergeCell ref="AS88:AS92"/>
    <mergeCell ref="AR117:AR119"/>
    <mergeCell ref="AR100:AR104"/>
    <mergeCell ref="AR105:AR107"/>
    <mergeCell ref="AR108:AR110"/>
    <mergeCell ref="AS108:AS110"/>
    <mergeCell ref="AS105:AS107"/>
    <mergeCell ref="AS100:AS104"/>
    <mergeCell ref="AR95:AR99"/>
    <mergeCell ref="AS95:AS99"/>
    <mergeCell ref="AS120:AS124"/>
    <mergeCell ref="AR120:AR124"/>
    <mergeCell ref="AS125:AS127"/>
    <mergeCell ref="AS76:AS80"/>
    <mergeCell ref="AR125:AR129"/>
    <mergeCell ref="A267:H267"/>
    <mergeCell ref="A266:H266"/>
    <mergeCell ref="H184:H186"/>
    <mergeCell ref="G173:G175"/>
    <mergeCell ref="H173:H175"/>
    <mergeCell ref="E181:E183"/>
    <mergeCell ref="E173:E175"/>
    <mergeCell ref="A181:A183"/>
    <mergeCell ref="B181:B183"/>
    <mergeCell ref="A176:A180"/>
    <mergeCell ref="A173:A175"/>
    <mergeCell ref="B173:B175"/>
    <mergeCell ref="B176:B180"/>
    <mergeCell ref="A184:A186"/>
    <mergeCell ref="G216:G218"/>
    <mergeCell ref="E184:E186"/>
    <mergeCell ref="F184:F186"/>
    <mergeCell ref="C181:C183"/>
    <mergeCell ref="C173:C175"/>
    <mergeCell ref="A263:D263"/>
    <mergeCell ref="G263:O263"/>
    <mergeCell ref="A264:E264"/>
    <mergeCell ref="G264:O264"/>
    <mergeCell ref="E216:E218"/>
    <mergeCell ref="F216:F218"/>
    <mergeCell ref="A250:C254"/>
    <mergeCell ref="O216:O218"/>
    <mergeCell ref="L216:L218"/>
    <mergeCell ref="M216:M218"/>
    <mergeCell ref="H216:H218"/>
    <mergeCell ref="I216:I218"/>
    <mergeCell ref="J216:J218"/>
    <mergeCell ref="K216:K218"/>
    <mergeCell ref="A240:C244"/>
    <mergeCell ref="A245:C249"/>
    <mergeCell ref="A229:C233"/>
    <mergeCell ref="A235:C239"/>
    <mergeCell ref="C216:C218"/>
    <mergeCell ref="A216:A218"/>
    <mergeCell ref="A219:C223"/>
    <mergeCell ref="A224:C228"/>
    <mergeCell ref="N216:N218"/>
    <mergeCell ref="G261:M261"/>
    <mergeCell ref="C165:C169"/>
    <mergeCell ref="J173:J175"/>
    <mergeCell ref="C184:C186"/>
    <mergeCell ref="D184:D186"/>
    <mergeCell ref="N154:N156"/>
    <mergeCell ref="O154:O156"/>
    <mergeCell ref="P154:P156"/>
    <mergeCell ref="A255:C259"/>
    <mergeCell ref="A234:C234"/>
    <mergeCell ref="D216:D218"/>
    <mergeCell ref="D202:D204"/>
    <mergeCell ref="G170:G172"/>
    <mergeCell ref="H170:H172"/>
    <mergeCell ref="I170:I172"/>
    <mergeCell ref="J170:J172"/>
    <mergeCell ref="I173:I175"/>
    <mergeCell ref="B205:B209"/>
    <mergeCell ref="I202:I204"/>
    <mergeCell ref="C205:C209"/>
    <mergeCell ref="A205:A209"/>
    <mergeCell ref="A202:A204"/>
    <mergeCell ref="B202:B204"/>
    <mergeCell ref="C202:C204"/>
    <mergeCell ref="E202:E204"/>
    <mergeCell ref="O117:O119"/>
    <mergeCell ref="P117:P119"/>
    <mergeCell ref="M117:M119"/>
    <mergeCell ref="L141:L143"/>
    <mergeCell ref="N130:N132"/>
    <mergeCell ref="O130:O132"/>
    <mergeCell ref="P130:P132"/>
    <mergeCell ref="M133:M135"/>
    <mergeCell ref="L157:L159"/>
    <mergeCell ref="P133:P135"/>
    <mergeCell ref="K157:K159"/>
    <mergeCell ref="K133:K135"/>
    <mergeCell ref="L133:L135"/>
    <mergeCell ref="K170:K172"/>
    <mergeCell ref="M141:M143"/>
    <mergeCell ref="M154:M156"/>
    <mergeCell ref="N141:N143"/>
    <mergeCell ref="O141:O143"/>
    <mergeCell ref="P141:P143"/>
    <mergeCell ref="K141:K143"/>
    <mergeCell ref="L154:L156"/>
    <mergeCell ref="K154:K156"/>
    <mergeCell ref="D141:D143"/>
    <mergeCell ref="D181:D183"/>
    <mergeCell ref="I184:I186"/>
    <mergeCell ref="M265:N265"/>
    <mergeCell ref="N202:N204"/>
    <mergeCell ref="O202:O204"/>
    <mergeCell ref="P157:P159"/>
    <mergeCell ref="P170:P172"/>
    <mergeCell ref="N157:N159"/>
    <mergeCell ref="O157:O159"/>
    <mergeCell ref="L181:L183"/>
    <mergeCell ref="N181:N183"/>
    <mergeCell ref="O181:O183"/>
    <mergeCell ref="M181:M183"/>
    <mergeCell ref="L202:L204"/>
    <mergeCell ref="M157:M159"/>
    <mergeCell ref="P181:P183"/>
    <mergeCell ref="N173:N175"/>
    <mergeCell ref="O173:O175"/>
    <mergeCell ref="P173:P175"/>
    <mergeCell ref="M173:M175"/>
    <mergeCell ref="L170:L172"/>
    <mergeCell ref="L173:L175"/>
    <mergeCell ref="A262:E262"/>
    <mergeCell ref="A261:E261"/>
    <mergeCell ref="A144:A148"/>
    <mergeCell ref="B144:B148"/>
    <mergeCell ref="J141:J143"/>
    <mergeCell ref="J154:J156"/>
    <mergeCell ref="E141:E143"/>
    <mergeCell ref="F141:F143"/>
    <mergeCell ref="G141:G143"/>
    <mergeCell ref="H141:H143"/>
    <mergeCell ref="A141:A143"/>
    <mergeCell ref="B141:B143"/>
    <mergeCell ref="C141:C143"/>
    <mergeCell ref="C144:C148"/>
    <mergeCell ref="I141:I143"/>
    <mergeCell ref="A160:A164"/>
    <mergeCell ref="E157:E159"/>
    <mergeCell ref="F157:F159"/>
    <mergeCell ref="G157:G159"/>
    <mergeCell ref="H157:H159"/>
    <mergeCell ref="I157:I159"/>
    <mergeCell ref="A154:A156"/>
    <mergeCell ref="B154:B156"/>
    <mergeCell ref="A157:A159"/>
    <mergeCell ref="B157:B159"/>
    <mergeCell ref="C157:C159"/>
    <mergeCell ref="E154:E156"/>
    <mergeCell ref="F154:F156"/>
    <mergeCell ref="G154:G156"/>
    <mergeCell ref="H154:H156"/>
    <mergeCell ref="D157:D159"/>
    <mergeCell ref="I154:I156"/>
    <mergeCell ref="C154:C156"/>
    <mergeCell ref="D154:D156"/>
    <mergeCell ref="B160:C164"/>
    <mergeCell ref="G130:G132"/>
    <mergeCell ref="H130:H132"/>
    <mergeCell ref="A192:A196"/>
    <mergeCell ref="A165:A169"/>
    <mergeCell ref="B165:B169"/>
    <mergeCell ref="A197:A201"/>
    <mergeCell ref="C197:C201"/>
    <mergeCell ref="A149:A153"/>
    <mergeCell ref="B149:B153"/>
    <mergeCell ref="C149:C153"/>
    <mergeCell ref="B184:B186"/>
    <mergeCell ref="B192:B196"/>
    <mergeCell ref="C192:C196"/>
    <mergeCell ref="A187:A191"/>
    <mergeCell ref="B187:B191"/>
    <mergeCell ref="C187:C191"/>
    <mergeCell ref="B136:B140"/>
    <mergeCell ref="C136:C140"/>
    <mergeCell ref="A136:A140"/>
    <mergeCell ref="B170:B172"/>
    <mergeCell ref="C170:C172"/>
    <mergeCell ref="D170:D172"/>
    <mergeCell ref="D173:D175"/>
    <mergeCell ref="G133:G135"/>
    <mergeCell ref="A120:A124"/>
    <mergeCell ref="D133:D135"/>
    <mergeCell ref="E133:E135"/>
    <mergeCell ref="F133:F135"/>
    <mergeCell ref="A133:A135"/>
    <mergeCell ref="B133:B135"/>
    <mergeCell ref="C133:C135"/>
    <mergeCell ref="A130:A132"/>
    <mergeCell ref="B130:B132"/>
    <mergeCell ref="C130:C132"/>
    <mergeCell ref="D130:D132"/>
    <mergeCell ref="E130:E132"/>
    <mergeCell ref="F130:F132"/>
    <mergeCell ref="A125:A129"/>
    <mergeCell ref="B125:B129"/>
    <mergeCell ref="C125:C129"/>
    <mergeCell ref="AL105:AL107"/>
    <mergeCell ref="AM105:AM107"/>
    <mergeCell ref="AN105:AN107"/>
    <mergeCell ref="AO105:AO107"/>
    <mergeCell ref="F108:F110"/>
    <mergeCell ref="G108:G110"/>
    <mergeCell ref="H108:H110"/>
    <mergeCell ref="I108:I110"/>
    <mergeCell ref="J108:J110"/>
    <mergeCell ref="K108:K110"/>
    <mergeCell ref="L108:L110"/>
    <mergeCell ref="N108:N110"/>
    <mergeCell ref="O108:O110"/>
    <mergeCell ref="P108:P110"/>
    <mergeCell ref="AK105:AK107"/>
    <mergeCell ref="AJ105:AJ107"/>
    <mergeCell ref="AF108:AF110"/>
    <mergeCell ref="AG108:AG110"/>
    <mergeCell ref="AH108:AH110"/>
    <mergeCell ref="AI105:AI107"/>
    <mergeCell ref="Y105:Y107"/>
    <mergeCell ref="Z105:Z107"/>
    <mergeCell ref="AO108:AO110"/>
    <mergeCell ref="G105:G107"/>
    <mergeCell ref="AR50:AR54"/>
    <mergeCell ref="A81:A85"/>
    <mergeCell ref="B81:B85"/>
    <mergeCell ref="C81:C85"/>
    <mergeCell ref="AR81:AR85"/>
    <mergeCell ref="AR66:AR70"/>
    <mergeCell ref="AS55:AS57"/>
    <mergeCell ref="A58:A60"/>
    <mergeCell ref="B58:B60"/>
    <mergeCell ref="C58:C60"/>
    <mergeCell ref="D58:D60"/>
    <mergeCell ref="AR58:AR60"/>
    <mergeCell ref="AS58:AS60"/>
    <mergeCell ref="A55:A57"/>
    <mergeCell ref="B55:B57"/>
    <mergeCell ref="C55:C57"/>
    <mergeCell ref="D55:D57"/>
    <mergeCell ref="AR55:AR57"/>
    <mergeCell ref="AS66:AS70"/>
    <mergeCell ref="AR76:AR80"/>
    <mergeCell ref="A50:A54"/>
    <mergeCell ref="B50:B54"/>
    <mergeCell ref="A71:A75"/>
    <mergeCell ref="A66:A70"/>
    <mergeCell ref="AR25:AR29"/>
    <mergeCell ref="AS25:AS29"/>
    <mergeCell ref="A40:A44"/>
    <mergeCell ref="B40:B44"/>
    <mergeCell ref="C40:C44"/>
    <mergeCell ref="AR30:AR34"/>
    <mergeCell ref="AR35:AR39"/>
    <mergeCell ref="AR40:AR44"/>
    <mergeCell ref="A35:A39"/>
    <mergeCell ref="B35:B39"/>
    <mergeCell ref="C35:C39"/>
    <mergeCell ref="A25:A29"/>
    <mergeCell ref="B25:B29"/>
    <mergeCell ref="C25:C29"/>
    <mergeCell ref="C30:C34"/>
    <mergeCell ref="AS30:AS34"/>
    <mergeCell ref="AS35:AS39"/>
    <mergeCell ref="AS40:AS44"/>
    <mergeCell ref="A30:A34"/>
    <mergeCell ref="B30:B34"/>
    <mergeCell ref="Z7:AB7"/>
    <mergeCell ref="AC7:AE7"/>
    <mergeCell ref="AR15:AR19"/>
    <mergeCell ref="AS15:AS19"/>
    <mergeCell ref="A20:A24"/>
    <mergeCell ref="B20:B24"/>
    <mergeCell ref="C20:C24"/>
    <mergeCell ref="AR20:AR24"/>
    <mergeCell ref="AS20:AS24"/>
    <mergeCell ref="A10:A14"/>
    <mergeCell ref="B10:C14"/>
    <mergeCell ref="A15:A19"/>
    <mergeCell ref="B15:B19"/>
    <mergeCell ref="C15:C19"/>
    <mergeCell ref="AR10:AR14"/>
    <mergeCell ref="AS10:AS14"/>
    <mergeCell ref="E55:E57"/>
    <mergeCell ref="F55:F57"/>
    <mergeCell ref="AF7:AH7"/>
    <mergeCell ref="A1:AS1"/>
    <mergeCell ref="A2:AS2"/>
    <mergeCell ref="A3:AS3"/>
    <mergeCell ref="A4:AS4"/>
    <mergeCell ref="A6:A8"/>
    <mergeCell ref="B6:B8"/>
    <mergeCell ref="C6:C8"/>
    <mergeCell ref="D6:D8"/>
    <mergeCell ref="E6:G7"/>
    <mergeCell ref="AI7:AK7"/>
    <mergeCell ref="AL7:AN7"/>
    <mergeCell ref="AO7:AQ7"/>
    <mergeCell ref="H6:AQ6"/>
    <mergeCell ref="AR6:AR8"/>
    <mergeCell ref="AS6:AS8"/>
    <mergeCell ref="H7:J7"/>
    <mergeCell ref="K7:M7"/>
    <mergeCell ref="N7:P7"/>
    <mergeCell ref="Q7:S7"/>
    <mergeCell ref="T7:V7"/>
    <mergeCell ref="W7:Y7"/>
    <mergeCell ref="E105:E107"/>
    <mergeCell ref="A105:A107"/>
    <mergeCell ref="B105:B107"/>
    <mergeCell ref="C105:C107"/>
    <mergeCell ref="B76:B80"/>
    <mergeCell ref="C76:C80"/>
    <mergeCell ref="B88:B92"/>
    <mergeCell ref="C88:C92"/>
    <mergeCell ref="A88:A92"/>
    <mergeCell ref="B71:C75"/>
    <mergeCell ref="A76:A80"/>
    <mergeCell ref="A95:A99"/>
    <mergeCell ref="B95:C99"/>
    <mergeCell ref="C50:C54"/>
    <mergeCell ref="A45:A49"/>
    <mergeCell ref="B45:B49"/>
    <mergeCell ref="C45:C49"/>
    <mergeCell ref="A117:A119"/>
    <mergeCell ref="B117:B119"/>
    <mergeCell ref="A61:A65"/>
    <mergeCell ref="B61:B65"/>
    <mergeCell ref="C61:C65"/>
    <mergeCell ref="B100:B104"/>
    <mergeCell ref="C100:C104"/>
    <mergeCell ref="A100:A104"/>
    <mergeCell ref="B66:B70"/>
    <mergeCell ref="C66:C70"/>
    <mergeCell ref="F117:F119"/>
    <mergeCell ref="G117:G119"/>
    <mergeCell ref="H117:H119"/>
    <mergeCell ref="D108:D110"/>
    <mergeCell ref="D117:D119"/>
    <mergeCell ref="E108:E110"/>
    <mergeCell ref="A108:A110"/>
    <mergeCell ref="B108:B110"/>
    <mergeCell ref="C108:C110"/>
    <mergeCell ref="C117:C119"/>
    <mergeCell ref="A111:A116"/>
    <mergeCell ref="B111:B116"/>
    <mergeCell ref="C111:C116"/>
    <mergeCell ref="T108:T110"/>
    <mergeCell ref="X108:X110"/>
    <mergeCell ref="Y108:Y110"/>
    <mergeCell ref="Z108:Z110"/>
    <mergeCell ref="AA108:AA110"/>
    <mergeCell ref="AB108:AB110"/>
    <mergeCell ref="AG133:AG135"/>
    <mergeCell ref="AE141:AE143"/>
    <mergeCell ref="AF141:AF143"/>
    <mergeCell ref="Y117:Y119"/>
    <mergeCell ref="AE130:AE132"/>
    <mergeCell ref="AF130:AF132"/>
    <mergeCell ref="Z117:Z119"/>
    <mergeCell ref="AC117:AC119"/>
    <mergeCell ref="AD117:AD119"/>
    <mergeCell ref="AE117:AE119"/>
    <mergeCell ref="AF117:AF119"/>
    <mergeCell ref="AG117:AG119"/>
    <mergeCell ref="AC108:AC110"/>
    <mergeCell ref="X141:X143"/>
    <mergeCell ref="Y141:Y143"/>
    <mergeCell ref="Z141:Z143"/>
    <mergeCell ref="AD108:AD110"/>
    <mergeCell ref="AE108:AE110"/>
    <mergeCell ref="W108:W110"/>
    <mergeCell ref="AH105:AH107"/>
    <mergeCell ref="B120:C124"/>
    <mergeCell ref="D105:D107"/>
    <mergeCell ref="H105:H107"/>
    <mergeCell ref="E117:E119"/>
    <mergeCell ref="AF170:AF172"/>
    <mergeCell ref="AI170:AI172"/>
    <mergeCell ref="AC170:AC172"/>
    <mergeCell ref="AD170:AD172"/>
    <mergeCell ref="AE170:AE172"/>
    <mergeCell ref="AG170:AG172"/>
    <mergeCell ref="Z170:Z172"/>
    <mergeCell ref="AH170:AH172"/>
    <mergeCell ref="M170:M172"/>
    <mergeCell ref="AI108:AI110"/>
    <mergeCell ref="T117:T119"/>
    <mergeCell ref="U117:U119"/>
    <mergeCell ref="V117:V119"/>
    <mergeCell ref="W117:W119"/>
    <mergeCell ref="X117:X119"/>
    <mergeCell ref="Q108:Q110"/>
    <mergeCell ref="R108:R110"/>
    <mergeCell ref="S108:S110"/>
    <mergeCell ref="AJ108:AJ110"/>
    <mergeCell ref="AK108:AK110"/>
    <mergeCell ref="B197:B201"/>
    <mergeCell ref="AC184:AC186"/>
    <mergeCell ref="AD184:AD186"/>
    <mergeCell ref="AE184:AE186"/>
    <mergeCell ref="AF184:AF186"/>
    <mergeCell ref="J184:J186"/>
    <mergeCell ref="K184:K186"/>
    <mergeCell ref="L184:L186"/>
    <mergeCell ref="N184:N186"/>
    <mergeCell ref="O184:O186"/>
    <mergeCell ref="P184:P186"/>
    <mergeCell ref="M184:M186"/>
    <mergeCell ref="Q184:Q186"/>
    <mergeCell ref="X184:X186"/>
    <mergeCell ref="Y184:Y186"/>
    <mergeCell ref="Z184:Z186"/>
    <mergeCell ref="AA184:AA186"/>
    <mergeCell ref="AB184:AB186"/>
    <mergeCell ref="G184:G186"/>
    <mergeCell ref="AJ117:AJ119"/>
    <mergeCell ref="U108:U110"/>
    <mergeCell ref="V108:V110"/>
    <mergeCell ref="AM157:AM159"/>
    <mergeCell ref="AN157:AN159"/>
    <mergeCell ref="AH130:AH132"/>
    <mergeCell ref="AH133:AH135"/>
    <mergeCell ref="AI133:AI135"/>
    <mergeCell ref="AJ133:AJ135"/>
    <mergeCell ref="AN130:AN132"/>
    <mergeCell ref="AJ154:AJ156"/>
    <mergeCell ref="AK154:AK156"/>
    <mergeCell ref="AL154:AL156"/>
    <mergeCell ref="AI130:AI132"/>
    <mergeCell ref="AJ130:AJ132"/>
    <mergeCell ref="AK130:AK132"/>
    <mergeCell ref="AL130:AL132"/>
    <mergeCell ref="AH141:AH143"/>
    <mergeCell ref="AI141:AI143"/>
    <mergeCell ref="AJ141:AJ143"/>
    <mergeCell ref="AH154:AH156"/>
    <mergeCell ref="AI154:AI156"/>
    <mergeCell ref="Y130:Y132"/>
    <mergeCell ref="Y133:Y135"/>
    <mergeCell ref="Z133:Z135"/>
    <mergeCell ref="AA133:AA135"/>
    <mergeCell ref="AK117:AK119"/>
    <mergeCell ref="AL117:AL119"/>
    <mergeCell ref="AH117:AH119"/>
    <mergeCell ref="AI117:AI119"/>
    <mergeCell ref="AB117:AB119"/>
    <mergeCell ref="AE133:AE135"/>
    <mergeCell ref="AC130:AC132"/>
    <mergeCell ref="AD130:AD132"/>
    <mergeCell ref="Z130:Z132"/>
    <mergeCell ref="AA130:AA132"/>
    <mergeCell ref="AB130:AB132"/>
    <mergeCell ref="V141:V143"/>
    <mergeCell ref="Q133:Q135"/>
    <mergeCell ref="R133:R135"/>
    <mergeCell ref="S133:S135"/>
    <mergeCell ref="T133:T135"/>
    <mergeCell ref="U133:U135"/>
    <mergeCell ref="V133:V135"/>
    <mergeCell ref="Q130:Q132"/>
    <mergeCell ref="R130:R132"/>
    <mergeCell ref="S130:S132"/>
    <mergeCell ref="T130:T132"/>
    <mergeCell ref="U130:U132"/>
    <mergeCell ref="V130:V132"/>
    <mergeCell ref="AS45:AS49"/>
    <mergeCell ref="AS50:AS54"/>
    <mergeCell ref="AK184:AK186"/>
    <mergeCell ref="AL184:AL186"/>
    <mergeCell ref="AM184:AM186"/>
    <mergeCell ref="AN184:AN186"/>
    <mergeCell ref="AO184:AO186"/>
    <mergeCell ref="AO154:AO156"/>
    <mergeCell ref="AO141:AO143"/>
    <mergeCell ref="AN133:AN135"/>
    <mergeCell ref="AO133:AO135"/>
    <mergeCell ref="AK141:AK143"/>
    <mergeCell ref="AL141:AL143"/>
    <mergeCell ref="AL108:AL110"/>
    <mergeCell ref="AM108:AM110"/>
    <mergeCell ref="AL173:AL175"/>
    <mergeCell ref="AM173:AM175"/>
    <mergeCell ref="AN173:AN175"/>
    <mergeCell ref="AL170:AL172"/>
    <mergeCell ref="AN141:AN143"/>
    <mergeCell ref="AM154:AM156"/>
    <mergeCell ref="AM141:AM143"/>
    <mergeCell ref="AK170:AK172"/>
    <mergeCell ref="AN154:AN156"/>
    <mergeCell ref="AR45:AR49"/>
    <mergeCell ref="AS81:AS85"/>
    <mergeCell ref="AR165:AR169"/>
    <mergeCell ref="R216:R218"/>
    <mergeCell ref="Q216:Q218"/>
    <mergeCell ref="P216:P218"/>
    <mergeCell ref="AJ202:AJ204"/>
    <mergeCell ref="AK202:AK204"/>
    <mergeCell ref="AL202:AL204"/>
    <mergeCell ref="AM202:AM204"/>
    <mergeCell ref="AN202:AN204"/>
    <mergeCell ref="AO202:AO204"/>
    <mergeCell ref="X202:X204"/>
    <mergeCell ref="Y202:Y204"/>
    <mergeCell ref="Z202:Z204"/>
    <mergeCell ref="AA202:AA204"/>
    <mergeCell ref="AB202:AB204"/>
    <mergeCell ref="AC202:AC204"/>
    <mergeCell ref="AD202:AD204"/>
    <mergeCell ref="AE202:AE204"/>
    <mergeCell ref="AF202:AF204"/>
    <mergeCell ref="AG202:AG204"/>
    <mergeCell ref="AI184:AI186"/>
    <mergeCell ref="AA170:AA172"/>
    <mergeCell ref="AL58:AL60"/>
    <mergeCell ref="AM58:AM60"/>
    <mergeCell ref="AN58:AN60"/>
    <mergeCell ref="AJ55:AJ57"/>
    <mergeCell ref="AK55:AK57"/>
    <mergeCell ref="AL55:AL57"/>
    <mergeCell ref="AM55:AM57"/>
    <mergeCell ref="AN55:AN57"/>
    <mergeCell ref="AF55:AF57"/>
    <mergeCell ref="AG55:AG57"/>
    <mergeCell ref="AH55:AH57"/>
    <mergeCell ref="AI55:AI57"/>
    <mergeCell ref="U66:U70"/>
    <mergeCell ref="V66:V70"/>
    <mergeCell ref="W66:W70"/>
    <mergeCell ref="X66:X70"/>
    <mergeCell ref="Y66:Y70"/>
    <mergeCell ref="AG105:AG107"/>
    <mergeCell ref="AB105:AB107"/>
    <mergeCell ref="AC105:AC107"/>
    <mergeCell ref="AD105:AD107"/>
    <mergeCell ref="AE105:AE107"/>
    <mergeCell ref="AA105:AA107"/>
    <mergeCell ref="V105:V107"/>
    <mergeCell ref="W105:W107"/>
    <mergeCell ref="X105:X107"/>
    <mergeCell ref="AF105:AF107"/>
    <mergeCell ref="AE66:AE70"/>
    <mergeCell ref="AF66:AF70"/>
    <mergeCell ref="AG66:AG70"/>
    <mergeCell ref="AG216:AG218"/>
    <mergeCell ref="W58:W60"/>
    <mergeCell ref="AE55:AE57"/>
    <mergeCell ref="AA58:AA60"/>
    <mergeCell ref="AK58:AK60"/>
    <mergeCell ref="Z55:Z57"/>
    <mergeCell ref="AA55:AA57"/>
    <mergeCell ref="AB55:AB57"/>
    <mergeCell ref="X55:X57"/>
    <mergeCell ref="Y55:Y57"/>
    <mergeCell ref="AG58:AG60"/>
    <mergeCell ref="Z58:Z60"/>
    <mergeCell ref="AJ184:AJ186"/>
    <mergeCell ref="W202:W204"/>
    <mergeCell ref="W184:W186"/>
    <mergeCell ref="AG184:AG186"/>
    <mergeCell ref="AH184:AH186"/>
    <mergeCell ref="W170:W172"/>
    <mergeCell ref="W133:W135"/>
    <mergeCell ref="X133:X135"/>
    <mergeCell ref="AH66:AH70"/>
    <mergeCell ref="AI157:AI159"/>
    <mergeCell ref="W130:W132"/>
    <mergeCell ref="X130:X132"/>
    <mergeCell ref="J133:J135"/>
    <mergeCell ref="Y216:Y218"/>
    <mergeCell ref="Z216:Z218"/>
    <mergeCell ref="AA216:AA218"/>
    <mergeCell ref="AB216:AB218"/>
    <mergeCell ref="U173:U175"/>
    <mergeCell ref="R157:R159"/>
    <mergeCell ref="P202:P204"/>
    <mergeCell ref="Q202:Q204"/>
    <mergeCell ref="R202:R204"/>
    <mergeCell ref="S202:S204"/>
    <mergeCell ref="T202:T204"/>
    <mergeCell ref="U202:U204"/>
    <mergeCell ref="V202:V204"/>
    <mergeCell ref="R184:R186"/>
    <mergeCell ref="S184:S186"/>
    <mergeCell ref="T184:T186"/>
    <mergeCell ref="U184:U186"/>
    <mergeCell ref="V184:V186"/>
    <mergeCell ref="Q141:Q143"/>
    <mergeCell ref="R141:R143"/>
    <mergeCell ref="S141:S143"/>
    <mergeCell ref="T141:T143"/>
    <mergeCell ref="U141:U143"/>
    <mergeCell ref="L105:L107"/>
    <mergeCell ref="N105:N107"/>
    <mergeCell ref="I105:I107"/>
    <mergeCell ref="J105:J107"/>
    <mergeCell ref="I117:I119"/>
    <mergeCell ref="J117:J119"/>
    <mergeCell ref="K117:K119"/>
    <mergeCell ref="L117:L119"/>
    <mergeCell ref="M130:M132"/>
    <mergeCell ref="M108:M110"/>
    <mergeCell ref="M105:M107"/>
    <mergeCell ref="I130:I132"/>
    <mergeCell ref="K130:K132"/>
    <mergeCell ref="T66:T70"/>
    <mergeCell ref="G55:G57"/>
    <mergeCell ref="H55:H57"/>
    <mergeCell ref="I55:I57"/>
    <mergeCell ref="J55:J57"/>
    <mergeCell ref="K55:K57"/>
    <mergeCell ref="L55:L57"/>
    <mergeCell ref="M55:M57"/>
    <mergeCell ref="K105:K107"/>
    <mergeCell ref="N66:N70"/>
    <mergeCell ref="O66:O70"/>
    <mergeCell ref="P66:P70"/>
    <mergeCell ref="Q66:Q70"/>
    <mergeCell ref="R66:R70"/>
    <mergeCell ref="S66:S70"/>
    <mergeCell ref="O105:O107"/>
    <mergeCell ref="N55:N57"/>
    <mergeCell ref="O55:O57"/>
    <mergeCell ref="P55:P57"/>
    <mergeCell ref="Q55:Q57"/>
    <mergeCell ref="R55:R57"/>
    <mergeCell ref="Q105:Q107"/>
    <mergeCell ref="R105:R107"/>
    <mergeCell ref="P105:P107"/>
    <mergeCell ref="AO55:AO57"/>
    <mergeCell ref="N58:N60"/>
    <mergeCell ref="O58:O60"/>
    <mergeCell ref="P58:P60"/>
    <mergeCell ref="Q58:Q60"/>
    <mergeCell ref="R58:R60"/>
    <mergeCell ref="S58:S60"/>
    <mergeCell ref="T58:T60"/>
    <mergeCell ref="U58:U60"/>
    <mergeCell ref="V58:V60"/>
    <mergeCell ref="T55:T57"/>
    <mergeCell ref="U55:U57"/>
    <mergeCell ref="V55:V57"/>
    <mergeCell ref="S55:S57"/>
    <mergeCell ref="AC55:AC57"/>
    <mergeCell ref="AD55:AD57"/>
    <mergeCell ref="X58:X60"/>
    <mergeCell ref="Y58:Y60"/>
    <mergeCell ref="AB58:AB60"/>
    <mergeCell ref="AC58:AC60"/>
    <mergeCell ref="AD58:AD60"/>
    <mergeCell ref="AE58:AE60"/>
    <mergeCell ref="AF58:AF60"/>
    <mergeCell ref="W55:W57"/>
    <mergeCell ref="E58:E60"/>
    <mergeCell ref="F58:F60"/>
    <mergeCell ref="G58:G60"/>
    <mergeCell ref="H58:H60"/>
    <mergeCell ref="I58:I60"/>
    <mergeCell ref="J58:J60"/>
    <mergeCell ref="K58:K60"/>
    <mergeCell ref="L58:L60"/>
    <mergeCell ref="M58:M60"/>
    <mergeCell ref="F105:F107"/>
    <mergeCell ref="AI202:AI204"/>
    <mergeCell ref="AO170:AO172"/>
    <mergeCell ref="AM170:AM172"/>
    <mergeCell ref="AN170:AN172"/>
    <mergeCell ref="AR170:AR172"/>
    <mergeCell ref="AR173:AR175"/>
    <mergeCell ref="AR181:AR183"/>
    <mergeCell ref="AP173:AP175"/>
    <mergeCell ref="AQ173:AQ175"/>
    <mergeCell ref="AM117:AM119"/>
    <mergeCell ref="AM130:AM132"/>
    <mergeCell ref="AA117:AA119"/>
    <mergeCell ref="S105:S107"/>
    <mergeCell ref="T105:T107"/>
    <mergeCell ref="I133:I135"/>
    <mergeCell ref="L130:L132"/>
    <mergeCell ref="N117:N119"/>
    <mergeCell ref="U105:U107"/>
    <mergeCell ref="AH157:AH159"/>
    <mergeCell ref="AC181:AC183"/>
    <mergeCell ref="V173:V175"/>
    <mergeCell ref="W141:W143"/>
    <mergeCell ref="H133:H135"/>
    <mergeCell ref="AO58:AO60"/>
    <mergeCell ref="J157:J159"/>
    <mergeCell ref="AH58:AH60"/>
    <mergeCell ref="AI58:AI60"/>
    <mergeCell ref="AJ58:AJ60"/>
    <mergeCell ref="AK133:AK135"/>
    <mergeCell ref="AL133:AL135"/>
    <mergeCell ref="AM133:AM135"/>
    <mergeCell ref="AE154:AE156"/>
    <mergeCell ref="AF154:AF156"/>
    <mergeCell ref="Q117:Q119"/>
    <mergeCell ref="R117:R119"/>
    <mergeCell ref="S117:S119"/>
    <mergeCell ref="O133:O135"/>
    <mergeCell ref="N133:N135"/>
    <mergeCell ref="J130:J132"/>
    <mergeCell ref="AI66:AI70"/>
    <mergeCell ref="AL66:AL70"/>
    <mergeCell ref="AO66:AO70"/>
    <mergeCell ref="Z66:Z70"/>
    <mergeCell ref="AA66:AA70"/>
    <mergeCell ref="AB66:AB70"/>
    <mergeCell ref="AC66:AC70"/>
    <mergeCell ref="AD66:AD70"/>
    <mergeCell ref="AS170:AS172"/>
    <mergeCell ref="AS184:AS186"/>
    <mergeCell ref="AS187:AS191"/>
    <mergeCell ref="AS192:AS196"/>
    <mergeCell ref="AS197:AS201"/>
    <mergeCell ref="AS202:AS204"/>
    <mergeCell ref="AS181:AS183"/>
    <mergeCell ref="AS111:AS116"/>
    <mergeCell ref="A211:A215"/>
    <mergeCell ref="B211:B215"/>
    <mergeCell ref="C211:C215"/>
    <mergeCell ref="AS130:AS132"/>
    <mergeCell ref="AR133:AR135"/>
    <mergeCell ref="AS133:AS135"/>
    <mergeCell ref="AS136:AS140"/>
    <mergeCell ref="AS144:AS148"/>
    <mergeCell ref="AS149:AS153"/>
    <mergeCell ref="AR136:AR140"/>
    <mergeCell ref="AS173:AS175"/>
    <mergeCell ref="AG154:AG156"/>
    <mergeCell ref="AL181:AL183"/>
    <mergeCell ref="AO181:AO183"/>
    <mergeCell ref="AJ170:AJ172"/>
    <mergeCell ref="AH202:AH204"/>
    <mergeCell ref="AR61:AR65"/>
    <mergeCell ref="AS61:AS65"/>
    <mergeCell ref="AR211:AR215"/>
    <mergeCell ref="AS211:AS215"/>
    <mergeCell ref="AP55:AP57"/>
    <mergeCell ref="AQ55:AQ57"/>
    <mergeCell ref="AS205:AS209"/>
    <mergeCell ref="AS216:AS218"/>
    <mergeCell ref="AS117:AS119"/>
    <mergeCell ref="AS154:AS156"/>
    <mergeCell ref="AS157:AS159"/>
    <mergeCell ref="AR160:AR164"/>
    <mergeCell ref="AS160:AS164"/>
    <mergeCell ref="AS165:AS169"/>
    <mergeCell ref="AR144:AR148"/>
    <mergeCell ref="AS141:AS143"/>
    <mergeCell ref="AR176:AR180"/>
    <mergeCell ref="AS176:AS180"/>
    <mergeCell ref="AR130:AR132"/>
    <mergeCell ref="AR154:AR156"/>
    <mergeCell ref="AR157:AR159"/>
    <mergeCell ref="AR141:AR143"/>
    <mergeCell ref="AR149:AR153"/>
    <mergeCell ref="AR111:AR116"/>
    <mergeCell ref="E66:E70"/>
    <mergeCell ref="F66:F70"/>
    <mergeCell ref="G66:G70"/>
    <mergeCell ref="H66:H70"/>
    <mergeCell ref="I66:I70"/>
    <mergeCell ref="J66:J70"/>
    <mergeCell ref="K66:K70"/>
    <mergeCell ref="L66:L70"/>
    <mergeCell ref="M66:M70"/>
    <mergeCell ref="AP202:AP204"/>
    <mergeCell ref="AQ202:AQ204"/>
    <mergeCell ref="AP154:AP156"/>
    <mergeCell ref="AQ154:AQ156"/>
    <mergeCell ref="AP130:AP132"/>
    <mergeCell ref="AQ130:AQ132"/>
    <mergeCell ref="AJ66:AJ70"/>
    <mergeCell ref="AK66:AK70"/>
    <mergeCell ref="AM66:AM70"/>
    <mergeCell ref="AN66:AN70"/>
    <mergeCell ref="AP66:AP70"/>
    <mergeCell ref="AQ66:AQ70"/>
    <mergeCell ref="AM181:AM183"/>
    <mergeCell ref="AN181:AN183"/>
    <mergeCell ref="AP181:AP183"/>
    <mergeCell ref="AQ181:AQ183"/>
    <mergeCell ref="AP184:AP186"/>
    <mergeCell ref="AQ184:AQ186"/>
    <mergeCell ref="AP157:AP159"/>
    <mergeCell ref="AQ157:AQ159"/>
    <mergeCell ref="AN117:AN119"/>
    <mergeCell ref="AJ157:AJ159"/>
    <mergeCell ref="AK157:AK159"/>
    <mergeCell ref="AL157:AL159"/>
  </mergeCells>
  <pageMargins left="0.70866141732283472" right="0.11811023622047245" top="0.31496062992125984" bottom="0.27559055118110237" header="0.31496062992125984" footer="0.31496062992125984"/>
  <pageSetup paperSize="8" scale="48" fitToHeight="13" orientation="landscape" r:id="rId1"/>
  <ignoredErrors>
    <ignoredError sqref="A2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Сетевой график на 2021 г.</vt:lpstr>
      <vt:lpstr>'Сетевой график на 2021 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2021-10-14T05:58:51Z</dcterms:modified>
</cp:coreProperties>
</file>