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activeTab="0"/>
  </bookViews>
  <sheets>
    <sheet name="план" sheetId="1" r:id="rId1"/>
  </sheets>
  <definedNames/>
  <calcPr fullCalcOnLoad="1" iterate="1" iterateCount="100" iterateDelta="0.001"/>
</workbook>
</file>

<file path=xl/sharedStrings.xml><?xml version="1.0" encoding="utf-8"?>
<sst xmlns="http://schemas.openxmlformats.org/spreadsheetml/2006/main" count="204" uniqueCount="91">
  <si>
    <t xml:space="preserve">Приложение 2 </t>
  </si>
  <si>
    <t>№</t>
  </si>
  <si>
    <t>в том числе:</t>
  </si>
  <si>
    <t>Исполнение мероприятия</t>
  </si>
  <si>
    <t>Причины отклонения  фактически исполненных расходных обязательств от запланированных</t>
  </si>
  <si>
    <t>январь</t>
  </si>
  <si>
    <t>декабрь</t>
  </si>
  <si>
    <t xml:space="preserve">План </t>
  </si>
  <si>
    <t>Факт</t>
  </si>
  <si>
    <t>Исполнение, %</t>
  </si>
  <si>
    <t>1.1.</t>
  </si>
  <si>
    <t>Источники финансирования</t>
  </si>
  <si>
    <t>февраль</t>
  </si>
  <si>
    <t>март</t>
  </si>
  <si>
    <t>апрель</t>
  </si>
  <si>
    <t>май</t>
  </si>
  <si>
    <t>июнь</t>
  </si>
  <si>
    <t>июль</t>
  </si>
  <si>
    <t>август</t>
  </si>
  <si>
    <t>сентябрь</t>
  </si>
  <si>
    <t>октябрь</t>
  </si>
  <si>
    <t>ноябрь</t>
  </si>
  <si>
    <t>МКУ «УКС г.Урай»</t>
  </si>
  <si>
    <t>2.</t>
  </si>
  <si>
    <t>всего</t>
  </si>
  <si>
    <t>бюджет ХМАО-Югры</t>
  </si>
  <si>
    <t>Цель 1</t>
  </si>
  <si>
    <t>Задача 1</t>
  </si>
  <si>
    <t>МКУ"УГЗиПг.Урай"</t>
  </si>
  <si>
    <t>3.</t>
  </si>
  <si>
    <t>3.1.</t>
  </si>
  <si>
    <t>Ссоздание условий для устойчивого развития территорий города, рационального использования природных ресурсов на основе документов градорегулирования,способствующих дальнейшему развитию жилищной,инженерной,транспортной и социальной инфраструктур города, с учетом интересов граждан,организаций и предпринимателей по созданию благоприятных условий жизнедеятельности</t>
  </si>
  <si>
    <t>Обеспечение развития территорий города в соответствии с документами градорегулирования и территориального планирования.</t>
  </si>
  <si>
    <t xml:space="preserve">                                      подпись</t>
  </si>
  <si>
    <t>ИТОГО по программе:</t>
  </si>
  <si>
    <t>кроме того за счет средств остатков местного бюджета предыдущих лет в рамках реализации МП</t>
  </si>
  <si>
    <t>1.</t>
  </si>
  <si>
    <t>5.</t>
  </si>
  <si>
    <t>7=6/5*100</t>
  </si>
  <si>
    <t>Мероприятия по подготовке документов градорегулирования(1;2)</t>
  </si>
  <si>
    <t>Обеспечение МКУ "УГЗиПг.Урай"реализации  функций и полномочий администрации города Урай  в сфере градостроительства(3;5)</t>
  </si>
  <si>
    <t>Работы и мероприятия по землеустройству, подготовке и предоставлению земельных участков (6;7;8;8.1;9)</t>
  </si>
  <si>
    <t>Основные мероприятия муниципальной программы (их взаимосвязь с целевыми показателями муниципальной программы)</t>
  </si>
  <si>
    <t xml:space="preserve">Финансовые затраты на реализацию (тыс.руб.) </t>
  </si>
  <si>
    <t>Инвестиции в объекты муниципальной собственности</t>
  </si>
  <si>
    <t>Прочие расходы</t>
  </si>
  <si>
    <t>В том числе:</t>
  </si>
  <si>
    <t>федеральный бюджет</t>
  </si>
  <si>
    <t>иные источники финансирования</t>
  </si>
  <si>
    <t>Ответственный исполнитель                                                       (МКУ "УГЗиПг.Урай")</t>
  </si>
  <si>
    <t>Соисполнитель 1                                        ( МКУ "УКС г.Урай")</t>
  </si>
  <si>
    <t>Соисполнитель 2                                        ( МКУ "УЖКХг.Урай")</t>
  </si>
  <si>
    <t>Ответственный исполнитель/Соисполнитель</t>
  </si>
  <si>
    <t>местный бюджет</t>
  </si>
  <si>
    <t>Приложение  
к Порядку принятия решения о разработке муниципальных  программ муниципального образования городской округ  город Урай, их формирования, утверждения, корректировки и реализации</t>
  </si>
  <si>
    <t>4.</t>
  </si>
  <si>
    <t xml:space="preserve">Директор  МКУ "УГЗиПг.Урай"                             Л.В.Фильченко                            </t>
  </si>
  <si>
    <t>МКУ "УГЗиП г.Урай"</t>
  </si>
  <si>
    <t>Комитет по финансам администрации города Урай</t>
  </si>
  <si>
    <t>Исп.: начальник ОГР МКУ "УГЗиПг.Урай" Шакрисламов А.В., тел. 3-30-78 (доб. 430), ogr6@urban.uray.ru</t>
  </si>
  <si>
    <t>Вовлечение в оборот земель, находящихся в муниципальной собственности</t>
  </si>
  <si>
    <t>Обеспечение полномочий муниципального образования город Урай по эффективному управлению, распоряжению, а также рациональному использованию земельных участков, находящихся в муниципальной собственности, либо участков, государственная собственность на которые не разграничена</t>
  </si>
  <si>
    <t>Цель 2</t>
  </si>
  <si>
    <t>Задача 2</t>
  </si>
  <si>
    <t>2.1.</t>
  </si>
  <si>
    <t>Цель 3</t>
  </si>
  <si>
    <t>Задача 3</t>
  </si>
  <si>
    <t>Мониторинг и обновление электронной базы градостроительных данных, обеспечение информационного и электронного взаимодействия</t>
  </si>
  <si>
    <t>Совершенствование информационной системы обеспечения градостроительной деятельности, преобразование ее в автоматизированную информационную систему управления развитием территории</t>
  </si>
  <si>
    <t>Содействие развитию жилищного строительства</t>
  </si>
  <si>
    <t>Развитие инженерной инфраструктуры для увеличения площади земельных участков, предназначенных для жилищного строительства</t>
  </si>
  <si>
    <t>Цель 4</t>
  </si>
  <si>
    <t>Задача 4</t>
  </si>
  <si>
    <t>4.1.</t>
  </si>
  <si>
    <t>Строительство систем инженерной инфраструктуры в целях обеспечения инженерной подготовки земельных участков для жилищного строительства (11)</t>
  </si>
  <si>
    <t>6.</t>
  </si>
  <si>
    <t>Обеспечение реализации МКУ "УКС г.Урай" функций и полномочий администрации города Урай" в сфере капитального строительства (4)</t>
  </si>
  <si>
    <t>Системно-аналитическое и программное сопровождение информационной системы обеспечения градостроительной деятельности (10)</t>
  </si>
  <si>
    <t>Мероприятие будет выполнено по окончании отчетного периода</t>
  </si>
  <si>
    <r>
      <t xml:space="preserve">Отчет о ходе исполнения комплексного плана (сетевого графика) реализации финансовых средств муниципальной программы  «Обеспечение градостроительной деятельности на территории города Урай на 2018-2030 годы» </t>
    </r>
    <r>
      <rPr>
        <b/>
        <sz val="12"/>
        <rFont val="Times New Roman"/>
        <family val="1"/>
      </rPr>
      <t>за январь-сентябрь 2021 года</t>
    </r>
  </si>
  <si>
    <t>По итогам за 9 месяцев не были освоены денежные средства окружного бюджета в сумме 798052,25  по контракту № 23-2021 от 04.05.2021 г. на  выполнение комплекса планировочных работ территории микрорайона Солнечный (этап – 1) оплата произведена в 4 квартале (05.10.2021 г.)  по причине не предоставления Подрядчиком акта выполненных работ в указанные срок, заявка на согласование средств была направленна в более поздний срок. Нарушений сроков по контракту нет.</t>
  </si>
  <si>
    <t xml:space="preserve">Неосвоение плановых назначений сложилось в связи   со сложной эпедимиологической ситуацией: пернос льготных отпусков, санаторно-курортного лечения , командировок, обучение сотрудников  на 4 квартал 2021 года, наличие  листков нетрудоспособности. Услуги по техническому обслуживанию кондиционера не оплачены по причине не предоставления подрядчиком акта выполненных работ, приобретение картриджей и канцелярии перенесено на 4 квартал в связи с задержкой в предоставлении  потенциальным  поставщиком спецификации, договор будет заключен в 4 квартале, потребность в марочной продукции в 3 квартале отсутствовала, оплата услуг связи произведена за фактически оказанные услуги. Контракт на обслуживание УРМ не заключен по причине не согласования 0,5 ставки экономиста. </t>
  </si>
  <si>
    <t>По итогам на 01.10.2021 заключено муниципальных контрактов:
1. На проведение кадастровых работ по формированию земельного участка под строительство изолятора временного содержания, постановка на кадастровый учет земельных участков под многоквартирными жилыми домами микрорайона Западный, микрорайона Центральный, ул. Толстого на сумму 188 054,0 рублей.
2. Работы по выносу границ земельных участков в натуру (земельные участки для предоставления льготным категориям гражд под индивидуальное жилищное строительство) 86 000,0 рублей
3. Оценка объктов оценки (земельные участки для проведения аукционов под автополигон, под строительство магазина в микрорайоне Солнечный) 25 000,0 рублей.
5 муниципальных контрактов находятся в работе, из них оплачено в 4 квартале 2021г. 
4 муниципальных контракта на сумму 40 000,0 рублей</t>
  </si>
  <si>
    <t>По итогам 9 месяцев не освоены средства в сумме: 278,073 тыс. рублей.
Не оплачены муниципальные контракты: 
1. №26-2021 от 18.05.2021 (кадастровые работы по земельному участку под строительство изолятора временного содержания) сумма 21 695,0 рублей, сроки продлены в связи с согласованием места размещения изолятора временного содержания.
2. №35-2021 от 16.06.2021 (кадастровые работы по земельному участку под строительство многоквартирного жилого дома по ул.Толстого) сумма 45 895,0 рублей, задержка в связи с техническим сбоем в Росреестре, подрядчик не может завершить работу, т.к. Росреестр не отработал заявку о постановлке на кадастровый учет.
3. №40 от 30.07.2021 (вынос в натуру границ земельного участка) 71 000,0 рублей, срок исполнения 15.12.2021
4. №46-2021 от 29.09.2021 (кадастровые работы по земельному участку под строительство многоквартирного жилого дома микрорайон Центральный) сумма 20 542,0 рублей, задержка в связи с задержкой срока утверждения проекта планировки и проекта межевания
5. №47-2021 от 29.09.2021 (каастровые работы по земельному участку под многоквартирный жилой дом микрорайон Западный) сумма 99 922,0 рублей, задержка в связи с задержкой срока утверждения проекта планировки и проекта межевания</t>
  </si>
  <si>
    <t>Неисполнение плановых назначений по итогам 3 квартала в сумме 1 819,2 тыс. руб., объясняется следующим:                                                           по статье 211,213- в связи с переносом отпуска с выплатой материальной помощи сотрудниками учреждения, на более поздний период и в связи с большим количеством заболевших сотрудников;                                                                              по статьям 214 и 267, в связи со сложной пандемической обстановкой сотрудники не использовали право на льготный проезд  и на оплату компенсации стоимости санаторно-курортных путевок;                           по статье 225 по приобретению системы контроля удаленного доступа   необходимы дополнительные средства на услуги по установке, которые будут перераспределены в 4 квартале;                                                             по статье 226- по проезду и проживанию, в связи с отмененой командировок, по обновлению программного обеспечения ГрандСмета потребовались дополнительные средства, которые будут перераспределены в 4 квартале, повышение квалификации сотрудников по 44-ФЗ фактически было проведено в конце 3 квартала, а документы на оплату поступили позже;                                                                                по статьям 310 и 346 по приобретению сплит системы и канцелярских принадлежностей, в связи с задержкой от поставщиков ценовых предложений.</t>
  </si>
  <si>
    <t xml:space="preserve">В рамках данного мероприятия финансируются объекты: 
"Инженерные сети мкр. 1 "А" г.Урай в сумме 812,5 тыс.руб. Оплачены выполненные работы по восстановлению благоустройства в сумме 589,9 тыс.руб.; 
"Инженерные сети по ул. Спокойная,  Южная в городе Урай" в сумме 
1 826,8 тыс.руб.;
"Инженерные сети и проезды мкр.Солнечный" в сумме 15 966,4 тыс.руб. Оплачены выполненные работы по геодезическим изысканиям в сумме 160,0 тыс. руб.;
</t>
  </si>
  <si>
    <t>"Инженерные сети по улице Брусничная в г.Урай" в сумме 227,7 тыс.руб. остатки</t>
  </si>
  <si>
    <t xml:space="preserve">Неисполнение плановых назначений по итогам 9 месяцев, обясняется следующим:                                                                                                             По объекту "Инженерные сети в мкр. 1 "А", в связи с проработкой технического задания на корректировку ПСД и поисками потенциальных проектировщиков, в 4 квартале планируется заключение договора в сумме 213,7 тыс. руб.                                                                                                По объекту "Инженерные сети по ул.Спокойная, Южная в городе Урай", в связи с тем, что при опубликовании закупки на выполнение работ не подано ни одной заявки. В настоящее время ведутся переговоры с потенциальными подрядчиками и подготовка повторной закупки.                                                                                                                   По объекту "Инженерные сети и проезды мкр.Солнечный", в связи с нарушением сроков  выполнения работ по проектированию объекта. По сетям водоснабжения документы на закупку в сумме   6 575,9 тыс.руб. в стадии подготовки, на выполнение проездов 24.09.21 размещена закупка в сумме 5 241,5 тыс.руб.                                                                                       </t>
  </si>
  <si>
    <t>По объекту "Инженерные сети по улице Брусничная в г. Урай", в связи с отсутствием необходимости выполнения работ по наращиванию колодцев, договор был расторгнут. Заключен договор  на выполнение кадастровых работ в сумме 33,9 тыс. руб., оставшиеся лимиты будут перераспределены на другие объекты.</t>
  </si>
  <si>
    <t xml:space="preserve">Приняты и оплачены работы  по переходящему с  2020 года контракту на выполнение комплекса планировочных работ территории , ограниченной улицами Ленина, Островского, Толстого, Шевченко (0,7 га) в размере 808,0 тыс. руб. Проект утвержден. 
Заключены муниципальные контракты:
- выполнение работ по разработке проекта планировки и проекта межевания территории, ограниченной линиями регулирования застройки в квартале ул. Узбекистанская, проезда Первооткрывателей, общественной территории, детского сада №10 – 88,055 тыс.руб, работы приняты, оплачены. Проект прошел процедуру публичных слушаний. Утвержден.
- выполнение комплекса планировочных работ территории, ограниченной линиями регулирования застройки в квартале домов №№56, 67, 76, 71, 69,70 микрорайона 2 – 187,621 тыс.руб, в стадии согласования;
- выполнение комплекса планировочных работ части застроенной территории г. Урай между улицами  Нефтяников и  Механиков – 414, 241 тыс.руб, в стадии согласования.
- выполнение комплекса планировочных работ территории микрорайона Солнечный (этап – 1) – 840,055 тыс.руб, в стадии  приемки и согласования;
- выполнение работ по внесению в Единый государственный реестр недвижимости сведений о местоположении границ  территориальных зон, установленных правилами землепользования и застройки города Урай – 111,00 тыс.руб, в работе. </t>
  </si>
  <si>
    <t>«__»_________2021г. ______________________________</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</si>
</sst>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9"/>
      <color indexed="8"/>
      <name val="Calibri"/>
      <family val="2"/>
    </font>
    <font>
      <sz val="8"/>
      <name val="Times New Roman"/>
      <family val="1"/>
    </font>
    <font>
      <sz val="12"/>
      <name val="Times New Roman"/>
      <family val="1"/>
    </font>
    <font>
      <sz val="9"/>
      <name val="Times New Roman"/>
      <family val="1"/>
    </font>
    <font>
      <b/>
      <sz val="12"/>
      <name val="Times New Roman"/>
      <family val="1"/>
    </font>
    <font>
      <sz val="8"/>
      <color indexed="8"/>
      <name val="Times New Roman"/>
      <family val="1"/>
    </font>
    <font>
      <sz val="10"/>
      <name val="Times New Roman"/>
      <family val="1"/>
    </font>
    <font>
      <sz val="11"/>
      <color indexed="8"/>
      <name val="Calibri"/>
      <family val="2"/>
    </font>
    <font>
      <sz val="9"/>
      <color indexed="9"/>
      <name val="Calibri"/>
      <family val="2"/>
    </font>
    <font>
      <sz val="9"/>
      <color indexed="62"/>
      <name val="Calibri"/>
      <family val="2"/>
    </font>
    <font>
      <b/>
      <sz val="9"/>
      <color indexed="63"/>
      <name val="Calibri"/>
      <family val="2"/>
    </font>
    <font>
      <b/>
      <sz val="9"/>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9"/>
      <color indexed="8"/>
      <name val="Calibri"/>
      <family val="2"/>
    </font>
    <font>
      <b/>
      <sz val="9"/>
      <color indexed="9"/>
      <name val="Calibri"/>
      <family val="2"/>
    </font>
    <font>
      <b/>
      <sz val="18"/>
      <color indexed="56"/>
      <name val="Cambria"/>
      <family val="2"/>
    </font>
    <font>
      <sz val="9"/>
      <color indexed="60"/>
      <name val="Calibri"/>
      <family val="2"/>
    </font>
    <font>
      <u val="single"/>
      <sz val="11"/>
      <color indexed="20"/>
      <name val="Calibri"/>
      <family val="2"/>
    </font>
    <font>
      <sz val="9"/>
      <color indexed="20"/>
      <name val="Calibri"/>
      <family val="2"/>
    </font>
    <font>
      <i/>
      <sz val="9"/>
      <color indexed="23"/>
      <name val="Calibri"/>
      <family val="2"/>
    </font>
    <font>
      <sz val="9"/>
      <color indexed="52"/>
      <name val="Calibri"/>
      <family val="2"/>
    </font>
    <font>
      <sz val="9"/>
      <color indexed="10"/>
      <name val="Calibri"/>
      <family val="2"/>
    </font>
    <font>
      <sz val="9"/>
      <color indexed="17"/>
      <name val="Calibri"/>
      <family val="2"/>
    </font>
    <font>
      <sz val="12"/>
      <color indexed="8"/>
      <name val="Times New Roman"/>
      <family val="1"/>
    </font>
    <font>
      <sz val="10"/>
      <color indexed="8"/>
      <name val="Times New Roman"/>
      <family val="1"/>
    </font>
    <font>
      <sz val="10"/>
      <color indexed="8"/>
      <name val="Calibri"/>
      <family val="2"/>
    </font>
    <font>
      <sz val="9"/>
      <color indexed="8"/>
      <name val="Times New Roman"/>
      <family val="1"/>
    </font>
    <font>
      <sz val="8"/>
      <color indexed="10"/>
      <name val="Times New Roman"/>
      <family val="1"/>
    </font>
    <font>
      <sz val="11"/>
      <color indexed="10"/>
      <name val="Calibri"/>
      <family val="2"/>
    </font>
    <font>
      <sz val="11"/>
      <name val="Calibri"/>
      <family val="2"/>
    </font>
    <font>
      <sz val="9"/>
      <name val="Calibri"/>
      <family val="2"/>
    </font>
    <font>
      <sz val="8"/>
      <color indexed="8"/>
      <name val="Calibri"/>
      <family val="2"/>
    </font>
    <font>
      <sz val="9"/>
      <color theme="1"/>
      <name val="Calibri"/>
      <family val="2"/>
    </font>
    <font>
      <sz val="9"/>
      <color theme="0"/>
      <name val="Calibri"/>
      <family val="2"/>
    </font>
    <font>
      <sz val="9"/>
      <color rgb="FF3F3F76"/>
      <name val="Calibri"/>
      <family val="2"/>
    </font>
    <font>
      <b/>
      <sz val="9"/>
      <color rgb="FF3F3F3F"/>
      <name val="Calibri"/>
      <family val="2"/>
    </font>
    <font>
      <b/>
      <sz val="9"/>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9"/>
      <color theme="1"/>
      <name val="Calibri"/>
      <family val="2"/>
    </font>
    <font>
      <b/>
      <sz val="9"/>
      <color theme="0"/>
      <name val="Calibri"/>
      <family val="2"/>
    </font>
    <font>
      <b/>
      <sz val="18"/>
      <color theme="3"/>
      <name val="Cambria"/>
      <family val="2"/>
    </font>
    <font>
      <sz val="9"/>
      <color rgb="FF9C6500"/>
      <name val="Calibri"/>
      <family val="2"/>
    </font>
    <font>
      <u val="single"/>
      <sz val="11"/>
      <color theme="11"/>
      <name val="Calibri"/>
      <family val="2"/>
    </font>
    <font>
      <sz val="9"/>
      <color rgb="FF9C0006"/>
      <name val="Calibri"/>
      <family val="2"/>
    </font>
    <font>
      <i/>
      <sz val="9"/>
      <color rgb="FF7F7F7F"/>
      <name val="Calibri"/>
      <family val="2"/>
    </font>
    <font>
      <sz val="9"/>
      <color rgb="FFFA7D00"/>
      <name val="Calibri"/>
      <family val="2"/>
    </font>
    <font>
      <sz val="9"/>
      <color rgb="FFFF0000"/>
      <name val="Calibri"/>
      <family val="2"/>
    </font>
    <font>
      <sz val="9"/>
      <color rgb="FF006100"/>
      <name val="Calibri"/>
      <family val="2"/>
    </font>
    <font>
      <sz val="12"/>
      <color theme="1"/>
      <name val="Times New Roman"/>
      <family val="1"/>
    </font>
    <font>
      <sz val="10"/>
      <color theme="1"/>
      <name val="Times New Roman"/>
      <family val="1"/>
    </font>
    <font>
      <sz val="10"/>
      <color theme="1"/>
      <name val="Calibri"/>
      <family val="2"/>
    </font>
    <font>
      <sz val="8"/>
      <color theme="1"/>
      <name val="Times New Roman"/>
      <family val="1"/>
    </font>
    <font>
      <sz val="9"/>
      <color theme="1"/>
      <name val="Times New Roman"/>
      <family val="1"/>
    </font>
    <font>
      <sz val="8"/>
      <color rgb="FFFF0000"/>
      <name val="Times New Roman"/>
      <family val="1"/>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color indexed="63"/>
      </bottom>
    </border>
    <border>
      <left style="thin"/>
      <right style="thin"/>
      <top/>
      <bottom style="thin"/>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thin"/>
    </border>
    <border>
      <left/>
      <right/>
      <top/>
      <bottom style="thin"/>
    </border>
    <border>
      <left/>
      <right style="medium"/>
      <top/>
      <bottom style="thin"/>
    </border>
    <border>
      <left style="medium"/>
      <right style="medium"/>
      <top style="medium"/>
      <bottom/>
    </border>
    <border>
      <left style="medium"/>
      <right style="medium"/>
      <top/>
      <bottom style="medium"/>
    </border>
    <border>
      <left style="thin"/>
      <right style="thin"/>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11">
    <xf numFmtId="0" fontId="0" fillId="0" borderId="0" xfId="0" applyFont="1" applyAlignment="1">
      <alignment/>
    </xf>
    <xf numFmtId="0" fontId="55" fillId="0" borderId="0" xfId="0" applyFont="1" applyAlignment="1">
      <alignment horizontal="right" indent="15"/>
    </xf>
    <xf numFmtId="0" fontId="55" fillId="0" borderId="0" xfId="0" applyFont="1" applyAlignment="1">
      <alignment horizontal="justify"/>
    </xf>
    <xf numFmtId="0" fontId="56" fillId="0" borderId="0" xfId="0" applyFont="1" applyAlignment="1">
      <alignment horizontal="justify"/>
    </xf>
    <xf numFmtId="0" fontId="55" fillId="0" borderId="0" xfId="0" applyFont="1" applyAlignment="1">
      <alignment horizontal="right"/>
    </xf>
    <xf numFmtId="0" fontId="56" fillId="0" borderId="0" xfId="0" applyFont="1" applyAlignment="1">
      <alignment/>
    </xf>
    <xf numFmtId="0" fontId="57" fillId="0" borderId="0" xfId="0" applyFont="1" applyAlignment="1">
      <alignment/>
    </xf>
    <xf numFmtId="0" fontId="56" fillId="0" borderId="0" xfId="0" applyFont="1" applyAlignment="1">
      <alignment wrapText="1"/>
    </xf>
    <xf numFmtId="0" fontId="0" fillId="0" borderId="0" xfId="0" applyAlignment="1">
      <alignment/>
    </xf>
    <xf numFmtId="0" fontId="0" fillId="0" borderId="0" xfId="0" applyBorder="1" applyAlignment="1">
      <alignment/>
    </xf>
    <xf numFmtId="172" fontId="58" fillId="33" borderId="0" xfId="0" applyNumberFormat="1" applyFont="1" applyFill="1" applyBorder="1" applyAlignment="1">
      <alignment horizontal="center" vertical="top" wrapText="1"/>
    </xf>
    <xf numFmtId="0" fontId="0" fillId="0" borderId="0" xfId="0" applyBorder="1" applyAlignment="1">
      <alignment/>
    </xf>
    <xf numFmtId="0" fontId="56" fillId="0" borderId="0" xfId="0" applyFont="1" applyAlignment="1">
      <alignment horizontal="center"/>
    </xf>
    <xf numFmtId="0" fontId="59" fillId="0" borderId="0" xfId="0" applyFont="1" applyBorder="1" applyAlignment="1">
      <alignment vertical="top"/>
    </xf>
    <xf numFmtId="0" fontId="58" fillId="33" borderId="10" xfId="0" applyFont="1" applyFill="1" applyBorder="1" applyAlignment="1">
      <alignment vertical="top" wrapText="1"/>
    </xf>
    <xf numFmtId="0" fontId="0" fillId="33" borderId="10" xfId="0" applyFill="1" applyBorder="1" applyAlignment="1">
      <alignment vertical="top" wrapText="1"/>
    </xf>
    <xf numFmtId="0" fontId="58" fillId="33" borderId="10" xfId="0" applyFont="1" applyFill="1" applyBorder="1" applyAlignment="1">
      <alignment horizontal="center" vertical="top" wrapText="1"/>
    </xf>
    <xf numFmtId="0" fontId="56" fillId="0" borderId="0" xfId="0" applyFont="1" applyBorder="1" applyAlignment="1">
      <alignment/>
    </xf>
    <xf numFmtId="0" fontId="60" fillId="33" borderId="0" xfId="0" applyFont="1" applyFill="1" applyBorder="1" applyAlignment="1">
      <alignment horizontal="center" vertical="top" wrapText="1"/>
    </xf>
    <xf numFmtId="0" fontId="61" fillId="0" borderId="0" xfId="0" applyFont="1" applyAlignment="1">
      <alignment/>
    </xf>
    <xf numFmtId="0" fontId="60" fillId="33" borderId="0" xfId="0" applyFont="1" applyFill="1" applyBorder="1" applyAlignment="1">
      <alignment horizontal="left" vertical="top" wrapText="1"/>
    </xf>
    <xf numFmtId="173" fontId="2" fillId="34" borderId="10" xfId="0" applyNumberFormat="1" applyFont="1" applyFill="1" applyBorder="1" applyAlignment="1">
      <alignment horizontal="center" vertical="top" wrapText="1"/>
    </xf>
    <xf numFmtId="173" fontId="2" fillId="2" borderId="10" xfId="0" applyNumberFormat="1" applyFont="1" applyFill="1" applyBorder="1" applyAlignment="1">
      <alignment horizontal="center" vertical="top" wrapText="1"/>
    </xf>
    <xf numFmtId="173" fontId="2" fillId="33" borderId="10" xfId="0" applyNumberFormat="1" applyFont="1" applyFill="1" applyBorder="1" applyAlignment="1">
      <alignment horizontal="center" vertical="top" wrapText="1"/>
    </xf>
    <xf numFmtId="0" fontId="2" fillId="0" borderId="10" xfId="0" applyFont="1" applyBorder="1" applyAlignment="1">
      <alignment horizontal="left" vertical="top" wrapText="1"/>
    </xf>
    <xf numFmtId="172" fontId="2" fillId="0" borderId="10" xfId="0" applyNumberFormat="1" applyFont="1" applyBorder="1" applyAlignment="1">
      <alignment horizontal="center" vertical="top" wrapText="1"/>
    </xf>
    <xf numFmtId="172" fontId="2" fillId="34" borderId="10" xfId="0" applyNumberFormat="1" applyFont="1" applyFill="1" applyBorder="1" applyAlignment="1">
      <alignment vertical="top" wrapText="1"/>
    </xf>
    <xf numFmtId="172" fontId="2" fillId="34" borderId="10" xfId="0" applyNumberFormat="1" applyFont="1" applyFill="1" applyBorder="1" applyAlignment="1">
      <alignment horizontal="center" vertical="top" wrapText="1"/>
    </xf>
    <xf numFmtId="172" fontId="2" fillId="2" borderId="10" xfId="0" applyNumberFormat="1" applyFont="1" applyFill="1" applyBorder="1" applyAlignment="1">
      <alignment horizontal="center" vertical="top" wrapText="1"/>
    </xf>
    <xf numFmtId="172" fontId="2" fillId="33" borderId="10" xfId="0" applyNumberFormat="1" applyFont="1" applyFill="1" applyBorder="1" applyAlignment="1">
      <alignment horizontal="center" vertical="top" wrapText="1"/>
    </xf>
    <xf numFmtId="172" fontId="2" fillId="33" borderId="0" xfId="0" applyNumberFormat="1"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center" vertical="top" wrapText="1"/>
    </xf>
    <xf numFmtId="0" fontId="0" fillId="10" borderId="0" xfId="0" applyFill="1" applyAlignment="1">
      <alignment/>
    </xf>
    <xf numFmtId="0" fontId="2" fillId="33" borderId="10" xfId="0" applyFont="1" applyFill="1" applyBorder="1" applyAlignment="1">
      <alignment horizontal="left" vertical="top" wrapText="1"/>
    </xf>
    <xf numFmtId="0" fontId="56" fillId="0" borderId="0" xfId="0" applyFont="1" applyBorder="1" applyAlignment="1">
      <alignment/>
    </xf>
    <xf numFmtId="0" fontId="0" fillId="0" borderId="0" xfId="0" applyAlignment="1">
      <alignment horizontal="left"/>
    </xf>
    <xf numFmtId="0" fontId="59" fillId="0" borderId="10" xfId="0" applyFont="1" applyBorder="1" applyAlignment="1">
      <alignment horizontal="left" vertical="top" wrapText="1"/>
    </xf>
    <xf numFmtId="0" fontId="58" fillId="33" borderId="10" xfId="0" applyFont="1" applyFill="1" applyBorder="1" applyAlignment="1">
      <alignment horizontal="left" vertical="top" wrapText="1"/>
    </xf>
    <xf numFmtId="0" fontId="59" fillId="33" borderId="10" xfId="0" applyFont="1" applyFill="1" applyBorder="1" applyAlignment="1">
      <alignment horizontal="left" vertical="top" wrapText="1"/>
    </xf>
    <xf numFmtId="172" fontId="2" fillId="2" borderId="10" xfId="0" applyNumberFormat="1" applyFont="1" applyFill="1" applyBorder="1" applyAlignment="1">
      <alignment vertical="top" wrapText="1"/>
    </xf>
    <xf numFmtId="0" fontId="58" fillId="5" borderId="10" xfId="0" applyFont="1" applyFill="1" applyBorder="1" applyAlignment="1">
      <alignment vertical="top" wrapText="1"/>
    </xf>
    <xf numFmtId="172" fontId="2" fillId="5" borderId="10" xfId="0" applyNumberFormat="1" applyFont="1" applyFill="1" applyBorder="1" applyAlignment="1">
      <alignment horizontal="center" vertical="top" wrapText="1"/>
    </xf>
    <xf numFmtId="0" fontId="58" fillId="0" borderId="11" xfId="0" applyFont="1" applyBorder="1" applyAlignment="1">
      <alignment horizontal="center" vertical="top" wrapText="1"/>
    </xf>
    <xf numFmtId="0" fontId="56" fillId="0" borderId="12" xfId="0" applyFont="1" applyBorder="1" applyAlignment="1">
      <alignment horizontal="center" vertical="top" wrapText="1"/>
    </xf>
    <xf numFmtId="0" fontId="56" fillId="33" borderId="12" xfId="0" applyFont="1" applyFill="1" applyBorder="1" applyAlignment="1">
      <alignment horizontal="center" vertical="top" wrapText="1"/>
    </xf>
    <xf numFmtId="0" fontId="56" fillId="0" borderId="13" xfId="0" applyFont="1" applyBorder="1" applyAlignment="1">
      <alignment horizontal="center" vertical="top" wrapText="1"/>
    </xf>
    <xf numFmtId="0" fontId="58" fillId="5" borderId="10" xfId="0" applyFont="1" applyFill="1" applyBorder="1" applyAlignment="1">
      <alignment horizontal="center" vertical="top" wrapText="1"/>
    </xf>
    <xf numFmtId="0" fontId="58" fillId="5" borderId="10" xfId="0" applyFont="1" applyFill="1" applyBorder="1" applyAlignment="1">
      <alignment horizontal="left" vertical="top" wrapText="1"/>
    </xf>
    <xf numFmtId="0" fontId="58" fillId="2" borderId="10" xfId="0" applyFont="1" applyFill="1" applyBorder="1" applyAlignment="1">
      <alignment vertical="top" wrapText="1"/>
    </xf>
    <xf numFmtId="0" fontId="56" fillId="5" borderId="10" xfId="0" applyFont="1" applyFill="1" applyBorder="1" applyAlignment="1">
      <alignment horizontal="center" vertical="top" wrapText="1"/>
    </xf>
    <xf numFmtId="174" fontId="58" fillId="5" borderId="10" xfId="0" applyNumberFormat="1" applyFont="1" applyFill="1" applyBorder="1" applyAlignment="1">
      <alignment horizontal="center" vertical="top" wrapText="1"/>
    </xf>
    <xf numFmtId="173" fontId="56" fillId="5" borderId="10" xfId="0" applyNumberFormat="1" applyFont="1" applyFill="1" applyBorder="1" applyAlignment="1">
      <alignment horizontal="center" vertical="top" wrapText="1"/>
    </xf>
    <xf numFmtId="173" fontId="56" fillId="2" borderId="10" xfId="0" applyNumberFormat="1" applyFont="1" applyFill="1" applyBorder="1" applyAlignment="1">
      <alignment horizontal="center" vertical="top" wrapText="1"/>
    </xf>
    <xf numFmtId="0" fontId="56" fillId="5" borderId="10" xfId="0" applyFont="1" applyFill="1" applyBorder="1" applyAlignment="1">
      <alignment vertical="top" wrapText="1"/>
    </xf>
    <xf numFmtId="172" fontId="58" fillId="2" borderId="10" xfId="0" applyNumberFormat="1" applyFont="1" applyFill="1" applyBorder="1" applyAlignment="1">
      <alignment horizontal="center" vertical="top" wrapText="1"/>
    </xf>
    <xf numFmtId="172" fontId="58" fillId="34" borderId="10" xfId="0" applyNumberFormat="1" applyFont="1" applyFill="1" applyBorder="1" applyAlignment="1">
      <alignment horizontal="center" vertical="top" wrapText="1"/>
    </xf>
    <xf numFmtId="172" fontId="2" fillId="0" borderId="10" xfId="0" applyNumberFormat="1" applyFont="1" applyFill="1" applyBorder="1" applyAlignment="1">
      <alignment horizontal="center" vertical="top" wrapText="1"/>
    </xf>
    <xf numFmtId="0" fontId="56" fillId="0" borderId="12" xfId="0" applyFont="1" applyFill="1" applyBorder="1" applyAlignment="1">
      <alignment horizontal="center" vertical="top" wrapText="1"/>
    </xf>
    <xf numFmtId="0" fontId="58" fillId="0" borderId="10" xfId="0" applyFont="1" applyFill="1" applyBorder="1" applyAlignment="1">
      <alignment horizontal="left" vertical="top" wrapText="1"/>
    </xf>
    <xf numFmtId="0" fontId="0" fillId="0" borderId="0" xfId="0" applyFill="1" applyAlignment="1">
      <alignment/>
    </xf>
    <xf numFmtId="172" fontId="58" fillId="0" borderId="10" xfId="0" applyNumberFormat="1" applyFont="1" applyFill="1" applyBorder="1" applyAlignment="1">
      <alignment horizontal="center" vertical="top" wrapText="1"/>
    </xf>
    <xf numFmtId="0" fontId="57" fillId="0" borderId="0" xfId="0" applyFont="1" applyBorder="1" applyAlignment="1">
      <alignment/>
    </xf>
    <xf numFmtId="0" fontId="2" fillId="33" borderId="10" xfId="0" applyFont="1" applyFill="1" applyBorder="1" applyAlignment="1">
      <alignment horizontal="left" vertical="top" wrapText="1"/>
    </xf>
    <xf numFmtId="172" fontId="59" fillId="0" borderId="14" xfId="0" applyNumberFormat="1" applyFont="1" applyFill="1" applyBorder="1" applyAlignment="1">
      <alignment horizontal="center" vertical="top" wrapText="1"/>
    </xf>
    <xf numFmtId="0" fontId="58" fillId="33" borderId="10" xfId="0" applyFont="1" applyFill="1" applyBorder="1" applyAlignment="1">
      <alignment horizontal="left" vertical="top" wrapText="1"/>
    </xf>
    <xf numFmtId="0" fontId="58" fillId="5"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58" fillId="0" borderId="15" xfId="0" applyFont="1" applyFill="1" applyBorder="1" applyAlignment="1">
      <alignment horizontal="left" vertical="top" wrapText="1"/>
    </xf>
    <xf numFmtId="172" fontId="2" fillId="34" borderId="10" xfId="0" applyNumberFormat="1" applyFont="1" applyFill="1" applyBorder="1" applyAlignment="1">
      <alignment horizontal="center" vertical="center" wrapText="1"/>
    </xf>
    <xf numFmtId="172" fontId="2" fillId="2"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2" fontId="2" fillId="33" borderId="0" xfId="0" applyNumberFormat="1" applyFont="1" applyFill="1" applyBorder="1" applyAlignment="1">
      <alignment horizontal="left" wrapText="1"/>
    </xf>
    <xf numFmtId="172" fontId="0" fillId="0" borderId="0" xfId="0" applyNumberFormat="1" applyAlignment="1">
      <alignment/>
    </xf>
    <xf numFmtId="0" fontId="33" fillId="0" borderId="0" xfId="0" applyFont="1" applyAlignment="1">
      <alignment/>
    </xf>
    <xf numFmtId="0" fontId="33" fillId="0" borderId="0" xfId="0" applyFont="1" applyAlignment="1">
      <alignment/>
    </xf>
    <xf numFmtId="0" fontId="7" fillId="0" borderId="12" xfId="0" applyFont="1" applyBorder="1" applyAlignment="1">
      <alignment horizontal="center" vertical="top" wrapText="1"/>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172" fontId="34" fillId="0" borderId="0" xfId="0" applyNumberFormat="1" applyFont="1" applyAlignment="1">
      <alignment/>
    </xf>
    <xf numFmtId="172" fontId="58" fillId="0" borderId="10" xfId="0" applyNumberFormat="1" applyFont="1" applyFill="1" applyBorder="1" applyAlignment="1">
      <alignment vertical="top" wrapText="1"/>
    </xf>
    <xf numFmtId="172" fontId="58" fillId="0" borderId="10" xfId="0" applyNumberFormat="1" applyFont="1" applyFill="1" applyBorder="1" applyAlignment="1">
      <alignment horizontal="left" vertical="top" wrapText="1"/>
    </xf>
    <xf numFmtId="0" fontId="58" fillId="0" borderId="0" xfId="0" applyFont="1" applyAlignment="1">
      <alignment horizontal="justify" wrapText="1"/>
    </xf>
    <xf numFmtId="0" fontId="58" fillId="0" borderId="0" xfId="0" applyFont="1" applyAlignment="1">
      <alignment wrapText="1"/>
    </xf>
    <xf numFmtId="0" fontId="62" fillId="0" borderId="0" xfId="0" applyFont="1" applyAlignment="1">
      <alignment/>
    </xf>
    <xf numFmtId="0" fontId="56" fillId="0" borderId="0" xfId="0" applyFont="1" applyAlignment="1">
      <alignment horizontal="center"/>
    </xf>
    <xf numFmtId="0" fontId="2" fillId="33" borderId="10" xfId="0" applyFont="1" applyFill="1" applyBorder="1" applyAlignment="1">
      <alignment horizontal="left"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56" fillId="0" borderId="0" xfId="0" applyFont="1" applyBorder="1" applyAlignment="1">
      <alignment horizontal="left" wrapText="1"/>
    </xf>
    <xf numFmtId="0" fontId="2" fillId="33" borderId="10" xfId="0" applyFont="1" applyFill="1" applyBorder="1" applyAlignment="1">
      <alignment horizontal="center" vertical="top" wrapText="1"/>
    </xf>
    <xf numFmtId="0" fontId="2" fillId="0" borderId="10" xfId="0" applyFont="1" applyBorder="1" applyAlignment="1">
      <alignment horizontal="left" vertical="top" wrapText="1"/>
    </xf>
    <xf numFmtId="0" fontId="56" fillId="0" borderId="0" xfId="0" applyFont="1" applyAlignment="1">
      <alignment horizontal="justify" wrapText="1"/>
    </xf>
    <xf numFmtId="0" fontId="56" fillId="0" borderId="0" xfId="0" applyFont="1" applyAlignment="1">
      <alignment wrapText="1"/>
    </xf>
    <xf numFmtId="0" fontId="58" fillId="34" borderId="22" xfId="0" applyFont="1" applyFill="1" applyBorder="1" applyAlignment="1">
      <alignment horizontal="center" vertical="top" wrapText="1"/>
    </xf>
    <xf numFmtId="0" fontId="58" fillId="34" borderId="23" xfId="0" applyFont="1" applyFill="1" applyBorder="1" applyAlignment="1">
      <alignment horizontal="center" vertical="top" wrapText="1"/>
    </xf>
    <xf numFmtId="0" fontId="58" fillId="33" borderId="22" xfId="0" applyFont="1" applyFill="1" applyBorder="1" applyAlignment="1">
      <alignment vertical="top" wrapText="1"/>
    </xf>
    <xf numFmtId="0" fontId="58" fillId="33" borderId="23" xfId="0" applyFont="1" applyFill="1" applyBorder="1" applyAlignment="1">
      <alignment vertical="top" wrapText="1"/>
    </xf>
    <xf numFmtId="0" fontId="58" fillId="2" borderId="22" xfId="0" applyFont="1" applyFill="1" applyBorder="1" applyAlignment="1">
      <alignment horizontal="center" vertical="top" wrapText="1"/>
    </xf>
    <xf numFmtId="0" fontId="58" fillId="2" borderId="23" xfId="0" applyFont="1" applyFill="1" applyBorder="1" applyAlignment="1">
      <alignment horizontal="center" vertical="top" wrapText="1"/>
    </xf>
    <xf numFmtId="49" fontId="58" fillId="0" borderId="10" xfId="0" applyNumberFormat="1" applyFont="1" applyFill="1" applyBorder="1" applyAlignment="1">
      <alignment horizontal="center" vertical="top" wrapText="1"/>
    </xf>
    <xf numFmtId="0" fontId="58" fillId="33" borderId="10"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24" xfId="0" applyFont="1" applyFill="1" applyBorder="1" applyAlignment="1">
      <alignment horizontal="center" vertical="top" wrapText="1"/>
    </xf>
    <xf numFmtId="0" fontId="2" fillId="33" borderId="14" xfId="0" applyFont="1" applyFill="1" applyBorder="1" applyAlignment="1">
      <alignment horizontal="center" vertical="top" wrapText="1"/>
    </xf>
    <xf numFmtId="0" fontId="59" fillId="0" borderId="15" xfId="0" applyFont="1" applyBorder="1" applyAlignment="1">
      <alignment horizontal="center" vertical="top" wrapText="1"/>
    </xf>
    <xf numFmtId="0" fontId="59" fillId="0" borderId="24" xfId="0" applyFont="1" applyBorder="1" applyAlignment="1">
      <alignment horizontal="center" vertical="top" wrapText="1"/>
    </xf>
    <xf numFmtId="0" fontId="59" fillId="0" borderId="14" xfId="0" applyFont="1" applyBorder="1" applyAlignment="1">
      <alignment horizontal="center" vertical="top" wrapText="1"/>
    </xf>
    <xf numFmtId="0" fontId="58" fillId="0" borderId="15" xfId="0" applyFont="1" applyBorder="1" applyAlignment="1">
      <alignment horizontal="left" vertical="top" wrapText="1"/>
    </xf>
    <xf numFmtId="0" fontId="58" fillId="0" borderId="24" xfId="0" applyFont="1" applyBorder="1" applyAlignment="1">
      <alignment horizontal="left" vertical="top" wrapText="1"/>
    </xf>
    <xf numFmtId="0" fontId="58" fillId="0" borderId="14" xfId="0" applyFont="1" applyBorder="1" applyAlignment="1">
      <alignment horizontal="left" vertical="top" wrapText="1"/>
    </xf>
    <xf numFmtId="0" fontId="58" fillId="33" borderId="15" xfId="0" applyFont="1" applyFill="1" applyBorder="1" applyAlignment="1">
      <alignment horizontal="center" vertical="top" wrapText="1"/>
    </xf>
    <xf numFmtId="0" fontId="58" fillId="33" borderId="24" xfId="0" applyFont="1" applyFill="1" applyBorder="1" applyAlignment="1">
      <alignment horizontal="center" vertical="top" wrapText="1"/>
    </xf>
    <xf numFmtId="0" fontId="58" fillId="33" borderId="14" xfId="0" applyFont="1" applyFill="1" applyBorder="1" applyAlignment="1">
      <alignment horizontal="center" vertical="top" wrapText="1"/>
    </xf>
    <xf numFmtId="0" fontId="58" fillId="0" borderId="22" xfId="0" applyFont="1" applyBorder="1" applyAlignment="1">
      <alignment vertical="top" wrapText="1"/>
    </xf>
    <xf numFmtId="0" fontId="58" fillId="0" borderId="25" xfId="0" applyFont="1" applyBorder="1" applyAlignment="1">
      <alignment vertical="top" wrapText="1"/>
    </xf>
    <xf numFmtId="0" fontId="58" fillId="0" borderId="23" xfId="0" applyFont="1" applyBorder="1" applyAlignment="1">
      <alignment vertical="top" wrapText="1"/>
    </xf>
    <xf numFmtId="0" fontId="58" fillId="0" borderId="26" xfId="0" applyFont="1" applyBorder="1" applyAlignment="1">
      <alignment horizontal="center" vertical="top" wrapText="1"/>
    </xf>
    <xf numFmtId="0" fontId="58" fillId="0" borderId="27" xfId="0" applyFont="1" applyBorder="1" applyAlignment="1">
      <alignment horizontal="center" vertical="top" wrapText="1"/>
    </xf>
    <xf numFmtId="0" fontId="58" fillId="0" borderId="28" xfId="0" applyFont="1" applyBorder="1" applyAlignment="1">
      <alignment horizontal="center" vertical="top" wrapText="1"/>
    </xf>
    <xf numFmtId="0" fontId="58" fillId="0" borderId="22" xfId="0" applyFont="1" applyBorder="1" applyAlignment="1">
      <alignment horizontal="center" vertical="top" wrapText="1"/>
    </xf>
    <xf numFmtId="0" fontId="0" fillId="0" borderId="25" xfId="0" applyBorder="1" applyAlignment="1">
      <alignment vertical="top" wrapText="1"/>
    </xf>
    <xf numFmtId="0" fontId="0" fillId="0" borderId="23" xfId="0" applyBorder="1" applyAlignment="1">
      <alignment vertical="top" wrapText="1"/>
    </xf>
    <xf numFmtId="172" fontId="58" fillId="33" borderId="10" xfId="0" applyNumberFormat="1" applyFont="1" applyFill="1" applyBorder="1" applyAlignment="1">
      <alignment horizontal="center" vertical="top" wrapText="1"/>
    </xf>
    <xf numFmtId="0" fontId="58" fillId="33" borderId="22" xfId="0" applyFont="1" applyFill="1" applyBorder="1" applyAlignment="1">
      <alignment horizontal="center" vertical="top" wrapText="1"/>
    </xf>
    <xf numFmtId="0" fontId="58" fillId="33" borderId="25" xfId="0" applyFont="1" applyFill="1" applyBorder="1" applyAlignment="1">
      <alignment horizontal="center" vertical="top" wrapText="1"/>
    </xf>
    <xf numFmtId="0" fontId="58" fillId="33" borderId="23" xfId="0" applyFont="1" applyFill="1" applyBorder="1" applyAlignment="1">
      <alignment horizontal="center" vertical="top" wrapText="1"/>
    </xf>
    <xf numFmtId="0" fontId="58" fillId="0" borderId="25" xfId="0" applyFont="1" applyBorder="1" applyAlignment="1">
      <alignment horizontal="center" vertical="top" wrapText="1"/>
    </xf>
    <xf numFmtId="0" fontId="58" fillId="0" borderId="23" xfId="0" applyFont="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58" fillId="5" borderId="10" xfId="0" applyFont="1" applyFill="1" applyBorder="1" applyAlignment="1">
      <alignment horizontal="left" vertical="top" wrapText="1"/>
    </xf>
    <xf numFmtId="0" fontId="58" fillId="0" borderId="0" xfId="0" applyFont="1" applyAlignment="1">
      <alignment horizontal="right" vertical="top" wrapText="1"/>
    </xf>
    <xf numFmtId="0" fontId="56" fillId="0" borderId="0" xfId="0" applyFont="1" applyAlignment="1">
      <alignment horizontal="right"/>
    </xf>
    <xf numFmtId="0" fontId="58" fillId="0" borderId="22" xfId="0" applyFont="1" applyBorder="1" applyAlignment="1">
      <alignment horizontal="left" vertical="top" wrapText="1"/>
    </xf>
    <xf numFmtId="0" fontId="0" fillId="0" borderId="25" xfId="0" applyBorder="1" applyAlignment="1">
      <alignment horizontal="left" vertical="top" wrapText="1"/>
    </xf>
    <xf numFmtId="0" fontId="0" fillId="0" borderId="23" xfId="0" applyBorder="1" applyAlignment="1">
      <alignment horizontal="left" vertical="top" wrapText="1"/>
    </xf>
    <xf numFmtId="0" fontId="2" fillId="0" borderId="25" xfId="0" applyFont="1" applyBorder="1" applyAlignment="1">
      <alignment vertical="top" wrapText="1"/>
    </xf>
    <xf numFmtId="0" fontId="2" fillId="0" borderId="23" xfId="0" applyFont="1" applyBorder="1" applyAlignment="1">
      <alignment vertical="top" wrapText="1"/>
    </xf>
    <xf numFmtId="0" fontId="3" fillId="0" borderId="29" xfId="0" applyFont="1" applyBorder="1" applyAlignment="1">
      <alignment horizontal="center"/>
    </xf>
    <xf numFmtId="0" fontId="2" fillId="34" borderId="25" xfId="0" applyFont="1" applyFill="1" applyBorder="1" applyAlignment="1">
      <alignment horizontal="center" vertical="top" wrapText="1"/>
    </xf>
    <xf numFmtId="0" fontId="2" fillId="34" borderId="23"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0" borderId="10" xfId="0" applyFont="1" applyBorder="1" applyAlignment="1">
      <alignment horizontal="center" vertical="top" wrapText="1"/>
    </xf>
    <xf numFmtId="0" fontId="2" fillId="5" borderId="10" xfId="0" applyFont="1" applyFill="1" applyBorder="1" applyAlignment="1">
      <alignment horizontal="left" vertical="top" wrapText="1"/>
    </xf>
    <xf numFmtId="0" fontId="58" fillId="0" borderId="15" xfId="0" applyFont="1" applyFill="1" applyBorder="1" applyAlignment="1">
      <alignment horizontal="center" vertical="top" wrapText="1"/>
    </xf>
    <xf numFmtId="0" fontId="58" fillId="0" borderId="24" xfId="0" applyFont="1" applyFill="1" applyBorder="1" applyAlignment="1">
      <alignment horizontal="center" vertical="top" wrapText="1"/>
    </xf>
    <xf numFmtId="0" fontId="58" fillId="0" borderId="14" xfId="0" applyFont="1" applyFill="1" applyBorder="1" applyAlignment="1">
      <alignment horizontal="center" vertical="top" wrapText="1"/>
    </xf>
    <xf numFmtId="0" fontId="58" fillId="0" borderId="10"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14" xfId="0" applyFont="1" applyFill="1" applyBorder="1" applyAlignment="1">
      <alignment horizontal="center" vertical="top" wrapText="1"/>
    </xf>
    <xf numFmtId="0" fontId="6"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56" fillId="0" borderId="0" xfId="0" applyFont="1" applyAlignment="1">
      <alignment/>
    </xf>
    <xf numFmtId="0" fontId="56" fillId="0" borderId="20" xfId="0" applyFont="1" applyBorder="1" applyAlignment="1">
      <alignment horizontal="right" wrapText="1"/>
    </xf>
    <xf numFmtId="0" fontId="56" fillId="0" borderId="20" xfId="0" applyFont="1" applyBorder="1" applyAlignment="1">
      <alignment horizontal="right"/>
    </xf>
    <xf numFmtId="0" fontId="56" fillId="0" borderId="30" xfId="0" applyFont="1" applyBorder="1" applyAlignment="1">
      <alignment horizontal="center"/>
    </xf>
    <xf numFmtId="172" fontId="60" fillId="33" borderId="15" xfId="0" applyNumberFormat="1" applyFont="1" applyFill="1" applyBorder="1" applyAlignment="1">
      <alignment horizontal="center" vertical="top" wrapText="1"/>
    </xf>
    <xf numFmtId="172" fontId="60" fillId="33" borderId="24" xfId="0" applyNumberFormat="1" applyFont="1" applyFill="1" applyBorder="1" applyAlignment="1">
      <alignment horizontal="center" vertical="top" wrapText="1"/>
    </xf>
    <xf numFmtId="172" fontId="60" fillId="33" borderId="14" xfId="0" applyNumberFormat="1" applyFont="1" applyFill="1" applyBorder="1" applyAlignment="1">
      <alignment horizontal="center" vertical="top" wrapText="1"/>
    </xf>
    <xf numFmtId="0" fontId="2" fillId="0" borderId="15" xfId="0" applyFont="1" applyBorder="1" applyAlignment="1">
      <alignment horizontal="left" vertical="top" wrapText="1"/>
    </xf>
    <xf numFmtId="0" fontId="2" fillId="0" borderId="24" xfId="0" applyFont="1" applyBorder="1" applyAlignment="1">
      <alignment horizontal="left" vertical="top" wrapText="1"/>
    </xf>
    <xf numFmtId="0" fontId="2" fillId="0" borderId="14" xfId="0" applyFont="1" applyBorder="1" applyAlignment="1">
      <alignment horizontal="left" vertical="top" wrapText="1"/>
    </xf>
    <xf numFmtId="0" fontId="2" fillId="33" borderId="15"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14" xfId="0" applyFont="1" applyFill="1" applyBorder="1" applyAlignment="1">
      <alignment horizontal="left" vertical="top" wrapText="1"/>
    </xf>
    <xf numFmtId="0" fontId="56" fillId="0" borderId="0" xfId="0" applyFont="1" applyBorder="1" applyAlignment="1">
      <alignment horizontal="justify" wrapText="1"/>
    </xf>
    <xf numFmtId="0" fontId="56" fillId="0" borderId="0" xfId="0" applyFont="1" applyBorder="1" applyAlignment="1">
      <alignment wrapText="1"/>
    </xf>
    <xf numFmtId="172" fontId="2" fillId="33" borderId="0" xfId="0" applyNumberFormat="1" applyFont="1" applyFill="1" applyBorder="1" applyAlignment="1">
      <alignment horizontal="left" wrapText="1"/>
    </xf>
    <xf numFmtId="0" fontId="60" fillId="33" borderId="10" xfId="0" applyFont="1" applyFill="1" applyBorder="1" applyAlignment="1">
      <alignment horizontal="center" vertical="top" wrapText="1"/>
    </xf>
    <xf numFmtId="0" fontId="0" fillId="33" borderId="15" xfId="0" applyFill="1" applyBorder="1" applyAlignment="1">
      <alignment horizontal="center" vertical="top" wrapText="1"/>
    </xf>
    <xf numFmtId="0" fontId="0" fillId="33" borderId="24" xfId="0" applyFill="1" applyBorder="1" applyAlignment="1">
      <alignment horizontal="center" vertical="top" wrapText="1"/>
    </xf>
    <xf numFmtId="0" fontId="0" fillId="33" borderId="14" xfId="0" applyFill="1" applyBorder="1" applyAlignment="1">
      <alignment horizontal="center" vertical="top" wrapText="1"/>
    </xf>
    <xf numFmtId="0" fontId="56" fillId="0" borderId="20" xfId="0" applyFont="1" applyBorder="1" applyAlignment="1">
      <alignment horizontal="left"/>
    </xf>
    <xf numFmtId="0" fontId="60" fillId="33" borderId="15" xfId="0" applyFont="1" applyFill="1" applyBorder="1" applyAlignment="1">
      <alignment horizontal="center" vertical="top" wrapText="1"/>
    </xf>
    <xf numFmtId="0" fontId="60" fillId="33" borderId="24" xfId="0" applyFont="1" applyFill="1" applyBorder="1" applyAlignment="1">
      <alignment horizontal="center" vertical="top" wrapText="1"/>
    </xf>
    <xf numFmtId="0" fontId="60" fillId="33" borderId="14" xfId="0" applyFont="1" applyFill="1" applyBorder="1" applyAlignment="1">
      <alignment horizontal="center" vertical="top" wrapText="1"/>
    </xf>
    <xf numFmtId="0" fontId="0" fillId="0" borderId="14" xfId="0" applyBorder="1" applyAlignment="1">
      <alignment horizontal="left" vertical="top" wrapText="1"/>
    </xf>
    <xf numFmtId="174" fontId="58" fillId="0" borderId="15" xfId="0" applyNumberFormat="1" applyFont="1" applyFill="1" applyBorder="1" applyAlignment="1">
      <alignment horizontal="center" vertical="top" wrapText="1"/>
    </xf>
    <xf numFmtId="174" fontId="58" fillId="0" borderId="24" xfId="0" applyNumberFormat="1" applyFont="1" applyFill="1" applyBorder="1" applyAlignment="1">
      <alignment horizontal="center" vertical="top" wrapText="1"/>
    </xf>
    <xf numFmtId="174" fontId="58" fillId="0" borderId="14" xfId="0" applyNumberFormat="1" applyFont="1" applyFill="1" applyBorder="1" applyAlignment="1">
      <alignment horizontal="center" vertical="top" wrapText="1"/>
    </xf>
    <xf numFmtId="0" fontId="2" fillId="0" borderId="15"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4" xfId="0" applyFont="1" applyFill="1" applyBorder="1" applyAlignment="1">
      <alignment horizontal="left" vertical="top" wrapText="1"/>
    </xf>
    <xf numFmtId="0" fontId="58" fillId="0" borderId="15" xfId="0" applyFont="1" applyFill="1" applyBorder="1" applyAlignment="1">
      <alignment horizontal="left" vertical="top" wrapText="1"/>
    </xf>
    <xf numFmtId="0" fontId="58" fillId="0" borderId="24" xfId="0" applyFont="1" applyFill="1" applyBorder="1" applyAlignment="1">
      <alignment horizontal="left" vertical="top" wrapText="1"/>
    </xf>
    <xf numFmtId="0" fontId="58" fillId="0" borderId="14" xfId="0" applyFont="1" applyFill="1" applyBorder="1" applyAlignment="1">
      <alignment horizontal="left" vertical="top" wrapText="1"/>
    </xf>
    <xf numFmtId="172" fontId="58" fillId="33" borderId="15" xfId="0" applyNumberFormat="1" applyFont="1" applyFill="1" applyBorder="1" applyAlignment="1">
      <alignment horizontal="center" vertical="top" wrapText="1"/>
    </xf>
    <xf numFmtId="172" fontId="58" fillId="33" borderId="24" xfId="0" applyNumberFormat="1" applyFont="1" applyFill="1" applyBorder="1" applyAlignment="1">
      <alignment horizontal="center" vertical="top" wrapText="1"/>
    </xf>
    <xf numFmtId="172" fontId="58" fillId="33" borderId="14" xfId="0" applyNumberFormat="1" applyFont="1" applyFill="1" applyBorder="1" applyAlignment="1">
      <alignment horizontal="center" vertical="top" wrapText="1"/>
    </xf>
    <xf numFmtId="0" fontId="58" fillId="33" borderId="10" xfId="0" applyFont="1" applyFill="1" applyBorder="1" applyAlignment="1">
      <alignment horizontal="left" vertical="top" wrapText="1"/>
    </xf>
    <xf numFmtId="0" fontId="58" fillId="0" borderId="15" xfId="0" applyFont="1" applyBorder="1" applyAlignment="1">
      <alignment horizontal="center" vertical="top" wrapText="1"/>
    </xf>
    <xf numFmtId="0" fontId="58" fillId="0" borderId="24" xfId="0" applyFont="1" applyBorder="1" applyAlignment="1">
      <alignment horizontal="center" vertical="top" wrapText="1"/>
    </xf>
    <xf numFmtId="0" fontId="58" fillId="0" borderId="14" xfId="0" applyFont="1" applyBorder="1" applyAlignment="1">
      <alignment horizontal="center" vertical="top" wrapText="1"/>
    </xf>
    <xf numFmtId="0" fontId="56" fillId="0" borderId="15" xfId="0" applyFont="1" applyBorder="1" applyAlignment="1">
      <alignment horizontal="center" vertical="top" wrapText="1"/>
    </xf>
    <xf numFmtId="0" fontId="56" fillId="0" borderId="24" xfId="0" applyFont="1" applyBorder="1" applyAlignment="1">
      <alignment horizontal="center" vertical="top" wrapText="1"/>
    </xf>
    <xf numFmtId="0" fontId="56" fillId="0" borderId="14" xfId="0" applyFont="1" applyBorder="1" applyAlignment="1">
      <alignment horizontal="center" vertical="top" wrapText="1"/>
    </xf>
    <xf numFmtId="172" fontId="2" fillId="0" borderId="10" xfId="0" applyNumberFormat="1" applyFont="1" applyFill="1" applyBorder="1" applyAlignment="1">
      <alignment horizontal="left" vertical="top" wrapText="1"/>
    </xf>
    <xf numFmtId="172" fontId="2" fillId="0" borderId="10" xfId="0" applyNumberFormat="1"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08"/>
  <sheetViews>
    <sheetView tabSelected="1" workbookViewId="0" topLeftCell="A1">
      <pane xSplit="4" ySplit="8" topLeftCell="E9" activePane="bottomRight" state="frozen"/>
      <selection pane="topLeft" activeCell="A1" sqref="A1"/>
      <selection pane="topRight" activeCell="E1" sqref="E1"/>
      <selection pane="bottomLeft" activeCell="A9" sqref="A9"/>
      <selection pane="bottomRight" activeCell="J107" sqref="J107"/>
    </sheetView>
  </sheetViews>
  <sheetFormatPr defaultColWidth="9.140625" defaultRowHeight="15"/>
  <cols>
    <col min="1" max="1" width="3.28125" style="0" customWidth="1"/>
    <col min="2" max="2" width="18.140625" style="0" customWidth="1"/>
    <col min="3" max="3" width="11.28125" style="0" customWidth="1"/>
    <col min="4" max="4" width="12.421875" style="0" customWidth="1"/>
    <col min="5" max="5" width="7.8515625" style="79" customWidth="1"/>
    <col min="6" max="6" width="7.421875" style="79" customWidth="1"/>
    <col min="7" max="7" width="7.7109375" style="79" customWidth="1"/>
    <col min="8" max="8" width="9.00390625" style="0" bestFit="1" customWidth="1"/>
    <col min="9" max="24" width="7.7109375" style="0" customWidth="1"/>
    <col min="25" max="25" width="7.57421875" style="0" customWidth="1"/>
    <col min="26" max="26" width="7.7109375" style="0" customWidth="1"/>
    <col min="27" max="27" width="6.00390625" style="0" customWidth="1"/>
    <col min="28" max="28" width="6.421875" style="0" customWidth="1"/>
    <col min="29" max="29" width="7.140625" style="0" customWidth="1"/>
    <col min="30" max="30" width="6.140625" style="0" customWidth="1"/>
    <col min="31" max="31" width="5.421875" style="0" customWidth="1"/>
    <col min="32" max="32" width="6.7109375" style="0" customWidth="1"/>
    <col min="33" max="33" width="6.57421875" style="0" customWidth="1"/>
    <col min="34" max="34" width="7.57421875" style="0" customWidth="1"/>
    <col min="35" max="35" width="8.00390625" style="0" customWidth="1"/>
    <col min="36" max="36" width="7.7109375" style="0" customWidth="1"/>
    <col min="37" max="37" width="5.421875" style="0" customWidth="1"/>
    <col min="38" max="38" width="7.7109375" style="0" customWidth="1"/>
    <col min="39" max="39" width="6.28125" style="0" customWidth="1"/>
    <col min="40" max="40" width="5.28125" style="0" customWidth="1"/>
    <col min="41" max="41" width="6.57421875" style="0" customWidth="1"/>
    <col min="42" max="42" width="4.421875" style="0" customWidth="1"/>
    <col min="43" max="43" width="6.8515625" style="0" customWidth="1"/>
    <col min="44" max="44" width="70.140625" style="0" customWidth="1"/>
    <col min="45" max="45" width="42.421875" style="0" customWidth="1"/>
  </cols>
  <sheetData>
    <row r="1" spans="1:23" ht="12.75" customHeight="1">
      <c r="A1" s="1" t="s">
        <v>0</v>
      </c>
      <c r="I1" s="142" t="s">
        <v>54</v>
      </c>
      <c r="J1" s="142"/>
      <c r="K1" s="142"/>
      <c r="L1" s="142"/>
      <c r="M1" s="142"/>
      <c r="N1" s="142"/>
      <c r="O1" s="142"/>
      <c r="P1" s="142"/>
      <c r="Q1" s="142"/>
      <c r="R1" s="142"/>
      <c r="S1" s="7"/>
      <c r="T1" s="7"/>
      <c r="U1" s="7"/>
      <c r="V1" s="7"/>
      <c r="W1" s="7"/>
    </row>
    <row r="2" spans="1:45" ht="20.25" customHeight="1">
      <c r="A2" s="2"/>
      <c r="B2" s="8"/>
      <c r="C2" s="8"/>
      <c r="D2" s="8"/>
      <c r="E2" s="80"/>
      <c r="F2" s="80"/>
      <c r="G2" s="80"/>
      <c r="H2" s="8"/>
      <c r="I2" s="142"/>
      <c r="J2" s="142"/>
      <c r="K2" s="142"/>
      <c r="L2" s="142"/>
      <c r="M2" s="142"/>
      <c r="N2" s="142"/>
      <c r="O2" s="142"/>
      <c r="P2" s="142"/>
      <c r="Q2" s="142"/>
      <c r="R2" s="142"/>
      <c r="S2" s="7"/>
      <c r="T2" s="7"/>
      <c r="U2" s="7"/>
      <c r="V2" s="7"/>
      <c r="W2" s="7"/>
      <c r="X2" s="8"/>
      <c r="Y2" s="8"/>
      <c r="Z2" s="8"/>
      <c r="AA2" s="8"/>
      <c r="AB2" s="8"/>
      <c r="AC2" s="8"/>
      <c r="AD2" s="8"/>
      <c r="AE2" s="8"/>
      <c r="AF2" s="78"/>
      <c r="AG2" s="8"/>
      <c r="AH2" s="8"/>
      <c r="AI2" s="8"/>
      <c r="AJ2" s="8"/>
      <c r="AK2" s="8"/>
      <c r="AL2" s="8"/>
      <c r="AM2" s="8"/>
      <c r="AN2" s="8"/>
      <c r="AO2" s="8"/>
      <c r="AP2" s="8"/>
      <c r="AQ2" s="8"/>
      <c r="AR2" s="8"/>
      <c r="AS2" s="8"/>
    </row>
    <row r="3" spans="1:21" ht="10.5" customHeight="1">
      <c r="A3" s="143"/>
      <c r="B3" s="143"/>
      <c r="C3" s="143"/>
      <c r="D3" s="143"/>
      <c r="E3" s="143"/>
      <c r="F3" s="143"/>
      <c r="G3" s="143"/>
      <c r="H3" s="143"/>
      <c r="I3" s="143"/>
      <c r="J3" s="143"/>
      <c r="K3" s="143"/>
      <c r="L3" s="143"/>
      <c r="M3" s="143"/>
      <c r="N3" s="143"/>
      <c r="O3" s="143"/>
      <c r="P3" s="143"/>
      <c r="Q3" s="143"/>
      <c r="R3" s="143"/>
      <c r="S3" s="8"/>
      <c r="T3" s="8"/>
      <c r="U3" s="6"/>
    </row>
    <row r="4" spans="1:45" ht="21" customHeight="1" thickBot="1">
      <c r="A4" s="149" t="s">
        <v>79</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8"/>
      <c r="AJ4" s="8"/>
      <c r="AK4" s="8"/>
      <c r="AL4" s="8"/>
      <c r="AM4" s="8"/>
      <c r="AN4" s="8"/>
      <c r="AO4" s="8"/>
      <c r="AP4" s="8"/>
      <c r="AQ4" s="8"/>
      <c r="AR4" s="8"/>
      <c r="AS4" s="8"/>
    </row>
    <row r="5" spans="1:45" ht="12" customHeight="1" thickBot="1">
      <c r="A5" s="130" t="s">
        <v>1</v>
      </c>
      <c r="B5" s="144" t="s">
        <v>42</v>
      </c>
      <c r="C5" s="130" t="s">
        <v>52</v>
      </c>
      <c r="D5" s="130" t="s">
        <v>11</v>
      </c>
      <c r="E5" s="93" t="s">
        <v>43</v>
      </c>
      <c r="F5" s="94"/>
      <c r="G5" s="95"/>
      <c r="H5" s="127" t="s">
        <v>2</v>
      </c>
      <c r="I5" s="128"/>
      <c r="J5" s="128"/>
      <c r="K5" s="128"/>
      <c r="L5" s="128"/>
      <c r="M5" s="128"/>
      <c r="N5" s="128"/>
      <c r="O5" s="128"/>
      <c r="P5" s="128"/>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40"/>
      <c r="AR5" s="134" t="s">
        <v>3</v>
      </c>
      <c r="AS5" s="124" t="s">
        <v>4</v>
      </c>
    </row>
    <row r="6" spans="1:63" ht="15" customHeight="1" thickBot="1">
      <c r="A6" s="137"/>
      <c r="B6" s="145"/>
      <c r="C6" s="137"/>
      <c r="D6" s="131"/>
      <c r="E6" s="96"/>
      <c r="F6" s="97"/>
      <c r="G6" s="98"/>
      <c r="H6" s="127" t="s">
        <v>5</v>
      </c>
      <c r="I6" s="128"/>
      <c r="J6" s="129"/>
      <c r="K6" s="127" t="s">
        <v>12</v>
      </c>
      <c r="L6" s="128"/>
      <c r="M6" s="129"/>
      <c r="N6" s="127" t="s">
        <v>13</v>
      </c>
      <c r="O6" s="128"/>
      <c r="P6" s="129"/>
      <c r="Q6" s="127" t="s">
        <v>14</v>
      </c>
      <c r="R6" s="128"/>
      <c r="S6" s="129"/>
      <c r="T6" s="127" t="s">
        <v>15</v>
      </c>
      <c r="U6" s="128"/>
      <c r="V6" s="129"/>
      <c r="W6" s="127" t="s">
        <v>16</v>
      </c>
      <c r="X6" s="128"/>
      <c r="Y6" s="129"/>
      <c r="Z6" s="127" t="s">
        <v>17</v>
      </c>
      <c r="AA6" s="128"/>
      <c r="AB6" s="129"/>
      <c r="AC6" s="127" t="s">
        <v>18</v>
      </c>
      <c r="AD6" s="128"/>
      <c r="AE6" s="129"/>
      <c r="AF6" s="127" t="s">
        <v>19</v>
      </c>
      <c r="AG6" s="128"/>
      <c r="AH6" s="129"/>
      <c r="AI6" s="127" t="s">
        <v>20</v>
      </c>
      <c r="AJ6" s="128"/>
      <c r="AK6" s="129"/>
      <c r="AL6" s="127" t="s">
        <v>21</v>
      </c>
      <c r="AM6" s="128"/>
      <c r="AN6" s="129"/>
      <c r="AO6" s="127" t="s">
        <v>6</v>
      </c>
      <c r="AP6" s="128"/>
      <c r="AQ6" s="129"/>
      <c r="AR6" s="135"/>
      <c r="AS6" s="125"/>
      <c r="BC6" s="62"/>
      <c r="BD6" s="62"/>
      <c r="BE6" s="62"/>
      <c r="BF6" s="62"/>
      <c r="BG6" s="62"/>
      <c r="BH6" s="62"/>
      <c r="BI6" s="62"/>
      <c r="BJ6" s="62"/>
      <c r="BK6" s="62"/>
    </row>
    <row r="7" spans="1:63" ht="15">
      <c r="A7" s="137"/>
      <c r="B7" s="145"/>
      <c r="C7" s="137"/>
      <c r="D7" s="131"/>
      <c r="E7" s="150" t="s">
        <v>7</v>
      </c>
      <c r="F7" s="152" t="s">
        <v>8</v>
      </c>
      <c r="G7" s="147" t="s">
        <v>9</v>
      </c>
      <c r="H7" s="104" t="s">
        <v>7</v>
      </c>
      <c r="I7" s="108" t="s">
        <v>8</v>
      </c>
      <c r="J7" s="106" t="s">
        <v>9</v>
      </c>
      <c r="K7" s="104" t="s">
        <v>7</v>
      </c>
      <c r="L7" s="108" t="s">
        <v>8</v>
      </c>
      <c r="M7" s="106" t="s">
        <v>9</v>
      </c>
      <c r="N7" s="104" t="s">
        <v>7</v>
      </c>
      <c r="O7" s="108" t="s">
        <v>8</v>
      </c>
      <c r="P7" s="106" t="s">
        <v>9</v>
      </c>
      <c r="Q7" s="104" t="s">
        <v>7</v>
      </c>
      <c r="R7" s="108" t="s">
        <v>8</v>
      </c>
      <c r="S7" s="106" t="s">
        <v>9</v>
      </c>
      <c r="T7" s="104" t="s">
        <v>7</v>
      </c>
      <c r="U7" s="108" t="s">
        <v>8</v>
      </c>
      <c r="V7" s="106" t="s">
        <v>9</v>
      </c>
      <c r="W7" s="104" t="s">
        <v>7</v>
      </c>
      <c r="X7" s="108" t="s">
        <v>8</v>
      </c>
      <c r="Y7" s="106" t="s">
        <v>9</v>
      </c>
      <c r="Z7" s="104" t="s">
        <v>7</v>
      </c>
      <c r="AA7" s="108" t="s">
        <v>8</v>
      </c>
      <c r="AB7" s="106" t="s">
        <v>9</v>
      </c>
      <c r="AC7" s="104" t="s">
        <v>7</v>
      </c>
      <c r="AD7" s="108" t="s">
        <v>8</v>
      </c>
      <c r="AE7" s="106" t="s">
        <v>9</v>
      </c>
      <c r="AF7" s="104" t="s">
        <v>7</v>
      </c>
      <c r="AG7" s="108" t="s">
        <v>8</v>
      </c>
      <c r="AH7" s="106" t="s">
        <v>9</v>
      </c>
      <c r="AI7" s="104" t="s">
        <v>7</v>
      </c>
      <c r="AJ7" s="108" t="s">
        <v>8</v>
      </c>
      <c r="AK7" s="106" t="s">
        <v>9</v>
      </c>
      <c r="AL7" s="104" t="s">
        <v>7</v>
      </c>
      <c r="AM7" s="108" t="s">
        <v>8</v>
      </c>
      <c r="AN7" s="106" t="s">
        <v>9</v>
      </c>
      <c r="AO7" s="104" t="s">
        <v>7</v>
      </c>
      <c r="AP7" s="108" t="s">
        <v>8</v>
      </c>
      <c r="AQ7" s="106" t="s">
        <v>9</v>
      </c>
      <c r="AR7" s="135"/>
      <c r="AS7" s="125"/>
      <c r="BC7" s="62"/>
      <c r="BD7" s="62"/>
      <c r="BE7" s="62"/>
      <c r="BF7" s="62"/>
      <c r="BG7" s="62"/>
      <c r="BH7" s="62"/>
      <c r="BI7" s="62"/>
      <c r="BJ7" s="62"/>
      <c r="BK7" s="62"/>
    </row>
    <row r="8" spans="1:63" ht="37.5" customHeight="1" thickBot="1">
      <c r="A8" s="138"/>
      <c r="B8" s="146"/>
      <c r="C8" s="138"/>
      <c r="D8" s="132"/>
      <c r="E8" s="151"/>
      <c r="F8" s="153"/>
      <c r="G8" s="148"/>
      <c r="H8" s="105"/>
      <c r="I8" s="109"/>
      <c r="J8" s="107"/>
      <c r="K8" s="105"/>
      <c r="L8" s="109"/>
      <c r="M8" s="107"/>
      <c r="N8" s="105"/>
      <c r="O8" s="109"/>
      <c r="P8" s="107"/>
      <c r="Q8" s="105"/>
      <c r="R8" s="109"/>
      <c r="S8" s="107"/>
      <c r="T8" s="105"/>
      <c r="U8" s="109"/>
      <c r="V8" s="107"/>
      <c r="W8" s="105"/>
      <c r="X8" s="109"/>
      <c r="Y8" s="107"/>
      <c r="Z8" s="105"/>
      <c r="AA8" s="109"/>
      <c r="AB8" s="107"/>
      <c r="AC8" s="105"/>
      <c r="AD8" s="109"/>
      <c r="AE8" s="107"/>
      <c r="AF8" s="105"/>
      <c r="AG8" s="109"/>
      <c r="AH8" s="107"/>
      <c r="AI8" s="105"/>
      <c r="AJ8" s="109"/>
      <c r="AK8" s="107"/>
      <c r="AL8" s="105"/>
      <c r="AM8" s="109"/>
      <c r="AN8" s="107"/>
      <c r="AO8" s="105"/>
      <c r="AP8" s="109"/>
      <c r="AQ8" s="107"/>
      <c r="AR8" s="136"/>
      <c r="AS8" s="126"/>
      <c r="BC8" s="62"/>
      <c r="BD8" s="62"/>
      <c r="BE8" s="62"/>
      <c r="BF8" s="62"/>
      <c r="BG8" s="62"/>
      <c r="BH8" s="62"/>
      <c r="BI8" s="62"/>
      <c r="BJ8" s="62"/>
      <c r="BK8" s="62"/>
    </row>
    <row r="9" spans="1:63" ht="14.25" customHeight="1">
      <c r="A9" s="45">
        <v>1</v>
      </c>
      <c r="B9" s="46">
        <v>2</v>
      </c>
      <c r="C9" s="46">
        <v>3</v>
      </c>
      <c r="D9" s="46">
        <v>4</v>
      </c>
      <c r="E9" s="81">
        <v>5</v>
      </c>
      <c r="F9" s="81">
        <v>6</v>
      </c>
      <c r="G9" s="81" t="s">
        <v>38</v>
      </c>
      <c r="H9" s="47">
        <v>8</v>
      </c>
      <c r="I9" s="47">
        <v>9</v>
      </c>
      <c r="J9" s="47">
        <v>10</v>
      </c>
      <c r="K9" s="47">
        <v>11</v>
      </c>
      <c r="L9" s="47">
        <v>12</v>
      </c>
      <c r="M9" s="47">
        <v>13</v>
      </c>
      <c r="N9" s="47">
        <v>14</v>
      </c>
      <c r="O9" s="47">
        <v>15</v>
      </c>
      <c r="P9" s="47">
        <v>16</v>
      </c>
      <c r="Q9" s="47">
        <v>17</v>
      </c>
      <c r="R9" s="47">
        <v>18</v>
      </c>
      <c r="S9" s="47">
        <v>19</v>
      </c>
      <c r="T9" s="47">
        <v>20</v>
      </c>
      <c r="U9" s="47">
        <v>21</v>
      </c>
      <c r="V9" s="47">
        <v>22</v>
      </c>
      <c r="W9" s="47">
        <v>23</v>
      </c>
      <c r="X9" s="47">
        <v>24</v>
      </c>
      <c r="Y9" s="47">
        <v>25</v>
      </c>
      <c r="Z9" s="47">
        <v>26</v>
      </c>
      <c r="AA9" s="47">
        <v>27</v>
      </c>
      <c r="AB9" s="47">
        <v>28</v>
      </c>
      <c r="AC9" s="47">
        <v>29</v>
      </c>
      <c r="AD9" s="47">
        <v>30</v>
      </c>
      <c r="AE9" s="47">
        <v>31</v>
      </c>
      <c r="AF9" s="47">
        <v>32</v>
      </c>
      <c r="AG9" s="47">
        <v>33</v>
      </c>
      <c r="AH9" s="47">
        <v>34</v>
      </c>
      <c r="AI9" s="47">
        <v>35</v>
      </c>
      <c r="AJ9" s="47">
        <v>36</v>
      </c>
      <c r="AK9" s="47">
        <v>37</v>
      </c>
      <c r="AL9" s="47">
        <v>38</v>
      </c>
      <c r="AM9" s="47">
        <v>39</v>
      </c>
      <c r="AN9" s="47">
        <v>40</v>
      </c>
      <c r="AO9" s="47">
        <v>41</v>
      </c>
      <c r="AP9" s="60">
        <v>42</v>
      </c>
      <c r="AQ9" s="47">
        <v>43</v>
      </c>
      <c r="AR9" s="46">
        <v>44</v>
      </c>
      <c r="AS9" s="48">
        <v>45</v>
      </c>
      <c r="BC9" s="62"/>
      <c r="BD9" s="62"/>
      <c r="BE9" s="62"/>
      <c r="BF9" s="62"/>
      <c r="BG9" s="62"/>
      <c r="BH9" s="62"/>
      <c r="BI9" s="62"/>
      <c r="BJ9" s="62"/>
      <c r="BK9" s="62"/>
    </row>
    <row r="10" spans="1:63" ht="25.5" customHeight="1" hidden="1">
      <c r="A10" s="49">
        <v>1</v>
      </c>
      <c r="B10" s="50" t="s">
        <v>26</v>
      </c>
      <c r="C10" s="141" t="s">
        <v>31</v>
      </c>
      <c r="D10" s="141"/>
      <c r="E10" s="141"/>
      <c r="F10" s="141"/>
      <c r="G10" s="141"/>
      <c r="H10" s="141"/>
      <c r="I10" s="141"/>
      <c r="J10" s="141"/>
      <c r="K10" s="141"/>
      <c r="L10" s="141"/>
      <c r="M10" s="141"/>
      <c r="N10" s="141"/>
      <c r="O10" s="141"/>
      <c r="P10" s="141"/>
      <c r="Q10" s="141"/>
      <c r="R10" s="141"/>
      <c r="S10" s="141"/>
      <c r="T10" s="141"/>
      <c r="U10" s="141"/>
      <c r="V10" s="141"/>
      <c r="W10" s="141"/>
      <c r="X10" s="43"/>
      <c r="Y10" s="43"/>
      <c r="Z10" s="43"/>
      <c r="AA10" s="43"/>
      <c r="AB10" s="43"/>
      <c r="AC10" s="43"/>
      <c r="AD10" s="43"/>
      <c r="AE10" s="43"/>
      <c r="AF10" s="43"/>
      <c r="AG10" s="43"/>
      <c r="AH10" s="43"/>
      <c r="AI10" s="43"/>
      <c r="AJ10" s="43"/>
      <c r="AK10" s="43"/>
      <c r="AL10" s="43"/>
      <c r="AM10" s="43"/>
      <c r="AN10" s="43"/>
      <c r="AO10" s="43"/>
      <c r="AP10" s="51"/>
      <c r="AQ10" s="43"/>
      <c r="AR10" s="52"/>
      <c r="AS10" s="52"/>
      <c r="BC10" s="62"/>
      <c r="BD10" s="62"/>
      <c r="BE10" s="62"/>
      <c r="BF10" s="62"/>
      <c r="BG10" s="62"/>
      <c r="BH10" s="62"/>
      <c r="BI10" s="62"/>
      <c r="BJ10" s="62"/>
      <c r="BK10" s="62"/>
    </row>
    <row r="11" spans="1:63" ht="12.75" customHeight="1" hidden="1">
      <c r="A11" s="53" t="s">
        <v>10</v>
      </c>
      <c r="B11" s="50" t="s">
        <v>27</v>
      </c>
      <c r="C11" s="141" t="s">
        <v>32</v>
      </c>
      <c r="D11" s="141"/>
      <c r="E11" s="141"/>
      <c r="F11" s="141"/>
      <c r="G11" s="141"/>
      <c r="H11" s="141"/>
      <c r="I11" s="141"/>
      <c r="J11" s="141"/>
      <c r="K11" s="141"/>
      <c r="L11" s="141"/>
      <c r="M11" s="141"/>
      <c r="N11" s="141"/>
      <c r="O11" s="141"/>
      <c r="P11" s="141"/>
      <c r="Q11" s="141"/>
      <c r="R11" s="141"/>
      <c r="S11" s="141"/>
      <c r="T11" s="141"/>
      <c r="U11" s="141"/>
      <c r="V11" s="141"/>
      <c r="W11" s="141"/>
      <c r="X11" s="54"/>
      <c r="Y11" s="54"/>
      <c r="Z11" s="54"/>
      <c r="AA11" s="54"/>
      <c r="AB11" s="54"/>
      <c r="AC11" s="54"/>
      <c r="AD11" s="54"/>
      <c r="AE11" s="54"/>
      <c r="AF11" s="54"/>
      <c r="AG11" s="54"/>
      <c r="AH11" s="54"/>
      <c r="AI11" s="54"/>
      <c r="AJ11" s="54"/>
      <c r="AK11" s="54"/>
      <c r="AL11" s="54"/>
      <c r="AM11" s="54"/>
      <c r="AN11" s="54"/>
      <c r="AO11" s="54"/>
      <c r="AP11" s="55"/>
      <c r="AQ11" s="54"/>
      <c r="AR11" s="52"/>
      <c r="AS11" s="52"/>
      <c r="BC11" s="62"/>
      <c r="BD11" s="62"/>
      <c r="BE11" s="62"/>
      <c r="BF11" s="62"/>
      <c r="BG11" s="62"/>
      <c r="BH11" s="62"/>
      <c r="BI11" s="62"/>
      <c r="BJ11" s="62"/>
      <c r="BK11" s="62"/>
    </row>
    <row r="12" spans="1:63" ht="12.75" customHeight="1">
      <c r="A12" s="160" t="s">
        <v>36</v>
      </c>
      <c r="B12" s="92" t="s">
        <v>39</v>
      </c>
      <c r="C12" s="100" t="s">
        <v>28</v>
      </c>
      <c r="D12" s="69" t="s">
        <v>24</v>
      </c>
      <c r="E12" s="27">
        <f>SUM(H12,K12,N12,Q12,T12,W12,Z12,AC12,AF12,AI12,AL12,AO12)</f>
        <v>2599</v>
      </c>
      <c r="F12" s="28">
        <f>SUM(F13:F16)</f>
        <v>1539.9</v>
      </c>
      <c r="G12" s="59">
        <f>F12/E12*100</f>
        <v>59.24971142747211</v>
      </c>
      <c r="H12" s="27">
        <f aca="true" t="shared" si="0" ref="H12:AQ12">SUM(H13:H16)</f>
        <v>0</v>
      </c>
      <c r="I12" s="28">
        <f t="shared" si="0"/>
        <v>0</v>
      </c>
      <c r="J12" s="59">
        <f t="shared" si="0"/>
        <v>0</v>
      </c>
      <c r="K12" s="27">
        <f t="shared" si="0"/>
        <v>0</v>
      </c>
      <c r="L12" s="28">
        <f t="shared" si="0"/>
        <v>0</v>
      </c>
      <c r="M12" s="29">
        <f t="shared" si="0"/>
        <v>0</v>
      </c>
      <c r="N12" s="27">
        <f t="shared" si="0"/>
        <v>808</v>
      </c>
      <c r="O12" s="28">
        <f t="shared" si="0"/>
        <v>808</v>
      </c>
      <c r="P12" s="59">
        <f>O12/N12*100</f>
        <v>100</v>
      </c>
      <c r="Q12" s="27">
        <f t="shared" si="0"/>
        <v>0</v>
      </c>
      <c r="R12" s="28">
        <f t="shared" si="0"/>
        <v>0</v>
      </c>
      <c r="S12" s="29">
        <f t="shared" si="0"/>
        <v>0</v>
      </c>
      <c r="T12" s="27">
        <f t="shared" si="0"/>
        <v>0</v>
      </c>
      <c r="U12" s="28">
        <f t="shared" si="0"/>
        <v>0</v>
      </c>
      <c r="V12" s="59">
        <f t="shared" si="0"/>
        <v>0</v>
      </c>
      <c r="W12" s="27">
        <f t="shared" si="0"/>
        <v>0</v>
      </c>
      <c r="X12" s="28">
        <f t="shared" si="0"/>
        <v>0</v>
      </c>
      <c r="Y12" s="59">
        <f t="shared" si="0"/>
        <v>0</v>
      </c>
      <c r="Z12" s="27">
        <f t="shared" si="0"/>
        <v>88.10000000000001</v>
      </c>
      <c r="AA12" s="28">
        <f t="shared" si="0"/>
        <v>88.10000000000001</v>
      </c>
      <c r="AB12" s="59">
        <f t="shared" si="0"/>
        <v>200</v>
      </c>
      <c r="AC12" s="27">
        <f t="shared" si="0"/>
        <v>187.6</v>
      </c>
      <c r="AD12" s="28">
        <f t="shared" si="0"/>
        <v>187.6</v>
      </c>
      <c r="AE12" s="59">
        <f t="shared" si="0"/>
        <v>200</v>
      </c>
      <c r="AF12" s="27">
        <f t="shared" si="0"/>
        <v>1254.3</v>
      </c>
      <c r="AG12" s="28">
        <f t="shared" si="0"/>
        <v>456.2</v>
      </c>
      <c r="AH12" s="59">
        <f t="shared" si="0"/>
        <v>133.02282645182947</v>
      </c>
      <c r="AI12" s="27">
        <f t="shared" si="0"/>
        <v>0</v>
      </c>
      <c r="AJ12" s="28">
        <f t="shared" si="0"/>
        <v>0</v>
      </c>
      <c r="AK12" s="59">
        <f t="shared" si="0"/>
        <v>0</v>
      </c>
      <c r="AL12" s="27">
        <f t="shared" si="0"/>
        <v>0</v>
      </c>
      <c r="AM12" s="28">
        <f t="shared" si="0"/>
        <v>0</v>
      </c>
      <c r="AN12" s="59">
        <f t="shared" si="0"/>
        <v>0</v>
      </c>
      <c r="AO12" s="27">
        <f t="shared" si="0"/>
        <v>261</v>
      </c>
      <c r="AP12" s="28">
        <f t="shared" si="0"/>
        <v>0</v>
      </c>
      <c r="AQ12" s="59">
        <f t="shared" si="0"/>
        <v>0</v>
      </c>
      <c r="AR12" s="159" t="s">
        <v>89</v>
      </c>
      <c r="AS12" s="163" t="s">
        <v>80</v>
      </c>
      <c r="BC12" s="62"/>
      <c r="BD12" s="62"/>
      <c r="BE12" s="62"/>
      <c r="BF12" s="62"/>
      <c r="BG12" s="62"/>
      <c r="BH12" s="62"/>
      <c r="BI12" s="62"/>
      <c r="BJ12" s="62"/>
      <c r="BK12" s="62"/>
    </row>
    <row r="13" spans="1:63" ht="24">
      <c r="A13" s="161"/>
      <c r="B13" s="92"/>
      <c r="C13" s="100"/>
      <c r="D13" s="69" t="s">
        <v>47</v>
      </c>
      <c r="E13" s="27">
        <f>SUM(H13,K13,N13,Q13,T13,W13,Z13,AC13,AF13,AI13,AL13,AO13)</f>
        <v>0</v>
      </c>
      <c r="F13" s="28">
        <f>I13+L13+O13+R13+U13+X13+AA13+AD13+AG13+AJ13+AM13+AP13</f>
        <v>0</v>
      </c>
      <c r="G13" s="29">
        <v>0</v>
      </c>
      <c r="H13" s="27">
        <v>0</v>
      </c>
      <c r="I13" s="28">
        <v>0</v>
      </c>
      <c r="J13" s="29">
        <v>0</v>
      </c>
      <c r="K13" s="27">
        <v>0</v>
      </c>
      <c r="L13" s="28">
        <v>0</v>
      </c>
      <c r="M13" s="29">
        <v>0</v>
      </c>
      <c r="N13" s="27">
        <v>0</v>
      </c>
      <c r="O13" s="28">
        <v>0</v>
      </c>
      <c r="P13" s="29">
        <v>0</v>
      </c>
      <c r="Q13" s="27">
        <v>0</v>
      </c>
      <c r="R13" s="28">
        <v>0</v>
      </c>
      <c r="S13" s="29">
        <v>0</v>
      </c>
      <c r="T13" s="27">
        <v>0</v>
      </c>
      <c r="U13" s="28">
        <v>0</v>
      </c>
      <c r="V13" s="29">
        <v>0</v>
      </c>
      <c r="W13" s="27">
        <v>0</v>
      </c>
      <c r="X13" s="28">
        <v>0</v>
      </c>
      <c r="Y13" s="29">
        <v>0</v>
      </c>
      <c r="Z13" s="27">
        <v>0</v>
      </c>
      <c r="AA13" s="28">
        <v>0</v>
      </c>
      <c r="AB13" s="29">
        <v>0</v>
      </c>
      <c r="AC13" s="27">
        <v>0</v>
      </c>
      <c r="AD13" s="28">
        <v>0</v>
      </c>
      <c r="AE13" s="29">
        <v>0</v>
      </c>
      <c r="AF13" s="27">
        <v>0</v>
      </c>
      <c r="AG13" s="28">
        <v>0</v>
      </c>
      <c r="AH13" s="29">
        <v>0</v>
      </c>
      <c r="AI13" s="27">
        <v>0</v>
      </c>
      <c r="AJ13" s="28">
        <v>0</v>
      </c>
      <c r="AK13" s="29">
        <v>0</v>
      </c>
      <c r="AL13" s="27">
        <v>0</v>
      </c>
      <c r="AM13" s="28">
        <v>0</v>
      </c>
      <c r="AN13" s="29">
        <v>0</v>
      </c>
      <c r="AO13" s="27">
        <v>0</v>
      </c>
      <c r="AP13" s="28">
        <v>0</v>
      </c>
      <c r="AQ13" s="59">
        <v>0</v>
      </c>
      <c r="AR13" s="159"/>
      <c r="AS13" s="159"/>
      <c r="BC13" s="62"/>
      <c r="BD13" s="62"/>
      <c r="BE13" s="62"/>
      <c r="BF13" s="62"/>
      <c r="BG13" s="62"/>
      <c r="BH13" s="62"/>
      <c r="BI13" s="62"/>
      <c r="BJ13" s="62"/>
      <c r="BK13" s="62"/>
    </row>
    <row r="14" spans="1:63" ht="24">
      <c r="A14" s="161"/>
      <c r="B14" s="92"/>
      <c r="C14" s="100"/>
      <c r="D14" s="69" t="s">
        <v>25</v>
      </c>
      <c r="E14" s="27">
        <f>SUM(H14,K14,N14,Q14,T14,W14,Z14,AC14,AF14,AI14,AL14,AO14)</f>
        <v>2363.6</v>
      </c>
      <c r="F14" s="28">
        <f>I14+L14+O14+R14+U14+X14+AA14+AD14+AG14+AJ14+AM14+AP14</f>
        <v>1423</v>
      </c>
      <c r="G14" s="59">
        <f>F14/E14*100</f>
        <v>60.20477238111356</v>
      </c>
      <c r="H14" s="27">
        <v>0</v>
      </c>
      <c r="I14" s="28">
        <v>0</v>
      </c>
      <c r="J14" s="29">
        <v>0</v>
      </c>
      <c r="K14" s="27">
        <v>0</v>
      </c>
      <c r="L14" s="28">
        <v>0</v>
      </c>
      <c r="M14" s="29">
        <v>0</v>
      </c>
      <c r="N14" s="27">
        <v>767.6</v>
      </c>
      <c r="O14" s="28">
        <v>767.6</v>
      </c>
      <c r="P14" s="59">
        <f>O14/N14*100</f>
        <v>100</v>
      </c>
      <c r="Q14" s="27">
        <v>0</v>
      </c>
      <c r="R14" s="28">
        <v>0</v>
      </c>
      <c r="S14" s="29">
        <v>0</v>
      </c>
      <c r="T14" s="27">
        <v>0</v>
      </c>
      <c r="U14" s="28">
        <v>0</v>
      </c>
      <c r="V14" s="29">
        <v>0</v>
      </c>
      <c r="W14" s="27">
        <v>0</v>
      </c>
      <c r="X14" s="28">
        <v>0</v>
      </c>
      <c r="Y14" s="29">
        <v>0</v>
      </c>
      <c r="Z14" s="27">
        <v>83.7</v>
      </c>
      <c r="AA14" s="28">
        <v>83.7</v>
      </c>
      <c r="AB14" s="59">
        <f>AA14/Z14*100</f>
        <v>100</v>
      </c>
      <c r="AC14" s="27">
        <v>178.2</v>
      </c>
      <c r="AD14" s="28">
        <v>178.2</v>
      </c>
      <c r="AE14" s="59">
        <f>AD14/AC14*100</f>
        <v>100</v>
      </c>
      <c r="AF14" s="27">
        <v>1191.6</v>
      </c>
      <c r="AG14" s="28">
        <v>393.5</v>
      </c>
      <c r="AH14" s="59">
        <f>AG14/AF14*100</f>
        <v>33.022826451829474</v>
      </c>
      <c r="AI14" s="27">
        <v>0</v>
      </c>
      <c r="AJ14" s="28">
        <v>0</v>
      </c>
      <c r="AK14" s="29">
        <v>0</v>
      </c>
      <c r="AL14" s="27">
        <v>0</v>
      </c>
      <c r="AM14" s="28">
        <v>0</v>
      </c>
      <c r="AN14" s="29">
        <v>0</v>
      </c>
      <c r="AO14" s="27">
        <v>142.5</v>
      </c>
      <c r="AP14" s="28">
        <v>0</v>
      </c>
      <c r="AQ14" s="59">
        <v>0</v>
      </c>
      <c r="AR14" s="159"/>
      <c r="AS14" s="159"/>
      <c r="BC14" s="62"/>
      <c r="BD14" s="62"/>
      <c r="BE14" s="62"/>
      <c r="BF14" s="62"/>
      <c r="BG14" s="62"/>
      <c r="BH14" s="62"/>
      <c r="BI14" s="62"/>
      <c r="BJ14" s="62"/>
      <c r="BK14" s="62"/>
    </row>
    <row r="15" spans="1:63" ht="24">
      <c r="A15" s="161"/>
      <c r="B15" s="92"/>
      <c r="C15" s="100"/>
      <c r="D15" s="69" t="s">
        <v>53</v>
      </c>
      <c r="E15" s="27">
        <f>SUM(H15,K15,N15,Q15,T15,W15,Z15,AC15,AF15,AI15,AL15,AO15)</f>
        <v>235.4</v>
      </c>
      <c r="F15" s="28">
        <f>I15+L15+O15+R15+U15+X15+AA15+AD15+AG15+AJ15+AM15+AP15</f>
        <v>116.9</v>
      </c>
      <c r="G15" s="59">
        <f>F15/E15*100</f>
        <v>49.66015293118097</v>
      </c>
      <c r="H15" s="27">
        <v>0</v>
      </c>
      <c r="I15" s="28">
        <v>0</v>
      </c>
      <c r="J15" s="29">
        <v>0</v>
      </c>
      <c r="K15" s="27">
        <v>0</v>
      </c>
      <c r="L15" s="28">
        <v>0</v>
      </c>
      <c r="M15" s="29">
        <v>0</v>
      </c>
      <c r="N15" s="27">
        <v>40.4</v>
      </c>
      <c r="O15" s="28">
        <v>40.4</v>
      </c>
      <c r="P15" s="59">
        <f>O15/N15*100</f>
        <v>100</v>
      </c>
      <c r="Q15" s="27">
        <v>0</v>
      </c>
      <c r="R15" s="28">
        <v>0</v>
      </c>
      <c r="S15" s="29">
        <v>0</v>
      </c>
      <c r="T15" s="27">
        <v>0</v>
      </c>
      <c r="U15" s="28">
        <v>0</v>
      </c>
      <c r="V15" s="29">
        <v>0</v>
      </c>
      <c r="W15" s="27">
        <v>0</v>
      </c>
      <c r="X15" s="28">
        <v>0</v>
      </c>
      <c r="Y15" s="29">
        <v>0</v>
      </c>
      <c r="Z15" s="27">
        <v>4.4</v>
      </c>
      <c r="AA15" s="28">
        <v>4.4</v>
      </c>
      <c r="AB15" s="59">
        <f>AA15/Z15*100</f>
        <v>100</v>
      </c>
      <c r="AC15" s="27">
        <v>9.4</v>
      </c>
      <c r="AD15" s="28">
        <v>9.4</v>
      </c>
      <c r="AE15" s="59">
        <f>AD15/AC15*100</f>
        <v>100</v>
      </c>
      <c r="AF15" s="27">
        <v>62.7</v>
      </c>
      <c r="AG15" s="28">
        <v>62.7</v>
      </c>
      <c r="AH15" s="59">
        <f>AG15/AF15*100</f>
        <v>100</v>
      </c>
      <c r="AI15" s="27">
        <v>0</v>
      </c>
      <c r="AJ15" s="28">
        <v>0</v>
      </c>
      <c r="AK15" s="29">
        <v>0</v>
      </c>
      <c r="AL15" s="27">
        <v>0</v>
      </c>
      <c r="AM15" s="28">
        <v>0</v>
      </c>
      <c r="AN15" s="29">
        <v>0</v>
      </c>
      <c r="AO15" s="27">
        <v>118.5</v>
      </c>
      <c r="AP15" s="28">
        <v>0</v>
      </c>
      <c r="AQ15" s="59">
        <v>0</v>
      </c>
      <c r="AR15" s="159"/>
      <c r="AS15" s="159"/>
      <c r="BC15" s="62"/>
      <c r="BD15" s="62"/>
      <c r="BE15" s="62"/>
      <c r="BF15" s="62"/>
      <c r="BG15" s="62"/>
      <c r="BH15" s="62"/>
      <c r="BI15" s="62"/>
      <c r="BJ15" s="62"/>
      <c r="BK15" s="62"/>
    </row>
    <row r="16" spans="1:63" ht="121.5" customHeight="1">
      <c r="A16" s="161"/>
      <c r="B16" s="92"/>
      <c r="C16" s="100"/>
      <c r="D16" s="69" t="s">
        <v>48</v>
      </c>
      <c r="E16" s="27">
        <f>H16+K16+N16+Q16+T16+W16+Z16+AC16+AF16+AI16+AL16+AO16</f>
        <v>0</v>
      </c>
      <c r="F16" s="28">
        <f>I16+L16+O16+R16+U16+X16+AA16+AD16+AG16+AJ16+AM16+AP16</f>
        <v>0</v>
      </c>
      <c r="G16" s="59">
        <v>0</v>
      </c>
      <c r="H16" s="27">
        <v>0</v>
      </c>
      <c r="I16" s="28">
        <v>0</v>
      </c>
      <c r="J16" s="59">
        <v>0</v>
      </c>
      <c r="K16" s="27">
        <v>0</v>
      </c>
      <c r="L16" s="28">
        <v>0</v>
      </c>
      <c r="M16" s="59">
        <v>0</v>
      </c>
      <c r="N16" s="27">
        <v>0</v>
      </c>
      <c r="O16" s="28">
        <v>0</v>
      </c>
      <c r="P16" s="59">
        <v>0</v>
      </c>
      <c r="Q16" s="27">
        <v>0</v>
      </c>
      <c r="R16" s="28">
        <v>0</v>
      </c>
      <c r="S16" s="59">
        <v>0</v>
      </c>
      <c r="T16" s="27">
        <v>0</v>
      </c>
      <c r="U16" s="28">
        <v>0</v>
      </c>
      <c r="V16" s="59">
        <v>0</v>
      </c>
      <c r="W16" s="27">
        <v>0</v>
      </c>
      <c r="X16" s="28">
        <v>0</v>
      </c>
      <c r="Y16" s="59">
        <v>0</v>
      </c>
      <c r="Z16" s="27">
        <v>0</v>
      </c>
      <c r="AA16" s="28">
        <v>0</v>
      </c>
      <c r="AB16" s="59">
        <v>0</v>
      </c>
      <c r="AC16" s="27">
        <v>0</v>
      </c>
      <c r="AD16" s="28">
        <v>0</v>
      </c>
      <c r="AE16" s="29">
        <v>0</v>
      </c>
      <c r="AF16" s="27">
        <v>0</v>
      </c>
      <c r="AG16" s="28">
        <v>0</v>
      </c>
      <c r="AH16" s="29">
        <v>0</v>
      </c>
      <c r="AI16" s="27">
        <v>0</v>
      </c>
      <c r="AJ16" s="28">
        <v>0</v>
      </c>
      <c r="AK16" s="29">
        <v>0</v>
      </c>
      <c r="AL16" s="27">
        <v>0</v>
      </c>
      <c r="AM16" s="28">
        <v>0</v>
      </c>
      <c r="AN16" s="29">
        <v>0</v>
      </c>
      <c r="AO16" s="27">
        <v>0</v>
      </c>
      <c r="AP16" s="28">
        <v>0</v>
      </c>
      <c r="AQ16" s="59">
        <v>0</v>
      </c>
      <c r="AR16" s="159"/>
      <c r="AS16" s="159"/>
      <c r="BC16" s="62"/>
      <c r="BD16" s="62"/>
      <c r="BE16" s="62"/>
      <c r="BF16" s="62"/>
      <c r="BG16" s="62"/>
      <c r="BH16" s="62"/>
      <c r="BI16" s="62"/>
      <c r="BJ16" s="62"/>
      <c r="BK16" s="62"/>
    </row>
    <row r="17" spans="1:63" ht="96.75" customHeight="1" hidden="1">
      <c r="A17" s="162"/>
      <c r="B17" s="92"/>
      <c r="C17" s="100"/>
      <c r="D17" s="69" t="s">
        <v>35</v>
      </c>
      <c r="E17" s="27">
        <f>H17+K17+N17+Q17+T17+W17+Z17+AC17+AF17+AI17+AL17+AO17</f>
        <v>0</v>
      </c>
      <c r="F17" s="28">
        <f>I17+L17+O17+R17+U17+X17+AA17+AD17+AG17+AJ17+AM17+AP17</f>
        <v>0</v>
      </c>
      <c r="G17" s="59">
        <v>0</v>
      </c>
      <c r="H17" s="27">
        <v>0</v>
      </c>
      <c r="I17" s="28">
        <v>0</v>
      </c>
      <c r="J17" s="59">
        <v>0</v>
      </c>
      <c r="K17" s="27">
        <v>0</v>
      </c>
      <c r="L17" s="28">
        <v>0</v>
      </c>
      <c r="M17" s="59">
        <v>0</v>
      </c>
      <c r="N17" s="27">
        <v>0</v>
      </c>
      <c r="O17" s="28">
        <v>0</v>
      </c>
      <c r="P17" s="59">
        <v>0</v>
      </c>
      <c r="Q17" s="27">
        <v>0</v>
      </c>
      <c r="R17" s="28">
        <v>0</v>
      </c>
      <c r="S17" s="59">
        <v>0</v>
      </c>
      <c r="T17" s="27">
        <v>0</v>
      </c>
      <c r="U17" s="28">
        <v>0</v>
      </c>
      <c r="V17" s="59">
        <v>0</v>
      </c>
      <c r="W17" s="27">
        <v>0</v>
      </c>
      <c r="X17" s="28">
        <v>0</v>
      </c>
      <c r="Y17" s="59">
        <v>0</v>
      </c>
      <c r="Z17" s="27">
        <v>0</v>
      </c>
      <c r="AA17" s="28">
        <v>0</v>
      </c>
      <c r="AB17" s="59">
        <v>0</v>
      </c>
      <c r="AC17" s="27">
        <v>0</v>
      </c>
      <c r="AD17" s="28">
        <v>0</v>
      </c>
      <c r="AE17" s="29">
        <v>0</v>
      </c>
      <c r="AF17" s="27">
        <v>0</v>
      </c>
      <c r="AG17" s="28">
        <v>0</v>
      </c>
      <c r="AH17" s="29">
        <v>0</v>
      </c>
      <c r="AI17" s="27">
        <v>0</v>
      </c>
      <c r="AJ17" s="28">
        <v>0</v>
      </c>
      <c r="AK17" s="29">
        <v>0</v>
      </c>
      <c r="AL17" s="27">
        <v>0</v>
      </c>
      <c r="AM17" s="28">
        <v>0</v>
      </c>
      <c r="AN17" s="29">
        <v>0</v>
      </c>
      <c r="AO17" s="27">
        <v>0</v>
      </c>
      <c r="AP17" s="28">
        <v>0</v>
      </c>
      <c r="AQ17" s="29">
        <v>0</v>
      </c>
      <c r="AR17" s="61"/>
      <c r="AS17" s="61"/>
      <c r="BC17" s="62"/>
      <c r="BD17" s="62"/>
      <c r="BE17" s="62"/>
      <c r="BF17" s="62"/>
      <c r="BG17" s="62"/>
      <c r="BH17" s="62"/>
      <c r="BI17" s="62"/>
      <c r="BJ17" s="62"/>
      <c r="BK17" s="62"/>
    </row>
    <row r="18" spans="1:63" s="35" customFormat="1" ht="15">
      <c r="A18" s="190" t="s">
        <v>23</v>
      </c>
      <c r="B18" s="193" t="s">
        <v>40</v>
      </c>
      <c r="C18" s="160" t="s">
        <v>28</v>
      </c>
      <c r="D18" s="70" t="s">
        <v>24</v>
      </c>
      <c r="E18" s="27">
        <f>H18+K18+N18+Q18+T18+W18+Z18+AC18+AF18+AI18+AL18+AO18</f>
        <v>22335.7</v>
      </c>
      <c r="F18" s="28">
        <f>SUM(F19:F22)</f>
        <v>16601.08125</v>
      </c>
      <c r="G18" s="59">
        <f aca="true" t="shared" si="1" ref="G18:AQ18">SUM(G19:G22)</f>
        <v>74.32532336125574</v>
      </c>
      <c r="H18" s="27">
        <f t="shared" si="1"/>
        <v>593.2</v>
      </c>
      <c r="I18" s="28">
        <f t="shared" si="1"/>
        <v>464.7</v>
      </c>
      <c r="J18" s="59">
        <f t="shared" si="1"/>
        <v>78.3378287255563</v>
      </c>
      <c r="K18" s="27">
        <f t="shared" si="1"/>
        <v>1522.9</v>
      </c>
      <c r="L18" s="28">
        <f t="shared" si="1"/>
        <v>1815.6</v>
      </c>
      <c r="M18" s="59">
        <f t="shared" si="1"/>
        <v>119.21990938341321</v>
      </c>
      <c r="N18" s="27">
        <f t="shared" si="1"/>
        <v>3485.2999999999997</v>
      </c>
      <c r="O18" s="28">
        <f t="shared" si="1"/>
        <v>2958.6</v>
      </c>
      <c r="P18" s="59">
        <f t="shared" si="1"/>
        <v>84.88795799500761</v>
      </c>
      <c r="Q18" s="27">
        <f t="shared" si="1"/>
        <v>2580.2</v>
      </c>
      <c r="R18" s="28">
        <f t="shared" si="1"/>
        <v>2487.9</v>
      </c>
      <c r="S18" s="59">
        <f t="shared" si="1"/>
        <v>96.4227579257422</v>
      </c>
      <c r="T18" s="27">
        <f t="shared" si="1"/>
        <v>1232.6</v>
      </c>
      <c r="U18" s="28">
        <f t="shared" si="1"/>
        <v>863.2</v>
      </c>
      <c r="V18" s="59">
        <f t="shared" si="1"/>
        <v>70.03082914165181</v>
      </c>
      <c r="W18" s="27">
        <f t="shared" si="1"/>
        <v>2343.3</v>
      </c>
      <c r="X18" s="28">
        <f t="shared" si="1"/>
        <v>1953.9</v>
      </c>
      <c r="Y18" s="59">
        <f t="shared" si="1"/>
        <v>83.38240942260914</v>
      </c>
      <c r="Z18" s="27">
        <f t="shared" si="1"/>
        <v>2068.2</v>
      </c>
      <c r="AA18" s="28">
        <f t="shared" si="1"/>
        <v>2402.29587</v>
      </c>
      <c r="AB18" s="59">
        <f t="shared" si="1"/>
        <v>116.15394400928345</v>
      </c>
      <c r="AC18" s="27">
        <f t="shared" si="1"/>
        <v>1681</v>
      </c>
      <c r="AD18" s="28">
        <f t="shared" si="1"/>
        <v>1888.61262</v>
      </c>
      <c r="AE18" s="59">
        <f t="shared" si="1"/>
        <v>112.35054253420584</v>
      </c>
      <c r="AF18" s="27">
        <f t="shared" si="1"/>
        <v>1560.3999999999999</v>
      </c>
      <c r="AG18" s="28">
        <f t="shared" si="1"/>
        <v>1766.27276</v>
      </c>
      <c r="AH18" s="59">
        <f t="shared" si="1"/>
        <v>113.19358882337865</v>
      </c>
      <c r="AI18" s="27">
        <f t="shared" si="1"/>
        <v>1478.1000000000001</v>
      </c>
      <c r="AJ18" s="28">
        <f t="shared" si="1"/>
        <v>0</v>
      </c>
      <c r="AK18" s="59">
        <f t="shared" si="1"/>
        <v>0</v>
      </c>
      <c r="AL18" s="27">
        <f t="shared" si="1"/>
        <v>1484.1</v>
      </c>
      <c r="AM18" s="28">
        <f t="shared" si="1"/>
        <v>0</v>
      </c>
      <c r="AN18" s="59">
        <f t="shared" si="1"/>
        <v>0</v>
      </c>
      <c r="AO18" s="27">
        <f t="shared" si="1"/>
        <v>2306.4</v>
      </c>
      <c r="AP18" s="28">
        <f t="shared" si="1"/>
        <v>0</v>
      </c>
      <c r="AQ18" s="59">
        <f t="shared" si="1"/>
        <v>0</v>
      </c>
      <c r="AR18" s="164" t="s">
        <v>78</v>
      </c>
      <c r="AS18" s="164" t="s">
        <v>81</v>
      </c>
      <c r="AT18" s="62"/>
      <c r="AU18" s="62"/>
      <c r="AV18" s="62"/>
      <c r="AW18" s="62"/>
      <c r="AX18" s="62"/>
      <c r="AY18" s="62"/>
      <c r="AZ18" s="62"/>
      <c r="BA18" s="62"/>
      <c r="BB18" s="62"/>
      <c r="BC18" s="62"/>
      <c r="BD18" s="62"/>
      <c r="BE18" s="62"/>
      <c r="BF18" s="62"/>
      <c r="BG18" s="62"/>
      <c r="BH18" s="62"/>
      <c r="BI18" s="62"/>
      <c r="BJ18" s="62"/>
      <c r="BK18" s="62"/>
    </row>
    <row r="19" spans="1:63" s="35" customFormat="1" ht="24">
      <c r="A19" s="191"/>
      <c r="B19" s="194"/>
      <c r="C19" s="161"/>
      <c r="D19" s="70" t="s">
        <v>47</v>
      </c>
      <c r="E19" s="27">
        <f>H19+K19+N19+Q19+T19+W19+Z19+AC19+AF19+AI19+AL19+AO19</f>
        <v>0</v>
      </c>
      <c r="F19" s="28">
        <f>I19+L19+O19+R19+U19+X19+AA19+AD19+AG19+AJ19+AM19+AP19</f>
        <v>0</v>
      </c>
      <c r="G19" s="59">
        <v>0</v>
      </c>
      <c r="H19" s="27">
        <v>0</v>
      </c>
      <c r="I19" s="28">
        <v>0</v>
      </c>
      <c r="J19" s="59">
        <v>0</v>
      </c>
      <c r="K19" s="27">
        <v>0</v>
      </c>
      <c r="L19" s="28">
        <v>0</v>
      </c>
      <c r="M19" s="59">
        <v>0</v>
      </c>
      <c r="N19" s="27">
        <v>0</v>
      </c>
      <c r="O19" s="28">
        <v>0</v>
      </c>
      <c r="P19" s="59">
        <v>0</v>
      </c>
      <c r="Q19" s="27">
        <v>0</v>
      </c>
      <c r="R19" s="28">
        <v>0</v>
      </c>
      <c r="S19" s="59">
        <v>0</v>
      </c>
      <c r="T19" s="27">
        <v>0</v>
      </c>
      <c r="U19" s="28">
        <v>0</v>
      </c>
      <c r="V19" s="59">
        <v>0</v>
      </c>
      <c r="W19" s="27">
        <v>0</v>
      </c>
      <c r="X19" s="28">
        <v>0</v>
      </c>
      <c r="Y19" s="59">
        <v>0</v>
      </c>
      <c r="Z19" s="27">
        <v>0</v>
      </c>
      <c r="AA19" s="28">
        <v>0</v>
      </c>
      <c r="AB19" s="59">
        <v>0</v>
      </c>
      <c r="AC19" s="27">
        <v>0</v>
      </c>
      <c r="AD19" s="28">
        <v>0</v>
      </c>
      <c r="AE19" s="59">
        <v>0</v>
      </c>
      <c r="AF19" s="27">
        <v>0</v>
      </c>
      <c r="AG19" s="28">
        <v>0</v>
      </c>
      <c r="AH19" s="59">
        <v>0</v>
      </c>
      <c r="AI19" s="27">
        <v>0</v>
      </c>
      <c r="AJ19" s="28">
        <v>0</v>
      </c>
      <c r="AK19" s="59">
        <v>0</v>
      </c>
      <c r="AL19" s="27">
        <v>0</v>
      </c>
      <c r="AM19" s="28">
        <v>0</v>
      </c>
      <c r="AN19" s="59">
        <v>0</v>
      </c>
      <c r="AO19" s="27">
        <v>0</v>
      </c>
      <c r="AP19" s="28">
        <v>0</v>
      </c>
      <c r="AQ19" s="59">
        <v>0</v>
      </c>
      <c r="AR19" s="164"/>
      <c r="AS19" s="164"/>
      <c r="AT19" s="62"/>
      <c r="AU19" s="62"/>
      <c r="AV19" s="62"/>
      <c r="AW19" s="62"/>
      <c r="AX19" s="62"/>
      <c r="AY19" s="62"/>
      <c r="AZ19" s="62"/>
      <c r="BA19" s="62"/>
      <c r="BB19" s="62"/>
      <c r="BC19" s="62"/>
      <c r="BD19" s="62"/>
      <c r="BE19" s="62"/>
      <c r="BF19" s="62"/>
      <c r="BG19" s="62"/>
      <c r="BH19" s="62"/>
      <c r="BI19" s="62"/>
      <c r="BJ19" s="62"/>
      <c r="BK19" s="62"/>
    </row>
    <row r="20" spans="1:63" s="35" customFormat="1" ht="24">
      <c r="A20" s="191"/>
      <c r="B20" s="194"/>
      <c r="C20" s="161"/>
      <c r="D20" s="71" t="s">
        <v>25</v>
      </c>
      <c r="E20" s="27">
        <f>H20+K20+N20+Q20+T20+W20+Z20+AC20+AF20+AI20+AL20+AO20</f>
        <v>0</v>
      </c>
      <c r="F20" s="28">
        <f>I20+L20+O20+R20+U20+X20+AA20+AD20+AG20+AJ20+AM20+AP20</f>
        <v>0</v>
      </c>
      <c r="G20" s="59">
        <v>0</v>
      </c>
      <c r="H20" s="27">
        <v>0</v>
      </c>
      <c r="I20" s="28">
        <v>0</v>
      </c>
      <c r="J20" s="59">
        <v>0</v>
      </c>
      <c r="K20" s="27">
        <v>0</v>
      </c>
      <c r="L20" s="28">
        <v>0</v>
      </c>
      <c r="M20" s="59">
        <v>0</v>
      </c>
      <c r="N20" s="27">
        <v>0</v>
      </c>
      <c r="O20" s="28">
        <v>0</v>
      </c>
      <c r="P20" s="59">
        <v>0</v>
      </c>
      <c r="Q20" s="27">
        <v>0</v>
      </c>
      <c r="R20" s="28">
        <v>0</v>
      </c>
      <c r="S20" s="59">
        <v>0</v>
      </c>
      <c r="T20" s="27">
        <v>0</v>
      </c>
      <c r="U20" s="28">
        <v>0</v>
      </c>
      <c r="V20" s="59">
        <v>0</v>
      </c>
      <c r="W20" s="27">
        <v>0</v>
      </c>
      <c r="X20" s="28">
        <v>0</v>
      </c>
      <c r="Y20" s="59">
        <v>0</v>
      </c>
      <c r="Z20" s="27">
        <v>0</v>
      </c>
      <c r="AA20" s="28">
        <v>0</v>
      </c>
      <c r="AB20" s="59">
        <v>0</v>
      </c>
      <c r="AC20" s="27">
        <v>0</v>
      </c>
      <c r="AD20" s="28">
        <v>0</v>
      </c>
      <c r="AE20" s="59">
        <v>0</v>
      </c>
      <c r="AF20" s="27">
        <v>0</v>
      </c>
      <c r="AG20" s="28">
        <v>0</v>
      </c>
      <c r="AH20" s="59">
        <v>0</v>
      </c>
      <c r="AI20" s="27">
        <v>0</v>
      </c>
      <c r="AJ20" s="28">
        <v>0</v>
      </c>
      <c r="AK20" s="59">
        <v>0</v>
      </c>
      <c r="AL20" s="27">
        <v>0</v>
      </c>
      <c r="AM20" s="28">
        <v>0</v>
      </c>
      <c r="AN20" s="59">
        <v>0</v>
      </c>
      <c r="AO20" s="27">
        <v>0</v>
      </c>
      <c r="AP20" s="28">
        <v>0</v>
      </c>
      <c r="AQ20" s="59">
        <v>0</v>
      </c>
      <c r="AR20" s="164"/>
      <c r="AS20" s="164"/>
      <c r="AT20" s="62"/>
      <c r="AU20" s="62"/>
      <c r="AV20" s="62"/>
      <c r="AW20" s="62"/>
      <c r="AX20" s="62"/>
      <c r="AY20" s="62"/>
      <c r="AZ20" s="62"/>
      <c r="BA20" s="62"/>
      <c r="BB20" s="62"/>
      <c r="BC20" s="62"/>
      <c r="BD20" s="62"/>
      <c r="BE20" s="62"/>
      <c r="BF20" s="62"/>
      <c r="BG20" s="62"/>
      <c r="BH20" s="62"/>
      <c r="BI20" s="62"/>
      <c r="BJ20" s="62"/>
      <c r="BK20" s="62"/>
    </row>
    <row r="21" spans="1:63" s="35" customFormat="1" ht="24">
      <c r="A21" s="191"/>
      <c r="B21" s="194"/>
      <c r="C21" s="161"/>
      <c r="D21" s="71" t="s">
        <v>53</v>
      </c>
      <c r="E21" s="27">
        <f aca="true" t="shared" si="2" ref="E21:F29">H21+K21+N21+Q21+T21+W21+Z21+AC21+AF21+AI21+AL21+AO21</f>
        <v>22335.7</v>
      </c>
      <c r="F21" s="28">
        <f>I21+L21+O21+R21+U21+X21+AA21+AD21+AG21+AJ21+AM21+AP21</f>
        <v>16601.08125</v>
      </c>
      <c r="G21" s="59">
        <f>F21/E21*100</f>
        <v>74.32532336125574</v>
      </c>
      <c r="H21" s="27">
        <v>593.2</v>
      </c>
      <c r="I21" s="28">
        <v>464.7</v>
      </c>
      <c r="J21" s="59">
        <f>I21/H21*100</f>
        <v>78.3378287255563</v>
      </c>
      <c r="K21" s="27">
        <v>1522.9</v>
      </c>
      <c r="L21" s="28">
        <v>1815.6</v>
      </c>
      <c r="M21" s="59">
        <f>L21/K21*100</f>
        <v>119.21990938341321</v>
      </c>
      <c r="N21" s="27">
        <f>3489-0.3-3.4</f>
        <v>3485.2999999999997</v>
      </c>
      <c r="O21" s="28">
        <v>2958.6</v>
      </c>
      <c r="P21" s="59">
        <f>O21/N21*100</f>
        <v>84.88795799500761</v>
      </c>
      <c r="Q21" s="27">
        <v>2580.2</v>
      </c>
      <c r="R21" s="28">
        <v>2487.9</v>
      </c>
      <c r="S21" s="59">
        <f>R21/Q21*100</f>
        <v>96.4227579257422</v>
      </c>
      <c r="T21" s="27">
        <v>1232.6</v>
      </c>
      <c r="U21" s="28">
        <v>863.2</v>
      </c>
      <c r="V21" s="59">
        <f>U21/T21*100</f>
        <v>70.03082914165181</v>
      </c>
      <c r="W21" s="27">
        <f>2345-1.7</f>
        <v>2343.3</v>
      </c>
      <c r="X21" s="28">
        <v>1953.9</v>
      </c>
      <c r="Y21" s="59">
        <f>X21/W21*100</f>
        <v>83.38240942260914</v>
      </c>
      <c r="Z21" s="27">
        <v>2068.2</v>
      </c>
      <c r="AA21" s="28">
        <v>2402.29587</v>
      </c>
      <c r="AB21" s="59">
        <f>AA21/Z21*100</f>
        <v>116.15394400928345</v>
      </c>
      <c r="AC21" s="27">
        <v>1681</v>
      </c>
      <c r="AD21" s="28">
        <v>1888.61262</v>
      </c>
      <c r="AE21" s="59">
        <f>AD21/AC21*100</f>
        <v>112.35054253420584</v>
      </c>
      <c r="AF21" s="27">
        <f>1537.3+23.1</f>
        <v>1560.3999999999999</v>
      </c>
      <c r="AG21" s="28">
        <v>1766.27276</v>
      </c>
      <c r="AH21" s="59">
        <f>AG21/AF21*100</f>
        <v>113.19358882337865</v>
      </c>
      <c r="AI21" s="27">
        <f>1501.9-23.8</f>
        <v>1478.1000000000001</v>
      </c>
      <c r="AJ21" s="28">
        <v>0</v>
      </c>
      <c r="AK21" s="59">
        <f>AJ21/AI21*100</f>
        <v>0</v>
      </c>
      <c r="AL21" s="27">
        <v>1484.1</v>
      </c>
      <c r="AM21" s="28">
        <v>0</v>
      </c>
      <c r="AN21" s="59">
        <f>AM21/AL21*100</f>
        <v>0</v>
      </c>
      <c r="AO21" s="27">
        <v>2306.4</v>
      </c>
      <c r="AP21" s="28">
        <v>0</v>
      </c>
      <c r="AQ21" s="59">
        <v>0</v>
      </c>
      <c r="AR21" s="164"/>
      <c r="AS21" s="164"/>
      <c r="AT21" s="62"/>
      <c r="AU21" s="62"/>
      <c r="AV21" s="62"/>
      <c r="AW21" s="62"/>
      <c r="AX21" s="62"/>
      <c r="AY21" s="62"/>
      <c r="AZ21" s="62"/>
      <c r="BA21" s="62"/>
      <c r="BB21" s="62"/>
      <c r="BC21" s="62"/>
      <c r="BD21" s="62"/>
      <c r="BE21" s="62"/>
      <c r="BF21" s="62"/>
      <c r="BG21" s="62"/>
      <c r="BH21" s="62"/>
      <c r="BI21" s="62"/>
      <c r="BJ21" s="62"/>
      <c r="BK21" s="62"/>
    </row>
    <row r="22" spans="1:63" s="35" customFormat="1" ht="72" customHeight="1">
      <c r="A22" s="191"/>
      <c r="B22" s="194"/>
      <c r="C22" s="161"/>
      <c r="D22" s="70" t="s">
        <v>48</v>
      </c>
      <c r="E22" s="27">
        <f t="shared" si="2"/>
        <v>0</v>
      </c>
      <c r="F22" s="28">
        <f>I22+L22+O22+R22+U22+X22+AA22+AD22+AG22+AJ22+AM22+AP22</f>
        <v>0</v>
      </c>
      <c r="G22" s="59">
        <v>0</v>
      </c>
      <c r="H22" s="27">
        <v>0</v>
      </c>
      <c r="I22" s="28">
        <v>0</v>
      </c>
      <c r="J22" s="59">
        <v>0</v>
      </c>
      <c r="K22" s="27">
        <v>0</v>
      </c>
      <c r="L22" s="28">
        <v>0</v>
      </c>
      <c r="M22" s="59">
        <v>0</v>
      </c>
      <c r="N22" s="27">
        <v>0</v>
      </c>
      <c r="O22" s="28">
        <v>0</v>
      </c>
      <c r="P22" s="59">
        <v>0</v>
      </c>
      <c r="Q22" s="27">
        <v>0</v>
      </c>
      <c r="R22" s="28">
        <v>0</v>
      </c>
      <c r="S22" s="59">
        <v>0</v>
      </c>
      <c r="T22" s="27">
        <v>0</v>
      </c>
      <c r="U22" s="28">
        <v>0</v>
      </c>
      <c r="V22" s="59">
        <v>0</v>
      </c>
      <c r="W22" s="27">
        <v>0</v>
      </c>
      <c r="X22" s="28">
        <v>0</v>
      </c>
      <c r="Y22" s="59">
        <v>0</v>
      </c>
      <c r="Z22" s="27">
        <v>0</v>
      </c>
      <c r="AA22" s="28">
        <v>0</v>
      </c>
      <c r="AB22" s="59">
        <v>0</v>
      </c>
      <c r="AC22" s="27">
        <v>0</v>
      </c>
      <c r="AD22" s="28">
        <v>0</v>
      </c>
      <c r="AE22" s="59">
        <v>0</v>
      </c>
      <c r="AF22" s="27">
        <v>0</v>
      </c>
      <c r="AG22" s="28">
        <v>0</v>
      </c>
      <c r="AH22" s="59">
        <v>0</v>
      </c>
      <c r="AI22" s="27">
        <v>0</v>
      </c>
      <c r="AJ22" s="28">
        <v>0</v>
      </c>
      <c r="AK22" s="59">
        <v>0</v>
      </c>
      <c r="AL22" s="27">
        <v>0</v>
      </c>
      <c r="AM22" s="28">
        <v>0</v>
      </c>
      <c r="AN22" s="59">
        <v>0</v>
      </c>
      <c r="AO22" s="27">
        <v>0</v>
      </c>
      <c r="AP22" s="28">
        <v>0</v>
      </c>
      <c r="AQ22" s="59">
        <v>0</v>
      </c>
      <c r="AR22" s="164"/>
      <c r="AS22" s="164"/>
      <c r="AT22" s="62"/>
      <c r="AU22" s="62"/>
      <c r="AV22" s="62"/>
      <c r="AW22" s="62"/>
      <c r="AX22" s="62"/>
      <c r="AY22" s="62"/>
      <c r="AZ22" s="62"/>
      <c r="BA22" s="62"/>
      <c r="BB22" s="62"/>
      <c r="BC22" s="62"/>
      <c r="BD22" s="62"/>
      <c r="BE22" s="62"/>
      <c r="BF22" s="62"/>
      <c r="BG22" s="62"/>
      <c r="BH22" s="62"/>
      <c r="BI22" s="62"/>
      <c r="BJ22" s="62"/>
      <c r="BK22" s="62"/>
    </row>
    <row r="23" spans="1:63" s="35" customFormat="1" ht="108" hidden="1">
      <c r="A23" s="192"/>
      <c r="B23" s="195"/>
      <c r="C23" s="162"/>
      <c r="D23" s="69" t="s">
        <v>35</v>
      </c>
      <c r="E23" s="27">
        <f t="shared" si="2"/>
        <v>0</v>
      </c>
      <c r="F23" s="28">
        <f>I23+L23+O23+R23+U23+X23+AA23+AD23+AG23+AJ23+AM23+AP23</f>
        <v>0</v>
      </c>
      <c r="G23" s="59">
        <v>0</v>
      </c>
      <c r="H23" s="27">
        <v>0</v>
      </c>
      <c r="I23" s="28">
        <v>0</v>
      </c>
      <c r="J23" s="59">
        <v>0</v>
      </c>
      <c r="K23" s="27">
        <v>0</v>
      </c>
      <c r="L23" s="28">
        <v>0</v>
      </c>
      <c r="M23" s="59">
        <v>0</v>
      </c>
      <c r="N23" s="27">
        <v>0</v>
      </c>
      <c r="O23" s="28">
        <v>0</v>
      </c>
      <c r="P23" s="59">
        <v>0</v>
      </c>
      <c r="Q23" s="27">
        <v>0</v>
      </c>
      <c r="R23" s="28">
        <v>0</v>
      </c>
      <c r="S23" s="59">
        <v>0</v>
      </c>
      <c r="T23" s="27">
        <v>0</v>
      </c>
      <c r="U23" s="28">
        <v>0</v>
      </c>
      <c r="V23" s="59">
        <v>0</v>
      </c>
      <c r="W23" s="27">
        <v>0</v>
      </c>
      <c r="X23" s="28">
        <v>0</v>
      </c>
      <c r="Y23" s="59">
        <v>0</v>
      </c>
      <c r="Z23" s="27">
        <v>0</v>
      </c>
      <c r="AA23" s="28">
        <v>0</v>
      </c>
      <c r="AB23" s="59">
        <v>0</v>
      </c>
      <c r="AC23" s="27">
        <v>0</v>
      </c>
      <c r="AD23" s="28">
        <v>0</v>
      </c>
      <c r="AE23" s="29">
        <v>0</v>
      </c>
      <c r="AF23" s="27">
        <v>0</v>
      </c>
      <c r="AG23" s="28">
        <v>0</v>
      </c>
      <c r="AH23" s="29">
        <v>0</v>
      </c>
      <c r="AI23" s="27">
        <v>0</v>
      </c>
      <c r="AJ23" s="28">
        <v>0</v>
      </c>
      <c r="AK23" s="29">
        <v>0</v>
      </c>
      <c r="AL23" s="27">
        <v>0</v>
      </c>
      <c r="AM23" s="28">
        <v>0</v>
      </c>
      <c r="AN23" s="29">
        <v>0</v>
      </c>
      <c r="AO23" s="27">
        <v>0</v>
      </c>
      <c r="AP23" s="28">
        <v>0</v>
      </c>
      <c r="AQ23" s="29">
        <v>0</v>
      </c>
      <c r="AR23" s="72"/>
      <c r="AS23" s="72"/>
      <c r="AT23" s="62"/>
      <c r="AU23" s="62"/>
      <c r="AV23" s="62"/>
      <c r="AW23" s="62"/>
      <c r="AX23" s="62"/>
      <c r="AY23" s="62"/>
      <c r="AZ23" s="62"/>
      <c r="BA23" s="62"/>
      <c r="BB23" s="62"/>
      <c r="BC23" s="62"/>
      <c r="BD23" s="62"/>
      <c r="BE23" s="62"/>
      <c r="BF23" s="62"/>
      <c r="BG23" s="62"/>
      <c r="BH23" s="62"/>
      <c r="BI23" s="62"/>
      <c r="BJ23" s="62"/>
      <c r="BK23" s="62"/>
    </row>
    <row r="24" spans="1:63" s="35" customFormat="1" ht="15" customHeight="1">
      <c r="A24" s="156" t="s">
        <v>29</v>
      </c>
      <c r="B24" s="118" t="s">
        <v>76</v>
      </c>
      <c r="C24" s="115" t="s">
        <v>22</v>
      </c>
      <c r="D24" s="39" t="s">
        <v>24</v>
      </c>
      <c r="E24" s="27">
        <f t="shared" si="2"/>
        <v>23265.299999999996</v>
      </c>
      <c r="F24" s="28">
        <f>SUM(F26:F27)</f>
        <v>15411.4</v>
      </c>
      <c r="G24" s="59">
        <f aca="true" t="shared" si="3" ref="G24:AQ24">SUM(G26:G27)</f>
        <v>66.2419998882456</v>
      </c>
      <c r="H24" s="58">
        <f t="shared" si="3"/>
        <v>339</v>
      </c>
      <c r="I24" s="57">
        <f t="shared" si="3"/>
        <v>339</v>
      </c>
      <c r="J24" s="63">
        <f t="shared" si="3"/>
        <v>100</v>
      </c>
      <c r="K24" s="58">
        <f t="shared" si="3"/>
        <v>1580.1</v>
      </c>
      <c r="L24" s="57">
        <f t="shared" si="3"/>
        <v>1580.1</v>
      </c>
      <c r="M24" s="63">
        <f t="shared" si="3"/>
        <v>100</v>
      </c>
      <c r="N24" s="58">
        <f t="shared" si="3"/>
        <v>3536.1</v>
      </c>
      <c r="O24" s="57">
        <f t="shared" si="3"/>
        <v>1676</v>
      </c>
      <c r="P24" s="63">
        <f t="shared" si="3"/>
        <v>47.396849636605296</v>
      </c>
      <c r="Q24" s="58">
        <f t="shared" si="3"/>
        <v>1918.3</v>
      </c>
      <c r="R24" s="57">
        <f t="shared" si="3"/>
        <v>3325.5</v>
      </c>
      <c r="S24" s="63">
        <f t="shared" si="3"/>
        <v>173.35661783871137</v>
      </c>
      <c r="T24" s="58">
        <f t="shared" si="3"/>
        <v>1823.2</v>
      </c>
      <c r="U24" s="57">
        <f t="shared" si="3"/>
        <v>1319</v>
      </c>
      <c r="V24" s="63">
        <f t="shared" si="3"/>
        <v>72.34532689776218</v>
      </c>
      <c r="W24" s="58">
        <f t="shared" si="3"/>
        <v>2293.8</v>
      </c>
      <c r="X24" s="57">
        <f t="shared" si="3"/>
        <v>1631.4</v>
      </c>
      <c r="Y24" s="63">
        <f t="shared" si="3"/>
        <v>71.12215537535967</v>
      </c>
      <c r="Z24" s="58">
        <f t="shared" si="3"/>
        <v>1772.2</v>
      </c>
      <c r="AA24" s="57">
        <f t="shared" si="3"/>
        <v>1790.4</v>
      </c>
      <c r="AB24" s="63">
        <f t="shared" si="3"/>
        <v>101.02697212504232</v>
      </c>
      <c r="AC24" s="58">
        <f t="shared" si="3"/>
        <v>1876.8</v>
      </c>
      <c r="AD24" s="57">
        <f t="shared" si="3"/>
        <v>1876.8</v>
      </c>
      <c r="AE24" s="63">
        <f t="shared" si="3"/>
        <v>100</v>
      </c>
      <c r="AF24" s="58">
        <f t="shared" si="3"/>
        <v>2091.1</v>
      </c>
      <c r="AG24" s="57">
        <f t="shared" si="3"/>
        <v>1873.2</v>
      </c>
      <c r="AH24" s="63">
        <f t="shared" si="3"/>
        <v>89.57964707570179</v>
      </c>
      <c r="AI24" s="58">
        <f t="shared" si="3"/>
        <v>2045.8</v>
      </c>
      <c r="AJ24" s="57">
        <f t="shared" si="3"/>
        <v>0</v>
      </c>
      <c r="AK24" s="63">
        <f t="shared" si="3"/>
        <v>0</v>
      </c>
      <c r="AL24" s="58">
        <f t="shared" si="3"/>
        <v>1930.6</v>
      </c>
      <c r="AM24" s="57">
        <f t="shared" si="3"/>
        <v>0</v>
      </c>
      <c r="AN24" s="63">
        <f t="shared" si="3"/>
        <v>0</v>
      </c>
      <c r="AO24" s="58">
        <f t="shared" si="3"/>
        <v>2058.3</v>
      </c>
      <c r="AP24" s="57">
        <f t="shared" si="3"/>
        <v>0</v>
      </c>
      <c r="AQ24" s="63">
        <f t="shared" si="3"/>
        <v>0</v>
      </c>
      <c r="AR24" s="159" t="s">
        <v>78</v>
      </c>
      <c r="AS24" s="196" t="s">
        <v>84</v>
      </c>
      <c r="AT24" s="62"/>
      <c r="AU24" s="62"/>
      <c r="AV24" s="62"/>
      <c r="AW24" s="62"/>
      <c r="AX24" s="62"/>
      <c r="AY24" s="62"/>
      <c r="AZ24" s="62"/>
      <c r="BA24" s="62"/>
      <c r="BB24" s="62"/>
      <c r="BC24" s="62"/>
      <c r="BD24" s="62"/>
      <c r="BE24" s="62"/>
      <c r="BF24" s="62"/>
      <c r="BG24" s="62"/>
      <c r="BH24" s="62"/>
      <c r="BI24" s="62"/>
      <c r="BJ24" s="62"/>
      <c r="BK24" s="62"/>
    </row>
    <row r="25" spans="1:63" s="35" customFormat="1" ht="24">
      <c r="A25" s="157"/>
      <c r="B25" s="119"/>
      <c r="C25" s="116"/>
      <c r="D25" s="69" t="s">
        <v>47</v>
      </c>
      <c r="E25" s="27">
        <f t="shared" si="2"/>
        <v>0</v>
      </c>
      <c r="F25" s="28">
        <v>0</v>
      </c>
      <c r="G25" s="59">
        <v>0</v>
      </c>
      <c r="H25" s="58">
        <v>0</v>
      </c>
      <c r="I25" s="57">
        <v>0</v>
      </c>
      <c r="J25" s="63">
        <v>0</v>
      </c>
      <c r="K25" s="58">
        <v>0</v>
      </c>
      <c r="L25" s="57">
        <v>0</v>
      </c>
      <c r="M25" s="63">
        <v>0</v>
      </c>
      <c r="N25" s="58">
        <v>0</v>
      </c>
      <c r="O25" s="57">
        <v>0</v>
      </c>
      <c r="P25" s="63">
        <v>0</v>
      </c>
      <c r="Q25" s="58">
        <v>0</v>
      </c>
      <c r="R25" s="57">
        <v>0</v>
      </c>
      <c r="S25" s="63">
        <v>0</v>
      </c>
      <c r="T25" s="58">
        <v>0</v>
      </c>
      <c r="U25" s="57">
        <v>0</v>
      </c>
      <c r="V25" s="63">
        <v>0</v>
      </c>
      <c r="W25" s="58">
        <v>0</v>
      </c>
      <c r="X25" s="57">
        <v>0</v>
      </c>
      <c r="Y25" s="63">
        <v>0</v>
      </c>
      <c r="Z25" s="58">
        <v>0</v>
      </c>
      <c r="AA25" s="57">
        <v>0</v>
      </c>
      <c r="AB25" s="63">
        <v>0</v>
      </c>
      <c r="AC25" s="58">
        <v>0</v>
      </c>
      <c r="AD25" s="57">
        <v>0</v>
      </c>
      <c r="AE25" s="63">
        <v>0</v>
      </c>
      <c r="AF25" s="58">
        <v>0</v>
      </c>
      <c r="AG25" s="57">
        <v>0</v>
      </c>
      <c r="AH25" s="63">
        <v>0</v>
      </c>
      <c r="AI25" s="58">
        <v>0</v>
      </c>
      <c r="AJ25" s="57">
        <v>0</v>
      </c>
      <c r="AK25" s="63">
        <v>0</v>
      </c>
      <c r="AL25" s="58">
        <v>0</v>
      </c>
      <c r="AM25" s="57">
        <v>0</v>
      </c>
      <c r="AN25" s="63">
        <v>0</v>
      </c>
      <c r="AO25" s="58">
        <v>0</v>
      </c>
      <c r="AP25" s="57">
        <v>0</v>
      </c>
      <c r="AQ25" s="63">
        <v>0</v>
      </c>
      <c r="AR25" s="159"/>
      <c r="AS25" s="197"/>
      <c r="AT25" s="62"/>
      <c r="AU25" s="62"/>
      <c r="AV25" s="62"/>
      <c r="AW25" s="62"/>
      <c r="AX25" s="62"/>
      <c r="AY25" s="62"/>
      <c r="AZ25" s="62"/>
      <c r="BA25" s="62"/>
      <c r="BB25" s="62"/>
      <c r="BC25" s="62"/>
      <c r="BD25" s="62"/>
      <c r="BE25" s="62"/>
      <c r="BF25" s="62"/>
      <c r="BG25" s="62"/>
      <c r="BH25" s="62"/>
      <c r="BI25" s="62"/>
      <c r="BJ25" s="62"/>
      <c r="BK25" s="62"/>
    </row>
    <row r="26" spans="1:63" s="35" customFormat="1" ht="24">
      <c r="A26" s="157"/>
      <c r="B26" s="119"/>
      <c r="C26" s="116"/>
      <c r="D26" s="41" t="s">
        <v>25</v>
      </c>
      <c r="E26" s="27">
        <f t="shared" si="2"/>
        <v>0</v>
      </c>
      <c r="F26" s="28">
        <v>0</v>
      </c>
      <c r="G26" s="59">
        <v>0</v>
      </c>
      <c r="H26" s="58">
        <v>0</v>
      </c>
      <c r="I26" s="57">
        <v>0</v>
      </c>
      <c r="J26" s="63">
        <v>0</v>
      </c>
      <c r="K26" s="58">
        <v>0</v>
      </c>
      <c r="L26" s="57">
        <v>0</v>
      </c>
      <c r="M26" s="63">
        <v>0</v>
      </c>
      <c r="N26" s="58">
        <v>0</v>
      </c>
      <c r="O26" s="57">
        <v>0</v>
      </c>
      <c r="P26" s="63">
        <v>0</v>
      </c>
      <c r="Q26" s="58">
        <v>0</v>
      </c>
      <c r="R26" s="57">
        <v>0</v>
      </c>
      <c r="S26" s="63">
        <v>0</v>
      </c>
      <c r="T26" s="58">
        <v>0</v>
      </c>
      <c r="U26" s="57">
        <v>0</v>
      </c>
      <c r="V26" s="63">
        <v>0</v>
      </c>
      <c r="W26" s="58">
        <v>0</v>
      </c>
      <c r="X26" s="57">
        <v>0</v>
      </c>
      <c r="Y26" s="63">
        <v>0</v>
      </c>
      <c r="Z26" s="58">
        <v>0</v>
      </c>
      <c r="AA26" s="57">
        <v>0</v>
      </c>
      <c r="AB26" s="63">
        <v>0</v>
      </c>
      <c r="AC26" s="58">
        <v>0</v>
      </c>
      <c r="AD26" s="57">
        <v>0</v>
      </c>
      <c r="AE26" s="63">
        <v>0</v>
      </c>
      <c r="AF26" s="58">
        <v>0</v>
      </c>
      <c r="AG26" s="57">
        <v>0</v>
      </c>
      <c r="AH26" s="63">
        <v>0</v>
      </c>
      <c r="AI26" s="58">
        <v>0</v>
      </c>
      <c r="AJ26" s="57">
        <v>0</v>
      </c>
      <c r="AK26" s="63">
        <v>0</v>
      </c>
      <c r="AL26" s="58">
        <v>0</v>
      </c>
      <c r="AM26" s="57">
        <v>0</v>
      </c>
      <c r="AN26" s="63">
        <v>0</v>
      </c>
      <c r="AO26" s="58">
        <v>0</v>
      </c>
      <c r="AP26" s="57">
        <v>0</v>
      </c>
      <c r="AQ26" s="63">
        <v>0</v>
      </c>
      <c r="AR26" s="159"/>
      <c r="AS26" s="197"/>
      <c r="AT26" s="62"/>
      <c r="AU26" s="62"/>
      <c r="AV26" s="62"/>
      <c r="AW26" s="62"/>
      <c r="AX26" s="62"/>
      <c r="AY26" s="62"/>
      <c r="AZ26" s="62"/>
      <c r="BA26" s="62"/>
      <c r="BB26" s="62"/>
      <c r="BC26" s="62"/>
      <c r="BD26" s="62"/>
      <c r="BE26" s="62"/>
      <c r="BF26" s="62"/>
      <c r="BG26" s="62"/>
      <c r="BH26" s="62"/>
      <c r="BI26" s="62"/>
      <c r="BJ26" s="62"/>
      <c r="BK26" s="62"/>
    </row>
    <row r="27" spans="1:63" s="35" customFormat="1" ht="24">
      <c r="A27" s="157"/>
      <c r="B27" s="119"/>
      <c r="C27" s="116"/>
      <c r="D27" s="39" t="s">
        <v>53</v>
      </c>
      <c r="E27" s="27">
        <f t="shared" si="2"/>
        <v>23265.299999999996</v>
      </c>
      <c r="F27" s="28">
        <f t="shared" si="2"/>
        <v>15411.4</v>
      </c>
      <c r="G27" s="59">
        <f>F27/E27*100</f>
        <v>66.2419998882456</v>
      </c>
      <c r="H27" s="58">
        <v>339</v>
      </c>
      <c r="I27" s="57">
        <v>339</v>
      </c>
      <c r="J27" s="59">
        <f>I27/H27*100</f>
        <v>100</v>
      </c>
      <c r="K27" s="58">
        <v>1580.1</v>
      </c>
      <c r="L27" s="57">
        <v>1580.1</v>
      </c>
      <c r="M27" s="59">
        <f>L27/K27*100</f>
        <v>100</v>
      </c>
      <c r="N27" s="58">
        <v>3536.1</v>
      </c>
      <c r="O27" s="57">
        <v>1676</v>
      </c>
      <c r="P27" s="59">
        <f>O27/N27*100</f>
        <v>47.396849636605296</v>
      </c>
      <c r="Q27" s="58">
        <v>1918.3</v>
      </c>
      <c r="R27" s="57">
        <v>3325.5</v>
      </c>
      <c r="S27" s="59">
        <f>R27/Q27*100</f>
        <v>173.35661783871137</v>
      </c>
      <c r="T27" s="58">
        <v>1823.2</v>
      </c>
      <c r="U27" s="57">
        <v>1319</v>
      </c>
      <c r="V27" s="59">
        <f>U27/T27*100</f>
        <v>72.34532689776218</v>
      </c>
      <c r="W27" s="58">
        <f>2293.9-0.1</f>
        <v>2293.8</v>
      </c>
      <c r="X27" s="57">
        <v>1631.4</v>
      </c>
      <c r="Y27" s="59">
        <f>X27/W27*100</f>
        <v>71.12215537535967</v>
      </c>
      <c r="Z27" s="58">
        <v>1772.2</v>
      </c>
      <c r="AA27" s="57">
        <v>1790.4</v>
      </c>
      <c r="AB27" s="59">
        <f>AA27/Z27*100</f>
        <v>101.02697212504232</v>
      </c>
      <c r="AC27" s="58">
        <v>1876.8</v>
      </c>
      <c r="AD27" s="57">
        <v>1876.8</v>
      </c>
      <c r="AE27" s="59">
        <f>AD27/AC27*100</f>
        <v>100</v>
      </c>
      <c r="AF27" s="58">
        <f>2091.2-0.1</f>
        <v>2091.1</v>
      </c>
      <c r="AG27" s="57">
        <v>1873.2</v>
      </c>
      <c r="AH27" s="59">
        <f>AG27/AF27*100</f>
        <v>89.57964707570179</v>
      </c>
      <c r="AI27" s="58">
        <v>2045.8</v>
      </c>
      <c r="AJ27" s="57">
        <v>0</v>
      </c>
      <c r="AK27" s="63">
        <v>0</v>
      </c>
      <c r="AL27" s="58">
        <v>1930.6</v>
      </c>
      <c r="AM27" s="57">
        <v>0</v>
      </c>
      <c r="AN27" s="63">
        <v>0</v>
      </c>
      <c r="AO27" s="58">
        <v>2058.3</v>
      </c>
      <c r="AP27" s="57">
        <v>0</v>
      </c>
      <c r="AQ27" s="63">
        <v>0</v>
      </c>
      <c r="AR27" s="159"/>
      <c r="AS27" s="197"/>
      <c r="AT27" s="62"/>
      <c r="AU27" s="62"/>
      <c r="AV27" s="62"/>
      <c r="AW27" s="62"/>
      <c r="AX27" s="62"/>
      <c r="AY27" s="62"/>
      <c r="AZ27" s="62"/>
      <c r="BA27" s="62"/>
      <c r="BB27" s="62"/>
      <c r="BC27" s="62"/>
      <c r="BD27" s="62"/>
      <c r="BE27" s="62"/>
      <c r="BF27" s="62"/>
      <c r="BG27" s="62"/>
      <c r="BH27" s="62"/>
      <c r="BI27" s="62"/>
      <c r="BJ27" s="62"/>
      <c r="BK27" s="62"/>
    </row>
    <row r="28" spans="1:63" s="35" customFormat="1" ht="129.75" customHeight="1">
      <c r="A28" s="157"/>
      <c r="B28" s="119"/>
      <c r="C28" s="116"/>
      <c r="D28" s="69" t="s">
        <v>48</v>
      </c>
      <c r="E28" s="27">
        <f t="shared" si="2"/>
        <v>0</v>
      </c>
      <c r="F28" s="28">
        <v>0</v>
      </c>
      <c r="G28" s="59">
        <v>0</v>
      </c>
      <c r="H28" s="58">
        <v>0</v>
      </c>
      <c r="I28" s="57">
        <v>0</v>
      </c>
      <c r="J28" s="63">
        <v>0</v>
      </c>
      <c r="K28" s="58">
        <v>0</v>
      </c>
      <c r="L28" s="57">
        <v>0</v>
      </c>
      <c r="M28" s="63">
        <v>0</v>
      </c>
      <c r="N28" s="58">
        <v>0</v>
      </c>
      <c r="O28" s="57">
        <v>0</v>
      </c>
      <c r="P28" s="63">
        <v>0</v>
      </c>
      <c r="Q28" s="58">
        <v>0</v>
      </c>
      <c r="R28" s="57">
        <v>0</v>
      </c>
      <c r="S28" s="63">
        <v>0</v>
      </c>
      <c r="T28" s="58">
        <v>0</v>
      </c>
      <c r="U28" s="57">
        <v>0</v>
      </c>
      <c r="V28" s="63">
        <v>0</v>
      </c>
      <c r="W28" s="58">
        <v>0</v>
      </c>
      <c r="X28" s="57">
        <v>0</v>
      </c>
      <c r="Y28" s="63">
        <v>0</v>
      </c>
      <c r="Z28" s="58">
        <v>0</v>
      </c>
      <c r="AA28" s="57">
        <v>0</v>
      </c>
      <c r="AB28" s="63">
        <v>0</v>
      </c>
      <c r="AC28" s="58">
        <v>0</v>
      </c>
      <c r="AD28" s="57">
        <v>0</v>
      </c>
      <c r="AE28" s="63">
        <v>0</v>
      </c>
      <c r="AF28" s="58">
        <v>0</v>
      </c>
      <c r="AG28" s="57">
        <v>0</v>
      </c>
      <c r="AH28" s="63">
        <v>0</v>
      </c>
      <c r="AI28" s="58">
        <v>0</v>
      </c>
      <c r="AJ28" s="57">
        <v>0</v>
      </c>
      <c r="AK28" s="63">
        <v>0</v>
      </c>
      <c r="AL28" s="58">
        <v>0</v>
      </c>
      <c r="AM28" s="57">
        <v>0</v>
      </c>
      <c r="AN28" s="63">
        <v>0</v>
      </c>
      <c r="AO28" s="58">
        <v>0</v>
      </c>
      <c r="AP28" s="57">
        <v>0</v>
      </c>
      <c r="AQ28" s="63">
        <v>0</v>
      </c>
      <c r="AR28" s="159"/>
      <c r="AS28" s="197"/>
      <c r="AT28" s="62"/>
      <c r="AU28" s="62"/>
      <c r="AV28" s="62"/>
      <c r="AW28" s="62"/>
      <c r="AX28" s="62"/>
      <c r="AY28" s="62"/>
      <c r="AZ28" s="62"/>
      <c r="BA28" s="62"/>
      <c r="BB28" s="62"/>
      <c r="BC28" s="62"/>
      <c r="BD28" s="62"/>
      <c r="BE28" s="62"/>
      <c r="BF28" s="62"/>
      <c r="BG28" s="62"/>
      <c r="BH28" s="62"/>
      <c r="BI28" s="62"/>
      <c r="BJ28" s="62"/>
      <c r="BK28" s="62"/>
    </row>
    <row r="29" spans="1:63" s="35" customFormat="1" ht="108" hidden="1">
      <c r="A29" s="158"/>
      <c r="B29" s="120"/>
      <c r="C29" s="117"/>
      <c r="D29" s="69" t="s">
        <v>35</v>
      </c>
      <c r="E29" s="27">
        <f t="shared" si="2"/>
        <v>0</v>
      </c>
      <c r="F29" s="28">
        <f>I29+L29+O29+R29+U29+X29+AA29+AD29+AG29+AJ29+AM29+AP29</f>
        <v>0</v>
      </c>
      <c r="G29" s="59">
        <v>0</v>
      </c>
      <c r="H29" s="27">
        <v>0</v>
      </c>
      <c r="I29" s="28">
        <v>0</v>
      </c>
      <c r="J29" s="59">
        <v>0</v>
      </c>
      <c r="K29" s="27">
        <v>0</v>
      </c>
      <c r="L29" s="28">
        <v>0</v>
      </c>
      <c r="M29" s="59">
        <v>0</v>
      </c>
      <c r="N29" s="27">
        <v>0</v>
      </c>
      <c r="O29" s="28">
        <v>0</v>
      </c>
      <c r="P29" s="59">
        <v>0</v>
      </c>
      <c r="Q29" s="27">
        <v>0</v>
      </c>
      <c r="R29" s="28">
        <v>0</v>
      </c>
      <c r="S29" s="59">
        <v>0</v>
      </c>
      <c r="T29" s="27">
        <v>0</v>
      </c>
      <c r="U29" s="28">
        <v>0</v>
      </c>
      <c r="V29" s="59">
        <v>0</v>
      </c>
      <c r="W29" s="27">
        <v>0</v>
      </c>
      <c r="X29" s="28">
        <v>0</v>
      </c>
      <c r="Y29" s="59">
        <v>0</v>
      </c>
      <c r="Z29" s="27">
        <v>0</v>
      </c>
      <c r="AA29" s="28">
        <v>0</v>
      </c>
      <c r="AB29" s="59">
        <v>0</v>
      </c>
      <c r="AC29" s="27">
        <v>0</v>
      </c>
      <c r="AD29" s="28">
        <v>0</v>
      </c>
      <c r="AE29" s="29">
        <v>0</v>
      </c>
      <c r="AF29" s="27">
        <v>0</v>
      </c>
      <c r="AG29" s="28">
        <v>0</v>
      </c>
      <c r="AH29" s="29">
        <v>0</v>
      </c>
      <c r="AI29" s="27">
        <v>0</v>
      </c>
      <c r="AJ29" s="28">
        <v>0</v>
      </c>
      <c r="AK29" s="29">
        <v>0</v>
      </c>
      <c r="AL29" s="27">
        <v>0</v>
      </c>
      <c r="AM29" s="28">
        <v>0</v>
      </c>
      <c r="AN29" s="29">
        <v>0</v>
      </c>
      <c r="AO29" s="27">
        <v>0</v>
      </c>
      <c r="AP29" s="28">
        <v>0</v>
      </c>
      <c r="AQ29" s="29">
        <v>0</v>
      </c>
      <c r="AR29" s="66"/>
      <c r="AS29" s="66"/>
      <c r="AT29" s="62"/>
      <c r="AU29" s="62"/>
      <c r="AV29" s="62"/>
      <c r="AW29" s="62"/>
      <c r="AX29" s="62"/>
      <c r="AY29" s="62"/>
      <c r="AZ29" s="62"/>
      <c r="BA29" s="62"/>
      <c r="BB29" s="62"/>
      <c r="BC29" s="62"/>
      <c r="BD29" s="62"/>
      <c r="BE29" s="62"/>
      <c r="BF29" s="62"/>
      <c r="BG29" s="62"/>
      <c r="BH29" s="62"/>
      <c r="BI29" s="62"/>
      <c r="BJ29" s="62"/>
      <c r="BK29" s="62"/>
    </row>
    <row r="30" spans="1:63" s="35" customFormat="1" ht="15" hidden="1">
      <c r="A30" s="49">
        <v>2</v>
      </c>
      <c r="B30" s="68" t="s">
        <v>62</v>
      </c>
      <c r="C30" s="141" t="s">
        <v>60</v>
      </c>
      <c r="D30" s="141"/>
      <c r="E30" s="141"/>
      <c r="F30" s="141"/>
      <c r="G30" s="141"/>
      <c r="H30" s="141"/>
      <c r="I30" s="141"/>
      <c r="J30" s="141"/>
      <c r="K30" s="141"/>
      <c r="L30" s="141"/>
      <c r="M30" s="141"/>
      <c r="N30" s="141"/>
      <c r="O30" s="141"/>
      <c r="P30" s="141"/>
      <c r="Q30" s="141"/>
      <c r="R30" s="141"/>
      <c r="S30" s="141"/>
      <c r="T30" s="141"/>
      <c r="U30" s="141"/>
      <c r="V30" s="141"/>
      <c r="W30" s="141"/>
      <c r="X30" s="43"/>
      <c r="Y30" s="43"/>
      <c r="Z30" s="43"/>
      <c r="AA30" s="43"/>
      <c r="AB30" s="43"/>
      <c r="AC30" s="43"/>
      <c r="AD30" s="43"/>
      <c r="AE30" s="43"/>
      <c r="AF30" s="43"/>
      <c r="AG30" s="43"/>
      <c r="AH30" s="43"/>
      <c r="AI30" s="43"/>
      <c r="AJ30" s="43"/>
      <c r="AK30" s="43"/>
      <c r="AL30" s="43"/>
      <c r="AM30" s="43"/>
      <c r="AN30" s="43"/>
      <c r="AO30" s="43"/>
      <c r="AP30" s="51"/>
      <c r="AQ30" s="43"/>
      <c r="AR30" s="52"/>
      <c r="AS30" s="52"/>
      <c r="AT30" s="62"/>
      <c r="AU30" s="62"/>
      <c r="AV30" s="62"/>
      <c r="AW30" s="62"/>
      <c r="AX30" s="62"/>
      <c r="AY30" s="62"/>
      <c r="AZ30" s="62"/>
      <c r="BA30" s="62"/>
      <c r="BB30" s="62"/>
      <c r="BC30" s="62"/>
      <c r="BD30" s="62"/>
      <c r="BE30" s="62"/>
      <c r="BF30" s="62"/>
      <c r="BG30" s="62"/>
      <c r="BH30" s="62"/>
      <c r="BI30" s="62"/>
      <c r="BJ30" s="62"/>
      <c r="BK30" s="62"/>
    </row>
    <row r="31" spans="1:63" s="35" customFormat="1" ht="22.5" hidden="1">
      <c r="A31" s="53" t="s">
        <v>64</v>
      </c>
      <c r="B31" s="68" t="s">
        <v>63</v>
      </c>
      <c r="C31" s="141" t="s">
        <v>61</v>
      </c>
      <c r="D31" s="141"/>
      <c r="E31" s="141"/>
      <c r="F31" s="141"/>
      <c r="G31" s="141"/>
      <c r="H31" s="141"/>
      <c r="I31" s="141"/>
      <c r="J31" s="141"/>
      <c r="K31" s="141"/>
      <c r="L31" s="141"/>
      <c r="M31" s="141"/>
      <c r="N31" s="141"/>
      <c r="O31" s="141"/>
      <c r="P31" s="141"/>
      <c r="Q31" s="141"/>
      <c r="R31" s="141"/>
      <c r="S31" s="141"/>
      <c r="T31" s="141"/>
      <c r="U31" s="141"/>
      <c r="V31" s="141"/>
      <c r="W31" s="141"/>
      <c r="X31" s="54"/>
      <c r="Y31" s="54"/>
      <c r="Z31" s="54"/>
      <c r="AA31" s="54"/>
      <c r="AB31" s="54"/>
      <c r="AC31" s="54"/>
      <c r="AD31" s="54"/>
      <c r="AE31" s="54"/>
      <c r="AF31" s="54"/>
      <c r="AG31" s="54"/>
      <c r="AH31" s="54"/>
      <c r="AI31" s="54"/>
      <c r="AJ31" s="54"/>
      <c r="AK31" s="54"/>
      <c r="AL31" s="54"/>
      <c r="AM31" s="54"/>
      <c r="AN31" s="54"/>
      <c r="AO31" s="54"/>
      <c r="AP31" s="55"/>
      <c r="AQ31" s="54"/>
      <c r="AR31" s="52"/>
      <c r="AS31" s="52"/>
      <c r="AT31" s="62"/>
      <c r="AU31" s="62"/>
      <c r="AV31" s="62"/>
      <c r="AW31" s="62"/>
      <c r="AX31" s="62"/>
      <c r="AY31" s="62"/>
      <c r="AZ31" s="62"/>
      <c r="BA31" s="62"/>
      <c r="BB31" s="62"/>
      <c r="BC31" s="62"/>
      <c r="BD31" s="62"/>
      <c r="BE31" s="62"/>
      <c r="BF31" s="62"/>
      <c r="BG31" s="62"/>
      <c r="BH31" s="62"/>
      <c r="BI31" s="62"/>
      <c r="BJ31" s="62"/>
      <c r="BK31" s="62"/>
    </row>
    <row r="32" spans="1:63" ht="15" customHeight="1">
      <c r="A32" s="110" t="s">
        <v>55</v>
      </c>
      <c r="B32" s="101" t="s">
        <v>41</v>
      </c>
      <c r="C32" s="154" t="s">
        <v>57</v>
      </c>
      <c r="D32" s="24" t="s">
        <v>24</v>
      </c>
      <c r="E32" s="27">
        <f aca="true" t="shared" si="4" ref="E32:F36">H32+K32+N32+Q32+T32+W32+Z32+AC32+AF32+AI32+AL32+AO32</f>
        <v>318</v>
      </c>
      <c r="F32" s="28">
        <f>SUM(F33:F36)</f>
        <v>40</v>
      </c>
      <c r="G32" s="59">
        <f aca="true" t="shared" si="5" ref="G32:AQ32">SUM(G33:G36)</f>
        <v>12.578616352201259</v>
      </c>
      <c r="H32" s="27">
        <f t="shared" si="5"/>
        <v>0</v>
      </c>
      <c r="I32" s="28">
        <f t="shared" si="5"/>
        <v>0</v>
      </c>
      <c r="J32" s="59">
        <f t="shared" si="5"/>
        <v>0</v>
      </c>
      <c r="K32" s="27">
        <f t="shared" si="5"/>
        <v>0</v>
      </c>
      <c r="L32" s="28">
        <f t="shared" si="5"/>
        <v>0</v>
      </c>
      <c r="M32" s="59">
        <f t="shared" si="5"/>
        <v>0</v>
      </c>
      <c r="N32" s="27">
        <f t="shared" si="5"/>
        <v>13.6</v>
      </c>
      <c r="O32" s="28">
        <f t="shared" si="5"/>
        <v>0</v>
      </c>
      <c r="P32" s="59">
        <f t="shared" si="5"/>
        <v>0</v>
      </c>
      <c r="Q32" s="27">
        <f t="shared" si="5"/>
        <v>0</v>
      </c>
      <c r="R32" s="28">
        <f t="shared" si="5"/>
        <v>0</v>
      </c>
      <c r="S32" s="59">
        <f t="shared" si="5"/>
        <v>0</v>
      </c>
      <c r="T32" s="27">
        <f t="shared" si="5"/>
        <v>10</v>
      </c>
      <c r="U32" s="28">
        <f t="shared" si="5"/>
        <v>10</v>
      </c>
      <c r="V32" s="59">
        <f t="shared" si="5"/>
        <v>100</v>
      </c>
      <c r="W32" s="27">
        <f t="shared" si="5"/>
        <v>77.8</v>
      </c>
      <c r="X32" s="28">
        <f t="shared" si="5"/>
        <v>25</v>
      </c>
      <c r="Y32" s="59">
        <f t="shared" si="5"/>
        <v>32.13367609254499</v>
      </c>
      <c r="Z32" s="27">
        <f t="shared" si="5"/>
        <v>15</v>
      </c>
      <c r="AA32" s="28">
        <f t="shared" si="5"/>
        <v>5</v>
      </c>
      <c r="AB32" s="59">
        <f t="shared" si="5"/>
        <v>33.33333333333333</v>
      </c>
      <c r="AC32" s="27">
        <f t="shared" si="5"/>
        <v>13.6</v>
      </c>
      <c r="AD32" s="28">
        <f t="shared" si="5"/>
        <v>0</v>
      </c>
      <c r="AE32" s="59">
        <f t="shared" si="5"/>
        <v>0</v>
      </c>
      <c r="AF32" s="27">
        <f t="shared" si="5"/>
        <v>188</v>
      </c>
      <c r="AG32" s="28">
        <f t="shared" si="5"/>
        <v>0</v>
      </c>
      <c r="AH32" s="59">
        <f t="shared" si="5"/>
        <v>0</v>
      </c>
      <c r="AI32" s="27">
        <f t="shared" si="5"/>
        <v>0</v>
      </c>
      <c r="AJ32" s="28">
        <f t="shared" si="5"/>
        <v>0</v>
      </c>
      <c r="AK32" s="59">
        <f t="shared" si="5"/>
        <v>0</v>
      </c>
      <c r="AL32" s="27">
        <f t="shared" si="5"/>
        <v>0</v>
      </c>
      <c r="AM32" s="28">
        <f t="shared" si="5"/>
        <v>0</v>
      </c>
      <c r="AN32" s="59">
        <f t="shared" si="5"/>
        <v>0</v>
      </c>
      <c r="AO32" s="27">
        <f t="shared" si="5"/>
        <v>0</v>
      </c>
      <c r="AP32" s="28">
        <f t="shared" si="5"/>
        <v>0</v>
      </c>
      <c r="AQ32" s="59">
        <f t="shared" si="5"/>
        <v>0</v>
      </c>
      <c r="AR32" s="196" t="s">
        <v>82</v>
      </c>
      <c r="AS32" s="196" t="s">
        <v>83</v>
      </c>
      <c r="AT32" s="62"/>
      <c r="AU32" s="62"/>
      <c r="AV32" s="62"/>
      <c r="AW32" s="62"/>
      <c r="AX32" s="62"/>
      <c r="AY32" s="62"/>
      <c r="AZ32" s="62"/>
      <c r="BA32" s="62"/>
      <c r="BB32" s="62"/>
      <c r="BC32" s="62"/>
      <c r="BD32" s="62"/>
      <c r="BE32" s="62"/>
      <c r="BF32" s="62"/>
      <c r="BG32" s="62"/>
      <c r="BH32" s="62"/>
      <c r="BI32" s="62"/>
      <c r="BJ32" s="62"/>
      <c r="BK32" s="62"/>
    </row>
    <row r="33" spans="1:63" ht="22.5">
      <c r="A33" s="110"/>
      <c r="B33" s="101"/>
      <c r="C33" s="154"/>
      <c r="D33" s="24" t="s">
        <v>47</v>
      </c>
      <c r="E33" s="27">
        <f t="shared" si="4"/>
        <v>0</v>
      </c>
      <c r="F33" s="28">
        <f t="shared" si="4"/>
        <v>0</v>
      </c>
      <c r="G33" s="59">
        <v>0</v>
      </c>
      <c r="H33" s="27">
        <v>0</v>
      </c>
      <c r="I33" s="28">
        <v>0</v>
      </c>
      <c r="J33" s="59">
        <v>0</v>
      </c>
      <c r="K33" s="27">
        <v>0</v>
      </c>
      <c r="L33" s="28">
        <v>0</v>
      </c>
      <c r="M33" s="59">
        <v>0</v>
      </c>
      <c r="N33" s="27">
        <v>0</v>
      </c>
      <c r="O33" s="28">
        <v>0</v>
      </c>
      <c r="P33" s="59">
        <v>0</v>
      </c>
      <c r="Q33" s="27">
        <v>0</v>
      </c>
      <c r="R33" s="28">
        <v>0</v>
      </c>
      <c r="S33" s="59">
        <v>0</v>
      </c>
      <c r="T33" s="73">
        <v>0</v>
      </c>
      <c r="U33" s="74">
        <v>0</v>
      </c>
      <c r="V33" s="75">
        <v>0</v>
      </c>
      <c r="W33" s="73">
        <v>0</v>
      </c>
      <c r="X33" s="74">
        <v>0</v>
      </c>
      <c r="Y33" s="75">
        <v>0</v>
      </c>
      <c r="Z33" s="73">
        <v>0</v>
      </c>
      <c r="AA33" s="74">
        <v>0</v>
      </c>
      <c r="AB33" s="75">
        <v>0</v>
      </c>
      <c r="AC33" s="27">
        <v>0</v>
      </c>
      <c r="AD33" s="28">
        <v>0</v>
      </c>
      <c r="AE33" s="59">
        <v>0</v>
      </c>
      <c r="AF33" s="27">
        <v>0</v>
      </c>
      <c r="AG33" s="28">
        <v>0</v>
      </c>
      <c r="AH33" s="59">
        <v>0</v>
      </c>
      <c r="AI33" s="27">
        <v>0</v>
      </c>
      <c r="AJ33" s="28">
        <v>0</v>
      </c>
      <c r="AK33" s="59">
        <v>0</v>
      </c>
      <c r="AL33" s="27">
        <v>0</v>
      </c>
      <c r="AM33" s="28">
        <v>0</v>
      </c>
      <c r="AN33" s="59">
        <v>0</v>
      </c>
      <c r="AO33" s="27">
        <v>0</v>
      </c>
      <c r="AP33" s="28">
        <v>0</v>
      </c>
      <c r="AQ33" s="59">
        <v>0</v>
      </c>
      <c r="AR33" s="197"/>
      <c r="AS33" s="197"/>
      <c r="BC33" s="62"/>
      <c r="BD33" s="62"/>
      <c r="BE33" s="62"/>
      <c r="BF33" s="62"/>
      <c r="BG33" s="62"/>
      <c r="BH33" s="62"/>
      <c r="BI33" s="62"/>
      <c r="BJ33" s="62"/>
      <c r="BK33" s="62"/>
    </row>
    <row r="34" spans="1:63" ht="22.5">
      <c r="A34" s="110"/>
      <c r="B34" s="101"/>
      <c r="C34" s="154"/>
      <c r="D34" s="33" t="s">
        <v>25</v>
      </c>
      <c r="E34" s="27">
        <f t="shared" si="4"/>
        <v>0</v>
      </c>
      <c r="F34" s="28">
        <f t="shared" si="4"/>
        <v>0</v>
      </c>
      <c r="G34" s="59">
        <v>0</v>
      </c>
      <c r="H34" s="27">
        <v>0</v>
      </c>
      <c r="I34" s="28">
        <v>0</v>
      </c>
      <c r="J34" s="29">
        <v>0</v>
      </c>
      <c r="K34" s="27">
        <v>0</v>
      </c>
      <c r="L34" s="28">
        <v>0</v>
      </c>
      <c r="M34" s="59">
        <v>0</v>
      </c>
      <c r="N34" s="27">
        <v>0</v>
      </c>
      <c r="O34" s="28">
        <v>0</v>
      </c>
      <c r="P34" s="59">
        <v>0</v>
      </c>
      <c r="Q34" s="27">
        <v>0</v>
      </c>
      <c r="R34" s="28">
        <v>0</v>
      </c>
      <c r="S34" s="59">
        <v>0</v>
      </c>
      <c r="T34" s="73">
        <v>0</v>
      </c>
      <c r="U34" s="74">
        <v>0</v>
      </c>
      <c r="V34" s="76">
        <v>0</v>
      </c>
      <c r="W34" s="73">
        <v>0</v>
      </c>
      <c r="X34" s="74">
        <v>0</v>
      </c>
      <c r="Y34" s="75">
        <v>0</v>
      </c>
      <c r="Z34" s="73">
        <v>0</v>
      </c>
      <c r="AA34" s="74">
        <v>0</v>
      </c>
      <c r="AB34" s="76">
        <v>0</v>
      </c>
      <c r="AC34" s="27">
        <v>0</v>
      </c>
      <c r="AD34" s="28">
        <v>0</v>
      </c>
      <c r="AE34" s="29">
        <v>0</v>
      </c>
      <c r="AF34" s="27">
        <v>0</v>
      </c>
      <c r="AG34" s="28">
        <v>0</v>
      </c>
      <c r="AH34" s="29">
        <v>0</v>
      </c>
      <c r="AI34" s="27">
        <v>0</v>
      </c>
      <c r="AJ34" s="28">
        <v>0</v>
      </c>
      <c r="AK34" s="29">
        <v>0</v>
      </c>
      <c r="AL34" s="27">
        <v>0</v>
      </c>
      <c r="AM34" s="28">
        <v>0</v>
      </c>
      <c r="AN34" s="29">
        <v>0</v>
      </c>
      <c r="AO34" s="27">
        <v>0</v>
      </c>
      <c r="AP34" s="28">
        <v>0</v>
      </c>
      <c r="AQ34" s="29">
        <v>0</v>
      </c>
      <c r="AR34" s="197"/>
      <c r="AS34" s="197"/>
      <c r="BC34" s="62"/>
      <c r="BD34" s="62"/>
      <c r="BE34" s="62"/>
      <c r="BF34" s="62"/>
      <c r="BG34" s="62"/>
      <c r="BH34" s="62"/>
      <c r="BI34" s="62"/>
      <c r="BJ34" s="62"/>
      <c r="BK34" s="62"/>
    </row>
    <row r="35" spans="1:63" ht="15">
      <c r="A35" s="110"/>
      <c r="B35" s="101"/>
      <c r="C35" s="154"/>
      <c r="D35" s="33" t="s">
        <v>53</v>
      </c>
      <c r="E35" s="27">
        <f>H35+K35+N35+Q35+T35+W35+Z35+AC35+AF35+AI35+AL35+AO35</f>
        <v>318</v>
      </c>
      <c r="F35" s="28">
        <f t="shared" si="4"/>
        <v>40</v>
      </c>
      <c r="G35" s="25">
        <f>F35/E35*100</f>
        <v>12.578616352201259</v>
      </c>
      <c r="H35" s="27">
        <v>0</v>
      </c>
      <c r="I35" s="28">
        <v>0</v>
      </c>
      <c r="J35" s="29">
        <v>0</v>
      </c>
      <c r="K35" s="27">
        <v>0</v>
      </c>
      <c r="L35" s="28">
        <v>0</v>
      </c>
      <c r="M35" s="29">
        <v>0</v>
      </c>
      <c r="N35" s="27">
        <v>13.6</v>
      </c>
      <c r="O35" s="28">
        <v>0</v>
      </c>
      <c r="P35" s="29">
        <v>0</v>
      </c>
      <c r="Q35" s="27">
        <v>0</v>
      </c>
      <c r="R35" s="28">
        <v>0</v>
      </c>
      <c r="S35" s="29">
        <v>0</v>
      </c>
      <c r="T35" s="73">
        <v>10</v>
      </c>
      <c r="U35" s="74">
        <v>10</v>
      </c>
      <c r="V35" s="59">
        <f>U35/T35*100</f>
        <v>100</v>
      </c>
      <c r="W35" s="73">
        <v>77.8</v>
      </c>
      <c r="X35" s="74">
        <v>25</v>
      </c>
      <c r="Y35" s="59">
        <f>X35/W35*100</f>
        <v>32.13367609254499</v>
      </c>
      <c r="Z35" s="73">
        <v>15</v>
      </c>
      <c r="AA35" s="74">
        <v>5</v>
      </c>
      <c r="AB35" s="59">
        <f>AA35/Z35*100</f>
        <v>33.33333333333333</v>
      </c>
      <c r="AC35" s="27">
        <v>13.6</v>
      </c>
      <c r="AD35" s="28">
        <v>0</v>
      </c>
      <c r="AE35" s="29">
        <f>AD35/AC35*100</f>
        <v>0</v>
      </c>
      <c r="AF35" s="27">
        <v>188</v>
      </c>
      <c r="AG35" s="28">
        <v>0</v>
      </c>
      <c r="AH35" s="29">
        <f>AG35/AF35*100</f>
        <v>0</v>
      </c>
      <c r="AI35" s="27">
        <v>0</v>
      </c>
      <c r="AJ35" s="28">
        <v>0</v>
      </c>
      <c r="AK35" s="29">
        <v>0</v>
      </c>
      <c r="AL35" s="27">
        <v>0</v>
      </c>
      <c r="AM35" s="28">
        <v>0</v>
      </c>
      <c r="AN35" s="29">
        <v>0</v>
      </c>
      <c r="AO35" s="27">
        <v>0</v>
      </c>
      <c r="AP35" s="28">
        <v>0</v>
      </c>
      <c r="AQ35" s="29">
        <v>0</v>
      </c>
      <c r="AR35" s="197"/>
      <c r="AS35" s="197"/>
      <c r="BC35" s="62"/>
      <c r="BD35" s="62"/>
      <c r="BE35" s="62"/>
      <c r="BF35" s="62"/>
      <c r="BG35" s="62"/>
      <c r="BH35" s="62"/>
      <c r="BI35" s="62"/>
      <c r="BJ35" s="62"/>
      <c r="BK35" s="62"/>
    </row>
    <row r="36" spans="1:45" ht="22.5">
      <c r="A36" s="110"/>
      <c r="B36" s="101"/>
      <c r="C36" s="154"/>
      <c r="D36" s="24" t="s">
        <v>48</v>
      </c>
      <c r="E36" s="27">
        <f t="shared" si="4"/>
        <v>0</v>
      </c>
      <c r="F36" s="28">
        <f t="shared" si="4"/>
        <v>0</v>
      </c>
      <c r="G36" s="25">
        <v>0</v>
      </c>
      <c r="H36" s="27">
        <v>0</v>
      </c>
      <c r="I36" s="28">
        <v>0</v>
      </c>
      <c r="J36" s="29">
        <v>0</v>
      </c>
      <c r="K36" s="27">
        <v>0</v>
      </c>
      <c r="L36" s="28">
        <v>0</v>
      </c>
      <c r="M36" s="29">
        <v>0</v>
      </c>
      <c r="N36" s="27">
        <v>0</v>
      </c>
      <c r="O36" s="28">
        <v>0</v>
      </c>
      <c r="P36" s="29">
        <v>0</v>
      </c>
      <c r="Q36" s="27">
        <v>0</v>
      </c>
      <c r="R36" s="28">
        <v>0</v>
      </c>
      <c r="S36" s="29">
        <v>0</v>
      </c>
      <c r="T36" s="73">
        <v>0</v>
      </c>
      <c r="U36" s="74">
        <v>0</v>
      </c>
      <c r="V36" s="76">
        <v>0</v>
      </c>
      <c r="W36" s="73">
        <v>0</v>
      </c>
      <c r="X36" s="74">
        <v>0</v>
      </c>
      <c r="Y36" s="76">
        <v>0</v>
      </c>
      <c r="Z36" s="73">
        <v>0</v>
      </c>
      <c r="AA36" s="74">
        <v>0</v>
      </c>
      <c r="AB36" s="76">
        <v>0</v>
      </c>
      <c r="AC36" s="27">
        <v>0</v>
      </c>
      <c r="AD36" s="28">
        <v>0</v>
      </c>
      <c r="AE36" s="29">
        <v>0</v>
      </c>
      <c r="AF36" s="27">
        <v>0</v>
      </c>
      <c r="AG36" s="28">
        <v>0</v>
      </c>
      <c r="AH36" s="29">
        <v>0</v>
      </c>
      <c r="AI36" s="27">
        <v>0</v>
      </c>
      <c r="AJ36" s="28">
        <v>0</v>
      </c>
      <c r="AK36" s="29">
        <v>0</v>
      </c>
      <c r="AL36" s="27">
        <v>0</v>
      </c>
      <c r="AM36" s="28">
        <v>0</v>
      </c>
      <c r="AN36" s="29">
        <v>0</v>
      </c>
      <c r="AO36" s="27">
        <v>0</v>
      </c>
      <c r="AP36" s="28">
        <v>0</v>
      </c>
      <c r="AQ36" s="29">
        <v>0</v>
      </c>
      <c r="AR36" s="197"/>
      <c r="AS36" s="197"/>
    </row>
    <row r="37" spans="1:45" ht="177" customHeight="1">
      <c r="A37" s="110"/>
      <c r="B37" s="101"/>
      <c r="C37" s="154"/>
      <c r="D37" s="24" t="s">
        <v>35</v>
      </c>
      <c r="E37" s="27">
        <f>H37+K37+N37+Q37+T37+W37+Z37+AC37+AF37+AI37+AL37+AO37</f>
        <v>124.9</v>
      </c>
      <c r="F37" s="22">
        <f>I37+L37+O37+R37+U37+X37+AA37+AD37+AG37+AJ37+AM37+AP37</f>
        <v>124.9</v>
      </c>
      <c r="G37" s="23">
        <f>F37/E37*100</f>
        <v>100</v>
      </c>
      <c r="H37" s="21">
        <v>0</v>
      </c>
      <c r="I37" s="22">
        <v>0</v>
      </c>
      <c r="J37" s="23">
        <v>0</v>
      </c>
      <c r="K37" s="21">
        <v>0</v>
      </c>
      <c r="L37" s="22">
        <v>0</v>
      </c>
      <c r="M37" s="23">
        <v>0</v>
      </c>
      <c r="N37" s="21">
        <v>124.9</v>
      </c>
      <c r="O37" s="22">
        <v>124.9</v>
      </c>
      <c r="P37" s="23">
        <f>O37/N37*100</f>
        <v>100</v>
      </c>
      <c r="Q37" s="21">
        <v>0</v>
      </c>
      <c r="R37" s="22">
        <v>0</v>
      </c>
      <c r="S37" s="23">
        <v>0</v>
      </c>
      <c r="T37" s="27">
        <v>0</v>
      </c>
      <c r="U37" s="28">
        <v>0</v>
      </c>
      <c r="V37" s="23">
        <v>0</v>
      </c>
      <c r="W37" s="21">
        <v>0</v>
      </c>
      <c r="X37" s="22">
        <v>0</v>
      </c>
      <c r="Y37" s="23">
        <v>0</v>
      </c>
      <c r="Z37" s="21">
        <v>0</v>
      </c>
      <c r="AA37" s="22">
        <v>0</v>
      </c>
      <c r="AB37" s="23">
        <v>0</v>
      </c>
      <c r="AC37" s="21">
        <v>0</v>
      </c>
      <c r="AD37" s="22">
        <v>0</v>
      </c>
      <c r="AE37" s="23">
        <v>0</v>
      </c>
      <c r="AF37" s="21">
        <v>0</v>
      </c>
      <c r="AG37" s="22">
        <v>0</v>
      </c>
      <c r="AH37" s="23">
        <v>0</v>
      </c>
      <c r="AI37" s="21">
        <v>0</v>
      </c>
      <c r="AJ37" s="22">
        <v>0</v>
      </c>
      <c r="AK37" s="23">
        <v>0</v>
      </c>
      <c r="AL37" s="21">
        <v>0</v>
      </c>
      <c r="AM37" s="22">
        <v>0</v>
      </c>
      <c r="AN37" s="23">
        <v>0</v>
      </c>
      <c r="AO37" s="21">
        <v>0</v>
      </c>
      <c r="AP37" s="22">
        <v>0</v>
      </c>
      <c r="AQ37" s="23">
        <v>0</v>
      </c>
      <c r="AR37" s="198"/>
      <c r="AS37" s="198"/>
    </row>
    <row r="38" spans="1:45" ht="15" hidden="1">
      <c r="A38" s="53" t="s">
        <v>29</v>
      </c>
      <c r="B38" s="68" t="s">
        <v>65</v>
      </c>
      <c r="C38" s="155" t="s">
        <v>67</v>
      </c>
      <c r="D38" s="155"/>
      <c r="E38" s="155"/>
      <c r="F38" s="155"/>
      <c r="G38" s="155"/>
      <c r="H38" s="155"/>
      <c r="I38" s="155"/>
      <c r="J38" s="155"/>
      <c r="K38" s="155"/>
      <c r="L38" s="155"/>
      <c r="M38" s="155"/>
      <c r="N38" s="155"/>
      <c r="O38" s="155"/>
      <c r="P38" s="155"/>
      <c r="Q38" s="155"/>
      <c r="R38" s="155"/>
      <c r="S38" s="155"/>
      <c r="T38" s="155"/>
      <c r="U38" s="155"/>
      <c r="V38" s="155"/>
      <c r="W38" s="155"/>
      <c r="X38" s="44"/>
      <c r="Y38" s="44"/>
      <c r="Z38" s="44"/>
      <c r="AA38" s="44"/>
      <c r="AB38" s="44"/>
      <c r="AC38" s="44"/>
      <c r="AD38" s="44"/>
      <c r="AE38" s="44"/>
      <c r="AF38" s="44"/>
      <c r="AG38" s="44"/>
      <c r="AH38" s="44"/>
      <c r="AI38" s="44"/>
      <c r="AJ38" s="44"/>
      <c r="AK38" s="44"/>
      <c r="AL38" s="44"/>
      <c r="AM38" s="44"/>
      <c r="AN38" s="44"/>
      <c r="AO38" s="44"/>
      <c r="AP38" s="44"/>
      <c r="AQ38" s="44"/>
      <c r="AR38" s="43"/>
      <c r="AS38" s="56"/>
    </row>
    <row r="39" spans="1:45" ht="22.5" hidden="1">
      <c r="A39" s="53" t="s">
        <v>30</v>
      </c>
      <c r="B39" s="68" t="s">
        <v>66</v>
      </c>
      <c r="C39" s="155" t="s">
        <v>68</v>
      </c>
      <c r="D39" s="155"/>
      <c r="E39" s="155"/>
      <c r="F39" s="155"/>
      <c r="G39" s="155"/>
      <c r="H39" s="155"/>
      <c r="I39" s="155"/>
      <c r="J39" s="155"/>
      <c r="K39" s="155"/>
      <c r="L39" s="155"/>
      <c r="M39" s="155"/>
      <c r="N39" s="155"/>
      <c r="O39" s="155"/>
      <c r="P39" s="155"/>
      <c r="Q39" s="155"/>
      <c r="R39" s="155"/>
      <c r="S39" s="155"/>
      <c r="T39" s="155"/>
      <c r="U39" s="155"/>
      <c r="V39" s="155"/>
      <c r="W39" s="155"/>
      <c r="X39" s="44"/>
      <c r="Y39" s="44"/>
      <c r="Z39" s="44"/>
      <c r="AA39" s="44"/>
      <c r="AB39" s="44"/>
      <c r="AC39" s="44"/>
      <c r="AD39" s="44"/>
      <c r="AE39" s="44"/>
      <c r="AF39" s="44"/>
      <c r="AG39" s="44"/>
      <c r="AH39" s="44"/>
      <c r="AI39" s="44"/>
      <c r="AJ39" s="44"/>
      <c r="AK39" s="44"/>
      <c r="AL39" s="44"/>
      <c r="AM39" s="44"/>
      <c r="AN39" s="44"/>
      <c r="AO39" s="44"/>
      <c r="AP39" s="44"/>
      <c r="AQ39" s="44"/>
      <c r="AR39" s="43"/>
      <c r="AS39" s="56"/>
    </row>
    <row r="40" spans="1:45" ht="15">
      <c r="A40" s="121" t="s">
        <v>37</v>
      </c>
      <c r="B40" s="172" t="s">
        <v>77</v>
      </c>
      <c r="C40" s="112" t="s">
        <v>28</v>
      </c>
      <c r="D40" s="24" t="s">
        <v>24</v>
      </c>
      <c r="E40" s="27">
        <f>H40+K40+N40+Q40+T40+W40+Z40+AC40+AF40+AI40+AL40+AO40</f>
        <v>0</v>
      </c>
      <c r="F40" s="28">
        <f>SUM(F41:F44)</f>
        <v>0</v>
      </c>
      <c r="G40" s="59">
        <f aca="true" t="shared" si="6" ref="G40:AQ40">SUM(G41:G44)</f>
        <v>0</v>
      </c>
      <c r="H40" s="27">
        <f t="shared" si="6"/>
        <v>0</v>
      </c>
      <c r="I40" s="28">
        <f t="shared" si="6"/>
        <v>0</v>
      </c>
      <c r="J40" s="59">
        <f t="shared" si="6"/>
        <v>0</v>
      </c>
      <c r="K40" s="27">
        <f t="shared" si="6"/>
        <v>0</v>
      </c>
      <c r="L40" s="28">
        <f t="shared" si="6"/>
        <v>0</v>
      </c>
      <c r="M40" s="59">
        <f t="shared" si="6"/>
        <v>0</v>
      </c>
      <c r="N40" s="27">
        <f t="shared" si="6"/>
        <v>0</v>
      </c>
      <c r="O40" s="28">
        <f t="shared" si="6"/>
        <v>0</v>
      </c>
      <c r="P40" s="59">
        <f t="shared" si="6"/>
        <v>0</v>
      </c>
      <c r="Q40" s="27">
        <f t="shared" si="6"/>
        <v>0</v>
      </c>
      <c r="R40" s="28">
        <f t="shared" si="6"/>
        <v>0</v>
      </c>
      <c r="S40" s="59">
        <f t="shared" si="6"/>
        <v>0</v>
      </c>
      <c r="T40" s="27">
        <f t="shared" si="6"/>
        <v>0</v>
      </c>
      <c r="U40" s="28">
        <f t="shared" si="6"/>
        <v>0</v>
      </c>
      <c r="V40" s="59">
        <f t="shared" si="6"/>
        <v>0</v>
      </c>
      <c r="W40" s="27">
        <f t="shared" si="6"/>
        <v>0</v>
      </c>
      <c r="X40" s="28">
        <f t="shared" si="6"/>
        <v>0</v>
      </c>
      <c r="Y40" s="59">
        <f t="shared" si="6"/>
        <v>0</v>
      </c>
      <c r="Z40" s="27">
        <f t="shared" si="6"/>
        <v>0</v>
      </c>
      <c r="AA40" s="28">
        <f t="shared" si="6"/>
        <v>0</v>
      </c>
      <c r="AB40" s="59">
        <f t="shared" si="6"/>
        <v>0</v>
      </c>
      <c r="AC40" s="27">
        <f t="shared" si="6"/>
        <v>0</v>
      </c>
      <c r="AD40" s="28">
        <f t="shared" si="6"/>
        <v>0</v>
      </c>
      <c r="AE40" s="59">
        <f t="shared" si="6"/>
        <v>0</v>
      </c>
      <c r="AF40" s="27">
        <f t="shared" si="6"/>
        <v>0</v>
      </c>
      <c r="AG40" s="28">
        <f t="shared" si="6"/>
        <v>0</v>
      </c>
      <c r="AH40" s="59">
        <f t="shared" si="6"/>
        <v>0</v>
      </c>
      <c r="AI40" s="27">
        <f t="shared" si="6"/>
        <v>0</v>
      </c>
      <c r="AJ40" s="28">
        <f t="shared" si="6"/>
        <v>0</v>
      </c>
      <c r="AK40" s="59">
        <f t="shared" si="6"/>
        <v>0</v>
      </c>
      <c r="AL40" s="27">
        <f t="shared" si="6"/>
        <v>0</v>
      </c>
      <c r="AM40" s="28">
        <f t="shared" si="6"/>
        <v>0</v>
      </c>
      <c r="AN40" s="59">
        <f t="shared" si="6"/>
        <v>0</v>
      </c>
      <c r="AO40" s="27">
        <f t="shared" si="6"/>
        <v>0</v>
      </c>
      <c r="AP40" s="28">
        <f t="shared" si="6"/>
        <v>0</v>
      </c>
      <c r="AQ40" s="59">
        <f t="shared" si="6"/>
        <v>0</v>
      </c>
      <c r="AR40" s="202"/>
      <c r="AS40" s="202"/>
    </row>
    <row r="41" spans="1:45" ht="22.5">
      <c r="A41" s="122"/>
      <c r="B41" s="173"/>
      <c r="C41" s="113"/>
      <c r="D41" s="24" t="s">
        <v>47</v>
      </c>
      <c r="E41" s="27">
        <f>H41+K41+N41+Q41+T41+W41+Z41+AC41+AF41+AI41+AL41+AO41</f>
        <v>0</v>
      </c>
      <c r="F41" s="28">
        <f>I41+L41+O41+R41+U41+X41+AA41+AD41+AG41+AJ41+AM41+AP41</f>
        <v>0</v>
      </c>
      <c r="G41" s="25">
        <v>0</v>
      </c>
      <c r="H41" s="27">
        <v>0</v>
      </c>
      <c r="I41" s="28">
        <v>0</v>
      </c>
      <c r="J41" s="29">
        <v>0</v>
      </c>
      <c r="K41" s="27">
        <v>0</v>
      </c>
      <c r="L41" s="28">
        <v>0</v>
      </c>
      <c r="M41" s="29">
        <v>0</v>
      </c>
      <c r="N41" s="27">
        <v>0</v>
      </c>
      <c r="O41" s="28">
        <v>0</v>
      </c>
      <c r="P41" s="29">
        <v>0</v>
      </c>
      <c r="Q41" s="27">
        <v>0</v>
      </c>
      <c r="R41" s="28">
        <v>0</v>
      </c>
      <c r="S41" s="29">
        <v>0</v>
      </c>
      <c r="T41" s="27">
        <v>0</v>
      </c>
      <c r="U41" s="28">
        <v>0</v>
      </c>
      <c r="V41" s="29">
        <v>0</v>
      </c>
      <c r="W41" s="27">
        <v>0</v>
      </c>
      <c r="X41" s="28">
        <v>0</v>
      </c>
      <c r="Y41" s="29">
        <v>0</v>
      </c>
      <c r="Z41" s="27">
        <v>0</v>
      </c>
      <c r="AA41" s="28">
        <v>0</v>
      </c>
      <c r="AB41" s="29">
        <v>0</v>
      </c>
      <c r="AC41" s="27">
        <v>0</v>
      </c>
      <c r="AD41" s="28">
        <v>0</v>
      </c>
      <c r="AE41" s="29">
        <v>0</v>
      </c>
      <c r="AF41" s="27">
        <v>0</v>
      </c>
      <c r="AG41" s="28">
        <v>0</v>
      </c>
      <c r="AH41" s="29">
        <v>0</v>
      </c>
      <c r="AI41" s="27">
        <v>0</v>
      </c>
      <c r="AJ41" s="28">
        <v>0</v>
      </c>
      <c r="AK41" s="29">
        <v>0</v>
      </c>
      <c r="AL41" s="27">
        <v>0</v>
      </c>
      <c r="AM41" s="28">
        <v>0</v>
      </c>
      <c r="AN41" s="29">
        <v>0</v>
      </c>
      <c r="AO41" s="27">
        <v>0</v>
      </c>
      <c r="AP41" s="28">
        <v>0</v>
      </c>
      <c r="AQ41" s="29">
        <v>0</v>
      </c>
      <c r="AR41" s="202"/>
      <c r="AS41" s="202"/>
    </row>
    <row r="42" spans="1:45" ht="22.5">
      <c r="A42" s="122"/>
      <c r="B42" s="173"/>
      <c r="C42" s="113"/>
      <c r="D42" s="33" t="s">
        <v>25</v>
      </c>
      <c r="E42" s="27">
        <v>0</v>
      </c>
      <c r="F42" s="28">
        <v>0</v>
      </c>
      <c r="G42" s="25">
        <v>0</v>
      </c>
      <c r="H42" s="27">
        <v>0</v>
      </c>
      <c r="I42" s="28">
        <v>0</v>
      </c>
      <c r="J42" s="29">
        <v>0</v>
      </c>
      <c r="K42" s="27">
        <v>0</v>
      </c>
      <c r="L42" s="28">
        <v>0</v>
      </c>
      <c r="M42" s="29">
        <v>0</v>
      </c>
      <c r="N42" s="27">
        <v>0</v>
      </c>
      <c r="O42" s="28">
        <v>0</v>
      </c>
      <c r="P42" s="29">
        <v>0</v>
      </c>
      <c r="Q42" s="27">
        <v>0</v>
      </c>
      <c r="R42" s="28">
        <v>0</v>
      </c>
      <c r="S42" s="29">
        <v>0</v>
      </c>
      <c r="T42" s="27">
        <v>0</v>
      </c>
      <c r="U42" s="28">
        <v>0</v>
      </c>
      <c r="V42" s="29">
        <v>0</v>
      </c>
      <c r="W42" s="27">
        <v>0</v>
      </c>
      <c r="X42" s="28">
        <v>0</v>
      </c>
      <c r="Y42" s="29">
        <v>0</v>
      </c>
      <c r="Z42" s="27">
        <v>0</v>
      </c>
      <c r="AA42" s="28">
        <v>0</v>
      </c>
      <c r="AB42" s="29">
        <v>0</v>
      </c>
      <c r="AC42" s="27">
        <v>0</v>
      </c>
      <c r="AD42" s="28">
        <v>0</v>
      </c>
      <c r="AE42" s="29">
        <v>0</v>
      </c>
      <c r="AF42" s="27">
        <v>0</v>
      </c>
      <c r="AG42" s="28">
        <v>0</v>
      </c>
      <c r="AH42" s="29">
        <v>0</v>
      </c>
      <c r="AI42" s="27">
        <v>0</v>
      </c>
      <c r="AJ42" s="28">
        <v>0</v>
      </c>
      <c r="AK42" s="29">
        <v>0</v>
      </c>
      <c r="AL42" s="27">
        <v>0</v>
      </c>
      <c r="AM42" s="28">
        <v>0</v>
      </c>
      <c r="AN42" s="29">
        <v>0</v>
      </c>
      <c r="AO42" s="27">
        <v>0</v>
      </c>
      <c r="AP42" s="28">
        <v>0</v>
      </c>
      <c r="AQ42" s="29">
        <v>0</v>
      </c>
      <c r="AR42" s="202"/>
      <c r="AS42" s="202"/>
    </row>
    <row r="43" spans="1:45" ht="15">
      <c r="A43" s="122"/>
      <c r="B43" s="173"/>
      <c r="C43" s="113"/>
      <c r="D43" s="33" t="s">
        <v>53</v>
      </c>
      <c r="E43" s="27">
        <f>H43+K43+N43+Q43+T43+W43+Z43+AC43+AF43+AI43+AL43+AO43</f>
        <v>0</v>
      </c>
      <c r="F43" s="28">
        <f>O43+R43+U43+X43+AA43+AD43+AG43+AJ43+AM43+AP43</f>
        <v>0</v>
      </c>
      <c r="G43" s="25">
        <v>0</v>
      </c>
      <c r="H43" s="27">
        <v>0</v>
      </c>
      <c r="I43" s="28">
        <v>0</v>
      </c>
      <c r="J43" s="29">
        <v>0</v>
      </c>
      <c r="K43" s="27">
        <v>0</v>
      </c>
      <c r="L43" s="28">
        <v>0</v>
      </c>
      <c r="M43" s="29">
        <v>0</v>
      </c>
      <c r="N43" s="27">
        <v>0</v>
      </c>
      <c r="O43" s="28">
        <v>0</v>
      </c>
      <c r="P43" s="29">
        <v>0</v>
      </c>
      <c r="Q43" s="27">
        <v>0</v>
      </c>
      <c r="R43" s="28">
        <v>0</v>
      </c>
      <c r="S43" s="29">
        <v>0</v>
      </c>
      <c r="T43" s="27">
        <v>0</v>
      </c>
      <c r="U43" s="28">
        <v>0</v>
      </c>
      <c r="V43" s="29">
        <v>0</v>
      </c>
      <c r="W43" s="27">
        <v>0</v>
      </c>
      <c r="X43" s="28">
        <v>0</v>
      </c>
      <c r="Y43" s="29">
        <v>0</v>
      </c>
      <c r="Z43" s="27">
        <v>0</v>
      </c>
      <c r="AA43" s="28">
        <v>0</v>
      </c>
      <c r="AB43" s="29">
        <v>0</v>
      </c>
      <c r="AC43" s="27">
        <v>0</v>
      </c>
      <c r="AD43" s="28">
        <v>0</v>
      </c>
      <c r="AE43" s="29">
        <v>0</v>
      </c>
      <c r="AF43" s="27">
        <v>0</v>
      </c>
      <c r="AG43" s="28">
        <v>0</v>
      </c>
      <c r="AH43" s="29">
        <v>0</v>
      </c>
      <c r="AI43" s="27">
        <v>0</v>
      </c>
      <c r="AJ43" s="28">
        <v>0</v>
      </c>
      <c r="AK43" s="29">
        <v>0</v>
      </c>
      <c r="AL43" s="27">
        <v>0</v>
      </c>
      <c r="AM43" s="28">
        <v>0</v>
      </c>
      <c r="AN43" s="29">
        <v>0</v>
      </c>
      <c r="AO43" s="27">
        <v>0</v>
      </c>
      <c r="AP43" s="28">
        <v>0</v>
      </c>
      <c r="AQ43" s="29">
        <v>0</v>
      </c>
      <c r="AR43" s="202"/>
      <c r="AS43" s="202"/>
    </row>
    <row r="44" spans="1:45" ht="22.5">
      <c r="A44" s="122"/>
      <c r="B44" s="173"/>
      <c r="C44" s="113"/>
      <c r="D44" s="24" t="s">
        <v>48</v>
      </c>
      <c r="E44" s="27">
        <f>H44+K44+N44+Q44+T44+W44+Z44+AC44+AF44+AI44+AL44+AO44</f>
        <v>0</v>
      </c>
      <c r="F44" s="28">
        <f>I44+L44+O44+R44+U44+X44+AA44+AD44+AG44+AJ44+AM44+AP44</f>
        <v>0</v>
      </c>
      <c r="G44" s="25">
        <v>0</v>
      </c>
      <c r="H44" s="27">
        <v>0</v>
      </c>
      <c r="I44" s="28">
        <v>0</v>
      </c>
      <c r="J44" s="29">
        <v>0</v>
      </c>
      <c r="K44" s="27">
        <v>0</v>
      </c>
      <c r="L44" s="28">
        <v>0</v>
      </c>
      <c r="M44" s="29">
        <v>0</v>
      </c>
      <c r="N44" s="27">
        <v>0</v>
      </c>
      <c r="O44" s="28">
        <v>0</v>
      </c>
      <c r="P44" s="29">
        <v>0</v>
      </c>
      <c r="Q44" s="27">
        <v>0</v>
      </c>
      <c r="R44" s="28">
        <v>0</v>
      </c>
      <c r="S44" s="29">
        <v>0</v>
      </c>
      <c r="T44" s="27">
        <v>0</v>
      </c>
      <c r="U44" s="28">
        <v>0</v>
      </c>
      <c r="V44" s="29">
        <v>0</v>
      </c>
      <c r="W44" s="27">
        <v>0</v>
      </c>
      <c r="X44" s="28">
        <v>0</v>
      </c>
      <c r="Y44" s="29">
        <v>0</v>
      </c>
      <c r="Z44" s="27">
        <v>0</v>
      </c>
      <c r="AA44" s="28">
        <v>0</v>
      </c>
      <c r="AB44" s="29">
        <v>0</v>
      </c>
      <c r="AC44" s="27">
        <v>0</v>
      </c>
      <c r="AD44" s="28">
        <v>0</v>
      </c>
      <c r="AE44" s="29">
        <v>0</v>
      </c>
      <c r="AF44" s="27">
        <v>0</v>
      </c>
      <c r="AG44" s="28">
        <v>0</v>
      </c>
      <c r="AH44" s="29">
        <v>0</v>
      </c>
      <c r="AI44" s="27">
        <v>0</v>
      </c>
      <c r="AJ44" s="28">
        <v>0</v>
      </c>
      <c r="AK44" s="29">
        <v>0</v>
      </c>
      <c r="AL44" s="27">
        <v>0</v>
      </c>
      <c r="AM44" s="28">
        <v>0</v>
      </c>
      <c r="AN44" s="29">
        <v>0</v>
      </c>
      <c r="AO44" s="27">
        <v>0</v>
      </c>
      <c r="AP44" s="28">
        <v>0</v>
      </c>
      <c r="AQ44" s="29">
        <v>0</v>
      </c>
      <c r="AR44" s="202"/>
      <c r="AS44" s="202"/>
    </row>
    <row r="45" spans="1:45" ht="90" hidden="1">
      <c r="A45" s="123"/>
      <c r="B45" s="174"/>
      <c r="C45" s="114"/>
      <c r="D45" s="24" t="s">
        <v>35</v>
      </c>
      <c r="E45" s="21">
        <v>0</v>
      </c>
      <c r="F45" s="22">
        <f>I45+L45+O45+R45+U45+X45+AA45+AD45+AG45+AJ45+AM45+AP45</f>
        <v>0</v>
      </c>
      <c r="G45" s="25">
        <v>0</v>
      </c>
      <c r="H45" s="21">
        <v>0</v>
      </c>
      <c r="I45" s="22">
        <v>0</v>
      </c>
      <c r="J45" s="23">
        <v>0</v>
      </c>
      <c r="K45" s="21">
        <v>0</v>
      </c>
      <c r="L45" s="22">
        <v>0</v>
      </c>
      <c r="M45" s="23">
        <v>0</v>
      </c>
      <c r="N45" s="21">
        <v>0</v>
      </c>
      <c r="O45" s="22">
        <v>0</v>
      </c>
      <c r="P45" s="23">
        <v>0</v>
      </c>
      <c r="Q45" s="21">
        <v>0</v>
      </c>
      <c r="R45" s="22">
        <v>0</v>
      </c>
      <c r="S45" s="23">
        <v>0</v>
      </c>
      <c r="T45" s="26">
        <v>0</v>
      </c>
      <c r="U45" s="42">
        <v>0</v>
      </c>
      <c r="V45" s="23">
        <v>0</v>
      </c>
      <c r="W45" s="21">
        <v>0</v>
      </c>
      <c r="X45" s="22">
        <v>0</v>
      </c>
      <c r="Y45" s="23">
        <v>0</v>
      </c>
      <c r="Z45" s="21"/>
      <c r="AA45" s="22">
        <v>0</v>
      </c>
      <c r="AB45" s="23">
        <v>0</v>
      </c>
      <c r="AC45" s="21">
        <v>0</v>
      </c>
      <c r="AD45" s="22">
        <v>0</v>
      </c>
      <c r="AE45" s="23">
        <v>0</v>
      </c>
      <c r="AF45" s="21">
        <v>0</v>
      </c>
      <c r="AG45" s="22">
        <v>0</v>
      </c>
      <c r="AH45" s="23">
        <v>0</v>
      </c>
      <c r="AI45" s="21">
        <v>0</v>
      </c>
      <c r="AJ45" s="22">
        <v>0</v>
      </c>
      <c r="AK45" s="23">
        <v>0</v>
      </c>
      <c r="AL45" s="21">
        <v>0</v>
      </c>
      <c r="AM45" s="22">
        <v>0</v>
      </c>
      <c r="AN45" s="23">
        <v>0</v>
      </c>
      <c r="AO45" s="21">
        <v>0</v>
      </c>
      <c r="AP45" s="22">
        <v>0</v>
      </c>
      <c r="AQ45" s="23">
        <v>0</v>
      </c>
      <c r="AR45" s="67"/>
      <c r="AS45" s="67"/>
    </row>
    <row r="46" spans="1:45" ht="15" hidden="1">
      <c r="A46" s="49">
        <v>4</v>
      </c>
      <c r="B46" s="68" t="s">
        <v>71</v>
      </c>
      <c r="C46" s="141" t="s">
        <v>69</v>
      </c>
      <c r="D46" s="141"/>
      <c r="E46" s="141"/>
      <c r="F46" s="141"/>
      <c r="G46" s="141"/>
      <c r="H46" s="141"/>
      <c r="I46" s="141"/>
      <c r="J46" s="141"/>
      <c r="K46" s="141"/>
      <c r="L46" s="141"/>
      <c r="M46" s="141"/>
      <c r="N46" s="141"/>
      <c r="O46" s="141"/>
      <c r="P46" s="141"/>
      <c r="Q46" s="141"/>
      <c r="R46" s="141"/>
      <c r="S46" s="141"/>
      <c r="T46" s="141"/>
      <c r="U46" s="141"/>
      <c r="V46" s="141"/>
      <c r="W46" s="141"/>
      <c r="X46" s="43"/>
      <c r="Y46" s="43"/>
      <c r="Z46" s="43"/>
      <c r="AA46" s="43"/>
      <c r="AB46" s="43"/>
      <c r="AC46" s="43"/>
      <c r="AD46" s="43"/>
      <c r="AE46" s="43"/>
      <c r="AF46" s="43"/>
      <c r="AG46" s="43"/>
      <c r="AH46" s="43"/>
      <c r="AI46" s="43"/>
      <c r="AJ46" s="43"/>
      <c r="AK46" s="43"/>
      <c r="AL46" s="43"/>
      <c r="AM46" s="43"/>
      <c r="AN46" s="43"/>
      <c r="AO46" s="43"/>
      <c r="AP46" s="51"/>
      <c r="AQ46" s="43"/>
      <c r="AR46" s="52"/>
      <c r="AS46" s="52"/>
    </row>
    <row r="47" spans="1:45" ht="22.5" hidden="1">
      <c r="A47" s="53" t="s">
        <v>73</v>
      </c>
      <c r="B47" s="68" t="s">
        <v>72</v>
      </c>
      <c r="C47" s="141" t="s">
        <v>70</v>
      </c>
      <c r="D47" s="141"/>
      <c r="E47" s="141"/>
      <c r="F47" s="141"/>
      <c r="G47" s="141"/>
      <c r="H47" s="141"/>
      <c r="I47" s="141"/>
      <c r="J47" s="141"/>
      <c r="K47" s="141"/>
      <c r="L47" s="141"/>
      <c r="M47" s="141"/>
      <c r="N47" s="141"/>
      <c r="O47" s="141"/>
      <c r="P47" s="141"/>
      <c r="Q47" s="141"/>
      <c r="R47" s="141"/>
      <c r="S47" s="141"/>
      <c r="T47" s="141"/>
      <c r="U47" s="141"/>
      <c r="V47" s="141"/>
      <c r="W47" s="141"/>
      <c r="X47" s="54"/>
      <c r="Y47" s="54"/>
      <c r="Z47" s="54"/>
      <c r="AA47" s="54"/>
      <c r="AB47" s="54"/>
      <c r="AC47" s="54"/>
      <c r="AD47" s="54"/>
      <c r="AE47" s="54"/>
      <c r="AF47" s="54"/>
      <c r="AG47" s="54"/>
      <c r="AH47" s="54"/>
      <c r="AI47" s="54"/>
      <c r="AJ47" s="54"/>
      <c r="AK47" s="54"/>
      <c r="AL47" s="54"/>
      <c r="AM47" s="54"/>
      <c r="AN47" s="54"/>
      <c r="AO47" s="54"/>
      <c r="AP47" s="55"/>
      <c r="AQ47" s="54"/>
      <c r="AR47" s="52"/>
      <c r="AS47" s="52"/>
    </row>
    <row r="48" spans="1:45" ht="15" customHeight="1">
      <c r="A48" s="156" t="s">
        <v>75</v>
      </c>
      <c r="B48" s="118" t="s">
        <v>74</v>
      </c>
      <c r="C48" s="115" t="s">
        <v>22</v>
      </c>
      <c r="D48" s="39" t="s">
        <v>24</v>
      </c>
      <c r="E48" s="27">
        <f aca="true" t="shared" si="7" ref="E48:E61">H48+K48+N48+Q48+T48+W48+Z48+AC48+AF48+AI48+AL48+AO48</f>
        <v>18007</v>
      </c>
      <c r="F48" s="28">
        <f aca="true" t="shared" si="8" ref="F48:AQ48">SUM(F49:F52)</f>
        <v>160</v>
      </c>
      <c r="G48" s="59">
        <f t="shared" si="8"/>
        <v>0.8885433442550119</v>
      </c>
      <c r="H48" s="27">
        <f t="shared" si="8"/>
        <v>0</v>
      </c>
      <c r="I48" s="28">
        <f t="shared" si="8"/>
        <v>0</v>
      </c>
      <c r="J48" s="59">
        <f t="shared" si="8"/>
        <v>0</v>
      </c>
      <c r="K48" s="27">
        <f t="shared" si="8"/>
        <v>0</v>
      </c>
      <c r="L48" s="28">
        <f t="shared" si="8"/>
        <v>0</v>
      </c>
      <c r="M48" s="59">
        <f t="shared" si="8"/>
        <v>0</v>
      </c>
      <c r="N48" s="27">
        <f t="shared" si="8"/>
        <v>0</v>
      </c>
      <c r="O48" s="28">
        <f t="shared" si="8"/>
        <v>0</v>
      </c>
      <c r="P48" s="59">
        <f t="shared" si="8"/>
        <v>0</v>
      </c>
      <c r="Q48" s="27">
        <f t="shared" si="8"/>
        <v>0</v>
      </c>
      <c r="R48" s="28">
        <f t="shared" si="8"/>
        <v>0</v>
      </c>
      <c r="S48" s="59">
        <f t="shared" si="8"/>
        <v>0</v>
      </c>
      <c r="T48" s="27">
        <f t="shared" si="8"/>
        <v>2280.1</v>
      </c>
      <c r="U48" s="28">
        <f t="shared" si="8"/>
        <v>0</v>
      </c>
      <c r="V48" s="59">
        <f t="shared" si="8"/>
        <v>0</v>
      </c>
      <c r="W48" s="27">
        <f t="shared" si="8"/>
        <v>0</v>
      </c>
      <c r="X48" s="28">
        <f t="shared" si="8"/>
        <v>0</v>
      </c>
      <c r="Y48" s="59">
        <f t="shared" si="8"/>
        <v>0</v>
      </c>
      <c r="Z48" s="27">
        <f t="shared" si="8"/>
        <v>0</v>
      </c>
      <c r="AA48" s="28">
        <f t="shared" si="8"/>
        <v>0</v>
      </c>
      <c r="AB48" s="59">
        <f t="shared" si="8"/>
        <v>0</v>
      </c>
      <c r="AC48" s="27">
        <f t="shared" si="8"/>
        <v>160</v>
      </c>
      <c r="AD48" s="28">
        <f t="shared" si="8"/>
        <v>160</v>
      </c>
      <c r="AE48" s="59">
        <f t="shared" si="8"/>
        <v>100</v>
      </c>
      <c r="AF48" s="27">
        <f t="shared" si="8"/>
        <v>15566.9</v>
      </c>
      <c r="AG48" s="28">
        <f t="shared" si="8"/>
        <v>0</v>
      </c>
      <c r="AH48" s="59">
        <f t="shared" si="8"/>
        <v>0</v>
      </c>
      <c r="AI48" s="27">
        <f t="shared" si="8"/>
        <v>0</v>
      </c>
      <c r="AJ48" s="28">
        <f t="shared" si="8"/>
        <v>0</v>
      </c>
      <c r="AK48" s="59">
        <f t="shared" si="8"/>
        <v>0</v>
      </c>
      <c r="AL48" s="27">
        <f t="shared" si="8"/>
        <v>0</v>
      </c>
      <c r="AM48" s="28">
        <f t="shared" si="8"/>
        <v>0</v>
      </c>
      <c r="AN48" s="59">
        <f t="shared" si="8"/>
        <v>0</v>
      </c>
      <c r="AO48" s="27">
        <f t="shared" si="8"/>
        <v>0</v>
      </c>
      <c r="AP48" s="28">
        <f t="shared" si="8"/>
        <v>0</v>
      </c>
      <c r="AQ48" s="59">
        <f t="shared" si="8"/>
        <v>0</v>
      </c>
      <c r="AR48" s="87" t="s">
        <v>85</v>
      </c>
      <c r="AS48" s="209" t="s">
        <v>87</v>
      </c>
    </row>
    <row r="49" spans="1:45" ht="24">
      <c r="A49" s="157"/>
      <c r="B49" s="119"/>
      <c r="C49" s="116"/>
      <c r="D49" s="69" t="s">
        <v>47</v>
      </c>
      <c r="E49" s="27">
        <f t="shared" si="7"/>
        <v>0</v>
      </c>
      <c r="F49" s="28">
        <f aca="true" t="shared" si="9" ref="F49:F54">I49+L49+O49+R49+U49+X49+AA49+AD49+AG49+AJ49+AM49+AP49</f>
        <v>0</v>
      </c>
      <c r="G49" s="59">
        <v>0</v>
      </c>
      <c r="H49" s="58">
        <v>0</v>
      </c>
      <c r="I49" s="57">
        <v>0</v>
      </c>
      <c r="J49" s="63">
        <v>0</v>
      </c>
      <c r="K49" s="58">
        <v>0</v>
      </c>
      <c r="L49" s="57">
        <v>0</v>
      </c>
      <c r="M49" s="63">
        <v>0</v>
      </c>
      <c r="N49" s="58">
        <v>0</v>
      </c>
      <c r="O49" s="57">
        <v>0</v>
      </c>
      <c r="P49" s="63">
        <v>0</v>
      </c>
      <c r="Q49" s="58">
        <v>0</v>
      </c>
      <c r="R49" s="57">
        <v>0</v>
      </c>
      <c r="S49" s="63">
        <v>0</v>
      </c>
      <c r="T49" s="58">
        <v>0</v>
      </c>
      <c r="U49" s="57">
        <v>0</v>
      </c>
      <c r="V49" s="63">
        <v>0</v>
      </c>
      <c r="W49" s="58">
        <v>0</v>
      </c>
      <c r="X49" s="57">
        <v>0</v>
      </c>
      <c r="Y49" s="63">
        <v>0</v>
      </c>
      <c r="Z49" s="58">
        <v>0</v>
      </c>
      <c r="AA49" s="57">
        <v>0</v>
      </c>
      <c r="AB49" s="63">
        <v>0</v>
      </c>
      <c r="AC49" s="58">
        <v>0</v>
      </c>
      <c r="AD49" s="57">
        <v>0</v>
      </c>
      <c r="AE49" s="63">
        <v>0</v>
      </c>
      <c r="AF49" s="58">
        <v>0</v>
      </c>
      <c r="AG49" s="57">
        <v>0</v>
      </c>
      <c r="AH49" s="63">
        <v>0</v>
      </c>
      <c r="AI49" s="58">
        <v>0</v>
      </c>
      <c r="AJ49" s="57">
        <v>0</v>
      </c>
      <c r="AK49" s="63">
        <v>0</v>
      </c>
      <c r="AL49" s="58">
        <v>0</v>
      </c>
      <c r="AM49" s="57">
        <v>0</v>
      </c>
      <c r="AN49" s="63">
        <v>0</v>
      </c>
      <c r="AO49" s="58">
        <v>0</v>
      </c>
      <c r="AP49" s="57">
        <v>0</v>
      </c>
      <c r="AQ49" s="63">
        <v>0</v>
      </c>
      <c r="AR49" s="87"/>
      <c r="AS49" s="209"/>
    </row>
    <row r="50" spans="1:45" ht="24">
      <c r="A50" s="157"/>
      <c r="B50" s="119"/>
      <c r="C50" s="116"/>
      <c r="D50" s="41" t="s">
        <v>25</v>
      </c>
      <c r="E50" s="27">
        <f t="shared" si="7"/>
        <v>0</v>
      </c>
      <c r="F50" s="28">
        <f t="shared" si="9"/>
        <v>0</v>
      </c>
      <c r="G50" s="59">
        <v>0</v>
      </c>
      <c r="H50" s="58">
        <v>0</v>
      </c>
      <c r="I50" s="57">
        <v>0</v>
      </c>
      <c r="J50" s="63">
        <v>0</v>
      </c>
      <c r="K50" s="58">
        <v>0</v>
      </c>
      <c r="L50" s="57">
        <v>0</v>
      </c>
      <c r="M50" s="63">
        <v>0</v>
      </c>
      <c r="N50" s="58">
        <v>0</v>
      </c>
      <c r="O50" s="57">
        <v>0</v>
      </c>
      <c r="P50" s="63">
        <v>0</v>
      </c>
      <c r="Q50" s="58">
        <v>0</v>
      </c>
      <c r="R50" s="57">
        <v>0</v>
      </c>
      <c r="S50" s="63">
        <v>0</v>
      </c>
      <c r="T50" s="58">
        <v>0</v>
      </c>
      <c r="U50" s="57">
        <v>0</v>
      </c>
      <c r="V50" s="63">
        <v>0</v>
      </c>
      <c r="W50" s="58">
        <v>0</v>
      </c>
      <c r="X50" s="57">
        <v>0</v>
      </c>
      <c r="Y50" s="63">
        <v>0</v>
      </c>
      <c r="Z50" s="58">
        <v>0</v>
      </c>
      <c r="AA50" s="57">
        <v>0</v>
      </c>
      <c r="AB50" s="63">
        <v>0</v>
      </c>
      <c r="AC50" s="58">
        <v>0</v>
      </c>
      <c r="AD50" s="57">
        <v>0</v>
      </c>
      <c r="AE50" s="63">
        <v>0</v>
      </c>
      <c r="AF50" s="58">
        <v>0</v>
      </c>
      <c r="AG50" s="57">
        <v>0</v>
      </c>
      <c r="AH50" s="63">
        <v>0</v>
      </c>
      <c r="AI50" s="58">
        <v>0</v>
      </c>
      <c r="AJ50" s="57">
        <v>0</v>
      </c>
      <c r="AK50" s="63">
        <v>0</v>
      </c>
      <c r="AL50" s="58">
        <v>0</v>
      </c>
      <c r="AM50" s="57">
        <v>0</v>
      </c>
      <c r="AN50" s="63">
        <v>0</v>
      </c>
      <c r="AO50" s="58">
        <v>0</v>
      </c>
      <c r="AP50" s="57">
        <v>0</v>
      </c>
      <c r="AQ50" s="63">
        <v>0</v>
      </c>
      <c r="AR50" s="87"/>
      <c r="AS50" s="209"/>
    </row>
    <row r="51" spans="1:45" ht="24">
      <c r="A51" s="157"/>
      <c r="B51" s="119"/>
      <c r="C51" s="116"/>
      <c r="D51" s="39" t="s">
        <v>53</v>
      </c>
      <c r="E51" s="27">
        <f t="shared" si="7"/>
        <v>18007</v>
      </c>
      <c r="F51" s="28">
        <f t="shared" si="9"/>
        <v>160</v>
      </c>
      <c r="G51" s="25">
        <f>F51/E51*100</f>
        <v>0.8885433442550119</v>
      </c>
      <c r="H51" s="58">
        <v>0</v>
      </c>
      <c r="I51" s="57">
        <v>0</v>
      </c>
      <c r="J51" s="59">
        <v>0</v>
      </c>
      <c r="K51" s="58">
        <v>0</v>
      </c>
      <c r="L51" s="57">
        <v>0</v>
      </c>
      <c r="M51" s="59">
        <v>0</v>
      </c>
      <c r="N51" s="58">
        <v>0</v>
      </c>
      <c r="O51" s="57">
        <v>0</v>
      </c>
      <c r="P51" s="59">
        <v>0</v>
      </c>
      <c r="Q51" s="58">
        <v>0</v>
      </c>
      <c r="R51" s="57">
        <v>0</v>
      </c>
      <c r="S51" s="63">
        <v>0</v>
      </c>
      <c r="T51" s="58">
        <v>2280.1</v>
      </c>
      <c r="U51" s="57">
        <v>0</v>
      </c>
      <c r="V51" s="59">
        <v>0</v>
      </c>
      <c r="W51" s="58">
        <v>0</v>
      </c>
      <c r="X51" s="57">
        <v>0</v>
      </c>
      <c r="Y51" s="59">
        <v>0</v>
      </c>
      <c r="Z51" s="58">
        <v>0</v>
      </c>
      <c r="AA51" s="57">
        <v>0</v>
      </c>
      <c r="AB51" s="59">
        <v>0</v>
      </c>
      <c r="AC51" s="58">
        <v>160</v>
      </c>
      <c r="AD51" s="57">
        <v>160</v>
      </c>
      <c r="AE51" s="59">
        <f>AD51/AC51*100</f>
        <v>100</v>
      </c>
      <c r="AF51" s="58">
        <v>15566.9</v>
      </c>
      <c r="AG51" s="57">
        <v>0</v>
      </c>
      <c r="AH51" s="59">
        <v>0</v>
      </c>
      <c r="AI51" s="58">
        <v>0</v>
      </c>
      <c r="AJ51" s="57">
        <v>0</v>
      </c>
      <c r="AK51" s="59">
        <v>0</v>
      </c>
      <c r="AL51" s="58">
        <v>0</v>
      </c>
      <c r="AM51" s="57">
        <v>0</v>
      </c>
      <c r="AN51" s="59">
        <v>0</v>
      </c>
      <c r="AO51" s="58">
        <v>0</v>
      </c>
      <c r="AP51" s="57">
        <v>0</v>
      </c>
      <c r="AQ51" s="59">
        <v>0</v>
      </c>
      <c r="AR51" s="87"/>
      <c r="AS51" s="209"/>
    </row>
    <row r="52" spans="1:45" ht="84" customHeight="1">
      <c r="A52" s="157"/>
      <c r="B52" s="119"/>
      <c r="C52" s="116"/>
      <c r="D52" s="69" t="s">
        <v>48</v>
      </c>
      <c r="E52" s="27">
        <f t="shared" si="7"/>
        <v>0</v>
      </c>
      <c r="F52" s="28">
        <f t="shared" si="9"/>
        <v>0</v>
      </c>
      <c r="G52" s="59">
        <v>0</v>
      </c>
      <c r="H52" s="58">
        <v>0</v>
      </c>
      <c r="I52" s="57">
        <v>0</v>
      </c>
      <c r="J52" s="63">
        <v>0</v>
      </c>
      <c r="K52" s="58">
        <v>0</v>
      </c>
      <c r="L52" s="57">
        <v>0</v>
      </c>
      <c r="M52" s="63">
        <v>0</v>
      </c>
      <c r="N52" s="58">
        <v>0</v>
      </c>
      <c r="O52" s="57">
        <v>0</v>
      </c>
      <c r="P52" s="63">
        <v>0</v>
      </c>
      <c r="Q52" s="58">
        <v>0</v>
      </c>
      <c r="R52" s="57">
        <v>0</v>
      </c>
      <c r="S52" s="63">
        <v>0</v>
      </c>
      <c r="T52" s="58">
        <v>0</v>
      </c>
      <c r="U52" s="57">
        <v>0</v>
      </c>
      <c r="V52" s="63">
        <v>0</v>
      </c>
      <c r="W52" s="58">
        <v>0</v>
      </c>
      <c r="X52" s="57">
        <v>0</v>
      </c>
      <c r="Y52" s="63">
        <v>0</v>
      </c>
      <c r="Z52" s="58">
        <v>0</v>
      </c>
      <c r="AA52" s="57">
        <v>0</v>
      </c>
      <c r="AB52" s="63">
        <v>0</v>
      </c>
      <c r="AC52" s="58">
        <v>0</v>
      </c>
      <c r="AD52" s="57">
        <v>0</v>
      </c>
      <c r="AE52" s="63">
        <v>0</v>
      </c>
      <c r="AF52" s="58">
        <v>0</v>
      </c>
      <c r="AG52" s="57">
        <v>0</v>
      </c>
      <c r="AH52" s="63">
        <v>0</v>
      </c>
      <c r="AI52" s="58">
        <v>0</v>
      </c>
      <c r="AJ52" s="57">
        <v>0</v>
      </c>
      <c r="AK52" s="63">
        <v>0</v>
      </c>
      <c r="AL52" s="58">
        <v>0</v>
      </c>
      <c r="AM52" s="57">
        <v>0</v>
      </c>
      <c r="AN52" s="63">
        <v>0</v>
      </c>
      <c r="AO52" s="58">
        <v>0</v>
      </c>
      <c r="AP52" s="57">
        <v>0</v>
      </c>
      <c r="AQ52" s="63">
        <v>0</v>
      </c>
      <c r="AR52" s="87"/>
      <c r="AS52" s="209"/>
    </row>
    <row r="53" spans="1:45" ht="71.25" customHeight="1">
      <c r="A53" s="158"/>
      <c r="B53" s="120"/>
      <c r="C53" s="117"/>
      <c r="D53" s="24" t="s">
        <v>35</v>
      </c>
      <c r="E53" s="27">
        <f t="shared" si="7"/>
        <v>826.5999999999999</v>
      </c>
      <c r="F53" s="28">
        <f t="shared" si="9"/>
        <v>598.9</v>
      </c>
      <c r="G53" s="59">
        <v>0</v>
      </c>
      <c r="H53" s="58">
        <v>0</v>
      </c>
      <c r="I53" s="57">
        <v>0</v>
      </c>
      <c r="J53" s="63">
        <v>0</v>
      </c>
      <c r="K53" s="58">
        <v>0</v>
      </c>
      <c r="L53" s="57">
        <v>0</v>
      </c>
      <c r="M53" s="63">
        <v>0</v>
      </c>
      <c r="N53" s="58">
        <v>0</v>
      </c>
      <c r="O53" s="57">
        <v>0</v>
      </c>
      <c r="P53" s="63">
        <v>0</v>
      </c>
      <c r="Q53" s="58">
        <v>0</v>
      </c>
      <c r="R53" s="57">
        <v>0</v>
      </c>
      <c r="S53" s="63">
        <v>0</v>
      </c>
      <c r="T53" s="58">
        <v>227.7</v>
      </c>
      <c r="U53" s="57">
        <v>0</v>
      </c>
      <c r="V53" s="63">
        <v>0</v>
      </c>
      <c r="W53" s="58">
        <v>598.9</v>
      </c>
      <c r="X53" s="57">
        <v>598.9</v>
      </c>
      <c r="Y53" s="59">
        <f>X53/W53*100</f>
        <v>100</v>
      </c>
      <c r="Z53" s="58">
        <v>0</v>
      </c>
      <c r="AA53" s="57">
        <v>0</v>
      </c>
      <c r="AB53" s="63">
        <v>0</v>
      </c>
      <c r="AC53" s="58">
        <v>0</v>
      </c>
      <c r="AD53" s="57">
        <v>0</v>
      </c>
      <c r="AE53" s="63">
        <v>0</v>
      </c>
      <c r="AF53" s="58">
        <v>0</v>
      </c>
      <c r="AG53" s="57">
        <v>0</v>
      </c>
      <c r="AH53" s="63">
        <v>0</v>
      </c>
      <c r="AI53" s="58">
        <v>0</v>
      </c>
      <c r="AJ53" s="57">
        <v>0</v>
      </c>
      <c r="AK53" s="63">
        <v>0</v>
      </c>
      <c r="AL53" s="58">
        <v>0</v>
      </c>
      <c r="AM53" s="57">
        <v>0</v>
      </c>
      <c r="AN53" s="63">
        <v>0</v>
      </c>
      <c r="AO53" s="58">
        <v>0</v>
      </c>
      <c r="AP53" s="57">
        <v>0</v>
      </c>
      <c r="AQ53" s="63">
        <v>0</v>
      </c>
      <c r="AR53" s="86" t="s">
        <v>86</v>
      </c>
      <c r="AS53" s="210" t="s">
        <v>88</v>
      </c>
    </row>
    <row r="54" spans="1:45" ht="15">
      <c r="A54" s="111"/>
      <c r="B54" s="92" t="s">
        <v>34</v>
      </c>
      <c r="C54" s="100"/>
      <c r="D54" s="33" t="s">
        <v>24</v>
      </c>
      <c r="E54" s="27">
        <f>H54+K54+N54+Q54+T54+W54+Z54+AC54+AF54+AI54+AL54+AO54</f>
        <v>66525</v>
      </c>
      <c r="F54" s="28">
        <f t="shared" si="9"/>
        <v>33752.38125</v>
      </c>
      <c r="G54" s="59">
        <f>F54/E54*100</f>
        <v>50.73638669673055</v>
      </c>
      <c r="H54" s="27">
        <f>SUM(H55:H57)</f>
        <v>932.2</v>
      </c>
      <c r="I54" s="28">
        <f>SUM(I55:I58)</f>
        <v>803.7</v>
      </c>
      <c r="J54" s="59">
        <f>SUM(J55:J59)</f>
        <v>86.21540441965243</v>
      </c>
      <c r="K54" s="27">
        <f>SUM(K55:K57)</f>
        <v>3103</v>
      </c>
      <c r="L54" s="28">
        <f>SUM(L55:L58)</f>
        <v>3395.7</v>
      </c>
      <c r="M54" s="59">
        <f>SUM(M55:M59)</f>
        <v>109.43280696100548</v>
      </c>
      <c r="N54" s="27">
        <f>SUM(N55:N57)</f>
        <v>7843</v>
      </c>
      <c r="O54" s="28">
        <f>SUM(O55:O58)</f>
        <v>5442.6</v>
      </c>
      <c r="P54" s="59">
        <f>SUM(P55:P59)</f>
        <v>266.07400288322924</v>
      </c>
      <c r="Q54" s="27">
        <f>SUM(Q55:Q57)</f>
        <v>4498.5</v>
      </c>
      <c r="R54" s="28">
        <f>SUM(R55:R58)</f>
        <v>5813.4</v>
      </c>
      <c r="S54" s="59">
        <f>SUM(S55:S59)</f>
        <v>129.22974324774924</v>
      </c>
      <c r="T54" s="27">
        <f>SUM(T55:T57)</f>
        <v>5345.9</v>
      </c>
      <c r="U54" s="28">
        <f>SUM(U55:U58)</f>
        <v>2192.2</v>
      </c>
      <c r="V54" s="59">
        <f>SUM(V55:V59)</f>
        <v>41.00712695710732</v>
      </c>
      <c r="W54" s="27">
        <f>SUM(W55:W57)</f>
        <v>4714.900000000001</v>
      </c>
      <c r="X54" s="28">
        <f>SUM(X55:X58)</f>
        <v>3610.3</v>
      </c>
      <c r="Y54" s="59">
        <f>SUM(Y55:Y59)</f>
        <v>176.57214362976947</v>
      </c>
      <c r="Z54" s="27">
        <f>SUM(Z55:Z57)</f>
        <v>3943.5</v>
      </c>
      <c r="AA54" s="28">
        <f>SUM(AA55:AA58)</f>
        <v>4285.79587</v>
      </c>
      <c r="AB54" s="59">
        <f>SUM(AB55:AB59)</f>
        <v>208.8682281465361</v>
      </c>
      <c r="AC54" s="27">
        <f>SUM(AC55:AC57)</f>
        <v>3918.9999999999995</v>
      </c>
      <c r="AD54" s="28">
        <f>SUM(AD55:AD58)</f>
        <v>4113.01262</v>
      </c>
      <c r="AE54" s="59">
        <f>SUM(AE55:AE59)</f>
        <v>205.18639381950385</v>
      </c>
      <c r="AF54" s="27">
        <f>SUM(AF55:AF57)</f>
        <v>20660.699999999997</v>
      </c>
      <c r="AG54" s="28">
        <f>SUM(AG55:AG58)</f>
        <v>4095.6727600000004</v>
      </c>
      <c r="AH54" s="59">
        <f>SUM(AH55:AH59)</f>
        <v>52.038460251029235</v>
      </c>
      <c r="AI54" s="27">
        <f>SUM(AI55:AI57)</f>
        <v>3523.9</v>
      </c>
      <c r="AJ54" s="28">
        <f>SUM(AJ55:AJ58)</f>
        <v>0</v>
      </c>
      <c r="AK54" s="59">
        <f>SUM(AK55:AK59)</f>
        <v>0</v>
      </c>
      <c r="AL54" s="27">
        <f>SUM(AL55:AL57)</f>
        <v>3414.7</v>
      </c>
      <c r="AM54" s="28">
        <f>SUM(AM55:AM58)</f>
        <v>0</v>
      </c>
      <c r="AN54" s="59">
        <f>SUM(AN55:AN59)</f>
        <v>0</v>
      </c>
      <c r="AO54" s="27">
        <f>SUM(AO55:AO57)</f>
        <v>4625.700000000001</v>
      </c>
      <c r="AP54" s="28">
        <f>SUM(AP55:AP58)</f>
        <v>0</v>
      </c>
      <c r="AQ54" s="59">
        <f>SUM(AQ55:AQ59)</f>
        <v>0</v>
      </c>
      <c r="AR54" s="203"/>
      <c r="AS54" s="206"/>
    </row>
    <row r="55" spans="1:45" ht="22.5">
      <c r="A55" s="111"/>
      <c r="B55" s="92"/>
      <c r="C55" s="100"/>
      <c r="D55" s="33" t="s">
        <v>47</v>
      </c>
      <c r="E55" s="27">
        <f t="shared" si="7"/>
        <v>0</v>
      </c>
      <c r="F55" s="28">
        <f>SUM(F13,F19,F33,F41)</f>
        <v>0</v>
      </c>
      <c r="G55" s="59">
        <v>0</v>
      </c>
      <c r="H55" s="27">
        <f aca="true" t="shared" si="10" ref="H55:I57">SUM(H61,H67)</f>
        <v>0</v>
      </c>
      <c r="I55" s="28">
        <f t="shared" si="10"/>
        <v>0</v>
      </c>
      <c r="J55" s="59">
        <f>SUM(J13,J19,J33,J41)</f>
        <v>0</v>
      </c>
      <c r="K55" s="27">
        <f aca="true" t="shared" si="11" ref="K55:L57">SUM(K61,K67)</f>
        <v>0</v>
      </c>
      <c r="L55" s="28">
        <f t="shared" si="11"/>
        <v>0</v>
      </c>
      <c r="M55" s="59">
        <f>SUM(M13,M19,M33,M41)</f>
        <v>0</v>
      </c>
      <c r="N55" s="27">
        <f aca="true" t="shared" si="12" ref="N55:O57">SUM(N61,N67)</f>
        <v>0</v>
      </c>
      <c r="O55" s="28">
        <f t="shared" si="12"/>
        <v>0</v>
      </c>
      <c r="P55" s="59">
        <f>SUM(P13,P19,P33,P41)</f>
        <v>0</v>
      </c>
      <c r="Q55" s="27">
        <f aca="true" t="shared" si="13" ref="Q55:R57">SUM(Q61,Q67)</f>
        <v>0</v>
      </c>
      <c r="R55" s="28">
        <f t="shared" si="13"/>
        <v>0</v>
      </c>
      <c r="S55" s="59">
        <f>SUM(S13,S19,S33,S41)</f>
        <v>0</v>
      </c>
      <c r="T55" s="27">
        <f aca="true" t="shared" si="14" ref="T55:U57">SUM(T61,T67)</f>
        <v>0</v>
      </c>
      <c r="U55" s="28">
        <f t="shared" si="14"/>
        <v>0</v>
      </c>
      <c r="V55" s="59">
        <f>SUM(V13,V19,V33,V41)</f>
        <v>0</v>
      </c>
      <c r="W55" s="27">
        <f aca="true" t="shared" si="15" ref="W55:X57">SUM(W61,W67)</f>
        <v>0</v>
      </c>
      <c r="X55" s="28">
        <f t="shared" si="15"/>
        <v>0</v>
      </c>
      <c r="Y55" s="59">
        <f>SUM(Y13,Y19,Y33,Y41)</f>
        <v>0</v>
      </c>
      <c r="Z55" s="27">
        <f aca="true" t="shared" si="16" ref="Z55:AA57">SUM(Z61,Z67)</f>
        <v>0</v>
      </c>
      <c r="AA55" s="28">
        <f t="shared" si="16"/>
        <v>0</v>
      </c>
      <c r="AB55" s="59">
        <f>SUM(AB13,AB19,AB33,AB41)</f>
        <v>0</v>
      </c>
      <c r="AC55" s="27">
        <f aca="true" t="shared" si="17" ref="AC55:AD57">SUM(AC61,AC67)</f>
        <v>0</v>
      </c>
      <c r="AD55" s="28">
        <f t="shared" si="17"/>
        <v>0</v>
      </c>
      <c r="AE55" s="59">
        <f>SUM(AE13,AE19,AE33,AE41)</f>
        <v>0</v>
      </c>
      <c r="AF55" s="27">
        <f aca="true" t="shared" si="18" ref="AF55:AG57">SUM(AF61,AF67)</f>
        <v>0</v>
      </c>
      <c r="AG55" s="28">
        <f t="shared" si="18"/>
        <v>0</v>
      </c>
      <c r="AH55" s="59">
        <f>SUM(AH13,AH19,AH33,AH41)</f>
        <v>0</v>
      </c>
      <c r="AI55" s="27">
        <f aca="true" t="shared" si="19" ref="AI55:AJ57">SUM(AI61,AI67)</f>
        <v>0</v>
      </c>
      <c r="AJ55" s="28">
        <f t="shared" si="19"/>
        <v>0</v>
      </c>
      <c r="AK55" s="59">
        <f>SUM(AK13,AK19,AK33,AK41)</f>
        <v>0</v>
      </c>
      <c r="AL55" s="27">
        <f aca="true" t="shared" si="20" ref="AL55:AM57">SUM(AL61,AL67)</f>
        <v>0</v>
      </c>
      <c r="AM55" s="28">
        <f t="shared" si="20"/>
        <v>0</v>
      </c>
      <c r="AN55" s="59">
        <f>SUM(AN13,AN19,AN33,AN41)</f>
        <v>0</v>
      </c>
      <c r="AO55" s="27">
        <f aca="true" t="shared" si="21" ref="AO55:AP57">SUM(AO61,AO67)</f>
        <v>0</v>
      </c>
      <c r="AP55" s="28">
        <f t="shared" si="21"/>
        <v>0</v>
      </c>
      <c r="AQ55" s="59">
        <f>SUM(AQ13,AQ19,AQ33,AQ41)</f>
        <v>0</v>
      </c>
      <c r="AR55" s="204"/>
      <c r="AS55" s="207"/>
    </row>
    <row r="56" spans="1:45" ht="22.5">
      <c r="A56" s="111"/>
      <c r="B56" s="92"/>
      <c r="C56" s="100"/>
      <c r="D56" s="33" t="s">
        <v>25</v>
      </c>
      <c r="E56" s="27">
        <f t="shared" si="7"/>
        <v>2363.6</v>
      </c>
      <c r="F56" s="28">
        <f>SUM(F14,F20,F26,F34,F42)</f>
        <v>1423</v>
      </c>
      <c r="G56" s="59">
        <f>F56/E56*100</f>
        <v>60.20477238111356</v>
      </c>
      <c r="H56" s="27">
        <f t="shared" si="10"/>
        <v>0</v>
      </c>
      <c r="I56" s="28">
        <f t="shared" si="10"/>
        <v>0</v>
      </c>
      <c r="J56" s="59">
        <f>SUM(J14,J20,J26,J34,J42)</f>
        <v>0</v>
      </c>
      <c r="K56" s="27">
        <f t="shared" si="11"/>
        <v>0</v>
      </c>
      <c r="L56" s="28">
        <f t="shared" si="11"/>
        <v>0</v>
      </c>
      <c r="M56" s="59">
        <f>SUM(M14,M20,M26,M34,M42)</f>
        <v>0</v>
      </c>
      <c r="N56" s="27">
        <f t="shared" si="12"/>
        <v>767.6</v>
      </c>
      <c r="O56" s="28">
        <f t="shared" si="12"/>
        <v>767.6</v>
      </c>
      <c r="P56" s="59">
        <f>SUM(P14,P20,P26,P34,P42)</f>
        <v>100</v>
      </c>
      <c r="Q56" s="27">
        <f t="shared" si="13"/>
        <v>0</v>
      </c>
      <c r="R56" s="28">
        <f t="shared" si="13"/>
        <v>0</v>
      </c>
      <c r="S56" s="59">
        <f>SUM(S14,S20,S26,S34,S42)</f>
        <v>0</v>
      </c>
      <c r="T56" s="27">
        <f t="shared" si="14"/>
        <v>0</v>
      </c>
      <c r="U56" s="28">
        <f t="shared" si="14"/>
        <v>0</v>
      </c>
      <c r="V56" s="59">
        <f>SUM(V14,V20,V26,V34,V42)</f>
        <v>0</v>
      </c>
      <c r="W56" s="27">
        <f t="shared" si="15"/>
        <v>0</v>
      </c>
      <c r="X56" s="28">
        <f t="shared" si="15"/>
        <v>0</v>
      </c>
      <c r="Y56" s="59">
        <f>SUM(Y14,Y20,Y26,Y34,Y42)</f>
        <v>0</v>
      </c>
      <c r="Z56" s="27">
        <f t="shared" si="16"/>
        <v>83.7</v>
      </c>
      <c r="AA56" s="28">
        <f t="shared" si="16"/>
        <v>83.7</v>
      </c>
      <c r="AB56" s="59">
        <f>SUM(AB14,AB20,AB26,AB34,AB42)</f>
        <v>100</v>
      </c>
      <c r="AC56" s="27">
        <f t="shared" si="17"/>
        <v>178.2</v>
      </c>
      <c r="AD56" s="28">
        <f t="shared" si="17"/>
        <v>178.2</v>
      </c>
      <c r="AE56" s="59">
        <f>SUM(AE14,AE20,AE26,AE34,AE42)</f>
        <v>100</v>
      </c>
      <c r="AF56" s="27">
        <f t="shared" si="18"/>
        <v>1191.6</v>
      </c>
      <c r="AG56" s="28">
        <f t="shared" si="18"/>
        <v>393.5</v>
      </c>
      <c r="AH56" s="59">
        <f>SUM(AH14,AH20,AH26,AH34,AH42)</f>
        <v>33.022826451829474</v>
      </c>
      <c r="AI56" s="27">
        <f t="shared" si="19"/>
        <v>0</v>
      </c>
      <c r="AJ56" s="28">
        <f t="shared" si="19"/>
        <v>0</v>
      </c>
      <c r="AK56" s="59">
        <f>SUM(AK14,AK20,AK26,AK34,AK42)</f>
        <v>0</v>
      </c>
      <c r="AL56" s="27">
        <f t="shared" si="20"/>
        <v>0</v>
      </c>
      <c r="AM56" s="28">
        <f t="shared" si="20"/>
        <v>0</v>
      </c>
      <c r="AN56" s="59">
        <f>SUM(AN14,AN20,AN26,AN34,AN42)</f>
        <v>0</v>
      </c>
      <c r="AO56" s="27">
        <f t="shared" si="21"/>
        <v>142.5</v>
      </c>
      <c r="AP56" s="28">
        <f t="shared" si="21"/>
        <v>0</v>
      </c>
      <c r="AQ56" s="59">
        <f>SUM(AQ14,AQ20,AQ26,AQ34,AQ42)</f>
        <v>0</v>
      </c>
      <c r="AR56" s="204"/>
      <c r="AS56" s="207"/>
    </row>
    <row r="57" spans="1:45" ht="15">
      <c r="A57" s="111"/>
      <c r="B57" s="92"/>
      <c r="C57" s="100"/>
      <c r="D57" s="33" t="s">
        <v>53</v>
      </c>
      <c r="E57" s="27">
        <f t="shared" si="7"/>
        <v>64161.399999999994</v>
      </c>
      <c r="F57" s="28">
        <f>I57+L57+O57+R57+U57+X57+AA57+AD57+AG57+AJ57+AM57+AP57</f>
        <v>32329.381250000002</v>
      </c>
      <c r="G57" s="59">
        <f>F57/E57*100</f>
        <v>50.38758700714138</v>
      </c>
      <c r="H57" s="27">
        <f t="shared" si="10"/>
        <v>932.2</v>
      </c>
      <c r="I57" s="28">
        <f t="shared" si="10"/>
        <v>803.7</v>
      </c>
      <c r="J57" s="59">
        <f>I57/H57*100</f>
        <v>86.21540441965243</v>
      </c>
      <c r="K57" s="27">
        <f t="shared" si="11"/>
        <v>3103</v>
      </c>
      <c r="L57" s="28">
        <f t="shared" si="11"/>
        <v>3395.7</v>
      </c>
      <c r="M57" s="59">
        <f>L57/K57*100</f>
        <v>109.43280696100548</v>
      </c>
      <c r="N57" s="27">
        <f t="shared" si="12"/>
        <v>7075.4</v>
      </c>
      <c r="O57" s="28">
        <f t="shared" si="12"/>
        <v>4675</v>
      </c>
      <c r="P57" s="59">
        <f>O57/N57*100</f>
        <v>66.07400288322923</v>
      </c>
      <c r="Q57" s="27">
        <f t="shared" si="13"/>
        <v>4498.5</v>
      </c>
      <c r="R57" s="28">
        <f t="shared" si="13"/>
        <v>5813.4</v>
      </c>
      <c r="S57" s="59">
        <f>R57/Q57*100</f>
        <v>129.22974324774924</v>
      </c>
      <c r="T57" s="27">
        <f t="shared" si="14"/>
        <v>5345.9</v>
      </c>
      <c r="U57" s="28">
        <f t="shared" si="14"/>
        <v>2192.2</v>
      </c>
      <c r="V57" s="59">
        <f>U57/T57*100</f>
        <v>41.00712695710732</v>
      </c>
      <c r="W57" s="27">
        <f t="shared" si="15"/>
        <v>4714.900000000001</v>
      </c>
      <c r="X57" s="28">
        <f t="shared" si="15"/>
        <v>3610.3</v>
      </c>
      <c r="Y57" s="59">
        <f>X57/W57*100</f>
        <v>76.57214362976946</v>
      </c>
      <c r="Z57" s="27">
        <f t="shared" si="16"/>
        <v>3859.8</v>
      </c>
      <c r="AA57" s="28">
        <f t="shared" si="16"/>
        <v>4202.09587</v>
      </c>
      <c r="AB57" s="59">
        <f>AA57/Z57*100</f>
        <v>108.8682281465361</v>
      </c>
      <c r="AC57" s="27">
        <f t="shared" si="17"/>
        <v>3740.7999999999997</v>
      </c>
      <c r="AD57" s="28">
        <f t="shared" si="17"/>
        <v>3934.81262</v>
      </c>
      <c r="AE57" s="59">
        <f>AD57/AC57*100</f>
        <v>105.18639381950385</v>
      </c>
      <c r="AF57" s="27">
        <f t="shared" si="18"/>
        <v>19469.1</v>
      </c>
      <c r="AG57" s="28">
        <f t="shared" si="18"/>
        <v>3702.1727600000004</v>
      </c>
      <c r="AH57" s="59">
        <f>AG57/AF57*100</f>
        <v>19.01563379919976</v>
      </c>
      <c r="AI57" s="27">
        <f t="shared" si="19"/>
        <v>3523.9</v>
      </c>
      <c r="AJ57" s="28">
        <f t="shared" si="19"/>
        <v>0</v>
      </c>
      <c r="AK57" s="59">
        <f>AJ57/AI57*100</f>
        <v>0</v>
      </c>
      <c r="AL57" s="27">
        <f t="shared" si="20"/>
        <v>3414.7</v>
      </c>
      <c r="AM57" s="28">
        <f t="shared" si="20"/>
        <v>0</v>
      </c>
      <c r="AN57" s="59">
        <f>AM57/AL57*100</f>
        <v>0</v>
      </c>
      <c r="AO57" s="27">
        <f t="shared" si="21"/>
        <v>4483.200000000001</v>
      </c>
      <c r="AP57" s="28">
        <f t="shared" si="21"/>
        <v>0</v>
      </c>
      <c r="AQ57" s="59">
        <f>AP57/AO57*100</f>
        <v>0</v>
      </c>
      <c r="AR57" s="204"/>
      <c r="AS57" s="207"/>
    </row>
    <row r="58" spans="1:45" ht="36">
      <c r="A58" s="111"/>
      <c r="B58" s="92"/>
      <c r="C58" s="100"/>
      <c r="D58" s="69" t="s">
        <v>48</v>
      </c>
      <c r="E58" s="27">
        <f>H58+K58+N58+Q58+T58+W58+Z58+AC58+AF58+AI58+AL58+AO58</f>
        <v>0</v>
      </c>
      <c r="F58" s="28">
        <f>I58+L58+O58+R58+U58+X58+AA58+AD58+AG58+AJ58+AM58+AP58</f>
        <v>0</v>
      </c>
      <c r="G58" s="59">
        <v>0</v>
      </c>
      <c r="H58" s="58">
        <v>0</v>
      </c>
      <c r="I58" s="57">
        <v>0</v>
      </c>
      <c r="J58" s="63">
        <v>0</v>
      </c>
      <c r="K58" s="58">
        <v>0</v>
      </c>
      <c r="L58" s="57">
        <v>0</v>
      </c>
      <c r="M58" s="63">
        <v>0</v>
      </c>
      <c r="N58" s="58">
        <v>0</v>
      </c>
      <c r="O58" s="57">
        <v>0</v>
      </c>
      <c r="P58" s="63">
        <v>0</v>
      </c>
      <c r="Q58" s="58">
        <v>0</v>
      </c>
      <c r="R58" s="57">
        <v>0</v>
      </c>
      <c r="S58" s="63">
        <v>0</v>
      </c>
      <c r="T58" s="58">
        <v>0</v>
      </c>
      <c r="U58" s="57">
        <v>0</v>
      </c>
      <c r="V58" s="63">
        <v>0</v>
      </c>
      <c r="W58" s="58">
        <v>0</v>
      </c>
      <c r="X58" s="57">
        <v>0</v>
      </c>
      <c r="Y58" s="63">
        <v>0</v>
      </c>
      <c r="Z58" s="58">
        <v>0</v>
      </c>
      <c r="AA58" s="57">
        <v>0</v>
      </c>
      <c r="AB58" s="63">
        <v>0</v>
      </c>
      <c r="AC58" s="58">
        <v>0</v>
      </c>
      <c r="AD58" s="57">
        <v>0</v>
      </c>
      <c r="AE58" s="63">
        <v>0</v>
      </c>
      <c r="AF58" s="58">
        <v>0</v>
      </c>
      <c r="AG58" s="57">
        <v>0</v>
      </c>
      <c r="AH58" s="63">
        <v>0</v>
      </c>
      <c r="AI58" s="58">
        <v>0</v>
      </c>
      <c r="AJ58" s="57">
        <v>0</v>
      </c>
      <c r="AK58" s="63">
        <v>0</v>
      </c>
      <c r="AL58" s="58">
        <v>0</v>
      </c>
      <c r="AM58" s="57">
        <v>0</v>
      </c>
      <c r="AN58" s="63">
        <v>0</v>
      </c>
      <c r="AO58" s="58">
        <v>0</v>
      </c>
      <c r="AP58" s="57">
        <v>0</v>
      </c>
      <c r="AQ58" s="63">
        <v>0</v>
      </c>
      <c r="AR58" s="204"/>
      <c r="AS58" s="207"/>
    </row>
    <row r="59" spans="1:45" ht="18.75" customHeight="1">
      <c r="A59" s="111"/>
      <c r="B59" s="92"/>
      <c r="C59" s="100"/>
      <c r="D59" s="33" t="s">
        <v>35</v>
      </c>
      <c r="E59" s="27">
        <f>SUM(H59,K59,N59,Q59,T59,W59,Z59,AC59,AF59,AI59,AL59,AO59)</f>
        <v>951.5</v>
      </c>
      <c r="F59" s="28">
        <f>SUM(I59,L59,O59,R59,U59,X59,AA59,AD59,AG59,AJ59,AM59,AP59)</f>
        <v>723.8</v>
      </c>
      <c r="G59" s="59">
        <f>F59/E59*100</f>
        <v>76.0693641618497</v>
      </c>
      <c r="H59" s="27">
        <f>SUM(H78,H96)</f>
        <v>0</v>
      </c>
      <c r="I59" s="28">
        <f>SUM(I78,I96)</f>
        <v>0</v>
      </c>
      <c r="J59" s="59">
        <f>SUM(J16,J22,J36,J44)</f>
        <v>0</v>
      </c>
      <c r="K59" s="27">
        <f>SUM(K78,K96)</f>
        <v>0</v>
      </c>
      <c r="L59" s="28">
        <f>SUM(L78,L96)</f>
        <v>0</v>
      </c>
      <c r="M59" s="59">
        <f>SUM(M16,M22,M36,M44)</f>
        <v>0</v>
      </c>
      <c r="N59" s="27">
        <f>SUM(N78,N96)</f>
        <v>124.9</v>
      </c>
      <c r="O59" s="28">
        <f>SUM(O78,O96)</f>
        <v>124.9</v>
      </c>
      <c r="P59" s="59">
        <f>O59/N59*100</f>
        <v>100</v>
      </c>
      <c r="Q59" s="27">
        <f>SUM(Q78,Q96)</f>
        <v>0</v>
      </c>
      <c r="R59" s="28">
        <f>SUM(R78,R96)</f>
        <v>0</v>
      </c>
      <c r="S59" s="59">
        <f>SUM(S16,S22,S36,S44)</f>
        <v>0</v>
      </c>
      <c r="T59" s="27">
        <f>SUM(T78,T96)</f>
        <v>227.7</v>
      </c>
      <c r="U59" s="28">
        <f>SUM(U78,U96)</f>
        <v>0</v>
      </c>
      <c r="V59" s="59">
        <f>SUM(V16,V22,V36,V44)</f>
        <v>0</v>
      </c>
      <c r="W59" s="27">
        <f>SUM(W78,W96)</f>
        <v>598.9</v>
      </c>
      <c r="X59" s="28">
        <f>SUM(X78,X96)</f>
        <v>598.9</v>
      </c>
      <c r="Y59" s="59">
        <f>X59/W59*100</f>
        <v>100</v>
      </c>
      <c r="Z59" s="27">
        <f>SUM(Z78,Z96)</f>
        <v>0</v>
      </c>
      <c r="AA59" s="28">
        <f>SUM(AA78,AA96)</f>
        <v>0</v>
      </c>
      <c r="AB59" s="59">
        <f>SUM(AB16,AB22,AB36,AB44)</f>
        <v>0</v>
      </c>
      <c r="AC59" s="27">
        <f>SUM(AC78,AC96)</f>
        <v>0</v>
      </c>
      <c r="AD59" s="28">
        <f>SUM(AD78,AD96)</f>
        <v>0</v>
      </c>
      <c r="AE59" s="59">
        <f>SUM(AE16,AE22,AE36,AE44)</f>
        <v>0</v>
      </c>
      <c r="AF59" s="27">
        <f>SUM(AF78,AF96)</f>
        <v>0</v>
      </c>
      <c r="AG59" s="28">
        <f>SUM(AG78,AG96)</f>
        <v>0</v>
      </c>
      <c r="AH59" s="59">
        <f>SUM(AH16,AH22,AH36,AH44)</f>
        <v>0</v>
      </c>
      <c r="AI59" s="27">
        <f>SUM(AI78,AI96)</f>
        <v>0</v>
      </c>
      <c r="AJ59" s="28">
        <f>SUM(AJ78,AJ96)</f>
        <v>0</v>
      </c>
      <c r="AK59" s="59">
        <f>SUM(AK16,AK22,AK36,AK44)</f>
        <v>0</v>
      </c>
      <c r="AL59" s="27">
        <f>SUM(AL78,AL96)</f>
        <v>0</v>
      </c>
      <c r="AM59" s="28">
        <f>SUM(AM78,AM96)</f>
        <v>0</v>
      </c>
      <c r="AN59" s="59">
        <f>SUM(AN16,AN22,AN36,AN44)</f>
        <v>0</v>
      </c>
      <c r="AO59" s="27">
        <f>SUM(AO78,AO96)</f>
        <v>0</v>
      </c>
      <c r="AP59" s="28">
        <f>SUM(AP78,AP96)</f>
        <v>0</v>
      </c>
      <c r="AQ59" s="59">
        <f>SUM(AQ16,AQ22,AQ36,AQ44)</f>
        <v>0</v>
      </c>
      <c r="AR59" s="205"/>
      <c r="AS59" s="208"/>
    </row>
    <row r="60" spans="1:45" ht="15" customHeight="1">
      <c r="A60" s="121"/>
      <c r="B60" s="175" t="s">
        <v>44</v>
      </c>
      <c r="C60" s="112"/>
      <c r="D60" s="33" t="s">
        <v>24</v>
      </c>
      <c r="E60" s="27">
        <f t="shared" si="7"/>
        <v>18007</v>
      </c>
      <c r="F60" s="28">
        <f>SUM(F61:F63)</f>
        <v>160</v>
      </c>
      <c r="G60" s="59">
        <f>SUM(G61:G64)</f>
        <v>0.8885433442550119</v>
      </c>
      <c r="H60" s="27">
        <f>SUM(H61:H64)</f>
        <v>0</v>
      </c>
      <c r="I60" s="28">
        <f>SUM(I61:I63)</f>
        <v>0</v>
      </c>
      <c r="J60" s="29">
        <f>J62</f>
        <v>0</v>
      </c>
      <c r="K60" s="27">
        <f>SUM(K61:K64)</f>
        <v>0</v>
      </c>
      <c r="L60" s="28">
        <f>SUM(L61:L63)</f>
        <v>0</v>
      </c>
      <c r="M60" s="29">
        <f>M62</f>
        <v>0</v>
      </c>
      <c r="N60" s="27">
        <f>SUM(N61:N64)</f>
        <v>0</v>
      </c>
      <c r="O60" s="28">
        <f>SUM(O61:O63)</f>
        <v>0</v>
      </c>
      <c r="P60" s="29">
        <f>P62</f>
        <v>0</v>
      </c>
      <c r="Q60" s="27">
        <f>SUM(Q61:Q64)</f>
        <v>0</v>
      </c>
      <c r="R60" s="28">
        <f>SUM(R61:R63)</f>
        <v>0</v>
      </c>
      <c r="S60" s="29">
        <f>S62</f>
        <v>0</v>
      </c>
      <c r="T60" s="27">
        <f>SUM(T61:T64)</f>
        <v>2280.1</v>
      </c>
      <c r="U60" s="28">
        <f>SUM(U61:U63)</f>
        <v>0</v>
      </c>
      <c r="V60" s="29">
        <f>V62</f>
        <v>0</v>
      </c>
      <c r="W60" s="27">
        <f>SUM(W61:W64)</f>
        <v>0</v>
      </c>
      <c r="X60" s="28">
        <f>SUM(X61:X63)</f>
        <v>0</v>
      </c>
      <c r="Y60" s="29">
        <f>Y62</f>
        <v>0</v>
      </c>
      <c r="Z60" s="27">
        <f>SUM(Z61:Z64)</f>
        <v>0</v>
      </c>
      <c r="AA60" s="28">
        <f>SUM(AA61:AA63)</f>
        <v>0</v>
      </c>
      <c r="AB60" s="29">
        <f>AB62</f>
        <v>0</v>
      </c>
      <c r="AC60" s="27">
        <f>SUM(AC61:AC64)</f>
        <v>160</v>
      </c>
      <c r="AD60" s="28">
        <f>SUM(AD61:AD63)</f>
        <v>160</v>
      </c>
      <c r="AE60" s="59">
        <f>AD60/AC60*100</f>
        <v>100</v>
      </c>
      <c r="AF60" s="27">
        <f>SUM(AF61:AF64)</f>
        <v>15566.9</v>
      </c>
      <c r="AG60" s="28">
        <f>SUM(AG61:AG63)</f>
        <v>0</v>
      </c>
      <c r="AH60" s="59">
        <f>AG60/AF60*100</f>
        <v>0</v>
      </c>
      <c r="AI60" s="27">
        <f>SUM(AI61:AI64)</f>
        <v>0</v>
      </c>
      <c r="AJ60" s="28">
        <f>SUM(AJ61:AJ63)</f>
        <v>0</v>
      </c>
      <c r="AK60" s="29">
        <f>AK62</f>
        <v>0</v>
      </c>
      <c r="AL60" s="27">
        <f>SUM(AL61:AL64)</f>
        <v>0</v>
      </c>
      <c r="AM60" s="28">
        <f>SUM(AM61:AM63)</f>
        <v>0</v>
      </c>
      <c r="AN60" s="29">
        <f>AN62</f>
        <v>0</v>
      </c>
      <c r="AO60" s="27">
        <f>SUM(AO61:AO64)</f>
        <v>0</v>
      </c>
      <c r="AP60" s="28">
        <f>SUM(AP61:AP63)</f>
        <v>0</v>
      </c>
      <c r="AQ60" s="29">
        <f>AQ62</f>
        <v>0</v>
      </c>
      <c r="AR60" s="199"/>
      <c r="AS60" s="199"/>
    </row>
    <row r="61" spans="1:45" ht="22.5">
      <c r="A61" s="122"/>
      <c r="B61" s="176"/>
      <c r="C61" s="113"/>
      <c r="D61" s="33" t="s">
        <v>47</v>
      </c>
      <c r="E61" s="27">
        <f t="shared" si="7"/>
        <v>0</v>
      </c>
      <c r="F61" s="28">
        <f>SUM(I61,L61,O61,R61,U61,X61,AA61,AD61,AG61,AJ61,AM61,AP61)</f>
        <v>0</v>
      </c>
      <c r="G61" s="59">
        <v>0</v>
      </c>
      <c r="H61" s="27">
        <f aca="true" t="shared" si="22" ref="H61:I65">H49</f>
        <v>0</v>
      </c>
      <c r="I61" s="28">
        <f t="shared" si="22"/>
        <v>0</v>
      </c>
      <c r="J61" s="29">
        <v>0</v>
      </c>
      <c r="K61" s="27">
        <f aca="true" t="shared" si="23" ref="K61:L65">K49</f>
        <v>0</v>
      </c>
      <c r="L61" s="28">
        <f t="shared" si="23"/>
        <v>0</v>
      </c>
      <c r="M61" s="29">
        <v>0</v>
      </c>
      <c r="N61" s="27">
        <f aca="true" t="shared" si="24" ref="N61:O65">N49</f>
        <v>0</v>
      </c>
      <c r="O61" s="28">
        <f t="shared" si="24"/>
        <v>0</v>
      </c>
      <c r="P61" s="29">
        <v>0</v>
      </c>
      <c r="Q61" s="27">
        <f aca="true" t="shared" si="25" ref="Q61:R65">Q49</f>
        <v>0</v>
      </c>
      <c r="R61" s="28">
        <f t="shared" si="25"/>
        <v>0</v>
      </c>
      <c r="S61" s="29">
        <v>0</v>
      </c>
      <c r="T61" s="27">
        <f aca="true" t="shared" si="26" ref="T61:U65">T49</f>
        <v>0</v>
      </c>
      <c r="U61" s="28">
        <f t="shared" si="26"/>
        <v>0</v>
      </c>
      <c r="V61" s="29">
        <v>0</v>
      </c>
      <c r="W61" s="27">
        <f aca="true" t="shared" si="27" ref="W61:X65">W49</f>
        <v>0</v>
      </c>
      <c r="X61" s="28">
        <f t="shared" si="27"/>
        <v>0</v>
      </c>
      <c r="Y61" s="29">
        <v>0</v>
      </c>
      <c r="Z61" s="27">
        <f aca="true" t="shared" si="28" ref="Z61:AA65">Z49</f>
        <v>0</v>
      </c>
      <c r="AA61" s="28">
        <f t="shared" si="28"/>
        <v>0</v>
      </c>
      <c r="AB61" s="29">
        <v>0</v>
      </c>
      <c r="AC61" s="27">
        <f aca="true" t="shared" si="29" ref="AC61:AD65">AC49</f>
        <v>0</v>
      </c>
      <c r="AD61" s="28">
        <f t="shared" si="29"/>
        <v>0</v>
      </c>
      <c r="AE61" s="29">
        <v>0</v>
      </c>
      <c r="AF61" s="27">
        <f aca="true" t="shared" si="30" ref="AF61:AG65">AF49</f>
        <v>0</v>
      </c>
      <c r="AG61" s="28">
        <f t="shared" si="30"/>
        <v>0</v>
      </c>
      <c r="AH61" s="29">
        <v>0</v>
      </c>
      <c r="AI61" s="27">
        <f aca="true" t="shared" si="31" ref="AI61:AJ65">AI49</f>
        <v>0</v>
      </c>
      <c r="AJ61" s="28">
        <f t="shared" si="31"/>
        <v>0</v>
      </c>
      <c r="AK61" s="29">
        <v>0</v>
      </c>
      <c r="AL61" s="27">
        <f aca="true" t="shared" si="32" ref="AL61:AM65">AL49</f>
        <v>0</v>
      </c>
      <c r="AM61" s="28">
        <f t="shared" si="32"/>
        <v>0</v>
      </c>
      <c r="AN61" s="29">
        <v>0</v>
      </c>
      <c r="AO61" s="27">
        <f aca="true" t="shared" si="33" ref="AO61:AP65">AO49</f>
        <v>0</v>
      </c>
      <c r="AP61" s="28">
        <f t="shared" si="33"/>
        <v>0</v>
      </c>
      <c r="AQ61" s="29">
        <v>0</v>
      </c>
      <c r="AR61" s="200"/>
      <c r="AS61" s="200"/>
    </row>
    <row r="62" spans="1:45" ht="22.5">
      <c r="A62" s="122"/>
      <c r="B62" s="176"/>
      <c r="C62" s="113"/>
      <c r="D62" s="33" t="s">
        <v>25</v>
      </c>
      <c r="E62" s="27">
        <f>E42</f>
        <v>0</v>
      </c>
      <c r="F62" s="28">
        <f>SUM(I62,L62,O62,R62,U62,X62,AA62,AD62,AG62,AJ62,AM62,AP62)</f>
        <v>0</v>
      </c>
      <c r="G62" s="59">
        <v>0</v>
      </c>
      <c r="H62" s="27">
        <f t="shared" si="22"/>
        <v>0</v>
      </c>
      <c r="I62" s="28">
        <f t="shared" si="22"/>
        <v>0</v>
      </c>
      <c r="J62" s="29">
        <f>J42</f>
        <v>0</v>
      </c>
      <c r="K62" s="27">
        <f t="shared" si="23"/>
        <v>0</v>
      </c>
      <c r="L62" s="28">
        <f t="shared" si="23"/>
        <v>0</v>
      </c>
      <c r="M62" s="29">
        <f>M42</f>
        <v>0</v>
      </c>
      <c r="N62" s="27">
        <f t="shared" si="24"/>
        <v>0</v>
      </c>
      <c r="O62" s="28">
        <f t="shared" si="24"/>
        <v>0</v>
      </c>
      <c r="P62" s="29">
        <f>P42</f>
        <v>0</v>
      </c>
      <c r="Q62" s="27">
        <f t="shared" si="25"/>
        <v>0</v>
      </c>
      <c r="R62" s="28">
        <f t="shared" si="25"/>
        <v>0</v>
      </c>
      <c r="S62" s="29">
        <f>S42</f>
        <v>0</v>
      </c>
      <c r="T62" s="27">
        <f t="shared" si="26"/>
        <v>0</v>
      </c>
      <c r="U62" s="28">
        <f t="shared" si="26"/>
        <v>0</v>
      </c>
      <c r="V62" s="29">
        <f>V42</f>
        <v>0</v>
      </c>
      <c r="W62" s="27">
        <f t="shared" si="27"/>
        <v>0</v>
      </c>
      <c r="X62" s="28">
        <f t="shared" si="27"/>
        <v>0</v>
      </c>
      <c r="Y62" s="29">
        <f>Y42</f>
        <v>0</v>
      </c>
      <c r="Z62" s="27">
        <f t="shared" si="28"/>
        <v>0</v>
      </c>
      <c r="AA62" s="28">
        <f t="shared" si="28"/>
        <v>0</v>
      </c>
      <c r="AB62" s="29">
        <f>AB42</f>
        <v>0</v>
      </c>
      <c r="AC62" s="27">
        <f t="shared" si="29"/>
        <v>0</v>
      </c>
      <c r="AD62" s="28">
        <f t="shared" si="29"/>
        <v>0</v>
      </c>
      <c r="AE62" s="29">
        <f>AE42</f>
        <v>0</v>
      </c>
      <c r="AF62" s="27">
        <f t="shared" si="30"/>
        <v>0</v>
      </c>
      <c r="AG62" s="28">
        <f t="shared" si="30"/>
        <v>0</v>
      </c>
      <c r="AH62" s="29">
        <f>AH42</f>
        <v>0</v>
      </c>
      <c r="AI62" s="27">
        <f t="shared" si="31"/>
        <v>0</v>
      </c>
      <c r="AJ62" s="28">
        <f t="shared" si="31"/>
        <v>0</v>
      </c>
      <c r="AK62" s="29">
        <f>AK42</f>
        <v>0</v>
      </c>
      <c r="AL62" s="27">
        <f t="shared" si="32"/>
        <v>0</v>
      </c>
      <c r="AM62" s="28">
        <f t="shared" si="32"/>
        <v>0</v>
      </c>
      <c r="AN62" s="29">
        <f>AN42</f>
        <v>0</v>
      </c>
      <c r="AO62" s="27">
        <f t="shared" si="33"/>
        <v>0</v>
      </c>
      <c r="AP62" s="28">
        <f t="shared" si="33"/>
        <v>0</v>
      </c>
      <c r="AQ62" s="29">
        <f>AQ42</f>
        <v>0</v>
      </c>
      <c r="AR62" s="200"/>
      <c r="AS62" s="200"/>
    </row>
    <row r="63" spans="1:45" ht="15">
      <c r="A63" s="122"/>
      <c r="B63" s="176"/>
      <c r="C63" s="113"/>
      <c r="D63" s="33" t="s">
        <v>53</v>
      </c>
      <c r="E63" s="27">
        <f>H63+K63+N63+Q63+T63+W63+Z63+AC63+AF63+AI63+AL63+AO63</f>
        <v>18007</v>
      </c>
      <c r="F63" s="28">
        <f>SUM(I63,L63,O63,R63,U63,X63,AA63,AD63,AG63,AJ63,AM63,AP63)</f>
        <v>160</v>
      </c>
      <c r="G63" s="59">
        <f>F63/E63*100</f>
        <v>0.8885433442550119</v>
      </c>
      <c r="H63" s="27">
        <f t="shared" si="22"/>
        <v>0</v>
      </c>
      <c r="I63" s="28">
        <f t="shared" si="22"/>
        <v>0</v>
      </c>
      <c r="J63" s="29">
        <f>J64</f>
        <v>0</v>
      </c>
      <c r="K63" s="27">
        <f t="shared" si="23"/>
        <v>0</v>
      </c>
      <c r="L63" s="28">
        <f t="shared" si="23"/>
        <v>0</v>
      </c>
      <c r="M63" s="29">
        <f>M64</f>
        <v>0</v>
      </c>
      <c r="N63" s="27">
        <f t="shared" si="24"/>
        <v>0</v>
      </c>
      <c r="O63" s="28">
        <f t="shared" si="24"/>
        <v>0</v>
      </c>
      <c r="P63" s="29">
        <f>P64</f>
        <v>0</v>
      </c>
      <c r="Q63" s="27">
        <f t="shared" si="25"/>
        <v>0</v>
      </c>
      <c r="R63" s="28">
        <f t="shared" si="25"/>
        <v>0</v>
      </c>
      <c r="S63" s="29">
        <f>S64</f>
        <v>0</v>
      </c>
      <c r="T63" s="27">
        <f t="shared" si="26"/>
        <v>2280.1</v>
      </c>
      <c r="U63" s="28">
        <f t="shared" si="26"/>
        <v>0</v>
      </c>
      <c r="V63" s="29">
        <f>V64</f>
        <v>0</v>
      </c>
      <c r="W63" s="27">
        <f t="shared" si="27"/>
        <v>0</v>
      </c>
      <c r="X63" s="28">
        <f t="shared" si="27"/>
        <v>0</v>
      </c>
      <c r="Y63" s="29">
        <f>Y64</f>
        <v>0</v>
      </c>
      <c r="Z63" s="27">
        <f t="shared" si="28"/>
        <v>0</v>
      </c>
      <c r="AA63" s="28">
        <f t="shared" si="28"/>
        <v>0</v>
      </c>
      <c r="AB63" s="29">
        <f>AB64</f>
        <v>0</v>
      </c>
      <c r="AC63" s="27">
        <f t="shared" si="29"/>
        <v>160</v>
      </c>
      <c r="AD63" s="28">
        <f t="shared" si="29"/>
        <v>160</v>
      </c>
      <c r="AE63" s="59">
        <f>AD63/AC63*100</f>
        <v>100</v>
      </c>
      <c r="AF63" s="27">
        <f t="shared" si="30"/>
        <v>15566.9</v>
      </c>
      <c r="AG63" s="28">
        <f t="shared" si="30"/>
        <v>0</v>
      </c>
      <c r="AH63" s="29">
        <f>AH64</f>
        <v>0</v>
      </c>
      <c r="AI63" s="27">
        <f t="shared" si="31"/>
        <v>0</v>
      </c>
      <c r="AJ63" s="28">
        <f t="shared" si="31"/>
        <v>0</v>
      </c>
      <c r="AK63" s="29">
        <f>AK64</f>
        <v>0</v>
      </c>
      <c r="AL63" s="27">
        <f t="shared" si="32"/>
        <v>0</v>
      </c>
      <c r="AM63" s="28">
        <f t="shared" si="32"/>
        <v>0</v>
      </c>
      <c r="AN63" s="29">
        <f>AN64</f>
        <v>0</v>
      </c>
      <c r="AO63" s="27">
        <f t="shared" si="33"/>
        <v>0</v>
      </c>
      <c r="AP63" s="28">
        <f t="shared" si="33"/>
        <v>0</v>
      </c>
      <c r="AQ63" s="29">
        <f>AQ64</f>
        <v>0</v>
      </c>
      <c r="AR63" s="200"/>
      <c r="AS63" s="200"/>
    </row>
    <row r="64" spans="1:45" ht="22.5">
      <c r="A64" s="122"/>
      <c r="B64" s="176"/>
      <c r="C64" s="113"/>
      <c r="D64" s="33" t="s">
        <v>48</v>
      </c>
      <c r="E64" s="27">
        <f>H64+K64+N64+Q64+T64+W64+Z64+AC64+AF64+AI64+AL64+AO64</f>
        <v>0</v>
      </c>
      <c r="F64" s="28">
        <f>SUM(I64,L64,O64,R64,U64,X64,AA64,AD64,AG64,AJ64,AM64,AP64)</f>
        <v>0</v>
      </c>
      <c r="G64" s="59">
        <v>0</v>
      </c>
      <c r="H64" s="27">
        <f t="shared" si="22"/>
        <v>0</v>
      </c>
      <c r="I64" s="28">
        <f t="shared" si="22"/>
        <v>0</v>
      </c>
      <c r="J64" s="29">
        <f>J62</f>
        <v>0</v>
      </c>
      <c r="K64" s="27">
        <f t="shared" si="23"/>
        <v>0</v>
      </c>
      <c r="L64" s="28">
        <f t="shared" si="23"/>
        <v>0</v>
      </c>
      <c r="M64" s="29">
        <f>M62</f>
        <v>0</v>
      </c>
      <c r="N64" s="27">
        <f t="shared" si="24"/>
        <v>0</v>
      </c>
      <c r="O64" s="28">
        <f t="shared" si="24"/>
        <v>0</v>
      </c>
      <c r="P64" s="29">
        <f>P62</f>
        <v>0</v>
      </c>
      <c r="Q64" s="27">
        <f t="shared" si="25"/>
        <v>0</v>
      </c>
      <c r="R64" s="28">
        <f t="shared" si="25"/>
        <v>0</v>
      </c>
      <c r="S64" s="29">
        <f>S62</f>
        <v>0</v>
      </c>
      <c r="T64" s="27">
        <f t="shared" si="26"/>
        <v>0</v>
      </c>
      <c r="U64" s="28">
        <f t="shared" si="26"/>
        <v>0</v>
      </c>
      <c r="V64" s="29">
        <f>V62</f>
        <v>0</v>
      </c>
      <c r="W64" s="27">
        <f t="shared" si="27"/>
        <v>0</v>
      </c>
      <c r="X64" s="28">
        <f t="shared" si="27"/>
        <v>0</v>
      </c>
      <c r="Y64" s="29">
        <f>Y62</f>
        <v>0</v>
      </c>
      <c r="Z64" s="27">
        <f t="shared" si="28"/>
        <v>0</v>
      </c>
      <c r="AA64" s="28">
        <f t="shared" si="28"/>
        <v>0</v>
      </c>
      <c r="AB64" s="29">
        <f>AB62</f>
        <v>0</v>
      </c>
      <c r="AC64" s="27">
        <f t="shared" si="29"/>
        <v>0</v>
      </c>
      <c r="AD64" s="28">
        <f t="shared" si="29"/>
        <v>0</v>
      </c>
      <c r="AE64" s="29">
        <f>AE62</f>
        <v>0</v>
      </c>
      <c r="AF64" s="27">
        <f t="shared" si="30"/>
        <v>0</v>
      </c>
      <c r="AG64" s="28">
        <f t="shared" si="30"/>
        <v>0</v>
      </c>
      <c r="AH64" s="29">
        <f>AH62</f>
        <v>0</v>
      </c>
      <c r="AI64" s="27">
        <f t="shared" si="31"/>
        <v>0</v>
      </c>
      <c r="AJ64" s="28">
        <f t="shared" si="31"/>
        <v>0</v>
      </c>
      <c r="AK64" s="29">
        <f>AK62</f>
        <v>0</v>
      </c>
      <c r="AL64" s="27">
        <f t="shared" si="32"/>
        <v>0</v>
      </c>
      <c r="AM64" s="28">
        <f t="shared" si="32"/>
        <v>0</v>
      </c>
      <c r="AN64" s="29">
        <f>AN62</f>
        <v>0</v>
      </c>
      <c r="AO64" s="27">
        <f t="shared" si="33"/>
        <v>0</v>
      </c>
      <c r="AP64" s="28">
        <f t="shared" si="33"/>
        <v>0</v>
      </c>
      <c r="AQ64" s="29">
        <f>AQ62</f>
        <v>0</v>
      </c>
      <c r="AR64" s="200"/>
      <c r="AS64" s="200"/>
    </row>
    <row r="65" spans="1:45" ht="24" customHeight="1">
      <c r="A65" s="123"/>
      <c r="B65" s="177"/>
      <c r="C65" s="114"/>
      <c r="D65" s="65" t="s">
        <v>35</v>
      </c>
      <c r="E65" s="27">
        <f>H65+K65+N65+Q65+T65+W65+Z65+AC65+AF65+AI65+AL65+AO65</f>
        <v>826.5999999999999</v>
      </c>
      <c r="F65" s="28">
        <f>SUM(I65,L65,O65,R65,U65,X65,AA65,AD65,AG65,AJ65,AM65,AP65)</f>
        <v>598.9</v>
      </c>
      <c r="G65" s="59">
        <f>F65/E65*100</f>
        <v>72.45342366319865</v>
      </c>
      <c r="H65" s="27">
        <f t="shared" si="22"/>
        <v>0</v>
      </c>
      <c r="I65" s="28">
        <f t="shared" si="22"/>
        <v>0</v>
      </c>
      <c r="J65" s="59">
        <f>SUM(J22,J28,J42,J50)</f>
        <v>0</v>
      </c>
      <c r="K65" s="27">
        <f t="shared" si="23"/>
        <v>0</v>
      </c>
      <c r="L65" s="28">
        <f t="shared" si="23"/>
        <v>0</v>
      </c>
      <c r="M65" s="59">
        <f>SUM(M22,M28,M42,M50)</f>
        <v>0</v>
      </c>
      <c r="N65" s="27">
        <f t="shared" si="24"/>
        <v>0</v>
      </c>
      <c r="O65" s="28">
        <f t="shared" si="24"/>
        <v>0</v>
      </c>
      <c r="P65" s="59">
        <f>SUM(P22,P28,P42,P50)</f>
        <v>0</v>
      </c>
      <c r="Q65" s="27">
        <f t="shared" si="25"/>
        <v>0</v>
      </c>
      <c r="R65" s="28">
        <f t="shared" si="25"/>
        <v>0</v>
      </c>
      <c r="S65" s="59">
        <f>SUM(S22,S28,S42,S50)</f>
        <v>0</v>
      </c>
      <c r="T65" s="27">
        <f t="shared" si="26"/>
        <v>227.7</v>
      </c>
      <c r="U65" s="28">
        <f t="shared" si="26"/>
        <v>0</v>
      </c>
      <c r="V65" s="59">
        <f>SUM(V22,V28,V42,V50)</f>
        <v>0</v>
      </c>
      <c r="W65" s="27">
        <f t="shared" si="27"/>
        <v>598.9</v>
      </c>
      <c r="X65" s="28">
        <f t="shared" si="27"/>
        <v>598.9</v>
      </c>
      <c r="Y65" s="59">
        <f>X65/W65*100</f>
        <v>100</v>
      </c>
      <c r="Z65" s="27">
        <f t="shared" si="28"/>
        <v>0</v>
      </c>
      <c r="AA65" s="28">
        <f t="shared" si="28"/>
        <v>0</v>
      </c>
      <c r="AB65" s="59">
        <f>SUM(AB22,AB28,AB42,AB50)</f>
        <v>0</v>
      </c>
      <c r="AC65" s="27">
        <f t="shared" si="29"/>
        <v>0</v>
      </c>
      <c r="AD65" s="28">
        <f t="shared" si="29"/>
        <v>0</v>
      </c>
      <c r="AE65" s="59">
        <f>SUM(AE22,AE28,AE42,AE50)</f>
        <v>0</v>
      </c>
      <c r="AF65" s="27">
        <f t="shared" si="30"/>
        <v>0</v>
      </c>
      <c r="AG65" s="28">
        <f t="shared" si="30"/>
        <v>0</v>
      </c>
      <c r="AH65" s="59">
        <f>SUM(AH22,AH28,AH42,AH50)</f>
        <v>0</v>
      </c>
      <c r="AI65" s="27">
        <f t="shared" si="31"/>
        <v>0</v>
      </c>
      <c r="AJ65" s="28">
        <f t="shared" si="31"/>
        <v>0</v>
      </c>
      <c r="AK65" s="59">
        <f>SUM(AK22,AK28,AK42,AK50)</f>
        <v>0</v>
      </c>
      <c r="AL65" s="27">
        <f t="shared" si="32"/>
        <v>0</v>
      </c>
      <c r="AM65" s="28">
        <f t="shared" si="32"/>
        <v>0</v>
      </c>
      <c r="AN65" s="59">
        <f>SUM(AN22,AN28,AN42,AN50)</f>
        <v>0</v>
      </c>
      <c r="AO65" s="27">
        <f t="shared" si="33"/>
        <v>0</v>
      </c>
      <c r="AP65" s="28">
        <f t="shared" si="33"/>
        <v>0</v>
      </c>
      <c r="AQ65" s="59">
        <f>SUM(AQ22,AQ28,AQ42,AQ50)</f>
        <v>0</v>
      </c>
      <c r="AR65" s="201"/>
      <c r="AS65" s="201"/>
    </row>
    <row r="66" spans="1:45" s="19" customFormat="1" ht="15">
      <c r="A66" s="111"/>
      <c r="B66" s="92" t="s">
        <v>45</v>
      </c>
      <c r="C66" s="100"/>
      <c r="D66" s="33" t="s">
        <v>24</v>
      </c>
      <c r="E66" s="27">
        <f>SUM(E67:E70)</f>
        <v>48517.99999999999</v>
      </c>
      <c r="F66" s="28">
        <f>SUM(F67:F70)</f>
        <v>33592.381250000006</v>
      </c>
      <c r="G66" s="29">
        <f>F66/E66*100</f>
        <v>69.23694556659386</v>
      </c>
      <c r="H66" s="27">
        <f>SUM(H67:H70)</f>
        <v>932.2</v>
      </c>
      <c r="I66" s="28">
        <f>I54</f>
        <v>803.7</v>
      </c>
      <c r="J66" s="29">
        <f>I66/H66*100</f>
        <v>86.21540441965243</v>
      </c>
      <c r="K66" s="27">
        <f>SUM(K67:K70)</f>
        <v>3103</v>
      </c>
      <c r="L66" s="28">
        <f>L54</f>
        <v>3395.7</v>
      </c>
      <c r="M66" s="29">
        <f>L66/K66*100</f>
        <v>109.43280696100548</v>
      </c>
      <c r="N66" s="27">
        <f>SUM(N67:N70)</f>
        <v>7843</v>
      </c>
      <c r="O66" s="28">
        <f>O54</f>
        <v>5442.6</v>
      </c>
      <c r="P66" s="29">
        <f>O66/N66*100</f>
        <v>69.39436440137703</v>
      </c>
      <c r="Q66" s="27">
        <f>SUM(Q67:Q70)</f>
        <v>4498.5</v>
      </c>
      <c r="R66" s="28">
        <f>R54</f>
        <v>5813.4</v>
      </c>
      <c r="S66" s="29">
        <f>R66/Q66*100</f>
        <v>129.22974324774924</v>
      </c>
      <c r="T66" s="27">
        <f>SUM(T67:T70)</f>
        <v>3065.8</v>
      </c>
      <c r="U66" s="28">
        <f>U54</f>
        <v>2192.2</v>
      </c>
      <c r="V66" s="29">
        <v>0</v>
      </c>
      <c r="W66" s="27">
        <f>SUM(W67:W70)</f>
        <v>4714.900000000001</v>
      </c>
      <c r="X66" s="28">
        <f>X54</f>
        <v>3610.3</v>
      </c>
      <c r="Y66" s="29">
        <f>X66/W66*100</f>
        <v>76.57214362976946</v>
      </c>
      <c r="Z66" s="27">
        <f>SUM(Z67:Z70)</f>
        <v>3943.5</v>
      </c>
      <c r="AA66" s="28">
        <f>AA54</f>
        <v>4285.79587</v>
      </c>
      <c r="AB66" s="29">
        <f>AA66/Z66*100</f>
        <v>108.68000177507291</v>
      </c>
      <c r="AC66" s="27">
        <f>SUM(AC67:AC70)</f>
        <v>3758.9999999999995</v>
      </c>
      <c r="AD66" s="28">
        <f>AD54</f>
        <v>4113.01262</v>
      </c>
      <c r="AE66" s="29">
        <f>AD66/AC66*100</f>
        <v>109.41773397180103</v>
      </c>
      <c r="AF66" s="27">
        <f>SUM(AF67:AF70)</f>
        <v>5093.799999999999</v>
      </c>
      <c r="AG66" s="28">
        <f>AG54</f>
        <v>4095.6727600000004</v>
      </c>
      <c r="AH66" s="29">
        <f>AG66/AF66*100</f>
        <v>80.40505634300524</v>
      </c>
      <c r="AI66" s="27">
        <f>SUM(AI67:AI70)</f>
        <v>3523.9</v>
      </c>
      <c r="AJ66" s="28">
        <v>0</v>
      </c>
      <c r="AK66" s="29">
        <f>AJ66/AI66*100</f>
        <v>0</v>
      </c>
      <c r="AL66" s="27">
        <f>SUM(AL67:AL70)</f>
        <v>3414.7</v>
      </c>
      <c r="AM66" s="28">
        <f>AM54</f>
        <v>0</v>
      </c>
      <c r="AN66" s="29">
        <f>AM66/AL66*100</f>
        <v>0</v>
      </c>
      <c r="AO66" s="27">
        <f>SUM(AO67:AO70)</f>
        <v>4625.700000000001</v>
      </c>
      <c r="AP66" s="28">
        <f>AP54</f>
        <v>0</v>
      </c>
      <c r="AQ66" s="29">
        <v>0</v>
      </c>
      <c r="AR66" s="169"/>
      <c r="AS66" s="169"/>
    </row>
    <row r="67" spans="1:45" s="19" customFormat="1" ht="22.5">
      <c r="A67" s="111"/>
      <c r="B67" s="92"/>
      <c r="C67" s="100"/>
      <c r="D67" s="33" t="s">
        <v>47</v>
      </c>
      <c r="E67" s="27">
        <f aca="true" t="shared" si="34" ref="E67:F71">H67+K67+N67+Q67+T67+W67+Z67+AC67+AF67+AI67+AL67+AO67</f>
        <v>0</v>
      </c>
      <c r="F67" s="28">
        <f t="shared" si="34"/>
        <v>0</v>
      </c>
      <c r="G67" s="29">
        <v>0</v>
      </c>
      <c r="H67" s="27">
        <f aca="true" t="shared" si="35" ref="H67:I70">SUM(H13,H19,H25,H33,H41)</f>
        <v>0</v>
      </c>
      <c r="I67" s="28">
        <f t="shared" si="35"/>
        <v>0</v>
      </c>
      <c r="J67" s="29">
        <v>0</v>
      </c>
      <c r="K67" s="27">
        <f aca="true" t="shared" si="36" ref="K67:L70">SUM(K13,K19,K25,K33,K41)</f>
        <v>0</v>
      </c>
      <c r="L67" s="28">
        <f t="shared" si="36"/>
        <v>0</v>
      </c>
      <c r="M67" s="29">
        <v>0</v>
      </c>
      <c r="N67" s="27">
        <f aca="true" t="shared" si="37" ref="N67:O70">SUM(N13,N19,N25,N33,N41)</f>
        <v>0</v>
      </c>
      <c r="O67" s="28">
        <f t="shared" si="37"/>
        <v>0</v>
      </c>
      <c r="P67" s="29">
        <v>0</v>
      </c>
      <c r="Q67" s="27">
        <f aca="true" t="shared" si="38" ref="Q67:R70">SUM(Q13,Q19,Q25,Q33,Q41)</f>
        <v>0</v>
      </c>
      <c r="R67" s="28">
        <f t="shared" si="38"/>
        <v>0</v>
      </c>
      <c r="S67" s="29">
        <v>0</v>
      </c>
      <c r="T67" s="27">
        <f aca="true" t="shared" si="39" ref="T67:U70">SUM(T13,T19,T25,T33,T41)</f>
        <v>0</v>
      </c>
      <c r="U67" s="28">
        <f t="shared" si="39"/>
        <v>0</v>
      </c>
      <c r="V67" s="29">
        <v>0</v>
      </c>
      <c r="W67" s="27">
        <f aca="true" t="shared" si="40" ref="W67:X70">SUM(W13,W19,W25,W33,W41)</f>
        <v>0</v>
      </c>
      <c r="X67" s="28">
        <f t="shared" si="40"/>
        <v>0</v>
      </c>
      <c r="Y67" s="29">
        <v>0</v>
      </c>
      <c r="Z67" s="27">
        <f aca="true" t="shared" si="41" ref="Z67:AA70">SUM(Z13,Z19,Z25,Z33,Z41)</f>
        <v>0</v>
      </c>
      <c r="AA67" s="28">
        <f t="shared" si="41"/>
        <v>0</v>
      </c>
      <c r="AB67" s="29">
        <v>0</v>
      </c>
      <c r="AC67" s="27">
        <f aca="true" t="shared" si="42" ref="AC67:AD70">SUM(AC13,AC19,AC25,AC33,AC41)</f>
        <v>0</v>
      </c>
      <c r="AD67" s="28">
        <f t="shared" si="42"/>
        <v>0</v>
      </c>
      <c r="AE67" s="29">
        <v>0</v>
      </c>
      <c r="AF67" s="27">
        <f aca="true" t="shared" si="43" ref="AF67:AG70">SUM(AF13,AF19,AF25,AF33,AF41)</f>
        <v>0</v>
      </c>
      <c r="AG67" s="28">
        <f t="shared" si="43"/>
        <v>0</v>
      </c>
      <c r="AH67" s="29">
        <v>0</v>
      </c>
      <c r="AI67" s="27">
        <f aca="true" t="shared" si="44" ref="AI67:AJ70">SUM(AI13,AI19,AI25,AI33,AI41)</f>
        <v>0</v>
      </c>
      <c r="AJ67" s="28">
        <f t="shared" si="44"/>
        <v>0</v>
      </c>
      <c r="AK67" s="29">
        <v>0</v>
      </c>
      <c r="AL67" s="27">
        <f aca="true" t="shared" si="45" ref="AL67:AM70">SUM(AL13,AL19,AL25,AL33,AL41)</f>
        <v>0</v>
      </c>
      <c r="AM67" s="28">
        <f t="shared" si="45"/>
        <v>0</v>
      </c>
      <c r="AN67" s="29">
        <v>0</v>
      </c>
      <c r="AO67" s="27">
        <f aca="true" t="shared" si="46" ref="AO67:AP70">SUM(AO13,AO19,AO25,AO33,AO41)</f>
        <v>0</v>
      </c>
      <c r="AP67" s="28">
        <f t="shared" si="46"/>
        <v>0</v>
      </c>
      <c r="AQ67" s="29">
        <v>0</v>
      </c>
      <c r="AR67" s="170"/>
      <c r="AS67" s="170"/>
    </row>
    <row r="68" spans="1:45" s="19" customFormat="1" ht="22.5">
      <c r="A68" s="111"/>
      <c r="B68" s="92"/>
      <c r="C68" s="100"/>
      <c r="D68" s="33" t="s">
        <v>25</v>
      </c>
      <c r="E68" s="27">
        <f t="shared" si="34"/>
        <v>2363.6</v>
      </c>
      <c r="F68" s="28">
        <f t="shared" si="34"/>
        <v>1423</v>
      </c>
      <c r="G68" s="29">
        <f>F68/E68*100</f>
        <v>60.20477238111356</v>
      </c>
      <c r="H68" s="27">
        <f t="shared" si="35"/>
        <v>0</v>
      </c>
      <c r="I68" s="28">
        <f t="shared" si="35"/>
        <v>0</v>
      </c>
      <c r="J68" s="29">
        <f>J56</f>
        <v>0</v>
      </c>
      <c r="K68" s="27">
        <f t="shared" si="36"/>
        <v>0</v>
      </c>
      <c r="L68" s="28">
        <f t="shared" si="36"/>
        <v>0</v>
      </c>
      <c r="M68" s="29">
        <f>M56</f>
        <v>0</v>
      </c>
      <c r="N68" s="27">
        <f t="shared" si="37"/>
        <v>767.6</v>
      </c>
      <c r="O68" s="28">
        <f t="shared" si="37"/>
        <v>767.6</v>
      </c>
      <c r="P68" s="29">
        <f>P56</f>
        <v>100</v>
      </c>
      <c r="Q68" s="27">
        <f t="shared" si="38"/>
        <v>0</v>
      </c>
      <c r="R68" s="28">
        <f t="shared" si="38"/>
        <v>0</v>
      </c>
      <c r="S68" s="29">
        <f>S56</f>
        <v>0</v>
      </c>
      <c r="T68" s="27">
        <f t="shared" si="39"/>
        <v>0</v>
      </c>
      <c r="U68" s="28">
        <f t="shared" si="39"/>
        <v>0</v>
      </c>
      <c r="V68" s="29">
        <f>V56</f>
        <v>0</v>
      </c>
      <c r="W68" s="27">
        <f t="shared" si="40"/>
        <v>0</v>
      </c>
      <c r="X68" s="28">
        <f t="shared" si="40"/>
        <v>0</v>
      </c>
      <c r="Y68" s="29">
        <v>0</v>
      </c>
      <c r="Z68" s="27">
        <f t="shared" si="41"/>
        <v>83.7</v>
      </c>
      <c r="AA68" s="28">
        <f t="shared" si="41"/>
        <v>83.7</v>
      </c>
      <c r="AB68" s="29">
        <f>AB56</f>
        <v>100</v>
      </c>
      <c r="AC68" s="27">
        <f t="shared" si="42"/>
        <v>178.2</v>
      </c>
      <c r="AD68" s="28">
        <f t="shared" si="42"/>
        <v>178.2</v>
      </c>
      <c r="AE68" s="29">
        <f>AE56</f>
        <v>100</v>
      </c>
      <c r="AF68" s="27">
        <f t="shared" si="43"/>
        <v>1191.6</v>
      </c>
      <c r="AG68" s="28">
        <f t="shared" si="43"/>
        <v>393.5</v>
      </c>
      <c r="AH68" s="29">
        <v>0</v>
      </c>
      <c r="AI68" s="27">
        <f t="shared" si="44"/>
        <v>0</v>
      </c>
      <c r="AJ68" s="28">
        <f t="shared" si="44"/>
        <v>0</v>
      </c>
      <c r="AK68" s="29">
        <f>AK56</f>
        <v>0</v>
      </c>
      <c r="AL68" s="27">
        <f t="shared" si="45"/>
        <v>0</v>
      </c>
      <c r="AM68" s="28">
        <f t="shared" si="45"/>
        <v>0</v>
      </c>
      <c r="AN68" s="29">
        <f>AN56</f>
        <v>0</v>
      </c>
      <c r="AO68" s="27">
        <f t="shared" si="46"/>
        <v>142.5</v>
      </c>
      <c r="AP68" s="28">
        <f t="shared" si="46"/>
        <v>0</v>
      </c>
      <c r="AQ68" s="29">
        <f>AQ56</f>
        <v>0</v>
      </c>
      <c r="AR68" s="170"/>
      <c r="AS68" s="170"/>
    </row>
    <row r="69" spans="1:45" s="19" customFormat="1" ht="15">
      <c r="A69" s="111"/>
      <c r="B69" s="92"/>
      <c r="C69" s="100"/>
      <c r="D69" s="33" t="s">
        <v>53</v>
      </c>
      <c r="E69" s="27">
        <f t="shared" si="34"/>
        <v>46154.399999999994</v>
      </c>
      <c r="F69" s="28">
        <f t="shared" si="34"/>
        <v>32169.381250000002</v>
      </c>
      <c r="G69" s="29">
        <f>F69/E69*100</f>
        <v>69.6994896477909</v>
      </c>
      <c r="H69" s="27">
        <f t="shared" si="35"/>
        <v>932.2</v>
      </c>
      <c r="I69" s="28">
        <f t="shared" si="35"/>
        <v>803.7</v>
      </c>
      <c r="J69" s="29">
        <f>I69/H69*100</f>
        <v>86.21540441965243</v>
      </c>
      <c r="K69" s="27">
        <f t="shared" si="36"/>
        <v>3103</v>
      </c>
      <c r="L69" s="28">
        <f t="shared" si="36"/>
        <v>3395.7</v>
      </c>
      <c r="M69" s="29">
        <f>L69/K69*100</f>
        <v>109.43280696100548</v>
      </c>
      <c r="N69" s="27">
        <f t="shared" si="37"/>
        <v>7075.4</v>
      </c>
      <c r="O69" s="28">
        <f t="shared" si="37"/>
        <v>4675</v>
      </c>
      <c r="P69" s="29">
        <f>O69/N69*100</f>
        <v>66.07400288322923</v>
      </c>
      <c r="Q69" s="27">
        <f t="shared" si="38"/>
        <v>4498.5</v>
      </c>
      <c r="R69" s="28">
        <f t="shared" si="38"/>
        <v>5813.4</v>
      </c>
      <c r="S69" s="29">
        <f>R69/Q69*100</f>
        <v>129.22974324774924</v>
      </c>
      <c r="T69" s="27">
        <f t="shared" si="39"/>
        <v>3065.8</v>
      </c>
      <c r="U69" s="28">
        <f t="shared" si="39"/>
        <v>2192.2</v>
      </c>
      <c r="V69" s="29">
        <v>0</v>
      </c>
      <c r="W69" s="27">
        <f t="shared" si="40"/>
        <v>4714.900000000001</v>
      </c>
      <c r="X69" s="28">
        <f t="shared" si="40"/>
        <v>3610.3</v>
      </c>
      <c r="Y69" s="29">
        <f>X69/W69*100</f>
        <v>76.57214362976946</v>
      </c>
      <c r="Z69" s="27">
        <f t="shared" si="41"/>
        <v>3859.8</v>
      </c>
      <c r="AA69" s="28">
        <f t="shared" si="41"/>
        <v>4202.09587</v>
      </c>
      <c r="AB69" s="29">
        <f>AA69/Z69*100</f>
        <v>108.8682281465361</v>
      </c>
      <c r="AC69" s="27">
        <f t="shared" si="42"/>
        <v>3580.7999999999997</v>
      </c>
      <c r="AD69" s="28">
        <f t="shared" si="42"/>
        <v>3774.81262</v>
      </c>
      <c r="AE69" s="29">
        <f>AD69/AC69*100</f>
        <v>105.41813617068814</v>
      </c>
      <c r="AF69" s="27">
        <f t="shared" si="43"/>
        <v>3902.2</v>
      </c>
      <c r="AG69" s="28">
        <f t="shared" si="43"/>
        <v>3702.1727600000004</v>
      </c>
      <c r="AH69" s="29">
        <f>AG69/AF69*100</f>
        <v>94.87398800676543</v>
      </c>
      <c r="AI69" s="27">
        <f t="shared" si="44"/>
        <v>3523.9</v>
      </c>
      <c r="AJ69" s="28">
        <f t="shared" si="44"/>
        <v>0</v>
      </c>
      <c r="AK69" s="29">
        <f>AJ69/AI69*100</f>
        <v>0</v>
      </c>
      <c r="AL69" s="27">
        <f t="shared" si="45"/>
        <v>3414.7</v>
      </c>
      <c r="AM69" s="28">
        <f t="shared" si="45"/>
        <v>0</v>
      </c>
      <c r="AN69" s="29">
        <f>AM69/AL69*100</f>
        <v>0</v>
      </c>
      <c r="AO69" s="27">
        <f t="shared" si="46"/>
        <v>4483.200000000001</v>
      </c>
      <c r="AP69" s="28">
        <f t="shared" si="46"/>
        <v>0</v>
      </c>
      <c r="AQ69" s="29">
        <v>0</v>
      </c>
      <c r="AR69" s="170"/>
      <c r="AS69" s="170"/>
    </row>
    <row r="70" spans="1:45" s="19" customFormat="1" ht="22.5">
      <c r="A70" s="111"/>
      <c r="B70" s="92"/>
      <c r="C70" s="100"/>
      <c r="D70" s="33" t="s">
        <v>48</v>
      </c>
      <c r="E70" s="27">
        <f t="shared" si="34"/>
        <v>0</v>
      </c>
      <c r="F70" s="28">
        <f t="shared" si="34"/>
        <v>0</v>
      </c>
      <c r="G70" s="29">
        <v>0</v>
      </c>
      <c r="H70" s="27">
        <f t="shared" si="35"/>
        <v>0</v>
      </c>
      <c r="I70" s="28">
        <f t="shared" si="35"/>
        <v>0</v>
      </c>
      <c r="J70" s="29">
        <v>0</v>
      </c>
      <c r="K70" s="27">
        <f t="shared" si="36"/>
        <v>0</v>
      </c>
      <c r="L70" s="28">
        <f t="shared" si="36"/>
        <v>0</v>
      </c>
      <c r="M70" s="29">
        <v>0</v>
      </c>
      <c r="N70" s="27">
        <f t="shared" si="37"/>
        <v>0</v>
      </c>
      <c r="O70" s="28">
        <f t="shared" si="37"/>
        <v>0</v>
      </c>
      <c r="P70" s="29">
        <v>0</v>
      </c>
      <c r="Q70" s="27">
        <f t="shared" si="38"/>
        <v>0</v>
      </c>
      <c r="R70" s="28">
        <f t="shared" si="38"/>
        <v>0</v>
      </c>
      <c r="S70" s="29">
        <v>0</v>
      </c>
      <c r="T70" s="27">
        <f t="shared" si="39"/>
        <v>0</v>
      </c>
      <c r="U70" s="28">
        <f t="shared" si="39"/>
        <v>0</v>
      </c>
      <c r="V70" s="29">
        <v>0</v>
      </c>
      <c r="W70" s="27">
        <f t="shared" si="40"/>
        <v>0</v>
      </c>
      <c r="X70" s="28">
        <f t="shared" si="40"/>
        <v>0</v>
      </c>
      <c r="Y70" s="29">
        <v>0</v>
      </c>
      <c r="Z70" s="27">
        <f t="shared" si="41"/>
        <v>0</v>
      </c>
      <c r="AA70" s="28">
        <f t="shared" si="41"/>
        <v>0</v>
      </c>
      <c r="AB70" s="29">
        <v>0</v>
      </c>
      <c r="AC70" s="27">
        <f t="shared" si="42"/>
        <v>0</v>
      </c>
      <c r="AD70" s="28">
        <f t="shared" si="42"/>
        <v>0</v>
      </c>
      <c r="AE70" s="29">
        <v>0</v>
      </c>
      <c r="AF70" s="27">
        <f t="shared" si="43"/>
        <v>0</v>
      </c>
      <c r="AG70" s="28">
        <f t="shared" si="43"/>
        <v>0</v>
      </c>
      <c r="AH70" s="29">
        <v>0</v>
      </c>
      <c r="AI70" s="27">
        <f t="shared" si="44"/>
        <v>0</v>
      </c>
      <c r="AJ70" s="28">
        <f t="shared" si="44"/>
        <v>0</v>
      </c>
      <c r="AK70" s="29">
        <v>0</v>
      </c>
      <c r="AL70" s="27">
        <f t="shared" si="45"/>
        <v>0</v>
      </c>
      <c r="AM70" s="28">
        <f t="shared" si="45"/>
        <v>0</v>
      </c>
      <c r="AN70" s="29">
        <v>0</v>
      </c>
      <c r="AO70" s="27">
        <f t="shared" si="46"/>
        <v>0</v>
      </c>
      <c r="AP70" s="28">
        <f t="shared" si="46"/>
        <v>0</v>
      </c>
      <c r="AQ70" s="29">
        <v>0</v>
      </c>
      <c r="AR70" s="170"/>
      <c r="AS70" s="170"/>
    </row>
    <row r="71" spans="1:45" ht="39" customHeight="1">
      <c r="A71" s="111"/>
      <c r="B71" s="92"/>
      <c r="C71" s="100"/>
      <c r="D71" s="33" t="s">
        <v>35</v>
      </c>
      <c r="E71" s="27">
        <f t="shared" si="34"/>
        <v>951.5</v>
      </c>
      <c r="F71" s="28">
        <f aca="true" t="shared" si="47" ref="F71:AQ71">F59</f>
        <v>723.8</v>
      </c>
      <c r="G71" s="59">
        <f t="shared" si="47"/>
        <v>76.0693641618497</v>
      </c>
      <c r="H71" s="27">
        <f t="shared" si="47"/>
        <v>0</v>
      </c>
      <c r="I71" s="28">
        <f t="shared" si="47"/>
        <v>0</v>
      </c>
      <c r="J71" s="59">
        <f t="shared" si="47"/>
        <v>0</v>
      </c>
      <c r="K71" s="27">
        <f t="shared" si="47"/>
        <v>0</v>
      </c>
      <c r="L71" s="28">
        <f t="shared" si="47"/>
        <v>0</v>
      </c>
      <c r="M71" s="29">
        <f t="shared" si="47"/>
        <v>0</v>
      </c>
      <c r="N71" s="27">
        <f t="shared" si="47"/>
        <v>124.9</v>
      </c>
      <c r="O71" s="28">
        <f t="shared" si="47"/>
        <v>124.9</v>
      </c>
      <c r="P71" s="59">
        <f t="shared" si="47"/>
        <v>100</v>
      </c>
      <c r="Q71" s="27">
        <v>0</v>
      </c>
      <c r="R71" s="28">
        <f t="shared" si="47"/>
        <v>0</v>
      </c>
      <c r="S71" s="59">
        <f t="shared" si="47"/>
        <v>0</v>
      </c>
      <c r="T71" s="27">
        <f t="shared" si="47"/>
        <v>227.7</v>
      </c>
      <c r="U71" s="28">
        <f t="shared" si="47"/>
        <v>0</v>
      </c>
      <c r="V71" s="59">
        <f t="shared" si="47"/>
        <v>0</v>
      </c>
      <c r="W71" s="27">
        <f t="shared" si="47"/>
        <v>598.9</v>
      </c>
      <c r="X71" s="28">
        <f t="shared" si="47"/>
        <v>598.9</v>
      </c>
      <c r="Y71" s="59">
        <f t="shared" si="47"/>
        <v>100</v>
      </c>
      <c r="Z71" s="27">
        <v>0</v>
      </c>
      <c r="AA71" s="28">
        <f t="shared" si="47"/>
        <v>0</v>
      </c>
      <c r="AB71" s="59">
        <f t="shared" si="47"/>
        <v>0</v>
      </c>
      <c r="AC71" s="27">
        <f t="shared" si="47"/>
        <v>0</v>
      </c>
      <c r="AD71" s="28">
        <f t="shared" si="47"/>
        <v>0</v>
      </c>
      <c r="AE71" s="59">
        <f t="shared" si="47"/>
        <v>0</v>
      </c>
      <c r="AF71" s="27">
        <f t="shared" si="47"/>
        <v>0</v>
      </c>
      <c r="AG71" s="28">
        <f t="shared" si="47"/>
        <v>0</v>
      </c>
      <c r="AH71" s="59">
        <f t="shared" si="47"/>
        <v>0</v>
      </c>
      <c r="AI71" s="27">
        <f t="shared" si="47"/>
        <v>0</v>
      </c>
      <c r="AJ71" s="28">
        <f t="shared" si="47"/>
        <v>0</v>
      </c>
      <c r="AK71" s="59">
        <f t="shared" si="47"/>
        <v>0</v>
      </c>
      <c r="AL71" s="27">
        <f t="shared" si="47"/>
        <v>0</v>
      </c>
      <c r="AM71" s="28">
        <f t="shared" si="47"/>
        <v>0</v>
      </c>
      <c r="AN71" s="59">
        <f t="shared" si="47"/>
        <v>0</v>
      </c>
      <c r="AO71" s="27">
        <f t="shared" si="47"/>
        <v>0</v>
      </c>
      <c r="AP71" s="28">
        <f t="shared" si="47"/>
        <v>0</v>
      </c>
      <c r="AQ71" s="59">
        <f t="shared" si="47"/>
        <v>0</v>
      </c>
      <c r="AR71" s="171"/>
      <c r="AS71" s="171"/>
    </row>
    <row r="72" spans="1:45" ht="12.75" customHeight="1">
      <c r="A72" s="16"/>
      <c r="B72" s="33" t="s">
        <v>46</v>
      </c>
      <c r="C72" s="34"/>
      <c r="D72" s="33"/>
      <c r="E72" s="27"/>
      <c r="F72" s="28"/>
      <c r="G72" s="59"/>
      <c r="H72" s="27"/>
      <c r="I72" s="28"/>
      <c r="J72" s="59"/>
      <c r="K72" s="27"/>
      <c r="L72" s="28"/>
      <c r="M72" s="59"/>
      <c r="N72" s="27"/>
      <c r="O72" s="28"/>
      <c r="P72" s="59"/>
      <c r="Q72" s="27"/>
      <c r="R72" s="28"/>
      <c r="S72" s="59"/>
      <c r="T72" s="27"/>
      <c r="U72" s="28"/>
      <c r="V72" s="59"/>
      <c r="W72" s="27"/>
      <c r="X72" s="28"/>
      <c r="Y72" s="59"/>
      <c r="Z72" s="27"/>
      <c r="AA72" s="28"/>
      <c r="AB72" s="59"/>
      <c r="AC72" s="27"/>
      <c r="AD72" s="28"/>
      <c r="AE72" s="59"/>
      <c r="AF72" s="27"/>
      <c r="AG72" s="28"/>
      <c r="AH72" s="59"/>
      <c r="AI72" s="27"/>
      <c r="AJ72" s="28"/>
      <c r="AK72" s="59"/>
      <c r="AL72" s="27"/>
      <c r="AM72" s="28"/>
      <c r="AN72" s="59"/>
      <c r="AO72" s="27"/>
      <c r="AP72" s="28"/>
      <c r="AQ72" s="59"/>
      <c r="AR72" s="14"/>
      <c r="AS72" s="15"/>
    </row>
    <row r="73" spans="1:45" ht="15">
      <c r="A73" s="111"/>
      <c r="B73" s="92" t="s">
        <v>49</v>
      </c>
      <c r="C73" s="100"/>
      <c r="D73" s="33" t="s">
        <v>24</v>
      </c>
      <c r="E73" s="27">
        <f aca="true" t="shared" si="48" ref="E73:E79">H73+K73+N73+Q73+T73+W73+Z73+AC73+AF73+AI73+AL73+AO73</f>
        <v>25252.7</v>
      </c>
      <c r="F73" s="28">
        <f>I73+L73+O73+R73+U73+X73+AA73+AD73+AG73+AJ73+AM73+AP73</f>
        <v>18180.98125</v>
      </c>
      <c r="G73" s="59">
        <f>F73/E73*100</f>
        <v>71.99618753638225</v>
      </c>
      <c r="H73" s="27">
        <f>SUM(H74:H77)</f>
        <v>593.2</v>
      </c>
      <c r="I73" s="28">
        <f>SUM(I74:I77)</f>
        <v>464.7</v>
      </c>
      <c r="J73" s="59">
        <f>I73/H73*100</f>
        <v>78.3378287255563</v>
      </c>
      <c r="K73" s="27">
        <f>SUM(K74:K77)</f>
        <v>1522.9</v>
      </c>
      <c r="L73" s="28">
        <f>SUM(L74:L77)</f>
        <v>1815.6</v>
      </c>
      <c r="M73" s="59">
        <f>L73/K73*100</f>
        <v>119.21990938341321</v>
      </c>
      <c r="N73" s="27">
        <f>SUM(N74:N77)</f>
        <v>4306.9</v>
      </c>
      <c r="O73" s="28">
        <f>SUM(O74:O77)</f>
        <v>3766.6</v>
      </c>
      <c r="P73" s="59">
        <f>O73/N73*100</f>
        <v>87.45501404722656</v>
      </c>
      <c r="Q73" s="27">
        <f>SUM(Q74:Q77)</f>
        <v>2580.2</v>
      </c>
      <c r="R73" s="28">
        <f>SUM(R74:R77)</f>
        <v>2487.9</v>
      </c>
      <c r="S73" s="59">
        <f>SUM(S74:S78)</f>
        <v>96.4227579257422</v>
      </c>
      <c r="T73" s="27">
        <f>SUM(T74:T77)</f>
        <v>1242.6</v>
      </c>
      <c r="U73" s="28">
        <f>SUM(U74:U77)</f>
        <v>873.2</v>
      </c>
      <c r="V73" s="59">
        <f>SUM(V74:V78)</f>
        <v>170.0308291416518</v>
      </c>
      <c r="W73" s="27">
        <f>SUM(W74:W77)</f>
        <v>2421.1000000000004</v>
      </c>
      <c r="X73" s="28">
        <f>SUM(X74:X77)</f>
        <v>1978.9</v>
      </c>
      <c r="Y73" s="59">
        <f>SUM(Y74:Y78)</f>
        <v>115.51608551515413</v>
      </c>
      <c r="Z73" s="27">
        <f>SUM(Z74:Z77)</f>
        <v>2171.2999999999997</v>
      </c>
      <c r="AA73" s="28">
        <f>SUM(AA74:AA77)</f>
        <v>2495.39587</v>
      </c>
      <c r="AB73" s="59">
        <f>SUM(AB74:AB78)</f>
        <v>349.4872773426168</v>
      </c>
      <c r="AC73" s="27">
        <f>SUM(AC74:AC77)</f>
        <v>1882.2</v>
      </c>
      <c r="AD73" s="28">
        <f>SUM(AD74:AD77)</f>
        <v>2076.2126200000002</v>
      </c>
      <c r="AE73" s="59">
        <f>SUM(AE74:AE78)</f>
        <v>312.35054253420583</v>
      </c>
      <c r="AF73" s="27">
        <f>SUM(AF74:AF77)</f>
        <v>3002.7</v>
      </c>
      <c r="AG73" s="28">
        <f>SUM(AG74:AG77)</f>
        <v>2222.47276</v>
      </c>
      <c r="AH73" s="59">
        <f>SUM(AH74:AH78)</f>
        <v>246.21641527520813</v>
      </c>
      <c r="AI73" s="27">
        <f>SUM(AI74:AI77)</f>
        <v>1478.1000000000001</v>
      </c>
      <c r="AJ73" s="28">
        <f>SUM(AJ74:AJ77)</f>
        <v>0</v>
      </c>
      <c r="AK73" s="59">
        <f>SUM(AK74:AK78)</f>
        <v>0</v>
      </c>
      <c r="AL73" s="27">
        <f>SUM(AL74:AL77)</f>
        <v>1484.1</v>
      </c>
      <c r="AM73" s="28">
        <f>SUM(AM74:AM77)</f>
        <v>0</v>
      </c>
      <c r="AN73" s="59">
        <f>SUM(AN74:AN78)</f>
        <v>0</v>
      </c>
      <c r="AO73" s="27">
        <f>SUM(AO74:AO77)</f>
        <v>2567.4</v>
      </c>
      <c r="AP73" s="28">
        <f>SUM(AP74:AP77)</f>
        <v>0</v>
      </c>
      <c r="AQ73" s="59">
        <f>SUM(AQ74:AQ78)</f>
        <v>0</v>
      </c>
      <c r="AR73" s="121"/>
      <c r="AS73" s="182"/>
    </row>
    <row r="74" spans="1:45" ht="22.5">
      <c r="A74" s="111"/>
      <c r="B74" s="92"/>
      <c r="C74" s="100"/>
      <c r="D74" s="33" t="s">
        <v>47</v>
      </c>
      <c r="E74" s="27">
        <f>H74+K74+N74+Q74+T74+W74+Z74+AC74+AF74+AI74+AL74+AO74</f>
        <v>0</v>
      </c>
      <c r="F74" s="28">
        <f>SUM(F13,F19,F33,F41,F55)</f>
        <v>0</v>
      </c>
      <c r="G74" s="59">
        <v>0</v>
      </c>
      <c r="H74" s="27">
        <f aca="true" t="shared" si="49" ref="H74:AQ74">SUM(H13,H19,H33,H41)</f>
        <v>0</v>
      </c>
      <c r="I74" s="28">
        <f t="shared" si="49"/>
        <v>0</v>
      </c>
      <c r="J74" s="59">
        <f t="shared" si="49"/>
        <v>0</v>
      </c>
      <c r="K74" s="27">
        <f t="shared" si="49"/>
        <v>0</v>
      </c>
      <c r="L74" s="28">
        <f t="shared" si="49"/>
        <v>0</v>
      </c>
      <c r="M74" s="59">
        <f t="shared" si="49"/>
        <v>0</v>
      </c>
      <c r="N74" s="27">
        <f t="shared" si="49"/>
        <v>0</v>
      </c>
      <c r="O74" s="28">
        <f t="shared" si="49"/>
        <v>0</v>
      </c>
      <c r="P74" s="59">
        <f t="shared" si="49"/>
        <v>0</v>
      </c>
      <c r="Q74" s="27">
        <f t="shared" si="49"/>
        <v>0</v>
      </c>
      <c r="R74" s="28">
        <f t="shared" si="49"/>
        <v>0</v>
      </c>
      <c r="S74" s="59">
        <f t="shared" si="49"/>
        <v>0</v>
      </c>
      <c r="T74" s="27">
        <f t="shared" si="49"/>
        <v>0</v>
      </c>
      <c r="U74" s="28">
        <f t="shared" si="49"/>
        <v>0</v>
      </c>
      <c r="V74" s="59">
        <f t="shared" si="49"/>
        <v>0</v>
      </c>
      <c r="W74" s="27">
        <f t="shared" si="49"/>
        <v>0</v>
      </c>
      <c r="X74" s="28">
        <f t="shared" si="49"/>
        <v>0</v>
      </c>
      <c r="Y74" s="59">
        <f t="shared" si="49"/>
        <v>0</v>
      </c>
      <c r="Z74" s="27">
        <f t="shared" si="49"/>
        <v>0</v>
      </c>
      <c r="AA74" s="28">
        <f t="shared" si="49"/>
        <v>0</v>
      </c>
      <c r="AB74" s="59">
        <f t="shared" si="49"/>
        <v>0</v>
      </c>
      <c r="AC74" s="27">
        <f t="shared" si="49"/>
        <v>0</v>
      </c>
      <c r="AD74" s="28">
        <f t="shared" si="49"/>
        <v>0</v>
      </c>
      <c r="AE74" s="59">
        <f t="shared" si="49"/>
        <v>0</v>
      </c>
      <c r="AF74" s="27">
        <f t="shared" si="49"/>
        <v>0</v>
      </c>
      <c r="AG74" s="28">
        <f t="shared" si="49"/>
        <v>0</v>
      </c>
      <c r="AH74" s="59">
        <f t="shared" si="49"/>
        <v>0</v>
      </c>
      <c r="AI74" s="27">
        <f t="shared" si="49"/>
        <v>0</v>
      </c>
      <c r="AJ74" s="28">
        <f t="shared" si="49"/>
        <v>0</v>
      </c>
      <c r="AK74" s="59">
        <f t="shared" si="49"/>
        <v>0</v>
      </c>
      <c r="AL74" s="27">
        <f t="shared" si="49"/>
        <v>0</v>
      </c>
      <c r="AM74" s="28">
        <f t="shared" si="49"/>
        <v>0</v>
      </c>
      <c r="AN74" s="59">
        <f t="shared" si="49"/>
        <v>0</v>
      </c>
      <c r="AO74" s="27">
        <f t="shared" si="49"/>
        <v>0</v>
      </c>
      <c r="AP74" s="28">
        <f t="shared" si="49"/>
        <v>0</v>
      </c>
      <c r="AQ74" s="59">
        <f t="shared" si="49"/>
        <v>0</v>
      </c>
      <c r="AR74" s="122"/>
      <c r="AS74" s="183"/>
    </row>
    <row r="75" spans="1:45" ht="22.5">
      <c r="A75" s="111"/>
      <c r="B75" s="92"/>
      <c r="C75" s="100"/>
      <c r="D75" s="33" t="s">
        <v>25</v>
      </c>
      <c r="E75" s="27">
        <f t="shared" si="48"/>
        <v>2363.6</v>
      </c>
      <c r="F75" s="28">
        <f>SUM(F14,F20,F26,F34,F42)</f>
        <v>1423</v>
      </c>
      <c r="G75" s="59">
        <f>F75/E75*100</f>
        <v>60.20477238111356</v>
      </c>
      <c r="H75" s="27">
        <f>SUM(H14,H20,H34,H42)</f>
        <v>0</v>
      </c>
      <c r="I75" s="28">
        <f aca="true" t="shared" si="50" ref="I75:AQ75">SUM(I14,I20,I34,I42)</f>
        <v>0</v>
      </c>
      <c r="J75" s="59">
        <f t="shared" si="50"/>
        <v>0</v>
      </c>
      <c r="K75" s="27">
        <f t="shared" si="50"/>
        <v>0</v>
      </c>
      <c r="L75" s="28">
        <f t="shared" si="50"/>
        <v>0</v>
      </c>
      <c r="M75" s="59">
        <f t="shared" si="50"/>
        <v>0</v>
      </c>
      <c r="N75" s="27">
        <f t="shared" si="50"/>
        <v>767.6</v>
      </c>
      <c r="O75" s="28">
        <f t="shared" si="50"/>
        <v>767.6</v>
      </c>
      <c r="P75" s="59">
        <f>O75/N75*100</f>
        <v>100</v>
      </c>
      <c r="Q75" s="27">
        <f t="shared" si="50"/>
        <v>0</v>
      </c>
      <c r="R75" s="28">
        <f t="shared" si="50"/>
        <v>0</v>
      </c>
      <c r="S75" s="59">
        <f t="shared" si="50"/>
        <v>0</v>
      </c>
      <c r="T75" s="27">
        <f t="shared" si="50"/>
        <v>0</v>
      </c>
      <c r="U75" s="28">
        <f t="shared" si="50"/>
        <v>0</v>
      </c>
      <c r="V75" s="59">
        <f t="shared" si="50"/>
        <v>0</v>
      </c>
      <c r="W75" s="27">
        <f t="shared" si="50"/>
        <v>0</v>
      </c>
      <c r="X75" s="28">
        <f t="shared" si="50"/>
        <v>0</v>
      </c>
      <c r="Y75" s="59">
        <f t="shared" si="50"/>
        <v>0</v>
      </c>
      <c r="Z75" s="27">
        <f t="shared" si="50"/>
        <v>83.7</v>
      </c>
      <c r="AA75" s="28">
        <f t="shared" si="50"/>
        <v>83.7</v>
      </c>
      <c r="AB75" s="59">
        <f t="shared" si="50"/>
        <v>100</v>
      </c>
      <c r="AC75" s="27">
        <f t="shared" si="50"/>
        <v>178.2</v>
      </c>
      <c r="AD75" s="28">
        <f t="shared" si="50"/>
        <v>178.2</v>
      </c>
      <c r="AE75" s="59">
        <f t="shared" si="50"/>
        <v>100</v>
      </c>
      <c r="AF75" s="27">
        <f t="shared" si="50"/>
        <v>1191.6</v>
      </c>
      <c r="AG75" s="28">
        <f t="shared" si="50"/>
        <v>393.5</v>
      </c>
      <c r="AH75" s="59">
        <f t="shared" si="50"/>
        <v>33.022826451829474</v>
      </c>
      <c r="AI75" s="27">
        <f t="shared" si="50"/>
        <v>0</v>
      </c>
      <c r="AJ75" s="28">
        <f t="shared" si="50"/>
        <v>0</v>
      </c>
      <c r="AK75" s="59">
        <f t="shared" si="50"/>
        <v>0</v>
      </c>
      <c r="AL75" s="27">
        <f t="shared" si="50"/>
        <v>0</v>
      </c>
      <c r="AM75" s="28">
        <f t="shared" si="50"/>
        <v>0</v>
      </c>
      <c r="AN75" s="59">
        <f t="shared" si="50"/>
        <v>0</v>
      </c>
      <c r="AO75" s="27">
        <f t="shared" si="50"/>
        <v>142.5</v>
      </c>
      <c r="AP75" s="28">
        <f t="shared" si="50"/>
        <v>0</v>
      </c>
      <c r="AQ75" s="59">
        <f t="shared" si="50"/>
        <v>0</v>
      </c>
      <c r="AR75" s="122"/>
      <c r="AS75" s="183"/>
    </row>
    <row r="76" spans="1:45" ht="15">
      <c r="A76" s="111"/>
      <c r="B76" s="92"/>
      <c r="C76" s="100"/>
      <c r="D76" s="33" t="s">
        <v>53</v>
      </c>
      <c r="E76" s="27">
        <f t="shared" si="48"/>
        <v>22889.1</v>
      </c>
      <c r="F76" s="28">
        <f>I76+L76+O76+R76+U76+X76+AA76+AD76+AG76+AJ76+AM76+AP76</f>
        <v>16757.981249999997</v>
      </c>
      <c r="G76" s="59">
        <f>F76/E76*100</f>
        <v>73.2138059163532</v>
      </c>
      <c r="H76" s="27">
        <f>SUM(H15,H21,H35,H43)</f>
        <v>593.2</v>
      </c>
      <c r="I76" s="28">
        <f aca="true" t="shared" si="51" ref="I76:AQ76">SUM(I15,I21,I35,I43)</f>
        <v>464.7</v>
      </c>
      <c r="J76" s="59">
        <f>I76/H76*100</f>
        <v>78.3378287255563</v>
      </c>
      <c r="K76" s="27">
        <f t="shared" si="51"/>
        <v>1522.9</v>
      </c>
      <c r="L76" s="28">
        <f t="shared" si="51"/>
        <v>1815.6</v>
      </c>
      <c r="M76" s="59">
        <f>L76/K76*100</f>
        <v>119.21990938341321</v>
      </c>
      <c r="N76" s="27">
        <f t="shared" si="51"/>
        <v>3539.2999999999997</v>
      </c>
      <c r="O76" s="28">
        <f t="shared" si="51"/>
        <v>2999</v>
      </c>
      <c r="P76" s="59">
        <f>O76/N76*100</f>
        <v>84.7342694883169</v>
      </c>
      <c r="Q76" s="27">
        <f t="shared" si="51"/>
        <v>2580.2</v>
      </c>
      <c r="R76" s="28">
        <f t="shared" si="51"/>
        <v>2487.9</v>
      </c>
      <c r="S76" s="59">
        <f t="shared" si="51"/>
        <v>96.4227579257422</v>
      </c>
      <c r="T76" s="27">
        <f t="shared" si="51"/>
        <v>1242.6</v>
      </c>
      <c r="U76" s="28">
        <f t="shared" si="51"/>
        <v>873.2</v>
      </c>
      <c r="V76" s="59">
        <f t="shared" si="51"/>
        <v>170.0308291416518</v>
      </c>
      <c r="W76" s="27">
        <f t="shared" si="51"/>
        <v>2421.1000000000004</v>
      </c>
      <c r="X76" s="28">
        <f t="shared" si="51"/>
        <v>1978.9</v>
      </c>
      <c r="Y76" s="59">
        <f t="shared" si="51"/>
        <v>115.51608551515413</v>
      </c>
      <c r="Z76" s="27">
        <f t="shared" si="51"/>
        <v>2087.6</v>
      </c>
      <c r="AA76" s="28">
        <f t="shared" si="51"/>
        <v>2411.69587</v>
      </c>
      <c r="AB76" s="59">
        <f t="shared" si="51"/>
        <v>249.48727734261678</v>
      </c>
      <c r="AC76" s="27">
        <f t="shared" si="51"/>
        <v>1704</v>
      </c>
      <c r="AD76" s="28">
        <f t="shared" si="51"/>
        <v>1898.0126200000002</v>
      </c>
      <c r="AE76" s="59">
        <f t="shared" si="51"/>
        <v>212.35054253420583</v>
      </c>
      <c r="AF76" s="27">
        <f t="shared" si="51"/>
        <v>1811.1</v>
      </c>
      <c r="AG76" s="28">
        <f t="shared" si="51"/>
        <v>1828.97276</v>
      </c>
      <c r="AH76" s="59">
        <f t="shared" si="51"/>
        <v>213.19358882337866</v>
      </c>
      <c r="AI76" s="27">
        <f t="shared" si="51"/>
        <v>1478.1000000000001</v>
      </c>
      <c r="AJ76" s="28">
        <f t="shared" si="51"/>
        <v>0</v>
      </c>
      <c r="AK76" s="59">
        <f t="shared" si="51"/>
        <v>0</v>
      </c>
      <c r="AL76" s="27">
        <f t="shared" si="51"/>
        <v>1484.1</v>
      </c>
      <c r="AM76" s="28">
        <f t="shared" si="51"/>
        <v>0</v>
      </c>
      <c r="AN76" s="59">
        <f t="shared" si="51"/>
        <v>0</v>
      </c>
      <c r="AO76" s="27">
        <f t="shared" si="51"/>
        <v>2424.9</v>
      </c>
      <c r="AP76" s="28">
        <f t="shared" si="51"/>
        <v>0</v>
      </c>
      <c r="AQ76" s="59">
        <f t="shared" si="51"/>
        <v>0</v>
      </c>
      <c r="AR76" s="122"/>
      <c r="AS76" s="183"/>
    </row>
    <row r="77" spans="1:45" ht="22.5">
      <c r="A77" s="111"/>
      <c r="B77" s="92"/>
      <c r="C77" s="100"/>
      <c r="D77" s="33" t="s">
        <v>48</v>
      </c>
      <c r="E77" s="27">
        <v>0</v>
      </c>
      <c r="F77" s="28">
        <v>0</v>
      </c>
      <c r="G77" s="59">
        <v>0</v>
      </c>
      <c r="H77" s="27">
        <f>SUM(H16,H22,H36,H44)</f>
        <v>0</v>
      </c>
      <c r="I77" s="28">
        <f aca="true" t="shared" si="52" ref="I77:AQ78">SUM(I16,I22,I36,I44)</f>
        <v>0</v>
      </c>
      <c r="J77" s="59">
        <f t="shared" si="52"/>
        <v>0</v>
      </c>
      <c r="K77" s="27">
        <f t="shared" si="52"/>
        <v>0</v>
      </c>
      <c r="L77" s="28">
        <f t="shared" si="52"/>
        <v>0</v>
      </c>
      <c r="M77" s="59">
        <f t="shared" si="52"/>
        <v>0</v>
      </c>
      <c r="N77" s="27">
        <v>0</v>
      </c>
      <c r="O77" s="28">
        <v>0</v>
      </c>
      <c r="P77" s="59">
        <v>0</v>
      </c>
      <c r="Q77" s="27">
        <f t="shared" si="52"/>
        <v>0</v>
      </c>
      <c r="R77" s="28">
        <f t="shared" si="52"/>
        <v>0</v>
      </c>
      <c r="S77" s="59">
        <f t="shared" si="52"/>
        <v>0</v>
      </c>
      <c r="T77" s="27">
        <f t="shared" si="52"/>
        <v>0</v>
      </c>
      <c r="U77" s="28">
        <f t="shared" si="52"/>
        <v>0</v>
      </c>
      <c r="V77" s="59">
        <f t="shared" si="52"/>
        <v>0</v>
      </c>
      <c r="W77" s="27">
        <f t="shared" si="52"/>
        <v>0</v>
      </c>
      <c r="X77" s="28">
        <f t="shared" si="52"/>
        <v>0</v>
      </c>
      <c r="Y77" s="59">
        <f t="shared" si="52"/>
        <v>0</v>
      </c>
      <c r="Z77" s="27">
        <f t="shared" si="52"/>
        <v>0</v>
      </c>
      <c r="AA77" s="28">
        <f t="shared" si="52"/>
        <v>0</v>
      </c>
      <c r="AB77" s="59">
        <f t="shared" si="52"/>
        <v>0</v>
      </c>
      <c r="AC77" s="27">
        <f t="shared" si="52"/>
        <v>0</v>
      </c>
      <c r="AD77" s="28">
        <f t="shared" si="52"/>
        <v>0</v>
      </c>
      <c r="AE77" s="59">
        <f t="shared" si="52"/>
        <v>0</v>
      </c>
      <c r="AF77" s="27">
        <f t="shared" si="52"/>
        <v>0</v>
      </c>
      <c r="AG77" s="28">
        <f t="shared" si="52"/>
        <v>0</v>
      </c>
      <c r="AH77" s="59">
        <f t="shared" si="52"/>
        <v>0</v>
      </c>
      <c r="AI77" s="27">
        <f t="shared" si="52"/>
        <v>0</v>
      </c>
      <c r="AJ77" s="28">
        <f t="shared" si="52"/>
        <v>0</v>
      </c>
      <c r="AK77" s="59">
        <f t="shared" si="52"/>
        <v>0</v>
      </c>
      <c r="AL77" s="27">
        <f t="shared" si="52"/>
        <v>0</v>
      </c>
      <c r="AM77" s="28">
        <f t="shared" si="52"/>
        <v>0</v>
      </c>
      <c r="AN77" s="59">
        <f t="shared" si="52"/>
        <v>0</v>
      </c>
      <c r="AO77" s="27">
        <f t="shared" si="52"/>
        <v>0</v>
      </c>
      <c r="AP77" s="28">
        <f t="shared" si="52"/>
        <v>0</v>
      </c>
      <c r="AQ77" s="59">
        <f t="shared" si="52"/>
        <v>0</v>
      </c>
      <c r="AR77" s="122"/>
      <c r="AS77" s="183"/>
    </row>
    <row r="78" spans="1:45" ht="90">
      <c r="A78" s="111"/>
      <c r="B78" s="92"/>
      <c r="C78" s="100"/>
      <c r="D78" s="33" t="s">
        <v>35</v>
      </c>
      <c r="E78" s="27">
        <f>H78+K78+N78+Q78+T78+W78+Z78+AC78+AF78+AI78+AL78+AO78</f>
        <v>124.9</v>
      </c>
      <c r="F78" s="28">
        <f>I78+L78+O78+R78+U78+X78+AA78+AD78+AG78+AJ78+AM78+AP78</f>
        <v>124.9</v>
      </c>
      <c r="G78" s="59">
        <f>F78/E78*100</f>
        <v>100</v>
      </c>
      <c r="H78" s="27">
        <f>SUM(H17,H23,H37,H45)</f>
        <v>0</v>
      </c>
      <c r="I78" s="28">
        <f t="shared" si="52"/>
        <v>0</v>
      </c>
      <c r="J78" s="59">
        <f t="shared" si="52"/>
        <v>0</v>
      </c>
      <c r="K78" s="27">
        <f t="shared" si="52"/>
        <v>0</v>
      </c>
      <c r="L78" s="28">
        <f t="shared" si="52"/>
        <v>0</v>
      </c>
      <c r="M78" s="59">
        <f t="shared" si="52"/>
        <v>0</v>
      </c>
      <c r="N78" s="27">
        <f>N37</f>
        <v>124.9</v>
      </c>
      <c r="O78" s="28">
        <f>O37</f>
        <v>124.9</v>
      </c>
      <c r="P78" s="59">
        <f>O78/N78*100</f>
        <v>100</v>
      </c>
      <c r="Q78" s="27">
        <f t="shared" si="52"/>
        <v>0</v>
      </c>
      <c r="R78" s="28">
        <f t="shared" si="52"/>
        <v>0</v>
      </c>
      <c r="S78" s="59">
        <f t="shared" si="52"/>
        <v>0</v>
      </c>
      <c r="T78" s="27">
        <f t="shared" si="52"/>
        <v>0</v>
      </c>
      <c r="U78" s="28">
        <f t="shared" si="52"/>
        <v>0</v>
      </c>
      <c r="V78" s="59">
        <f t="shared" si="52"/>
        <v>0</v>
      </c>
      <c r="W78" s="27">
        <f t="shared" si="52"/>
        <v>0</v>
      </c>
      <c r="X78" s="28">
        <f t="shared" si="52"/>
        <v>0</v>
      </c>
      <c r="Y78" s="59">
        <f t="shared" si="52"/>
        <v>0</v>
      </c>
      <c r="Z78" s="27">
        <f t="shared" si="52"/>
        <v>0</v>
      </c>
      <c r="AA78" s="28">
        <f t="shared" si="52"/>
        <v>0</v>
      </c>
      <c r="AB78" s="59">
        <f t="shared" si="52"/>
        <v>0</v>
      </c>
      <c r="AC78" s="27">
        <f t="shared" si="52"/>
        <v>0</v>
      </c>
      <c r="AD78" s="28">
        <f t="shared" si="52"/>
        <v>0</v>
      </c>
      <c r="AE78" s="59">
        <f t="shared" si="52"/>
        <v>0</v>
      </c>
      <c r="AF78" s="27">
        <f t="shared" si="52"/>
        <v>0</v>
      </c>
      <c r="AG78" s="28">
        <f t="shared" si="52"/>
        <v>0</v>
      </c>
      <c r="AH78" s="59">
        <f t="shared" si="52"/>
        <v>0</v>
      </c>
      <c r="AI78" s="27">
        <f t="shared" si="52"/>
        <v>0</v>
      </c>
      <c r="AJ78" s="28">
        <f t="shared" si="52"/>
        <v>0</v>
      </c>
      <c r="AK78" s="59">
        <f t="shared" si="52"/>
        <v>0</v>
      </c>
      <c r="AL78" s="27">
        <f t="shared" si="52"/>
        <v>0</v>
      </c>
      <c r="AM78" s="28">
        <f t="shared" si="52"/>
        <v>0</v>
      </c>
      <c r="AN78" s="59">
        <f t="shared" si="52"/>
        <v>0</v>
      </c>
      <c r="AO78" s="27">
        <f t="shared" si="52"/>
        <v>0</v>
      </c>
      <c r="AP78" s="28">
        <f t="shared" si="52"/>
        <v>0</v>
      </c>
      <c r="AQ78" s="59">
        <f t="shared" si="52"/>
        <v>0</v>
      </c>
      <c r="AR78" s="123"/>
      <c r="AS78" s="184"/>
    </row>
    <row r="79" spans="1:45" ht="15">
      <c r="A79" s="111"/>
      <c r="B79" s="92" t="s">
        <v>50</v>
      </c>
      <c r="C79" s="100"/>
      <c r="D79" s="36" t="s">
        <v>24</v>
      </c>
      <c r="E79" s="27">
        <f t="shared" si="48"/>
        <v>41272.3</v>
      </c>
      <c r="F79" s="28">
        <f>I79+L79+O79+R79+U79+X79+AA79+AD79+AG79+AJ79+AM79+AP79</f>
        <v>15571.4</v>
      </c>
      <c r="G79" s="59">
        <f>F79/E79*100</f>
        <v>37.728452254902194</v>
      </c>
      <c r="H79" s="27">
        <f>SUM(H80:H82)</f>
        <v>339</v>
      </c>
      <c r="I79" s="28">
        <f aca="true" t="shared" si="53" ref="I79:AQ79">SUM(I80,I81:I84)</f>
        <v>339</v>
      </c>
      <c r="J79" s="59">
        <f t="shared" si="53"/>
        <v>100</v>
      </c>
      <c r="K79" s="27">
        <f>SUM(K80:K82)</f>
        <v>1580.1</v>
      </c>
      <c r="L79" s="28">
        <f t="shared" si="53"/>
        <v>1580.1</v>
      </c>
      <c r="M79" s="59">
        <f t="shared" si="53"/>
        <v>100</v>
      </c>
      <c r="N79" s="27">
        <f>SUM(N80:N82)</f>
        <v>3536.1</v>
      </c>
      <c r="O79" s="28">
        <f t="shared" si="53"/>
        <v>1676</v>
      </c>
      <c r="P79" s="59">
        <f t="shared" si="53"/>
        <v>147.39684963660528</v>
      </c>
      <c r="Q79" s="27">
        <f>SUM(Q80:Q82)</f>
        <v>1918.3</v>
      </c>
      <c r="R79" s="28">
        <f t="shared" si="53"/>
        <v>3325.5</v>
      </c>
      <c r="S79" s="59">
        <f t="shared" si="53"/>
        <v>173.35661783871137</v>
      </c>
      <c r="T79" s="27">
        <f>SUM(T80:T82)</f>
        <v>4103.3</v>
      </c>
      <c r="U79" s="28">
        <f t="shared" si="53"/>
        <v>1319</v>
      </c>
      <c r="V79" s="59">
        <f t="shared" si="53"/>
        <v>72.34532689776218</v>
      </c>
      <c r="W79" s="27">
        <f>SUM(W80:W82)</f>
        <v>2293.8</v>
      </c>
      <c r="X79" s="28">
        <f t="shared" si="53"/>
        <v>1631.4</v>
      </c>
      <c r="Y79" s="59">
        <f t="shared" si="53"/>
        <v>171.12215537535968</v>
      </c>
      <c r="Z79" s="27">
        <f>SUM(Z80:Z82)</f>
        <v>1772.2</v>
      </c>
      <c r="AA79" s="28">
        <f t="shared" si="53"/>
        <v>1790.4</v>
      </c>
      <c r="AB79" s="59">
        <f t="shared" si="53"/>
        <v>101.02697212504232</v>
      </c>
      <c r="AC79" s="27">
        <f>SUM(AC80:AC82)</f>
        <v>2036.8</v>
      </c>
      <c r="AD79" s="28">
        <f t="shared" si="53"/>
        <v>2036.8</v>
      </c>
      <c r="AE79" s="59">
        <f t="shared" si="53"/>
        <v>100</v>
      </c>
      <c r="AF79" s="27">
        <f>SUM(AF80:AF82)</f>
        <v>17658</v>
      </c>
      <c r="AG79" s="28">
        <f t="shared" si="53"/>
        <v>1873.2</v>
      </c>
      <c r="AH79" s="59">
        <f t="shared" si="53"/>
        <v>89.57964707570179</v>
      </c>
      <c r="AI79" s="27">
        <f>SUM(AI80:AI82)</f>
        <v>2045.8</v>
      </c>
      <c r="AJ79" s="28">
        <f t="shared" si="53"/>
        <v>0</v>
      </c>
      <c r="AK79" s="59">
        <f t="shared" si="53"/>
        <v>0</v>
      </c>
      <c r="AL79" s="27">
        <f>SUM(AL80:AL82)</f>
        <v>1930.6</v>
      </c>
      <c r="AM79" s="28">
        <f t="shared" si="53"/>
        <v>0</v>
      </c>
      <c r="AN79" s="59">
        <f t="shared" si="53"/>
        <v>0</v>
      </c>
      <c r="AO79" s="27">
        <f>SUM(AO80:AO82)</f>
        <v>2058.3</v>
      </c>
      <c r="AP79" s="28">
        <f t="shared" si="53"/>
        <v>0</v>
      </c>
      <c r="AQ79" s="59">
        <f t="shared" si="53"/>
        <v>0</v>
      </c>
      <c r="AR79" s="133"/>
      <c r="AS79" s="133"/>
    </row>
    <row r="80" spans="1:45" ht="22.5">
      <c r="A80" s="111"/>
      <c r="B80" s="92"/>
      <c r="C80" s="100"/>
      <c r="D80" s="36" t="s">
        <v>47</v>
      </c>
      <c r="E80" s="27">
        <f aca="true" t="shared" si="54" ref="E80:F84">SUM(H80,K80,N80,Q80,T80,W80,Z80,AC80,AF80,AI80,AL80,AO80)</f>
        <v>0</v>
      </c>
      <c r="F80" s="28">
        <f t="shared" si="54"/>
        <v>0</v>
      </c>
      <c r="G80" s="29">
        <v>0</v>
      </c>
      <c r="H80" s="27">
        <f>SUM(H49,H25)</f>
        <v>0</v>
      </c>
      <c r="I80" s="28">
        <f>SUM(I25,I49)</f>
        <v>0</v>
      </c>
      <c r="J80" s="59">
        <v>0</v>
      </c>
      <c r="K80" s="27">
        <f>SUM(K49,K25)</f>
        <v>0</v>
      </c>
      <c r="L80" s="28">
        <f>SUM(L25,L49)</f>
        <v>0</v>
      </c>
      <c r="M80" s="59">
        <v>0</v>
      </c>
      <c r="N80" s="27">
        <f>SUM(N49,N25)</f>
        <v>0</v>
      </c>
      <c r="O80" s="28">
        <f>SUM(O25,O49)</f>
        <v>0</v>
      </c>
      <c r="P80" s="59">
        <v>0</v>
      </c>
      <c r="Q80" s="27">
        <f>SUM(Q49,Q25)</f>
        <v>0</v>
      </c>
      <c r="R80" s="28">
        <f>SUM(R25,R49)</f>
        <v>0</v>
      </c>
      <c r="S80" s="59">
        <v>0</v>
      </c>
      <c r="T80" s="27">
        <f>SUM(T49,T25)</f>
        <v>0</v>
      </c>
      <c r="U80" s="28">
        <f>SUM(U25,U49)</f>
        <v>0</v>
      </c>
      <c r="V80" s="59">
        <v>0</v>
      </c>
      <c r="W80" s="27">
        <f>SUM(W49,W25)</f>
        <v>0</v>
      </c>
      <c r="X80" s="28">
        <f>SUM(X25,X49)</f>
        <v>0</v>
      </c>
      <c r="Y80" s="59">
        <v>0</v>
      </c>
      <c r="Z80" s="27">
        <f>SUM(Z49,Z25)</f>
        <v>0</v>
      </c>
      <c r="AA80" s="28">
        <f>SUM(AA25,AA49)</f>
        <v>0</v>
      </c>
      <c r="AB80" s="59">
        <v>0</v>
      </c>
      <c r="AC80" s="27">
        <f>SUM(AC49,AC25)</f>
        <v>0</v>
      </c>
      <c r="AD80" s="28">
        <f>SUM(AD25,AD49)</f>
        <v>0</v>
      </c>
      <c r="AE80" s="59">
        <v>0</v>
      </c>
      <c r="AF80" s="27">
        <f>SUM(AF49,AF25)</f>
        <v>0</v>
      </c>
      <c r="AG80" s="28">
        <f>SUM(AG25,AG49)</f>
        <v>0</v>
      </c>
      <c r="AH80" s="59">
        <v>0</v>
      </c>
      <c r="AI80" s="27">
        <f>SUM(AI49,AI25)</f>
        <v>0</v>
      </c>
      <c r="AJ80" s="28">
        <f>SUM(AJ25,AJ49)</f>
        <v>0</v>
      </c>
      <c r="AK80" s="59">
        <v>0</v>
      </c>
      <c r="AL80" s="27">
        <f>SUM(AL49,AL25)</f>
        <v>0</v>
      </c>
      <c r="AM80" s="28">
        <f>SUM(AM25,AM49)</f>
        <v>0</v>
      </c>
      <c r="AN80" s="59">
        <v>0</v>
      </c>
      <c r="AO80" s="27">
        <f>SUM(AO49,AO25)</f>
        <v>0</v>
      </c>
      <c r="AP80" s="28">
        <f>SUM(AP25,AP49)</f>
        <v>0</v>
      </c>
      <c r="AQ80" s="59">
        <v>0</v>
      </c>
      <c r="AR80" s="133"/>
      <c r="AS80" s="133"/>
    </row>
    <row r="81" spans="1:45" ht="22.5">
      <c r="A81" s="111"/>
      <c r="B81" s="92"/>
      <c r="C81" s="100"/>
      <c r="D81" s="36" t="s">
        <v>25</v>
      </c>
      <c r="E81" s="27">
        <f t="shared" si="54"/>
        <v>0</v>
      </c>
      <c r="F81" s="28">
        <f t="shared" si="54"/>
        <v>0</v>
      </c>
      <c r="G81" s="29">
        <v>0</v>
      </c>
      <c r="H81" s="27">
        <f>SUM(H50,H26)</f>
        <v>0</v>
      </c>
      <c r="I81" s="28">
        <f>SUM(I26,I50)</f>
        <v>0</v>
      </c>
      <c r="J81" s="59">
        <f>SUM(J26)</f>
        <v>0</v>
      </c>
      <c r="K81" s="27">
        <f>SUM(K50,K26)</f>
        <v>0</v>
      </c>
      <c r="L81" s="28">
        <f>SUM(L26,L50)</f>
        <v>0</v>
      </c>
      <c r="M81" s="59">
        <f>SUM(M26)</f>
        <v>0</v>
      </c>
      <c r="N81" s="27">
        <f>SUM(N50,N26)</f>
        <v>0</v>
      </c>
      <c r="O81" s="28">
        <f>SUM(O26,O50)</f>
        <v>0</v>
      </c>
      <c r="P81" s="59">
        <f>SUM(P26)</f>
        <v>0</v>
      </c>
      <c r="Q81" s="27">
        <f>SUM(Q50,Q26)</f>
        <v>0</v>
      </c>
      <c r="R81" s="28">
        <f>SUM(R26,R50)</f>
        <v>0</v>
      </c>
      <c r="S81" s="59">
        <f>SUM(S26)</f>
        <v>0</v>
      </c>
      <c r="T81" s="27">
        <f>SUM(T50,T26)</f>
        <v>0</v>
      </c>
      <c r="U81" s="28">
        <f>SUM(U26,U50)</f>
        <v>0</v>
      </c>
      <c r="V81" s="59">
        <f>SUM(V26)</f>
        <v>0</v>
      </c>
      <c r="W81" s="27">
        <f>SUM(W50,W26)</f>
        <v>0</v>
      </c>
      <c r="X81" s="28">
        <f>SUM(X26,X50)</f>
        <v>0</v>
      </c>
      <c r="Y81" s="59">
        <f>SUM(Y26)</f>
        <v>0</v>
      </c>
      <c r="Z81" s="27">
        <f>SUM(Z50,Z26)</f>
        <v>0</v>
      </c>
      <c r="AA81" s="28">
        <f>SUM(AA26,AA50)</f>
        <v>0</v>
      </c>
      <c r="AB81" s="59">
        <f>SUM(AB26)</f>
        <v>0</v>
      </c>
      <c r="AC81" s="27">
        <f>SUM(AC50,AC26)</f>
        <v>0</v>
      </c>
      <c r="AD81" s="28">
        <f>SUM(AD26,AD50)</f>
        <v>0</v>
      </c>
      <c r="AE81" s="59">
        <f>SUM(AE26)</f>
        <v>0</v>
      </c>
      <c r="AF81" s="27">
        <f>SUM(AF50,AF26)</f>
        <v>0</v>
      </c>
      <c r="AG81" s="28">
        <f>SUM(AG26,AG50)</f>
        <v>0</v>
      </c>
      <c r="AH81" s="59">
        <f>SUM(AH26)</f>
        <v>0</v>
      </c>
      <c r="AI81" s="27">
        <f>SUM(AI50,AI26)</f>
        <v>0</v>
      </c>
      <c r="AJ81" s="28">
        <f>SUM(AJ26,AJ50)</f>
        <v>0</v>
      </c>
      <c r="AK81" s="59">
        <f>SUM(AK26)</f>
        <v>0</v>
      </c>
      <c r="AL81" s="27">
        <f>SUM(AL50,AL26)</f>
        <v>0</v>
      </c>
      <c r="AM81" s="28">
        <f>SUM(AM26,AM50)</f>
        <v>0</v>
      </c>
      <c r="AN81" s="59">
        <f>SUM(AN26)</f>
        <v>0</v>
      </c>
      <c r="AO81" s="27">
        <f>SUM(AO50,AO26)</f>
        <v>0</v>
      </c>
      <c r="AP81" s="28">
        <f>SUM(AP26,AP50)</f>
        <v>0</v>
      </c>
      <c r="AQ81" s="59">
        <f>SUM(AQ26)</f>
        <v>0</v>
      </c>
      <c r="AR81" s="133"/>
      <c r="AS81" s="133"/>
    </row>
    <row r="82" spans="1:45" ht="15">
      <c r="A82" s="111"/>
      <c r="B82" s="92"/>
      <c r="C82" s="100"/>
      <c r="D82" s="36" t="s">
        <v>53</v>
      </c>
      <c r="E82" s="27">
        <f t="shared" si="54"/>
        <v>41272.3</v>
      </c>
      <c r="F82" s="28">
        <f t="shared" si="54"/>
        <v>15571.4</v>
      </c>
      <c r="G82" s="59">
        <f>F82/E82*100</f>
        <v>37.728452254902194</v>
      </c>
      <c r="H82" s="27">
        <f>SUM(H51,H27)</f>
        <v>339</v>
      </c>
      <c r="I82" s="28">
        <f>SUM(I27,I51)</f>
        <v>339</v>
      </c>
      <c r="J82" s="59">
        <f>I82/H82*100</f>
        <v>100</v>
      </c>
      <c r="K82" s="27">
        <f>SUM(K51,K27)</f>
        <v>1580.1</v>
      </c>
      <c r="L82" s="28">
        <f>SUM(L27,L51)</f>
        <v>1580.1</v>
      </c>
      <c r="M82" s="59">
        <f>SUM(M27)</f>
        <v>100</v>
      </c>
      <c r="N82" s="27">
        <f>SUM(N51,N27)</f>
        <v>3536.1</v>
      </c>
      <c r="O82" s="28">
        <f>SUM(O27,O51)</f>
        <v>1676</v>
      </c>
      <c r="P82" s="59">
        <f>SUM(P27)</f>
        <v>47.396849636605296</v>
      </c>
      <c r="Q82" s="27">
        <f>SUM(Q51,Q27)</f>
        <v>1918.3</v>
      </c>
      <c r="R82" s="28">
        <f>SUM(R27,R51)</f>
        <v>3325.5</v>
      </c>
      <c r="S82" s="59">
        <f>SUM(S27)</f>
        <v>173.35661783871137</v>
      </c>
      <c r="T82" s="27">
        <f>SUM(T51,T27)</f>
        <v>4103.3</v>
      </c>
      <c r="U82" s="28">
        <f>SUM(U27,U51)</f>
        <v>1319</v>
      </c>
      <c r="V82" s="59">
        <f>SUM(V27)</f>
        <v>72.34532689776218</v>
      </c>
      <c r="W82" s="27">
        <f>SUM(W51,W27)</f>
        <v>2293.8</v>
      </c>
      <c r="X82" s="28">
        <f>SUM(X27,X51)</f>
        <v>1631.4</v>
      </c>
      <c r="Y82" s="59">
        <f>SUM(Y27)</f>
        <v>71.12215537535967</v>
      </c>
      <c r="Z82" s="27">
        <f>SUM(Z51,Z27)</f>
        <v>1772.2</v>
      </c>
      <c r="AA82" s="28">
        <f>SUM(AA27,AA51)</f>
        <v>1790.4</v>
      </c>
      <c r="AB82" s="59">
        <f>SUM(AB27)</f>
        <v>101.02697212504232</v>
      </c>
      <c r="AC82" s="27">
        <f>SUM(AC51,AC27)</f>
        <v>2036.8</v>
      </c>
      <c r="AD82" s="28">
        <f>SUM(AD27,AD51)</f>
        <v>2036.8</v>
      </c>
      <c r="AE82" s="59">
        <f>SUM(AE27)</f>
        <v>100</v>
      </c>
      <c r="AF82" s="27">
        <f>SUM(AF51,AF27)</f>
        <v>17658</v>
      </c>
      <c r="AG82" s="28">
        <f>SUM(AG27,AG51)</f>
        <v>1873.2</v>
      </c>
      <c r="AH82" s="59">
        <f>SUM(AH27)</f>
        <v>89.57964707570179</v>
      </c>
      <c r="AI82" s="27">
        <f>SUM(AI51,AI27)</f>
        <v>2045.8</v>
      </c>
      <c r="AJ82" s="28">
        <f>SUM(AJ27,AJ51)</f>
        <v>0</v>
      </c>
      <c r="AK82" s="59">
        <f>SUM(AK27)</f>
        <v>0</v>
      </c>
      <c r="AL82" s="27">
        <f>SUM(AL51,AL27)</f>
        <v>1930.6</v>
      </c>
      <c r="AM82" s="28">
        <f>SUM(AM27,AM51)</f>
        <v>0</v>
      </c>
      <c r="AN82" s="59">
        <f>SUM(AN27)</f>
        <v>0</v>
      </c>
      <c r="AO82" s="27">
        <f>SUM(AO51,AO27)</f>
        <v>2058.3</v>
      </c>
      <c r="AP82" s="28">
        <f>SUM(AP27,AP51)</f>
        <v>0</v>
      </c>
      <c r="AQ82" s="59">
        <f>SUM(AQ27)</f>
        <v>0</v>
      </c>
      <c r="AR82" s="133"/>
      <c r="AS82" s="133"/>
    </row>
    <row r="83" spans="1:45" ht="22.5">
      <c r="A83" s="111"/>
      <c r="B83" s="92"/>
      <c r="C83" s="100"/>
      <c r="D83" s="36" t="s">
        <v>48</v>
      </c>
      <c r="E83" s="27">
        <v>0</v>
      </c>
      <c r="F83" s="28">
        <f t="shared" si="54"/>
        <v>0</v>
      </c>
      <c r="G83" s="29">
        <v>0</v>
      </c>
      <c r="H83" s="27">
        <f>SUM(H52,H28)</f>
        <v>0</v>
      </c>
      <c r="I83" s="28">
        <f>SUM(I28,I52)</f>
        <v>0</v>
      </c>
      <c r="J83" s="59">
        <v>0</v>
      </c>
      <c r="K83" s="27">
        <f>SUM(K52,K28)</f>
        <v>0</v>
      </c>
      <c r="L83" s="28">
        <f>SUM(L28,L52)</f>
        <v>0</v>
      </c>
      <c r="M83" s="59">
        <v>0</v>
      </c>
      <c r="N83" s="27">
        <f>SUM(N52,N28)</f>
        <v>0</v>
      </c>
      <c r="O83" s="28">
        <f>SUM(O28,O52)</f>
        <v>0</v>
      </c>
      <c r="P83" s="59">
        <v>0</v>
      </c>
      <c r="Q83" s="27">
        <f>Q53</f>
        <v>0</v>
      </c>
      <c r="R83" s="28">
        <f>SUM(R28,R52)</f>
        <v>0</v>
      </c>
      <c r="S83" s="59">
        <v>0</v>
      </c>
      <c r="T83" s="27">
        <f>SUM(T52,T28)</f>
        <v>0</v>
      </c>
      <c r="U83" s="28">
        <f>SUM(U28,U52)</f>
        <v>0</v>
      </c>
      <c r="V83" s="59">
        <v>0</v>
      </c>
      <c r="W83" s="27">
        <f>SUM(W52,W28)</f>
        <v>0</v>
      </c>
      <c r="X83" s="28">
        <f>SUM(X28,X52)</f>
        <v>0</v>
      </c>
      <c r="Y83" s="59">
        <v>0</v>
      </c>
      <c r="Z83" s="27">
        <v>0</v>
      </c>
      <c r="AA83" s="28">
        <f>SUM(AA28,AA52)</f>
        <v>0</v>
      </c>
      <c r="AB83" s="59">
        <v>0</v>
      </c>
      <c r="AC83" s="27">
        <f>SUM(AC52,AC28)</f>
        <v>0</v>
      </c>
      <c r="AD83" s="28">
        <f>SUM(AD28,AD52)</f>
        <v>0</v>
      </c>
      <c r="AE83" s="59">
        <v>0</v>
      </c>
      <c r="AF83" s="27">
        <f>SUM(AF52,AF28)</f>
        <v>0</v>
      </c>
      <c r="AG83" s="28">
        <f>SUM(AG28,AG52)</f>
        <v>0</v>
      </c>
      <c r="AH83" s="59">
        <v>0</v>
      </c>
      <c r="AI83" s="27">
        <f>SUM(AI52,AI28)</f>
        <v>0</v>
      </c>
      <c r="AJ83" s="28">
        <f>SUM(AJ28,AJ52)</f>
        <v>0</v>
      </c>
      <c r="AK83" s="59">
        <v>0</v>
      </c>
      <c r="AL83" s="27">
        <f>SUM(AL52,AL28)</f>
        <v>0</v>
      </c>
      <c r="AM83" s="28">
        <f>SUM(AM28,AM52)</f>
        <v>0</v>
      </c>
      <c r="AN83" s="59">
        <v>0</v>
      </c>
      <c r="AO83" s="27">
        <f>SUM(AO52,AO28)</f>
        <v>0</v>
      </c>
      <c r="AP83" s="28">
        <f>SUM(AP28,AP52)</f>
        <v>0</v>
      </c>
      <c r="AQ83" s="59">
        <v>0</v>
      </c>
      <c r="AR83" s="133"/>
      <c r="AS83" s="133"/>
    </row>
    <row r="84" spans="1:45" ht="90" hidden="1">
      <c r="A84" s="111"/>
      <c r="B84" s="92"/>
      <c r="C84" s="100"/>
      <c r="D84" s="36" t="s">
        <v>35</v>
      </c>
      <c r="E84" s="27">
        <f t="shared" si="54"/>
        <v>951.5</v>
      </c>
      <c r="F84" s="28">
        <f t="shared" si="54"/>
        <v>0</v>
      </c>
      <c r="G84" s="29">
        <f aca="true" t="shared" si="55" ref="G84:AQ84">G59</f>
        <v>76.0693641618497</v>
      </c>
      <c r="H84" s="27">
        <f t="shared" si="55"/>
        <v>0</v>
      </c>
      <c r="I84" s="28">
        <f t="shared" si="55"/>
        <v>0</v>
      </c>
      <c r="J84" s="59">
        <f t="shared" si="55"/>
        <v>0</v>
      </c>
      <c r="K84" s="27">
        <f t="shared" si="55"/>
        <v>0</v>
      </c>
      <c r="L84" s="28">
        <v>0</v>
      </c>
      <c r="M84" s="59">
        <f t="shared" si="55"/>
        <v>0</v>
      </c>
      <c r="N84" s="27">
        <f t="shared" si="55"/>
        <v>124.9</v>
      </c>
      <c r="O84" s="28">
        <v>0</v>
      </c>
      <c r="P84" s="59">
        <f t="shared" si="55"/>
        <v>100</v>
      </c>
      <c r="Q84" s="27">
        <f t="shared" si="55"/>
        <v>0</v>
      </c>
      <c r="R84" s="28">
        <v>0</v>
      </c>
      <c r="S84" s="59">
        <f t="shared" si="55"/>
        <v>0</v>
      </c>
      <c r="T84" s="27">
        <f t="shared" si="55"/>
        <v>227.7</v>
      </c>
      <c r="U84" s="28">
        <f t="shared" si="55"/>
        <v>0</v>
      </c>
      <c r="V84" s="59">
        <f t="shared" si="55"/>
        <v>0</v>
      </c>
      <c r="W84" s="27">
        <f t="shared" si="55"/>
        <v>598.9</v>
      </c>
      <c r="X84" s="28">
        <v>0</v>
      </c>
      <c r="Y84" s="59">
        <f t="shared" si="55"/>
        <v>100</v>
      </c>
      <c r="Z84" s="27">
        <f t="shared" si="55"/>
        <v>0</v>
      </c>
      <c r="AA84" s="28">
        <v>0</v>
      </c>
      <c r="AB84" s="59">
        <f t="shared" si="55"/>
        <v>0</v>
      </c>
      <c r="AC84" s="27">
        <f t="shared" si="55"/>
        <v>0</v>
      </c>
      <c r="AD84" s="28">
        <v>0</v>
      </c>
      <c r="AE84" s="59">
        <f t="shared" si="55"/>
        <v>0</v>
      </c>
      <c r="AF84" s="27">
        <f t="shared" si="55"/>
        <v>0</v>
      </c>
      <c r="AG84" s="28">
        <f t="shared" si="55"/>
        <v>0</v>
      </c>
      <c r="AH84" s="59">
        <f t="shared" si="55"/>
        <v>0</v>
      </c>
      <c r="AI84" s="27">
        <f t="shared" si="55"/>
        <v>0</v>
      </c>
      <c r="AJ84" s="28">
        <v>0</v>
      </c>
      <c r="AK84" s="59">
        <f t="shared" si="55"/>
        <v>0</v>
      </c>
      <c r="AL84" s="27">
        <f t="shared" si="55"/>
        <v>0</v>
      </c>
      <c r="AM84" s="28">
        <f t="shared" si="55"/>
        <v>0</v>
      </c>
      <c r="AN84" s="59">
        <f t="shared" si="55"/>
        <v>0</v>
      </c>
      <c r="AO84" s="27">
        <f t="shared" si="55"/>
        <v>0</v>
      </c>
      <c r="AP84" s="28">
        <v>0</v>
      </c>
      <c r="AQ84" s="59">
        <f t="shared" si="55"/>
        <v>0</v>
      </c>
      <c r="AR84" s="133"/>
      <c r="AS84" s="133"/>
    </row>
    <row r="85" spans="1:45" s="19" customFormat="1" ht="15" hidden="1">
      <c r="A85" s="186"/>
      <c r="B85" s="175" t="s">
        <v>51</v>
      </c>
      <c r="C85" s="175"/>
      <c r="D85" s="36" t="s">
        <v>24</v>
      </c>
      <c r="E85" s="27">
        <f>H85+K85+N85+Q85+T85+W85+Z85+AC85+AF85+AI85+AL85+AO85</f>
        <v>0</v>
      </c>
      <c r="F85" s="28">
        <f>I85+L85+O85+R85+U85+X85+AA85+AD85+AG85+AJ85+AM85+AP85</f>
        <v>0</v>
      </c>
      <c r="G85" s="29">
        <v>0</v>
      </c>
      <c r="H85" s="27">
        <v>0</v>
      </c>
      <c r="I85" s="28">
        <v>0</v>
      </c>
      <c r="J85" s="29">
        <v>0</v>
      </c>
      <c r="K85" s="27">
        <v>0</v>
      </c>
      <c r="L85" s="28">
        <v>0</v>
      </c>
      <c r="M85" s="29">
        <v>0</v>
      </c>
      <c r="N85" s="27">
        <v>0</v>
      </c>
      <c r="O85" s="28">
        <v>0</v>
      </c>
      <c r="P85" s="29">
        <v>0</v>
      </c>
      <c r="Q85" s="27">
        <v>0</v>
      </c>
      <c r="R85" s="28">
        <v>0</v>
      </c>
      <c r="S85" s="29">
        <v>0</v>
      </c>
      <c r="T85" s="27">
        <v>0</v>
      </c>
      <c r="U85" s="28">
        <v>0</v>
      </c>
      <c r="V85" s="29">
        <v>0</v>
      </c>
      <c r="W85" s="27">
        <v>0</v>
      </c>
      <c r="X85" s="28">
        <v>0</v>
      </c>
      <c r="Y85" s="29">
        <v>0</v>
      </c>
      <c r="Z85" s="27">
        <v>0</v>
      </c>
      <c r="AA85" s="28">
        <v>0</v>
      </c>
      <c r="AB85" s="29">
        <v>0</v>
      </c>
      <c r="AC85" s="27">
        <v>0</v>
      </c>
      <c r="AD85" s="28">
        <v>0</v>
      </c>
      <c r="AE85" s="29">
        <v>0</v>
      </c>
      <c r="AF85" s="27">
        <v>0</v>
      </c>
      <c r="AG85" s="28">
        <v>0</v>
      </c>
      <c r="AH85" s="29">
        <v>0</v>
      </c>
      <c r="AI85" s="27">
        <v>0</v>
      </c>
      <c r="AJ85" s="28">
        <v>0</v>
      </c>
      <c r="AK85" s="29">
        <v>0</v>
      </c>
      <c r="AL85" s="27">
        <v>0</v>
      </c>
      <c r="AM85" s="28">
        <v>0</v>
      </c>
      <c r="AN85" s="29">
        <v>0</v>
      </c>
      <c r="AO85" s="27">
        <v>0</v>
      </c>
      <c r="AP85" s="28">
        <v>0</v>
      </c>
      <c r="AQ85" s="29">
        <v>0</v>
      </c>
      <c r="AR85" s="133"/>
      <c r="AS85" s="133"/>
    </row>
    <row r="86" spans="1:45" s="19" customFormat="1" ht="22.5" hidden="1">
      <c r="A86" s="187"/>
      <c r="B86" s="176"/>
      <c r="C86" s="176"/>
      <c r="D86" s="36" t="s">
        <v>47</v>
      </c>
      <c r="E86" s="27">
        <f>H86+K86+N86+Q86+T86+W86+Z86+AC86+AF86+AI86+AL86+AO86</f>
        <v>0</v>
      </c>
      <c r="F86" s="28">
        <f>I86+L86+O86+R86+U86+X86+AA86+AD86+AG86+AJ86+AM86+AP86</f>
        <v>0</v>
      </c>
      <c r="G86" s="29">
        <v>0</v>
      </c>
      <c r="H86" s="27">
        <v>0</v>
      </c>
      <c r="I86" s="28">
        <v>0</v>
      </c>
      <c r="J86" s="29">
        <v>0</v>
      </c>
      <c r="K86" s="27">
        <v>0</v>
      </c>
      <c r="L86" s="28">
        <v>0</v>
      </c>
      <c r="M86" s="29">
        <v>0</v>
      </c>
      <c r="N86" s="27">
        <v>0</v>
      </c>
      <c r="O86" s="28">
        <v>0</v>
      </c>
      <c r="P86" s="29">
        <v>0</v>
      </c>
      <c r="Q86" s="27">
        <v>0</v>
      </c>
      <c r="R86" s="28">
        <v>0</v>
      </c>
      <c r="S86" s="29">
        <v>0</v>
      </c>
      <c r="T86" s="27">
        <v>0</v>
      </c>
      <c r="U86" s="28">
        <v>0</v>
      </c>
      <c r="V86" s="29">
        <v>0</v>
      </c>
      <c r="W86" s="27">
        <v>0</v>
      </c>
      <c r="X86" s="28">
        <v>0</v>
      </c>
      <c r="Y86" s="29">
        <v>0</v>
      </c>
      <c r="Z86" s="27">
        <v>0</v>
      </c>
      <c r="AA86" s="28">
        <v>0</v>
      </c>
      <c r="AB86" s="29">
        <v>0</v>
      </c>
      <c r="AC86" s="27">
        <v>0</v>
      </c>
      <c r="AD86" s="28">
        <v>0</v>
      </c>
      <c r="AE86" s="29">
        <v>0</v>
      </c>
      <c r="AF86" s="27">
        <v>0</v>
      </c>
      <c r="AG86" s="28">
        <v>0</v>
      </c>
      <c r="AH86" s="29">
        <v>0</v>
      </c>
      <c r="AI86" s="27">
        <v>0</v>
      </c>
      <c r="AJ86" s="28">
        <v>0</v>
      </c>
      <c r="AK86" s="29">
        <v>0</v>
      </c>
      <c r="AL86" s="27">
        <v>0</v>
      </c>
      <c r="AM86" s="28">
        <v>0</v>
      </c>
      <c r="AN86" s="29">
        <v>0</v>
      </c>
      <c r="AO86" s="27">
        <v>0</v>
      </c>
      <c r="AP86" s="28">
        <v>0</v>
      </c>
      <c r="AQ86" s="29">
        <v>0</v>
      </c>
      <c r="AR86" s="133"/>
      <c r="AS86" s="133"/>
    </row>
    <row r="87" spans="1:45" s="19" customFormat="1" ht="22.5" hidden="1">
      <c r="A87" s="187"/>
      <c r="B87" s="176"/>
      <c r="C87" s="176"/>
      <c r="D87" s="36" t="s">
        <v>25</v>
      </c>
      <c r="E87" s="27">
        <f>E86</f>
        <v>0</v>
      </c>
      <c r="F87" s="28">
        <f aca="true" t="shared" si="56" ref="F87:AQ87">F86</f>
        <v>0</v>
      </c>
      <c r="G87" s="29">
        <f t="shared" si="56"/>
        <v>0</v>
      </c>
      <c r="H87" s="27">
        <f t="shared" si="56"/>
        <v>0</v>
      </c>
      <c r="I87" s="28">
        <f t="shared" si="56"/>
        <v>0</v>
      </c>
      <c r="J87" s="29">
        <f t="shared" si="56"/>
        <v>0</v>
      </c>
      <c r="K87" s="27">
        <f t="shared" si="56"/>
        <v>0</v>
      </c>
      <c r="L87" s="28">
        <f t="shared" si="56"/>
        <v>0</v>
      </c>
      <c r="M87" s="29">
        <f t="shared" si="56"/>
        <v>0</v>
      </c>
      <c r="N87" s="27">
        <f t="shared" si="56"/>
        <v>0</v>
      </c>
      <c r="O87" s="28">
        <f t="shared" si="56"/>
        <v>0</v>
      </c>
      <c r="P87" s="29">
        <f t="shared" si="56"/>
        <v>0</v>
      </c>
      <c r="Q87" s="27">
        <f t="shared" si="56"/>
        <v>0</v>
      </c>
      <c r="R87" s="28">
        <f t="shared" si="56"/>
        <v>0</v>
      </c>
      <c r="S87" s="29">
        <f t="shared" si="56"/>
        <v>0</v>
      </c>
      <c r="T87" s="27">
        <f t="shared" si="56"/>
        <v>0</v>
      </c>
      <c r="U87" s="28">
        <f t="shared" si="56"/>
        <v>0</v>
      </c>
      <c r="V87" s="29">
        <f t="shared" si="56"/>
        <v>0</v>
      </c>
      <c r="W87" s="27">
        <f t="shared" si="56"/>
        <v>0</v>
      </c>
      <c r="X87" s="28">
        <f t="shared" si="56"/>
        <v>0</v>
      </c>
      <c r="Y87" s="29">
        <f t="shared" si="56"/>
        <v>0</v>
      </c>
      <c r="Z87" s="27">
        <f t="shared" si="56"/>
        <v>0</v>
      </c>
      <c r="AA87" s="28">
        <f t="shared" si="56"/>
        <v>0</v>
      </c>
      <c r="AB87" s="29">
        <f t="shared" si="56"/>
        <v>0</v>
      </c>
      <c r="AC87" s="27">
        <f t="shared" si="56"/>
        <v>0</v>
      </c>
      <c r="AD87" s="28">
        <f t="shared" si="56"/>
        <v>0</v>
      </c>
      <c r="AE87" s="29">
        <f t="shared" si="56"/>
        <v>0</v>
      </c>
      <c r="AF87" s="27">
        <f t="shared" si="56"/>
        <v>0</v>
      </c>
      <c r="AG87" s="28">
        <f t="shared" si="56"/>
        <v>0</v>
      </c>
      <c r="AH87" s="29">
        <f t="shared" si="56"/>
        <v>0</v>
      </c>
      <c r="AI87" s="27">
        <f t="shared" si="56"/>
        <v>0</v>
      </c>
      <c r="AJ87" s="28">
        <f t="shared" si="56"/>
        <v>0</v>
      </c>
      <c r="AK87" s="29">
        <f t="shared" si="56"/>
        <v>0</v>
      </c>
      <c r="AL87" s="27">
        <f t="shared" si="56"/>
        <v>0</v>
      </c>
      <c r="AM87" s="28">
        <f t="shared" si="56"/>
        <v>0</v>
      </c>
      <c r="AN87" s="29">
        <f t="shared" si="56"/>
        <v>0</v>
      </c>
      <c r="AO87" s="27">
        <f t="shared" si="56"/>
        <v>0</v>
      </c>
      <c r="AP87" s="28">
        <f t="shared" si="56"/>
        <v>0</v>
      </c>
      <c r="AQ87" s="29">
        <f t="shared" si="56"/>
        <v>0</v>
      </c>
      <c r="AR87" s="133"/>
      <c r="AS87" s="133"/>
    </row>
    <row r="88" spans="1:45" s="19" customFormat="1" ht="15" hidden="1">
      <c r="A88" s="187"/>
      <c r="B88" s="176"/>
      <c r="C88" s="176"/>
      <c r="D88" s="36" t="s">
        <v>53</v>
      </c>
      <c r="E88" s="27">
        <f>E85</f>
        <v>0</v>
      </c>
      <c r="F88" s="28">
        <f aca="true" t="shared" si="57" ref="F88:AQ88">F85</f>
        <v>0</v>
      </c>
      <c r="G88" s="29">
        <f t="shared" si="57"/>
        <v>0</v>
      </c>
      <c r="H88" s="27">
        <f t="shared" si="57"/>
        <v>0</v>
      </c>
      <c r="I88" s="28">
        <f t="shared" si="57"/>
        <v>0</v>
      </c>
      <c r="J88" s="29">
        <f t="shared" si="57"/>
        <v>0</v>
      </c>
      <c r="K88" s="27">
        <f t="shared" si="57"/>
        <v>0</v>
      </c>
      <c r="L88" s="28">
        <f t="shared" si="57"/>
        <v>0</v>
      </c>
      <c r="M88" s="29">
        <f t="shared" si="57"/>
        <v>0</v>
      </c>
      <c r="N88" s="27">
        <f t="shared" si="57"/>
        <v>0</v>
      </c>
      <c r="O88" s="28">
        <f t="shared" si="57"/>
        <v>0</v>
      </c>
      <c r="P88" s="29">
        <f t="shared" si="57"/>
        <v>0</v>
      </c>
      <c r="Q88" s="27">
        <f t="shared" si="57"/>
        <v>0</v>
      </c>
      <c r="R88" s="28">
        <f t="shared" si="57"/>
        <v>0</v>
      </c>
      <c r="S88" s="29">
        <f t="shared" si="57"/>
        <v>0</v>
      </c>
      <c r="T88" s="27">
        <f t="shared" si="57"/>
        <v>0</v>
      </c>
      <c r="U88" s="28">
        <f t="shared" si="57"/>
        <v>0</v>
      </c>
      <c r="V88" s="29">
        <f t="shared" si="57"/>
        <v>0</v>
      </c>
      <c r="W88" s="27">
        <f t="shared" si="57"/>
        <v>0</v>
      </c>
      <c r="X88" s="28">
        <f t="shared" si="57"/>
        <v>0</v>
      </c>
      <c r="Y88" s="29">
        <f t="shared" si="57"/>
        <v>0</v>
      </c>
      <c r="Z88" s="27">
        <f t="shared" si="57"/>
        <v>0</v>
      </c>
      <c r="AA88" s="28">
        <f t="shared" si="57"/>
        <v>0</v>
      </c>
      <c r="AB88" s="29">
        <f t="shared" si="57"/>
        <v>0</v>
      </c>
      <c r="AC88" s="27">
        <f t="shared" si="57"/>
        <v>0</v>
      </c>
      <c r="AD88" s="28">
        <f t="shared" si="57"/>
        <v>0</v>
      </c>
      <c r="AE88" s="29">
        <f t="shared" si="57"/>
        <v>0</v>
      </c>
      <c r="AF88" s="27">
        <f t="shared" si="57"/>
        <v>0</v>
      </c>
      <c r="AG88" s="28">
        <f t="shared" si="57"/>
        <v>0</v>
      </c>
      <c r="AH88" s="29">
        <f t="shared" si="57"/>
        <v>0</v>
      </c>
      <c r="AI88" s="27">
        <f t="shared" si="57"/>
        <v>0</v>
      </c>
      <c r="AJ88" s="28">
        <f t="shared" si="57"/>
        <v>0</v>
      </c>
      <c r="AK88" s="29">
        <f t="shared" si="57"/>
        <v>0</v>
      </c>
      <c r="AL88" s="27">
        <f t="shared" si="57"/>
        <v>0</v>
      </c>
      <c r="AM88" s="28">
        <f t="shared" si="57"/>
        <v>0</v>
      </c>
      <c r="AN88" s="29">
        <f t="shared" si="57"/>
        <v>0</v>
      </c>
      <c r="AO88" s="27">
        <f t="shared" si="57"/>
        <v>0</v>
      </c>
      <c r="AP88" s="28">
        <f t="shared" si="57"/>
        <v>0</v>
      </c>
      <c r="AQ88" s="29">
        <f t="shared" si="57"/>
        <v>0</v>
      </c>
      <c r="AR88" s="133"/>
      <c r="AS88" s="133"/>
    </row>
    <row r="89" spans="1:45" s="19" customFormat="1" ht="22.5" hidden="1">
      <c r="A89" s="187"/>
      <c r="B89" s="176"/>
      <c r="C89" s="176"/>
      <c r="D89" s="36" t="s">
        <v>48</v>
      </c>
      <c r="E89" s="27">
        <f>E85</f>
        <v>0</v>
      </c>
      <c r="F89" s="28">
        <f aca="true" t="shared" si="58" ref="F89:AQ89">F85</f>
        <v>0</v>
      </c>
      <c r="G89" s="29">
        <f t="shared" si="58"/>
        <v>0</v>
      </c>
      <c r="H89" s="27">
        <f t="shared" si="58"/>
        <v>0</v>
      </c>
      <c r="I89" s="28">
        <f t="shared" si="58"/>
        <v>0</v>
      </c>
      <c r="J89" s="29">
        <f t="shared" si="58"/>
        <v>0</v>
      </c>
      <c r="K89" s="27">
        <f t="shared" si="58"/>
        <v>0</v>
      </c>
      <c r="L89" s="28">
        <f t="shared" si="58"/>
        <v>0</v>
      </c>
      <c r="M89" s="29">
        <f t="shared" si="58"/>
        <v>0</v>
      </c>
      <c r="N89" s="27">
        <f t="shared" si="58"/>
        <v>0</v>
      </c>
      <c r="O89" s="28">
        <f t="shared" si="58"/>
        <v>0</v>
      </c>
      <c r="P89" s="29">
        <f t="shared" si="58"/>
        <v>0</v>
      </c>
      <c r="Q89" s="27">
        <f t="shared" si="58"/>
        <v>0</v>
      </c>
      <c r="R89" s="28">
        <f t="shared" si="58"/>
        <v>0</v>
      </c>
      <c r="S89" s="29">
        <f t="shared" si="58"/>
        <v>0</v>
      </c>
      <c r="T89" s="27">
        <f t="shared" si="58"/>
        <v>0</v>
      </c>
      <c r="U89" s="28">
        <f t="shared" si="58"/>
        <v>0</v>
      </c>
      <c r="V89" s="29">
        <f t="shared" si="58"/>
        <v>0</v>
      </c>
      <c r="W89" s="27">
        <f t="shared" si="58"/>
        <v>0</v>
      </c>
      <c r="X89" s="28">
        <f t="shared" si="58"/>
        <v>0</v>
      </c>
      <c r="Y89" s="29">
        <f t="shared" si="58"/>
        <v>0</v>
      </c>
      <c r="Z89" s="27">
        <f t="shared" si="58"/>
        <v>0</v>
      </c>
      <c r="AA89" s="28">
        <f t="shared" si="58"/>
        <v>0</v>
      </c>
      <c r="AB89" s="29">
        <f t="shared" si="58"/>
        <v>0</v>
      </c>
      <c r="AC89" s="27">
        <f t="shared" si="58"/>
        <v>0</v>
      </c>
      <c r="AD89" s="28">
        <f t="shared" si="58"/>
        <v>0</v>
      </c>
      <c r="AE89" s="29">
        <f t="shared" si="58"/>
        <v>0</v>
      </c>
      <c r="AF89" s="27">
        <f t="shared" si="58"/>
        <v>0</v>
      </c>
      <c r="AG89" s="28">
        <f t="shared" si="58"/>
        <v>0</v>
      </c>
      <c r="AH89" s="29">
        <f t="shared" si="58"/>
        <v>0</v>
      </c>
      <c r="AI89" s="27">
        <f t="shared" si="58"/>
        <v>0</v>
      </c>
      <c r="AJ89" s="28">
        <f t="shared" si="58"/>
        <v>0</v>
      </c>
      <c r="AK89" s="29">
        <f t="shared" si="58"/>
        <v>0</v>
      </c>
      <c r="AL89" s="27">
        <f t="shared" si="58"/>
        <v>0</v>
      </c>
      <c r="AM89" s="28">
        <f t="shared" si="58"/>
        <v>0</v>
      </c>
      <c r="AN89" s="29">
        <f t="shared" si="58"/>
        <v>0</v>
      </c>
      <c r="AO89" s="27">
        <f t="shared" si="58"/>
        <v>0</v>
      </c>
      <c r="AP89" s="28">
        <f t="shared" si="58"/>
        <v>0</v>
      </c>
      <c r="AQ89" s="29">
        <f t="shared" si="58"/>
        <v>0</v>
      </c>
      <c r="AR89" s="133"/>
      <c r="AS89" s="133"/>
    </row>
    <row r="90" spans="1:45" s="19" customFormat="1" ht="90" hidden="1">
      <c r="A90" s="188"/>
      <c r="B90" s="177"/>
      <c r="C90" s="189"/>
      <c r="D90" s="65" t="s">
        <v>35</v>
      </c>
      <c r="E90" s="21">
        <v>0</v>
      </c>
      <c r="F90" s="22">
        <v>0</v>
      </c>
      <c r="G90" s="23">
        <v>0</v>
      </c>
      <c r="H90" s="21">
        <v>0</v>
      </c>
      <c r="I90" s="22">
        <v>0</v>
      </c>
      <c r="J90" s="23">
        <v>0</v>
      </c>
      <c r="K90" s="21">
        <v>0</v>
      </c>
      <c r="L90" s="22">
        <v>0</v>
      </c>
      <c r="M90" s="23">
        <v>0</v>
      </c>
      <c r="N90" s="21">
        <v>0</v>
      </c>
      <c r="O90" s="22">
        <v>0</v>
      </c>
      <c r="P90" s="23">
        <v>0</v>
      </c>
      <c r="Q90" s="21">
        <v>0</v>
      </c>
      <c r="R90" s="22">
        <v>0</v>
      </c>
      <c r="S90" s="23">
        <v>0</v>
      </c>
      <c r="T90" s="21">
        <v>0</v>
      </c>
      <c r="U90" s="22">
        <v>0</v>
      </c>
      <c r="V90" s="23">
        <v>0</v>
      </c>
      <c r="W90" s="21">
        <v>0</v>
      </c>
      <c r="X90" s="22">
        <v>0</v>
      </c>
      <c r="Y90" s="23">
        <v>0</v>
      </c>
      <c r="Z90" s="21">
        <v>0</v>
      </c>
      <c r="AA90" s="22">
        <v>0</v>
      </c>
      <c r="AB90" s="23">
        <v>0</v>
      </c>
      <c r="AC90" s="21">
        <v>0</v>
      </c>
      <c r="AD90" s="22">
        <v>0</v>
      </c>
      <c r="AE90" s="23">
        <v>0</v>
      </c>
      <c r="AF90" s="21">
        <v>0</v>
      </c>
      <c r="AG90" s="22">
        <v>0</v>
      </c>
      <c r="AH90" s="23">
        <v>0</v>
      </c>
      <c r="AI90" s="21">
        <v>0</v>
      </c>
      <c r="AJ90" s="22">
        <v>0</v>
      </c>
      <c r="AK90" s="23">
        <v>0</v>
      </c>
      <c r="AL90" s="21">
        <v>0</v>
      </c>
      <c r="AM90" s="22">
        <v>0</v>
      </c>
      <c r="AN90" s="23">
        <v>0</v>
      </c>
      <c r="AO90" s="21">
        <v>0</v>
      </c>
      <c r="AP90" s="22">
        <v>0</v>
      </c>
      <c r="AQ90" s="23">
        <v>0</v>
      </c>
      <c r="AR90" s="133"/>
      <c r="AS90" s="133"/>
    </row>
    <row r="91" spans="1:45" s="19" customFormat="1" ht="15" hidden="1">
      <c r="A91" s="181"/>
      <c r="B91" s="92"/>
      <c r="C91" s="100"/>
      <c r="D91" s="36" t="s">
        <v>24</v>
      </c>
      <c r="E91" s="27">
        <f>E85</f>
        <v>0</v>
      </c>
      <c r="F91" s="28">
        <f aca="true" t="shared" si="59" ref="F91:AQ91">F85</f>
        <v>0</v>
      </c>
      <c r="G91" s="29">
        <f t="shared" si="59"/>
        <v>0</v>
      </c>
      <c r="H91" s="27">
        <f t="shared" si="59"/>
        <v>0</v>
      </c>
      <c r="I91" s="28">
        <f t="shared" si="59"/>
        <v>0</v>
      </c>
      <c r="J91" s="29">
        <f t="shared" si="59"/>
        <v>0</v>
      </c>
      <c r="K91" s="27">
        <f t="shared" si="59"/>
        <v>0</v>
      </c>
      <c r="L91" s="28">
        <f t="shared" si="59"/>
        <v>0</v>
      </c>
      <c r="M91" s="29">
        <f t="shared" si="59"/>
        <v>0</v>
      </c>
      <c r="N91" s="27">
        <f t="shared" si="59"/>
        <v>0</v>
      </c>
      <c r="O91" s="28">
        <f t="shared" si="59"/>
        <v>0</v>
      </c>
      <c r="P91" s="29">
        <f t="shared" si="59"/>
        <v>0</v>
      </c>
      <c r="Q91" s="27">
        <f t="shared" si="59"/>
        <v>0</v>
      </c>
      <c r="R91" s="28">
        <f t="shared" si="59"/>
        <v>0</v>
      </c>
      <c r="S91" s="29">
        <f t="shared" si="59"/>
        <v>0</v>
      </c>
      <c r="T91" s="27">
        <f t="shared" si="59"/>
        <v>0</v>
      </c>
      <c r="U91" s="28">
        <f t="shared" si="59"/>
        <v>0</v>
      </c>
      <c r="V91" s="29">
        <f t="shared" si="59"/>
        <v>0</v>
      </c>
      <c r="W91" s="27">
        <f t="shared" si="59"/>
        <v>0</v>
      </c>
      <c r="X91" s="28">
        <f t="shared" si="59"/>
        <v>0</v>
      </c>
      <c r="Y91" s="29">
        <f t="shared" si="59"/>
        <v>0</v>
      </c>
      <c r="Z91" s="27">
        <f t="shared" si="59"/>
        <v>0</v>
      </c>
      <c r="AA91" s="28">
        <f t="shared" si="59"/>
        <v>0</v>
      </c>
      <c r="AB91" s="29">
        <f t="shared" si="59"/>
        <v>0</v>
      </c>
      <c r="AC91" s="27">
        <f t="shared" si="59"/>
        <v>0</v>
      </c>
      <c r="AD91" s="28">
        <f t="shared" si="59"/>
        <v>0</v>
      </c>
      <c r="AE91" s="29">
        <f t="shared" si="59"/>
        <v>0</v>
      </c>
      <c r="AF91" s="27">
        <f t="shared" si="59"/>
        <v>0</v>
      </c>
      <c r="AG91" s="28">
        <f t="shared" si="59"/>
        <v>0</v>
      </c>
      <c r="AH91" s="29">
        <f t="shared" si="59"/>
        <v>0</v>
      </c>
      <c r="AI91" s="27">
        <f t="shared" si="59"/>
        <v>0</v>
      </c>
      <c r="AJ91" s="28">
        <f t="shared" si="59"/>
        <v>0</v>
      </c>
      <c r="AK91" s="29">
        <f t="shared" si="59"/>
        <v>0</v>
      </c>
      <c r="AL91" s="27">
        <f t="shared" si="59"/>
        <v>0</v>
      </c>
      <c r="AM91" s="28">
        <f t="shared" si="59"/>
        <v>0</v>
      </c>
      <c r="AN91" s="29">
        <f t="shared" si="59"/>
        <v>0</v>
      </c>
      <c r="AO91" s="27">
        <f t="shared" si="59"/>
        <v>0</v>
      </c>
      <c r="AP91" s="28">
        <f t="shared" si="59"/>
        <v>0</v>
      </c>
      <c r="AQ91" s="29">
        <f t="shared" si="59"/>
        <v>0</v>
      </c>
      <c r="AR91" s="133"/>
      <c r="AS91" s="133"/>
    </row>
    <row r="92" spans="1:45" s="19" customFormat="1" ht="22.5" hidden="1">
      <c r="A92" s="181"/>
      <c r="B92" s="92"/>
      <c r="C92" s="100"/>
      <c r="D92" s="36" t="s">
        <v>47</v>
      </c>
      <c r="E92" s="27">
        <f>E91</f>
        <v>0</v>
      </c>
      <c r="F92" s="28">
        <f aca="true" t="shared" si="60" ref="F92:AQ95">F91</f>
        <v>0</v>
      </c>
      <c r="G92" s="29">
        <f t="shared" si="60"/>
        <v>0</v>
      </c>
      <c r="H92" s="27">
        <f t="shared" si="60"/>
        <v>0</v>
      </c>
      <c r="I92" s="28">
        <f t="shared" si="60"/>
        <v>0</v>
      </c>
      <c r="J92" s="29">
        <f t="shared" si="60"/>
        <v>0</v>
      </c>
      <c r="K92" s="27">
        <f t="shared" si="60"/>
        <v>0</v>
      </c>
      <c r="L92" s="28">
        <f t="shared" si="60"/>
        <v>0</v>
      </c>
      <c r="M92" s="29">
        <f t="shared" si="60"/>
        <v>0</v>
      </c>
      <c r="N92" s="27">
        <f t="shared" si="60"/>
        <v>0</v>
      </c>
      <c r="O92" s="28">
        <f t="shared" si="60"/>
        <v>0</v>
      </c>
      <c r="P92" s="29">
        <f t="shared" si="60"/>
        <v>0</v>
      </c>
      <c r="Q92" s="27">
        <f t="shared" si="60"/>
        <v>0</v>
      </c>
      <c r="R92" s="28">
        <f t="shared" si="60"/>
        <v>0</v>
      </c>
      <c r="S92" s="29">
        <f t="shared" si="60"/>
        <v>0</v>
      </c>
      <c r="T92" s="27">
        <f t="shared" si="60"/>
        <v>0</v>
      </c>
      <c r="U92" s="28">
        <f t="shared" si="60"/>
        <v>0</v>
      </c>
      <c r="V92" s="29">
        <f t="shared" si="60"/>
        <v>0</v>
      </c>
      <c r="W92" s="27">
        <f t="shared" si="60"/>
        <v>0</v>
      </c>
      <c r="X92" s="28">
        <f t="shared" si="60"/>
        <v>0</v>
      </c>
      <c r="Y92" s="29">
        <f t="shared" si="60"/>
        <v>0</v>
      </c>
      <c r="Z92" s="27">
        <f t="shared" si="60"/>
        <v>0</v>
      </c>
      <c r="AA92" s="28">
        <f t="shared" si="60"/>
        <v>0</v>
      </c>
      <c r="AB92" s="29">
        <f t="shared" si="60"/>
        <v>0</v>
      </c>
      <c r="AC92" s="27">
        <f t="shared" si="60"/>
        <v>0</v>
      </c>
      <c r="AD92" s="28">
        <f t="shared" si="60"/>
        <v>0</v>
      </c>
      <c r="AE92" s="29">
        <f t="shared" si="60"/>
        <v>0</v>
      </c>
      <c r="AF92" s="27">
        <f t="shared" si="60"/>
        <v>0</v>
      </c>
      <c r="AG92" s="28">
        <f t="shared" si="60"/>
        <v>0</v>
      </c>
      <c r="AH92" s="29">
        <f t="shared" si="60"/>
        <v>0</v>
      </c>
      <c r="AI92" s="27">
        <f t="shared" si="60"/>
        <v>0</v>
      </c>
      <c r="AJ92" s="28">
        <f t="shared" si="60"/>
        <v>0</v>
      </c>
      <c r="AK92" s="29">
        <f t="shared" si="60"/>
        <v>0</v>
      </c>
      <c r="AL92" s="27">
        <f t="shared" si="60"/>
        <v>0</v>
      </c>
      <c r="AM92" s="28">
        <f t="shared" si="60"/>
        <v>0</v>
      </c>
      <c r="AN92" s="29">
        <f t="shared" si="60"/>
        <v>0</v>
      </c>
      <c r="AO92" s="27">
        <f t="shared" si="60"/>
        <v>0</v>
      </c>
      <c r="AP92" s="28">
        <f t="shared" si="60"/>
        <v>0</v>
      </c>
      <c r="AQ92" s="29">
        <f t="shared" si="60"/>
        <v>0</v>
      </c>
      <c r="AR92" s="133"/>
      <c r="AS92" s="133"/>
    </row>
    <row r="93" spans="1:45" s="19" customFormat="1" ht="22.5" hidden="1">
      <c r="A93" s="181"/>
      <c r="B93" s="92"/>
      <c r="C93" s="100"/>
      <c r="D93" s="36" t="s">
        <v>25</v>
      </c>
      <c r="E93" s="27">
        <f>E92</f>
        <v>0</v>
      </c>
      <c r="F93" s="28">
        <f t="shared" si="60"/>
        <v>0</v>
      </c>
      <c r="G93" s="29">
        <f t="shared" si="60"/>
        <v>0</v>
      </c>
      <c r="H93" s="27">
        <f t="shared" si="60"/>
        <v>0</v>
      </c>
      <c r="I93" s="28">
        <f t="shared" si="60"/>
        <v>0</v>
      </c>
      <c r="J93" s="29">
        <f t="shared" si="60"/>
        <v>0</v>
      </c>
      <c r="K93" s="27">
        <f t="shared" si="60"/>
        <v>0</v>
      </c>
      <c r="L93" s="28">
        <f t="shared" si="60"/>
        <v>0</v>
      </c>
      <c r="M93" s="29">
        <f t="shared" si="60"/>
        <v>0</v>
      </c>
      <c r="N93" s="27">
        <f t="shared" si="60"/>
        <v>0</v>
      </c>
      <c r="O93" s="28">
        <f t="shared" si="60"/>
        <v>0</v>
      </c>
      <c r="P93" s="29">
        <f t="shared" si="60"/>
        <v>0</v>
      </c>
      <c r="Q93" s="27">
        <f t="shared" si="60"/>
        <v>0</v>
      </c>
      <c r="R93" s="28">
        <f t="shared" si="60"/>
        <v>0</v>
      </c>
      <c r="S93" s="29">
        <f t="shared" si="60"/>
        <v>0</v>
      </c>
      <c r="T93" s="27">
        <f t="shared" si="60"/>
        <v>0</v>
      </c>
      <c r="U93" s="28">
        <f t="shared" si="60"/>
        <v>0</v>
      </c>
      <c r="V93" s="29">
        <f t="shared" si="60"/>
        <v>0</v>
      </c>
      <c r="W93" s="27">
        <f t="shared" si="60"/>
        <v>0</v>
      </c>
      <c r="X93" s="28">
        <f t="shared" si="60"/>
        <v>0</v>
      </c>
      <c r="Y93" s="29">
        <f t="shared" si="60"/>
        <v>0</v>
      </c>
      <c r="Z93" s="27">
        <f t="shared" si="60"/>
        <v>0</v>
      </c>
      <c r="AA93" s="28">
        <f t="shared" si="60"/>
        <v>0</v>
      </c>
      <c r="AB93" s="29">
        <f t="shared" si="60"/>
        <v>0</v>
      </c>
      <c r="AC93" s="27">
        <f t="shared" si="60"/>
        <v>0</v>
      </c>
      <c r="AD93" s="28">
        <f t="shared" si="60"/>
        <v>0</v>
      </c>
      <c r="AE93" s="29">
        <f t="shared" si="60"/>
        <v>0</v>
      </c>
      <c r="AF93" s="27">
        <f t="shared" si="60"/>
        <v>0</v>
      </c>
      <c r="AG93" s="28">
        <f t="shared" si="60"/>
        <v>0</v>
      </c>
      <c r="AH93" s="29">
        <f t="shared" si="60"/>
        <v>0</v>
      </c>
      <c r="AI93" s="27">
        <f t="shared" si="60"/>
        <v>0</v>
      </c>
      <c r="AJ93" s="28">
        <f t="shared" si="60"/>
        <v>0</v>
      </c>
      <c r="AK93" s="29">
        <f t="shared" si="60"/>
        <v>0</v>
      </c>
      <c r="AL93" s="27">
        <f t="shared" si="60"/>
        <v>0</v>
      </c>
      <c r="AM93" s="28">
        <f t="shared" si="60"/>
        <v>0</v>
      </c>
      <c r="AN93" s="29">
        <f t="shared" si="60"/>
        <v>0</v>
      </c>
      <c r="AO93" s="27">
        <f t="shared" si="60"/>
        <v>0</v>
      </c>
      <c r="AP93" s="28">
        <f t="shared" si="60"/>
        <v>0</v>
      </c>
      <c r="AQ93" s="29">
        <f t="shared" si="60"/>
        <v>0</v>
      </c>
      <c r="AR93" s="133"/>
      <c r="AS93" s="133"/>
    </row>
    <row r="94" spans="1:45" s="19" customFormat="1" ht="15" hidden="1">
      <c r="A94" s="181"/>
      <c r="B94" s="92"/>
      <c r="C94" s="100"/>
      <c r="D94" s="36" t="s">
        <v>53</v>
      </c>
      <c r="E94" s="27">
        <f>E93</f>
        <v>0</v>
      </c>
      <c r="F94" s="28">
        <f t="shared" si="60"/>
        <v>0</v>
      </c>
      <c r="G94" s="29">
        <f t="shared" si="60"/>
        <v>0</v>
      </c>
      <c r="H94" s="27">
        <f t="shared" si="60"/>
        <v>0</v>
      </c>
      <c r="I94" s="28">
        <f t="shared" si="60"/>
        <v>0</v>
      </c>
      <c r="J94" s="29">
        <f t="shared" si="60"/>
        <v>0</v>
      </c>
      <c r="K94" s="27">
        <f t="shared" si="60"/>
        <v>0</v>
      </c>
      <c r="L94" s="28">
        <f t="shared" si="60"/>
        <v>0</v>
      </c>
      <c r="M94" s="29">
        <f t="shared" si="60"/>
        <v>0</v>
      </c>
      <c r="N94" s="27">
        <f t="shared" si="60"/>
        <v>0</v>
      </c>
      <c r="O94" s="28">
        <f t="shared" si="60"/>
        <v>0</v>
      </c>
      <c r="P94" s="29">
        <f t="shared" si="60"/>
        <v>0</v>
      </c>
      <c r="Q94" s="27">
        <f t="shared" si="60"/>
        <v>0</v>
      </c>
      <c r="R94" s="28">
        <f t="shared" si="60"/>
        <v>0</v>
      </c>
      <c r="S94" s="29">
        <f t="shared" si="60"/>
        <v>0</v>
      </c>
      <c r="T94" s="27">
        <f t="shared" si="60"/>
        <v>0</v>
      </c>
      <c r="U94" s="28">
        <f t="shared" si="60"/>
        <v>0</v>
      </c>
      <c r="V94" s="29">
        <f t="shared" si="60"/>
        <v>0</v>
      </c>
      <c r="W94" s="27">
        <f t="shared" si="60"/>
        <v>0</v>
      </c>
      <c r="X94" s="28">
        <f t="shared" si="60"/>
        <v>0</v>
      </c>
      <c r="Y94" s="29">
        <f t="shared" si="60"/>
        <v>0</v>
      </c>
      <c r="Z94" s="27">
        <f t="shared" si="60"/>
        <v>0</v>
      </c>
      <c r="AA94" s="28">
        <f t="shared" si="60"/>
        <v>0</v>
      </c>
      <c r="AB94" s="29">
        <f t="shared" si="60"/>
        <v>0</v>
      </c>
      <c r="AC94" s="27">
        <f t="shared" si="60"/>
        <v>0</v>
      </c>
      <c r="AD94" s="28">
        <f t="shared" si="60"/>
        <v>0</v>
      </c>
      <c r="AE94" s="29">
        <f t="shared" si="60"/>
        <v>0</v>
      </c>
      <c r="AF94" s="27">
        <f t="shared" si="60"/>
        <v>0</v>
      </c>
      <c r="AG94" s="28">
        <f t="shared" si="60"/>
        <v>0</v>
      </c>
      <c r="AH94" s="29">
        <f t="shared" si="60"/>
        <v>0</v>
      </c>
      <c r="AI94" s="27">
        <f t="shared" si="60"/>
        <v>0</v>
      </c>
      <c r="AJ94" s="28">
        <f t="shared" si="60"/>
        <v>0</v>
      </c>
      <c r="AK94" s="29">
        <f t="shared" si="60"/>
        <v>0</v>
      </c>
      <c r="AL94" s="27">
        <f t="shared" si="60"/>
        <v>0</v>
      </c>
      <c r="AM94" s="28">
        <f t="shared" si="60"/>
        <v>0</v>
      </c>
      <c r="AN94" s="29">
        <f t="shared" si="60"/>
        <v>0</v>
      </c>
      <c r="AO94" s="27">
        <f t="shared" si="60"/>
        <v>0</v>
      </c>
      <c r="AP94" s="28">
        <f t="shared" si="60"/>
        <v>0</v>
      </c>
      <c r="AQ94" s="29">
        <f t="shared" si="60"/>
        <v>0</v>
      </c>
      <c r="AR94" s="133"/>
      <c r="AS94" s="133"/>
    </row>
    <row r="95" spans="1:45" s="19" customFormat="1" ht="22.5" hidden="1">
      <c r="A95" s="181"/>
      <c r="B95" s="92"/>
      <c r="C95" s="100"/>
      <c r="D95" s="36" t="s">
        <v>48</v>
      </c>
      <c r="E95" s="27">
        <f>E94</f>
        <v>0</v>
      </c>
      <c r="F95" s="28">
        <f t="shared" si="60"/>
        <v>0</v>
      </c>
      <c r="G95" s="29">
        <f t="shared" si="60"/>
        <v>0</v>
      </c>
      <c r="H95" s="27">
        <f t="shared" si="60"/>
        <v>0</v>
      </c>
      <c r="I95" s="28">
        <f t="shared" si="60"/>
        <v>0</v>
      </c>
      <c r="J95" s="29">
        <f t="shared" si="60"/>
        <v>0</v>
      </c>
      <c r="K95" s="27">
        <f t="shared" si="60"/>
        <v>0</v>
      </c>
      <c r="L95" s="28">
        <f t="shared" si="60"/>
        <v>0</v>
      </c>
      <c r="M95" s="29">
        <f t="shared" si="60"/>
        <v>0</v>
      </c>
      <c r="N95" s="27">
        <f t="shared" si="60"/>
        <v>0</v>
      </c>
      <c r="O95" s="28">
        <f t="shared" si="60"/>
        <v>0</v>
      </c>
      <c r="P95" s="29">
        <f t="shared" si="60"/>
        <v>0</v>
      </c>
      <c r="Q95" s="27">
        <f t="shared" si="60"/>
        <v>0</v>
      </c>
      <c r="R95" s="28">
        <f t="shared" si="60"/>
        <v>0</v>
      </c>
      <c r="S95" s="29">
        <f t="shared" si="60"/>
        <v>0</v>
      </c>
      <c r="T95" s="27">
        <f t="shared" si="60"/>
        <v>0</v>
      </c>
      <c r="U95" s="28">
        <f t="shared" si="60"/>
        <v>0</v>
      </c>
      <c r="V95" s="29">
        <f t="shared" si="60"/>
        <v>0</v>
      </c>
      <c r="W95" s="27">
        <f t="shared" si="60"/>
        <v>0</v>
      </c>
      <c r="X95" s="28">
        <f t="shared" si="60"/>
        <v>0</v>
      </c>
      <c r="Y95" s="29">
        <f t="shared" si="60"/>
        <v>0</v>
      </c>
      <c r="Z95" s="27">
        <f t="shared" si="60"/>
        <v>0</v>
      </c>
      <c r="AA95" s="28">
        <f t="shared" si="60"/>
        <v>0</v>
      </c>
      <c r="AB95" s="29">
        <f t="shared" si="60"/>
        <v>0</v>
      </c>
      <c r="AC95" s="27">
        <f t="shared" si="60"/>
        <v>0</v>
      </c>
      <c r="AD95" s="28">
        <f t="shared" si="60"/>
        <v>0</v>
      </c>
      <c r="AE95" s="29">
        <f t="shared" si="60"/>
        <v>0</v>
      </c>
      <c r="AF95" s="27">
        <f t="shared" si="60"/>
        <v>0</v>
      </c>
      <c r="AG95" s="28">
        <f t="shared" si="60"/>
        <v>0</v>
      </c>
      <c r="AH95" s="29">
        <f t="shared" si="60"/>
        <v>0</v>
      </c>
      <c r="AI95" s="27">
        <f t="shared" si="60"/>
        <v>0</v>
      </c>
      <c r="AJ95" s="28">
        <f t="shared" si="60"/>
        <v>0</v>
      </c>
      <c r="AK95" s="29">
        <f t="shared" si="60"/>
        <v>0</v>
      </c>
      <c r="AL95" s="27">
        <f t="shared" si="60"/>
        <v>0</v>
      </c>
      <c r="AM95" s="28">
        <f t="shared" si="60"/>
        <v>0</v>
      </c>
      <c r="AN95" s="29">
        <f t="shared" si="60"/>
        <v>0</v>
      </c>
      <c r="AO95" s="27">
        <f t="shared" si="60"/>
        <v>0</v>
      </c>
      <c r="AP95" s="28">
        <f t="shared" si="60"/>
        <v>0</v>
      </c>
      <c r="AQ95" s="29">
        <f t="shared" si="60"/>
        <v>0</v>
      </c>
      <c r="AR95" s="133"/>
      <c r="AS95" s="133"/>
    </row>
    <row r="96" spans="1:45" ht="90">
      <c r="A96" s="181"/>
      <c r="B96" s="92"/>
      <c r="C96" s="100"/>
      <c r="D96" s="36" t="s">
        <v>35</v>
      </c>
      <c r="E96" s="27">
        <f>SUM(H96,K96,N96,Q96,T96,W96,Z96,AC96,AF96,AI96,AL96,AO96)</f>
        <v>826.5999999999999</v>
      </c>
      <c r="F96" s="28">
        <f>SUM(I96,L96,O96,R96,U96,X96,AA96,AD96,AG96,AJ96,AM96,AP96)</f>
        <v>598.9</v>
      </c>
      <c r="G96" s="59">
        <f>F96/E96*100</f>
        <v>72.45342366319865</v>
      </c>
      <c r="H96" s="27">
        <f>H53</f>
        <v>0</v>
      </c>
      <c r="I96" s="28">
        <f>I53</f>
        <v>0</v>
      </c>
      <c r="J96" s="59">
        <v>0</v>
      </c>
      <c r="K96" s="27">
        <f>K53</f>
        <v>0</v>
      </c>
      <c r="L96" s="28">
        <f>L53</f>
        <v>0</v>
      </c>
      <c r="M96" s="59">
        <v>0</v>
      </c>
      <c r="N96" s="27">
        <f>N53</f>
        <v>0</v>
      </c>
      <c r="O96" s="28">
        <f>O53</f>
        <v>0</v>
      </c>
      <c r="P96" s="59">
        <v>0</v>
      </c>
      <c r="Q96" s="27">
        <f>Q53</f>
        <v>0</v>
      </c>
      <c r="R96" s="28">
        <f>R53</f>
        <v>0</v>
      </c>
      <c r="S96" s="59">
        <v>0</v>
      </c>
      <c r="T96" s="27">
        <f>T53</f>
        <v>227.7</v>
      </c>
      <c r="U96" s="28">
        <f>U53</f>
        <v>0</v>
      </c>
      <c r="V96" s="59">
        <v>0</v>
      </c>
      <c r="W96" s="27">
        <f>W53</f>
        <v>598.9</v>
      </c>
      <c r="X96" s="28">
        <f>X53</f>
        <v>598.9</v>
      </c>
      <c r="Y96" s="59">
        <f>X96/W96*100</f>
        <v>100</v>
      </c>
      <c r="Z96" s="27">
        <f>Z53</f>
        <v>0</v>
      </c>
      <c r="AA96" s="28">
        <f>AA53</f>
        <v>0</v>
      </c>
      <c r="AB96" s="59">
        <v>0</v>
      </c>
      <c r="AC96" s="27">
        <f>AC53</f>
        <v>0</v>
      </c>
      <c r="AD96" s="28">
        <f>AD53</f>
        <v>0</v>
      </c>
      <c r="AE96" s="59">
        <v>0</v>
      </c>
      <c r="AF96" s="27">
        <f>AF53</f>
        <v>0</v>
      </c>
      <c r="AG96" s="28">
        <f>AG53</f>
        <v>0</v>
      </c>
      <c r="AH96" s="59">
        <v>0</v>
      </c>
      <c r="AI96" s="27">
        <f>AI53</f>
        <v>0</v>
      </c>
      <c r="AJ96" s="28">
        <f>AJ53</f>
        <v>0</v>
      </c>
      <c r="AK96" s="59">
        <v>0</v>
      </c>
      <c r="AL96" s="27">
        <f>AL53</f>
        <v>0</v>
      </c>
      <c r="AM96" s="28">
        <f>AM53</f>
        <v>0</v>
      </c>
      <c r="AN96" s="59">
        <v>0</v>
      </c>
      <c r="AO96" s="27">
        <f>AO53</f>
        <v>0</v>
      </c>
      <c r="AP96" s="28">
        <f>AP53</f>
        <v>0</v>
      </c>
      <c r="AQ96" s="59">
        <v>0</v>
      </c>
      <c r="AR96" s="40"/>
      <c r="AS96" s="40"/>
    </row>
    <row r="97" spans="1:45" s="19" customFormat="1" ht="0.75" customHeight="1">
      <c r="A97" s="18"/>
      <c r="B97" s="20"/>
      <c r="C97" s="31"/>
      <c r="D97" s="32"/>
      <c r="E97" s="30"/>
      <c r="F97" s="30"/>
      <c r="G97" s="30"/>
      <c r="H97" s="30"/>
      <c r="I97" s="30"/>
      <c r="J97" s="30"/>
      <c r="K97" s="30"/>
      <c r="L97" s="30"/>
      <c r="M97" s="30"/>
      <c r="N97" s="180"/>
      <c r="O97" s="180"/>
      <c r="P97" s="18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10"/>
      <c r="AS97" s="10"/>
    </row>
    <row r="98" spans="1:45" s="19" customFormat="1" ht="15">
      <c r="A98" s="18"/>
      <c r="B98" s="20"/>
      <c r="C98" s="31"/>
      <c r="D98" s="32"/>
      <c r="E98" s="30"/>
      <c r="F98" s="30"/>
      <c r="G98" s="30"/>
      <c r="H98" s="30"/>
      <c r="I98" s="30"/>
      <c r="J98" s="30"/>
      <c r="K98" s="30"/>
      <c r="L98" s="30"/>
      <c r="M98" s="30"/>
      <c r="N98" s="77"/>
      <c r="O98" s="77"/>
      <c r="P98" s="77"/>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10"/>
      <c r="AS98" s="10"/>
    </row>
    <row r="99" spans="1:21" ht="19.5" customHeight="1">
      <c r="A99" s="99" t="s">
        <v>56</v>
      </c>
      <c r="B99" s="99"/>
      <c r="C99" s="99"/>
      <c r="D99" s="99"/>
      <c r="E99" s="99"/>
      <c r="F99" s="99"/>
      <c r="G99" s="82"/>
      <c r="H99" s="37"/>
      <c r="I99" s="37"/>
      <c r="J99" s="185" t="s">
        <v>58</v>
      </c>
      <c r="K99" s="185"/>
      <c r="L99" s="185"/>
      <c r="M99" s="185"/>
      <c r="N99" s="185"/>
      <c r="O99" s="185"/>
      <c r="P99" s="185"/>
      <c r="Q99" s="185"/>
      <c r="R99" s="185"/>
      <c r="S99" s="11"/>
      <c r="T99" s="11"/>
      <c r="U99" s="11"/>
    </row>
    <row r="100" spans="1:25" ht="18.75" customHeight="1" hidden="1">
      <c r="A100" s="178"/>
      <c r="B100" s="179"/>
      <c r="C100" s="179"/>
      <c r="D100" s="179"/>
      <c r="E100" s="83"/>
      <c r="F100" s="83"/>
      <c r="G100" s="84"/>
      <c r="H100" s="37"/>
      <c r="I100" s="37"/>
      <c r="J100" s="103"/>
      <c r="K100" s="165"/>
      <c r="L100" s="165"/>
      <c r="M100" s="165"/>
      <c r="N100" s="165"/>
      <c r="O100" s="165"/>
      <c r="P100" s="165"/>
      <c r="Q100" s="165"/>
      <c r="R100" s="165"/>
      <c r="S100" s="8"/>
      <c r="T100" s="8"/>
      <c r="U100" s="8"/>
      <c r="V100" s="8"/>
      <c r="W100" s="8"/>
      <c r="X100" s="8"/>
      <c r="Y100" s="8"/>
    </row>
    <row r="101" spans="1:27" ht="16.5" customHeight="1">
      <c r="A101" s="102" t="s">
        <v>90</v>
      </c>
      <c r="B101" s="103"/>
      <c r="C101" s="103"/>
      <c r="D101" s="103"/>
      <c r="E101" s="103"/>
      <c r="F101" s="83"/>
      <c r="G101" s="84"/>
      <c r="H101" s="37"/>
      <c r="I101" s="37"/>
      <c r="J101" s="166"/>
      <c r="K101" s="167"/>
      <c r="L101" s="167"/>
      <c r="M101" s="167"/>
      <c r="N101" s="167"/>
      <c r="O101" s="167"/>
      <c r="P101" s="167"/>
      <c r="Q101" s="167"/>
      <c r="R101" s="167"/>
      <c r="S101" s="8"/>
      <c r="T101" s="8"/>
      <c r="U101" s="8"/>
      <c r="V101" s="11"/>
      <c r="W101" s="11"/>
      <c r="X101" s="11"/>
      <c r="Y101" s="11"/>
      <c r="Z101" s="11"/>
      <c r="AA101" s="11"/>
    </row>
    <row r="102" spans="1:26" ht="17.25" customHeight="1">
      <c r="A102" s="3"/>
      <c r="B102" s="91" t="s">
        <v>33</v>
      </c>
      <c r="C102" s="91"/>
      <c r="D102" s="91"/>
      <c r="E102" s="83"/>
      <c r="F102" s="83"/>
      <c r="G102" s="82"/>
      <c r="H102" s="17"/>
      <c r="I102" s="37"/>
      <c r="J102" s="37"/>
      <c r="K102" s="37"/>
      <c r="L102" s="168"/>
      <c r="M102" s="168"/>
      <c r="N102" s="168"/>
      <c r="O102" s="168"/>
      <c r="P102" s="168"/>
      <c r="Q102" s="168"/>
      <c r="R102" s="168"/>
      <c r="S102" s="11"/>
      <c r="T102" s="11"/>
      <c r="U102" s="11"/>
      <c r="V102" s="8"/>
      <c r="W102" s="8"/>
      <c r="X102" s="8"/>
      <c r="Y102" s="8"/>
      <c r="Z102" s="8"/>
    </row>
    <row r="103" spans="1:26" ht="15.75" customHeight="1" hidden="1">
      <c r="A103" s="3"/>
      <c r="B103" s="12"/>
      <c r="C103" s="12"/>
      <c r="D103" s="12"/>
      <c r="E103" s="83"/>
      <c r="F103" s="83"/>
      <c r="G103" s="83"/>
      <c r="H103" s="5"/>
      <c r="I103" s="5"/>
      <c r="J103" s="5"/>
      <c r="K103" s="5"/>
      <c r="L103" s="13"/>
      <c r="M103" s="13"/>
      <c r="N103" s="13"/>
      <c r="O103" s="13"/>
      <c r="Q103" s="38"/>
      <c r="R103" s="38"/>
      <c r="S103" s="38"/>
      <c r="T103" s="38"/>
      <c r="U103" s="38"/>
      <c r="V103" s="38"/>
      <c r="W103" s="38"/>
      <c r="X103" s="38"/>
      <c r="Y103" s="38"/>
      <c r="Z103" s="38"/>
    </row>
    <row r="104" spans="9:25" ht="8.25" customHeight="1">
      <c r="I104" s="37"/>
      <c r="J104" s="37"/>
      <c r="K104" s="37"/>
      <c r="L104" s="37"/>
      <c r="M104" s="37"/>
      <c r="N104" s="37"/>
      <c r="O104" s="37"/>
      <c r="P104" s="9"/>
      <c r="Q104" s="11"/>
      <c r="R104" s="11"/>
      <c r="S104" s="11"/>
      <c r="T104" s="11"/>
      <c r="U104" s="11"/>
      <c r="V104" s="11"/>
      <c r="W104" s="11"/>
      <c r="X104" s="11"/>
      <c r="Y104" s="11"/>
    </row>
    <row r="105" spans="1:23" ht="15">
      <c r="A105" s="88" t="s">
        <v>59</v>
      </c>
      <c r="B105" s="89"/>
      <c r="C105" s="89"/>
      <c r="D105" s="89"/>
      <c r="E105" s="89"/>
      <c r="F105" s="89"/>
      <c r="G105" s="90"/>
      <c r="H105" s="90"/>
      <c r="I105" s="37"/>
      <c r="J105" s="37"/>
      <c r="K105" s="37"/>
      <c r="L105" s="37"/>
      <c r="M105" s="37"/>
      <c r="N105" s="37"/>
      <c r="O105" s="37"/>
      <c r="V105" s="64"/>
      <c r="W105" s="64"/>
    </row>
    <row r="106" ht="15.75">
      <c r="A106" s="4"/>
    </row>
    <row r="107" spans="1:6" ht="15.75">
      <c r="A107" s="4"/>
      <c r="E107" s="85"/>
      <c r="F107" s="85"/>
    </row>
    <row r="108" ht="15">
      <c r="A108" s="5"/>
    </row>
  </sheetData>
  <sheetProtection/>
  <mergeCells count="143">
    <mergeCell ref="AS24:AS28"/>
    <mergeCell ref="AR32:AR37"/>
    <mergeCell ref="AS32:AS37"/>
    <mergeCell ref="AR60:AR65"/>
    <mergeCell ref="AS60:AS65"/>
    <mergeCell ref="AR40:AR44"/>
    <mergeCell ref="AS40:AS44"/>
    <mergeCell ref="AR54:AR59"/>
    <mergeCell ref="AS54:AS59"/>
    <mergeCell ref="A18:A23"/>
    <mergeCell ref="B18:B23"/>
    <mergeCell ref="C18:C23"/>
    <mergeCell ref="A24:A29"/>
    <mergeCell ref="B24:B29"/>
    <mergeCell ref="C24:C29"/>
    <mergeCell ref="AS66:AS71"/>
    <mergeCell ref="A73:A78"/>
    <mergeCell ref="AR79:AR84"/>
    <mergeCell ref="AR73:AR78"/>
    <mergeCell ref="A79:A84"/>
    <mergeCell ref="B79:B84"/>
    <mergeCell ref="B73:B78"/>
    <mergeCell ref="C79:C84"/>
    <mergeCell ref="B66:B71"/>
    <mergeCell ref="AS85:AS95"/>
    <mergeCell ref="A100:D100"/>
    <mergeCell ref="N97:P97"/>
    <mergeCell ref="A91:A96"/>
    <mergeCell ref="AS73:AS78"/>
    <mergeCell ref="J99:R99"/>
    <mergeCell ref="A85:A90"/>
    <mergeCell ref="B85:B90"/>
    <mergeCell ref="C85:C90"/>
    <mergeCell ref="J100:R100"/>
    <mergeCell ref="J101:R101"/>
    <mergeCell ref="L102:R102"/>
    <mergeCell ref="B91:B96"/>
    <mergeCell ref="AR85:AR95"/>
    <mergeCell ref="AR66:AR71"/>
    <mergeCell ref="AR24:AR28"/>
    <mergeCell ref="A12:A17"/>
    <mergeCell ref="B12:B17"/>
    <mergeCell ref="C12:C17"/>
    <mergeCell ref="C38:W38"/>
    <mergeCell ref="AS12:AS16"/>
    <mergeCell ref="AS18:AS22"/>
    <mergeCell ref="AR12:AR16"/>
    <mergeCell ref="C30:W30"/>
    <mergeCell ref="AR18:AR22"/>
    <mergeCell ref="A66:A71"/>
    <mergeCell ref="C66:C71"/>
    <mergeCell ref="C39:W39"/>
    <mergeCell ref="C46:W46"/>
    <mergeCell ref="A60:A65"/>
    <mergeCell ref="C60:C65"/>
    <mergeCell ref="C47:W47"/>
    <mergeCell ref="A48:A53"/>
    <mergeCell ref="B40:B45"/>
    <mergeCell ref="B60:B65"/>
    <mergeCell ref="X7:X8"/>
    <mergeCell ref="J7:J8"/>
    <mergeCell ref="E7:E8"/>
    <mergeCell ref="K7:K8"/>
    <mergeCell ref="L7:L8"/>
    <mergeCell ref="P7:P8"/>
    <mergeCell ref="I7:I8"/>
    <mergeCell ref="F7:F8"/>
    <mergeCell ref="O7:O8"/>
    <mergeCell ref="Q7:Q8"/>
    <mergeCell ref="AH7:AH8"/>
    <mergeCell ref="C10:W10"/>
    <mergeCell ref="C11:W11"/>
    <mergeCell ref="I1:R2"/>
    <mergeCell ref="A3:R3"/>
    <mergeCell ref="A5:A8"/>
    <mergeCell ref="B5:B8"/>
    <mergeCell ref="G7:G8"/>
    <mergeCell ref="A4:AH4"/>
    <mergeCell ref="Z7:Z8"/>
    <mergeCell ref="AE7:AE8"/>
    <mergeCell ref="C5:C8"/>
    <mergeCell ref="R7:R8"/>
    <mergeCell ref="AI6:AK6"/>
    <mergeCell ref="AG7:AG8"/>
    <mergeCell ref="AK7:AK8"/>
    <mergeCell ref="H5:AQ5"/>
    <mergeCell ref="Z6:AB6"/>
    <mergeCell ref="AB7:AB8"/>
    <mergeCell ref="AA7:AA8"/>
    <mergeCell ref="AL7:AL8"/>
    <mergeCell ref="Q6:S6"/>
    <mergeCell ref="AL6:AN6"/>
    <mergeCell ref="AO6:AQ6"/>
    <mergeCell ref="AR5:AR8"/>
    <mergeCell ref="AP7:AP8"/>
    <mergeCell ref="AI7:AI8"/>
    <mergeCell ref="AN7:AN8"/>
    <mergeCell ref="AM7:AM8"/>
    <mergeCell ref="AO7:AO8"/>
    <mergeCell ref="H6:J6"/>
    <mergeCell ref="K6:M6"/>
    <mergeCell ref="N6:P6"/>
    <mergeCell ref="S7:S8"/>
    <mergeCell ref="AS79:AS84"/>
    <mergeCell ref="AF7:AF8"/>
    <mergeCell ref="AC7:AC8"/>
    <mergeCell ref="N7:N8"/>
    <mergeCell ref="Y7:Y8"/>
    <mergeCell ref="T7:T8"/>
    <mergeCell ref="AS5:AS8"/>
    <mergeCell ref="AQ7:AQ8"/>
    <mergeCell ref="AJ7:AJ8"/>
    <mergeCell ref="AF6:AH6"/>
    <mergeCell ref="D5:D8"/>
    <mergeCell ref="W7:W8"/>
    <mergeCell ref="T6:V6"/>
    <mergeCell ref="W6:Y6"/>
    <mergeCell ref="AD7:AD8"/>
    <mergeCell ref="AC6:AE6"/>
    <mergeCell ref="A32:A37"/>
    <mergeCell ref="A54:A59"/>
    <mergeCell ref="C40:C45"/>
    <mergeCell ref="C48:C53"/>
    <mergeCell ref="B48:B53"/>
    <mergeCell ref="A40:A45"/>
    <mergeCell ref="C32:C37"/>
    <mergeCell ref="C73:C78"/>
    <mergeCell ref="C91:C96"/>
    <mergeCell ref="H7:H8"/>
    <mergeCell ref="M7:M8"/>
    <mergeCell ref="V7:V8"/>
    <mergeCell ref="U7:U8"/>
    <mergeCell ref="C31:W31"/>
    <mergeCell ref="AR48:AR52"/>
    <mergeCell ref="AS48:AS52"/>
    <mergeCell ref="A105:H105"/>
    <mergeCell ref="B102:D102"/>
    <mergeCell ref="B54:B59"/>
    <mergeCell ref="E5:G6"/>
    <mergeCell ref="A99:F99"/>
    <mergeCell ref="C54:C59"/>
    <mergeCell ref="B32:B37"/>
    <mergeCell ref="A101:E101"/>
  </mergeCells>
  <printOptions horizontalCentered="1"/>
  <pageMargins left="0" right="0" top="0" bottom="0" header="0.31496062992125984" footer="0.31496062992125984"/>
  <pageSetup fitToHeight="2" fitToWidth="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2021-10-18T10:37:04Z</dcterms:modified>
  <cp:category/>
  <cp:version/>
  <cp:contentType/>
  <cp:contentStatus/>
</cp:coreProperties>
</file>