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23250" windowHeight="12675"/>
  </bookViews>
  <sheets>
    <sheet name="план" sheetId="2" r:id="rId1"/>
  </sheets>
  <definedNames>
    <definedName name="_xlnm.Print_Titles" localSheetId="0">план!$6:$9</definedName>
  </definedNames>
  <calcPr calcId="144525" refMode="R1C1"/>
</workbook>
</file>

<file path=xl/calcChain.xml><?xml version="1.0" encoding="utf-8"?>
<calcChain xmlns="http://schemas.openxmlformats.org/spreadsheetml/2006/main">
  <c r="G89" i="2" l="1"/>
  <c r="AG88" i="2"/>
  <c r="U88" i="2"/>
  <c r="AD87" i="2"/>
  <c r="T87" i="2"/>
  <c r="L87" i="2"/>
  <c r="F87" i="2" s="1"/>
  <c r="AO86" i="2"/>
  <c r="AK86" i="2"/>
  <c r="AK88" i="2" s="1"/>
  <c r="AG86" i="2"/>
  <c r="AD86" i="2"/>
  <c r="AC86" i="2"/>
  <c r="AC88" i="2" s="1"/>
  <c r="AC84" i="2" s="1"/>
  <c r="Y86" i="2"/>
  <c r="Y88" i="2" s="1"/>
  <c r="X86" i="2"/>
  <c r="X88" i="2" s="1"/>
  <c r="U86" i="2"/>
  <c r="T86" i="2"/>
  <c r="T88" i="2" s="1"/>
  <c r="Q86" i="2"/>
  <c r="Q88" i="2" s="1"/>
  <c r="Q84" i="2" s="1"/>
  <c r="P86" i="2"/>
  <c r="P88" i="2" s="1"/>
  <c r="O86" i="2"/>
  <c r="L86" i="2"/>
  <c r="L88" i="2" s="1"/>
  <c r="L84" i="2" s="1"/>
  <c r="K86" i="2"/>
  <c r="AR85" i="2"/>
  <c r="AR86" i="2" s="1"/>
  <c r="AR88" i="2" s="1"/>
  <c r="AQ85" i="2"/>
  <c r="AQ86" i="2" s="1"/>
  <c r="AP85" i="2"/>
  <c r="AO85" i="2"/>
  <c r="AN85" i="2"/>
  <c r="AN86" i="2" s="1"/>
  <c r="AM85" i="2"/>
  <c r="AM86" i="2" s="1"/>
  <c r="AM88" i="2" s="1"/>
  <c r="AL85" i="2"/>
  <c r="AK85" i="2"/>
  <c r="AJ85" i="2"/>
  <c r="AJ86" i="2" s="1"/>
  <c r="AJ88" i="2" s="1"/>
  <c r="AI85" i="2"/>
  <c r="AI86" i="2" s="1"/>
  <c r="AH85" i="2"/>
  <c r="AG85" i="2"/>
  <c r="AF85" i="2"/>
  <c r="AF86" i="2" s="1"/>
  <c r="AF88" i="2" s="1"/>
  <c r="AE85" i="2"/>
  <c r="AE86" i="2" s="1"/>
  <c r="AE88" i="2" s="1"/>
  <c r="AD85" i="2"/>
  <c r="AC85" i="2"/>
  <c r="AB85" i="2"/>
  <c r="AB86" i="2" s="1"/>
  <c r="AA85" i="2"/>
  <c r="AA86" i="2" s="1"/>
  <c r="Z85" i="2"/>
  <c r="Y85" i="2"/>
  <c r="W85" i="2"/>
  <c r="W86" i="2" s="1"/>
  <c r="W88" i="2" s="1"/>
  <c r="V85" i="2"/>
  <c r="U85" i="2"/>
  <c r="T85" i="2"/>
  <c r="S85" i="2"/>
  <c r="S86" i="2" s="1"/>
  <c r="S88" i="2" s="1"/>
  <c r="R85" i="2"/>
  <c r="Q85" i="2"/>
  <c r="P85" i="2"/>
  <c r="N85" i="2"/>
  <c r="M85" i="2"/>
  <c r="M86" i="2" s="1"/>
  <c r="M88" i="2" s="1"/>
  <c r="L85" i="2"/>
  <c r="K85" i="2"/>
  <c r="J85" i="2"/>
  <c r="I85" i="2"/>
  <c r="I86" i="2" s="1"/>
  <c r="AG84" i="2"/>
  <c r="X84" i="2"/>
  <c r="U84" i="2"/>
  <c r="S84" i="2"/>
  <c r="AO80" i="2"/>
  <c r="AK80" i="2"/>
  <c r="AC80" i="2"/>
  <c r="AR78" i="2"/>
  <c r="AR80" i="2" s="1"/>
  <c r="AO78" i="2"/>
  <c r="AN78" i="2"/>
  <c r="AN80" i="2" s="1"/>
  <c r="AL78" i="2"/>
  <c r="AK78" i="2"/>
  <c r="AK76" i="2" s="1"/>
  <c r="AH78" i="2"/>
  <c r="AH80" i="2" s="1"/>
  <c r="AC78" i="2"/>
  <c r="Q78" i="2"/>
  <c r="Q80" i="2" s="1"/>
  <c r="AR77" i="2"/>
  <c r="AQ77" i="2"/>
  <c r="AO77" i="2"/>
  <c r="AN77" i="2"/>
  <c r="AL77" i="2"/>
  <c r="AK77" i="2"/>
  <c r="AI77" i="2"/>
  <c r="AI78" i="2" s="1"/>
  <c r="AI80" i="2" s="1"/>
  <c r="AH77" i="2"/>
  <c r="AF77" i="2"/>
  <c r="AE77" i="2"/>
  <c r="AE78" i="2" s="1"/>
  <c r="AC77" i="2"/>
  <c r="AB77" i="2"/>
  <c r="W77" i="2"/>
  <c r="T77" i="2"/>
  <c r="T78" i="2" s="1"/>
  <c r="T80" i="2" s="1"/>
  <c r="Q77" i="2"/>
  <c r="N77" i="2"/>
  <c r="N78" i="2" s="1"/>
  <c r="N80" i="2" s="1"/>
  <c r="K77" i="2"/>
  <c r="K78" i="2" s="1"/>
  <c r="AO76" i="2"/>
  <c r="AI76" i="2"/>
  <c r="AH76" i="2"/>
  <c r="AE76" i="2"/>
  <c r="AC76" i="2"/>
  <c r="Q76" i="2"/>
  <c r="AR71" i="2"/>
  <c r="AO71" i="2"/>
  <c r="AO70" i="2"/>
  <c r="AI70" i="2"/>
  <c r="AI71" i="2" s="1"/>
  <c r="Z69" i="2"/>
  <c r="Q69" i="2"/>
  <c r="AQ68" i="2"/>
  <c r="AQ70" i="2" s="1"/>
  <c r="AQ71" i="2" s="1"/>
  <c r="AM68" i="2"/>
  <c r="AM70" i="2" s="1"/>
  <c r="AM71" i="2" s="1"/>
  <c r="AK68" i="2"/>
  <c r="AK70" i="2" s="1"/>
  <c r="AK71" i="2" s="1"/>
  <c r="AI68" i="2"/>
  <c r="AE68" i="2"/>
  <c r="AE70" i="2" s="1"/>
  <c r="AC68" i="2"/>
  <c r="AC70" i="2" s="1"/>
  <c r="AC71" i="2" s="1"/>
  <c r="AA68" i="2"/>
  <c r="AA70" i="2" s="1"/>
  <c r="AA71" i="2" s="1"/>
  <c r="W68" i="2"/>
  <c r="W70" i="2" s="1"/>
  <c r="W71" i="2" s="1"/>
  <c r="U68" i="2"/>
  <c r="S68" i="2"/>
  <c r="S70" i="2" s="1"/>
  <c r="S71" i="2" s="1"/>
  <c r="Q68" i="2"/>
  <c r="Q70" i="2" s="1"/>
  <c r="Q71" i="2" s="1"/>
  <c r="O68" i="2"/>
  <c r="O70" i="2" s="1"/>
  <c r="O71" i="2" s="1"/>
  <c r="K68" i="2"/>
  <c r="K70" i="2" s="1"/>
  <c r="K71" i="2" s="1"/>
  <c r="AR67" i="2"/>
  <c r="AR68" i="2" s="1"/>
  <c r="AQ67" i="2"/>
  <c r="AP67" i="2"/>
  <c r="AP68" i="2" s="1"/>
  <c r="AP70" i="2" s="1"/>
  <c r="AP71" i="2" s="1"/>
  <c r="AO67" i="2"/>
  <c r="AO68" i="2" s="1"/>
  <c r="AN67" i="2"/>
  <c r="AN68" i="2" s="1"/>
  <c r="AN70" i="2" s="1"/>
  <c r="AN71" i="2" s="1"/>
  <c r="AM67" i="2"/>
  <c r="AL67" i="2"/>
  <c r="AL68" i="2" s="1"/>
  <c r="AL70" i="2" s="1"/>
  <c r="AL71" i="2" s="1"/>
  <c r="AK67" i="2"/>
  <c r="AJ67" i="2"/>
  <c r="AJ68" i="2" s="1"/>
  <c r="AJ70" i="2" s="1"/>
  <c r="AJ71" i="2" s="1"/>
  <c r="AI67" i="2"/>
  <c r="AH67" i="2"/>
  <c r="AH68" i="2" s="1"/>
  <c r="AH70" i="2" s="1"/>
  <c r="AH71" i="2" s="1"/>
  <c r="AG67" i="2"/>
  <c r="AG68" i="2" s="1"/>
  <c r="AG70" i="2" s="1"/>
  <c r="AG71" i="2" s="1"/>
  <c r="AF67" i="2"/>
  <c r="AF68" i="2" s="1"/>
  <c r="AF70" i="2" s="1"/>
  <c r="AF71" i="2" s="1"/>
  <c r="AE67" i="2"/>
  <c r="AD67" i="2"/>
  <c r="AD68" i="2" s="1"/>
  <c r="AD70" i="2" s="1"/>
  <c r="AD71" i="2" s="1"/>
  <c r="AC67" i="2"/>
  <c r="AB67" i="2"/>
  <c r="AB68" i="2" s="1"/>
  <c r="AB70" i="2" s="1"/>
  <c r="AA67" i="2"/>
  <c r="Z67" i="2"/>
  <c r="Z68" i="2" s="1"/>
  <c r="Z70" i="2" s="1"/>
  <c r="Y67" i="2"/>
  <c r="Y68" i="2" s="1"/>
  <c r="Y70" i="2" s="1"/>
  <c r="Y71" i="2" s="1"/>
  <c r="X67" i="2"/>
  <c r="X68" i="2" s="1"/>
  <c r="X70" i="2" s="1"/>
  <c r="W67" i="2"/>
  <c r="V67" i="2"/>
  <c r="V68" i="2" s="1"/>
  <c r="V70" i="2" s="1"/>
  <c r="V71" i="2" s="1"/>
  <c r="U67" i="2"/>
  <c r="T67" i="2"/>
  <c r="T68" i="2" s="1"/>
  <c r="T70" i="2" s="1"/>
  <c r="T71" i="2" s="1"/>
  <c r="S67" i="2"/>
  <c r="R67" i="2"/>
  <c r="R68" i="2" s="1"/>
  <c r="R70" i="2" s="1"/>
  <c r="R71" i="2" s="1"/>
  <c r="Q67" i="2"/>
  <c r="P67" i="2"/>
  <c r="P68" i="2" s="1"/>
  <c r="P70" i="2" s="1"/>
  <c r="O67" i="2"/>
  <c r="N67" i="2"/>
  <c r="N68" i="2" s="1"/>
  <c r="N70" i="2" s="1"/>
  <c r="N71" i="2" s="1"/>
  <c r="M67" i="2"/>
  <c r="M68" i="2" s="1"/>
  <c r="M70" i="2" s="1"/>
  <c r="M71" i="2" s="1"/>
  <c r="L67" i="2"/>
  <c r="L68" i="2" s="1"/>
  <c r="L70" i="2" s="1"/>
  <c r="K67" i="2"/>
  <c r="J67" i="2"/>
  <c r="J68" i="2" s="1"/>
  <c r="J70" i="2" s="1"/>
  <c r="J71" i="2" s="1"/>
  <c r="G71" i="2" s="1"/>
  <c r="I67" i="2"/>
  <c r="I68" i="2" s="1"/>
  <c r="I70" i="2" s="1"/>
  <c r="I71" i="2" s="1"/>
  <c r="H67" i="2"/>
  <c r="H68" i="2" s="1"/>
  <c r="H70" i="2" s="1"/>
  <c r="AR66" i="2"/>
  <c r="AQ66" i="2"/>
  <c r="AP66" i="2"/>
  <c r="AO66" i="2"/>
  <c r="AN66" i="2"/>
  <c r="AM66" i="2"/>
  <c r="AL66" i="2"/>
  <c r="AK66" i="2"/>
  <c r="AJ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P66" i="2"/>
  <c r="Q66" i="2" s="1"/>
  <c r="O66" i="2"/>
  <c r="K66" i="2"/>
  <c r="J66" i="2"/>
  <c r="I66" i="2"/>
  <c r="AR65" i="2"/>
  <c r="AQ65" i="2"/>
  <c r="AO65" i="2"/>
  <c r="AN65" i="2"/>
  <c r="AL65" i="2"/>
  <c r="AK65" i="2"/>
  <c r="AI65" i="2"/>
  <c r="AF65" i="2"/>
  <c r="AE65" i="2"/>
  <c r="AC65" i="2"/>
  <c r="Z65" i="2"/>
  <c r="Y65" i="2"/>
  <c r="N65" i="2"/>
  <c r="K65" i="2"/>
  <c r="I65" i="2"/>
  <c r="AF64" i="2"/>
  <c r="T64" i="2"/>
  <c r="O64" i="2"/>
  <c r="K64" i="2"/>
  <c r="AG63" i="2"/>
  <c r="AR62" i="2"/>
  <c r="AO62" i="2"/>
  <c r="AL62" i="2"/>
  <c r="AF62" i="2"/>
  <c r="AC62" i="2"/>
  <c r="Z62" i="2"/>
  <c r="W62" i="2"/>
  <c r="T62" i="2"/>
  <c r="R62" i="2"/>
  <c r="Q62" i="2"/>
  <c r="N62" i="2"/>
  <c r="K62" i="2"/>
  <c r="AR61" i="2"/>
  <c r="AO61" i="2"/>
  <c r="AN61" i="2"/>
  <c r="AL61" i="2"/>
  <c r="AI61" i="2"/>
  <c r="AF61" i="2"/>
  <c r="AC61" i="2"/>
  <c r="X61" i="2"/>
  <c r="W61" i="2"/>
  <c r="T61" i="2"/>
  <c r="Q61" i="2"/>
  <c r="N61" i="2"/>
  <c r="L61" i="2"/>
  <c r="K61" i="2"/>
  <c r="AN60" i="2"/>
  <c r="AE60" i="2"/>
  <c r="Y60" i="2"/>
  <c r="Z60" i="2" s="1"/>
  <c r="X60" i="2"/>
  <c r="V60" i="2"/>
  <c r="W60" i="2" s="1"/>
  <c r="U60" i="2"/>
  <c r="R60" i="2"/>
  <c r="AM58" i="2"/>
  <c r="AM59" i="2" s="1"/>
  <c r="W58" i="2"/>
  <c r="W59" i="2" s="1"/>
  <c r="S57" i="2"/>
  <c r="P57" i="2"/>
  <c r="N57" i="2"/>
  <c r="G57" i="2"/>
  <c r="H57" i="2" s="1"/>
  <c r="F57" i="2"/>
  <c r="AQ56" i="2"/>
  <c r="AQ58" i="2" s="1"/>
  <c r="AM56" i="2"/>
  <c r="AI56" i="2"/>
  <c r="AI58" i="2" s="1"/>
  <c r="AE56" i="2"/>
  <c r="AE58" i="2" s="1"/>
  <c r="AA56" i="2"/>
  <c r="AA58" i="2" s="1"/>
  <c r="AA59" i="2" s="1"/>
  <c r="W56" i="2"/>
  <c r="S56" i="2"/>
  <c r="S58" i="2" s="1"/>
  <c r="S59" i="2" s="1"/>
  <c r="O56" i="2"/>
  <c r="O58" i="2" s="1"/>
  <c r="O59" i="2" s="1"/>
  <c r="K56" i="2"/>
  <c r="K58" i="2" s="1"/>
  <c r="AR55" i="2"/>
  <c r="AR56" i="2" s="1"/>
  <c r="AR58" i="2" s="1"/>
  <c r="AR59" i="2" s="1"/>
  <c r="AQ55" i="2"/>
  <c r="AO55" i="2"/>
  <c r="AO48" i="2" s="1"/>
  <c r="AN55" i="2"/>
  <c r="AN56" i="2" s="1"/>
  <c r="AN58" i="2" s="1"/>
  <c r="AN59" i="2" s="1"/>
  <c r="AM55" i="2"/>
  <c r="AK55" i="2"/>
  <c r="AK48" i="2" s="1"/>
  <c r="AJ55" i="2"/>
  <c r="AJ56" i="2" s="1"/>
  <c r="AJ58" i="2" s="1"/>
  <c r="AJ59" i="2" s="1"/>
  <c r="AI55" i="2"/>
  <c r="AG55" i="2"/>
  <c r="AG56" i="2" s="1"/>
  <c r="AG58" i="2" s="1"/>
  <c r="AG59" i="2" s="1"/>
  <c r="AF55" i="2"/>
  <c r="AF56" i="2" s="1"/>
  <c r="AF58" i="2" s="1"/>
  <c r="AF59" i="2" s="1"/>
  <c r="AE55" i="2"/>
  <c r="AC55" i="2"/>
  <c r="AC48" i="2" s="1"/>
  <c r="AB55" i="2"/>
  <c r="AB56" i="2" s="1"/>
  <c r="AB58" i="2" s="1"/>
  <c r="AB59" i="2" s="1"/>
  <c r="AA55" i="2"/>
  <c r="Y55" i="2"/>
  <c r="Y56" i="2" s="1"/>
  <c r="X55" i="2"/>
  <c r="W55" i="2"/>
  <c r="U55" i="2"/>
  <c r="U56" i="2" s="1"/>
  <c r="T55" i="2"/>
  <c r="S55" i="2"/>
  <c r="Q55" i="2"/>
  <c r="Q56" i="2" s="1"/>
  <c r="Q58" i="2" s="1"/>
  <c r="P55" i="2"/>
  <c r="P56" i="2" s="1"/>
  <c r="P58" i="2" s="1"/>
  <c r="P59" i="2" s="1"/>
  <c r="O55" i="2"/>
  <c r="M55" i="2"/>
  <c r="M56" i="2" s="1"/>
  <c r="L55" i="2"/>
  <c r="L56" i="2" s="1"/>
  <c r="L58" i="2" s="1"/>
  <c r="L59" i="2" s="1"/>
  <c r="K55" i="2"/>
  <c r="I55" i="2"/>
  <c r="I56" i="2" s="1"/>
  <c r="AQ54" i="2"/>
  <c r="AN54" i="2"/>
  <c r="AM54" i="2"/>
  <c r="AJ54" i="2"/>
  <c r="AI54" i="2"/>
  <c r="AF54" i="2"/>
  <c r="AE54" i="2"/>
  <c r="AA54" i="2"/>
  <c r="W54" i="2"/>
  <c r="S54" i="2"/>
  <c r="P54" i="2"/>
  <c r="O54" i="2"/>
  <c r="K54" i="2"/>
  <c r="Y52" i="2"/>
  <c r="I52" i="2"/>
  <c r="AN51" i="2"/>
  <c r="AF51" i="2"/>
  <c r="AN50" i="2"/>
  <c r="X50" i="2"/>
  <c r="H49" i="2"/>
  <c r="AR48" i="2"/>
  <c r="AQ48" i="2"/>
  <c r="AN48" i="2"/>
  <c r="AN47" i="2" s="1"/>
  <c r="AI48" i="2"/>
  <c r="AF48" i="2"/>
  <c r="AF47" i="2" s="1"/>
  <c r="AE48" i="2"/>
  <c r="AD48" i="2"/>
  <c r="W48" i="2"/>
  <c r="Q48" i="2"/>
  <c r="K48" i="2"/>
  <c r="AJ46" i="2"/>
  <c r="AG46" i="2"/>
  <c r="W46" i="2"/>
  <c r="U46" i="2"/>
  <c r="G46" i="2"/>
  <c r="AR45" i="2"/>
  <c r="AQ45" i="2"/>
  <c r="AQ64" i="2" s="1"/>
  <c r="AO45" i="2"/>
  <c r="AO64" i="2" s="1"/>
  <c r="AL45" i="2"/>
  <c r="AL64" i="2" s="1"/>
  <c r="AK45" i="2"/>
  <c r="AK64" i="2" s="1"/>
  <c r="AI45" i="2"/>
  <c r="AI64" i="2" s="1"/>
  <c r="AF45" i="2"/>
  <c r="AE45" i="2"/>
  <c r="AE64" i="2" s="1"/>
  <c r="AC45" i="2"/>
  <c r="AC64" i="2" s="1"/>
  <c r="Z45" i="2"/>
  <c r="Z64" i="2" s="1"/>
  <c r="Y45" i="2"/>
  <c r="Y64" i="2" s="1"/>
  <c r="W45" i="2"/>
  <c r="W64" i="2" s="1"/>
  <c r="T45" i="2"/>
  <c r="S45" i="2"/>
  <c r="Q45" i="2"/>
  <c r="Q64" i="2" s="1"/>
  <c r="N45" i="2"/>
  <c r="N64" i="2" s="1"/>
  <c r="M45" i="2"/>
  <c r="M64" i="2" s="1"/>
  <c r="K45" i="2"/>
  <c r="AD44" i="2"/>
  <c r="G44" i="2"/>
  <c r="AR43" i="2"/>
  <c r="AO43" i="2"/>
  <c r="AN43" i="2"/>
  <c r="AM43" i="2"/>
  <c r="AL43" i="2"/>
  <c r="AJ43" i="2"/>
  <c r="AF43" i="2"/>
  <c r="AA43" i="2"/>
  <c r="Z43" i="2"/>
  <c r="W43" i="2"/>
  <c r="T43" i="2"/>
  <c r="R43" i="2"/>
  <c r="R49" i="2" s="1"/>
  <c r="Q43" i="2"/>
  <c r="N43" i="2"/>
  <c r="L43" i="2"/>
  <c r="L49" i="2" s="1"/>
  <c r="K43" i="2"/>
  <c r="AR42" i="2"/>
  <c r="AP42" i="2"/>
  <c r="AO42" i="2"/>
  <c r="AN42" i="2"/>
  <c r="AL42" i="2"/>
  <c r="AI42" i="2"/>
  <c r="AH42" i="2"/>
  <c r="AF42" i="2"/>
  <c r="AB42" i="2"/>
  <c r="W42" i="2"/>
  <c r="T42" i="2"/>
  <c r="Q42" i="2"/>
  <c r="N42" i="2"/>
  <c r="M42" i="2"/>
  <c r="M48" i="2" s="1"/>
  <c r="L42" i="2"/>
  <c r="K42" i="2"/>
  <c r="AQ41" i="2"/>
  <c r="AN41" i="2"/>
  <c r="AD41" i="2"/>
  <c r="V41" i="2"/>
  <c r="S41" i="2"/>
  <c r="R41" i="2"/>
  <c r="AK40" i="2"/>
  <c r="AJ40" i="2"/>
  <c r="AH40" i="2"/>
  <c r="AG40" i="2"/>
  <c r="AE40" i="2"/>
  <c r="AD40" i="2"/>
  <c r="AB40" i="2"/>
  <c r="AA40" i="2"/>
  <c r="Y40" i="2"/>
  <c r="X40" i="2"/>
  <c r="V40" i="2"/>
  <c r="S40" i="2"/>
  <c r="R40" i="2"/>
  <c r="P40" i="2"/>
  <c r="M40" i="2"/>
  <c r="L40" i="2"/>
  <c r="J40" i="2"/>
  <c r="I40" i="2"/>
  <c r="G40" i="2"/>
  <c r="AQ39" i="2"/>
  <c r="AP39" i="2"/>
  <c r="AN39" i="2"/>
  <c r="AN45" i="2" s="1"/>
  <c r="AN64" i="2" s="1"/>
  <c r="AM39" i="2"/>
  <c r="AK39" i="2"/>
  <c r="AJ39" i="2"/>
  <c r="AH39" i="2"/>
  <c r="AH45" i="2" s="1"/>
  <c r="AH64" i="2" s="1"/>
  <c r="AG39" i="2"/>
  <c r="AE39" i="2"/>
  <c r="AD39" i="2"/>
  <c r="AB39" i="2"/>
  <c r="AB45" i="2" s="1"/>
  <c r="AB64" i="2" s="1"/>
  <c r="AA39" i="2"/>
  <c r="Y39" i="2"/>
  <c r="X39" i="2"/>
  <c r="V39" i="2"/>
  <c r="V45" i="2" s="1"/>
  <c r="V64" i="2" s="1"/>
  <c r="U39" i="2"/>
  <c r="U45" i="2" s="1"/>
  <c r="S39" i="2"/>
  <c r="R39" i="2"/>
  <c r="P39" i="2"/>
  <c r="O39" i="2"/>
  <c r="M39" i="2"/>
  <c r="L39" i="2"/>
  <c r="J39" i="2"/>
  <c r="I39" i="2"/>
  <c r="F39" i="2" s="1"/>
  <c r="AQ38" i="2"/>
  <c r="AQ50" i="2" s="1"/>
  <c r="AP38" i="2"/>
  <c r="AN38" i="2"/>
  <c r="AM38" i="2"/>
  <c r="AK38" i="2"/>
  <c r="AK50" i="2" s="1"/>
  <c r="AJ38" i="2"/>
  <c r="AH38" i="2"/>
  <c r="AG38" i="2"/>
  <c r="AE38" i="2"/>
  <c r="AE50" i="2" s="1"/>
  <c r="AB38" i="2"/>
  <c r="AB50" i="2" s="1"/>
  <c r="AA38" i="2"/>
  <c r="Y38" i="2"/>
  <c r="X38" i="2"/>
  <c r="X79" i="2" s="1"/>
  <c r="V38" i="2"/>
  <c r="U38" i="2"/>
  <c r="R38" i="2"/>
  <c r="P38" i="2"/>
  <c r="O38" i="2"/>
  <c r="L38" i="2"/>
  <c r="J38" i="2"/>
  <c r="I38" i="2"/>
  <c r="AQ37" i="2"/>
  <c r="AP37" i="2"/>
  <c r="AN37" i="2"/>
  <c r="AN62" i="2" s="1"/>
  <c r="AM37" i="2"/>
  <c r="AK37" i="2"/>
  <c r="AJ37" i="2"/>
  <c r="AJ35" i="2" s="1"/>
  <c r="AH37" i="2"/>
  <c r="AH43" i="2" s="1"/>
  <c r="AH41" i="2" s="1"/>
  <c r="AG37" i="2"/>
  <c r="AE37" i="2"/>
  <c r="AE62" i="2" s="1"/>
  <c r="AD37" i="2"/>
  <c r="AB37" i="2"/>
  <c r="AA37" i="2"/>
  <c r="Y37" i="2"/>
  <c r="X37" i="2"/>
  <c r="V37" i="2"/>
  <c r="U37" i="2"/>
  <c r="S37" i="2"/>
  <c r="R37" i="2"/>
  <c r="P37" i="2"/>
  <c r="O37" i="2"/>
  <c r="M37" i="2"/>
  <c r="L37" i="2"/>
  <c r="J37" i="2"/>
  <c r="I37" i="2"/>
  <c r="F37" i="2"/>
  <c r="AQ36" i="2"/>
  <c r="AQ61" i="2" s="1"/>
  <c r="AP36" i="2"/>
  <c r="AN36" i="2"/>
  <c r="AM36" i="2"/>
  <c r="AM42" i="2" s="1"/>
  <c r="AK36" i="2"/>
  <c r="AK35" i="2" s="1"/>
  <c r="AJ36" i="2"/>
  <c r="AH36" i="2"/>
  <c r="AH61" i="2" s="1"/>
  <c r="AG36" i="2"/>
  <c r="AE36" i="2"/>
  <c r="AE61" i="2" s="1"/>
  <c r="AD36" i="2"/>
  <c r="AB36" i="2"/>
  <c r="AB61" i="2" s="1"/>
  <c r="AA36" i="2"/>
  <c r="Z36" i="2"/>
  <c r="Z61" i="2" s="1"/>
  <c r="Y36" i="2"/>
  <c r="X36" i="2"/>
  <c r="V36" i="2"/>
  <c r="V35" i="2" s="1"/>
  <c r="U36" i="2"/>
  <c r="S36" i="2"/>
  <c r="R36" i="2"/>
  <c r="P36" i="2"/>
  <c r="O36" i="2"/>
  <c r="M36" i="2"/>
  <c r="L36" i="2"/>
  <c r="J36" i="2"/>
  <c r="J35" i="2" s="1"/>
  <c r="I36" i="2"/>
  <c r="I42" i="2" s="1"/>
  <c r="AR35" i="2"/>
  <c r="AQ35" i="2"/>
  <c r="AO35" i="2"/>
  <c r="AN35" i="2"/>
  <c r="AM35" i="2"/>
  <c r="AL35" i="2"/>
  <c r="AH35" i="2"/>
  <c r="AF35" i="2"/>
  <c r="AC35" i="2"/>
  <c r="AB35" i="2"/>
  <c r="X35" i="2"/>
  <c r="W35" i="2"/>
  <c r="P35" i="2"/>
  <c r="L35" i="2"/>
  <c r="K35" i="2"/>
  <c r="G33" i="2"/>
  <c r="F33" i="2"/>
  <c r="G32" i="2"/>
  <c r="F32" i="2"/>
  <c r="G31" i="2"/>
  <c r="G29" i="2" s="1"/>
  <c r="F31" i="2"/>
  <c r="G30" i="2"/>
  <c r="F30" i="2"/>
  <c r="AQ29" i="2"/>
  <c r="AP29" i="2"/>
  <c r="AN29" i="2"/>
  <c r="AM29" i="2"/>
  <c r="AK29" i="2"/>
  <c r="AJ29" i="2"/>
  <c r="AH29" i="2"/>
  <c r="AG29" i="2"/>
  <c r="AE29" i="2"/>
  <c r="AD29" i="2"/>
  <c r="AB29" i="2"/>
  <c r="AA29" i="2"/>
  <c r="AA35" i="2" s="1"/>
  <c r="Z29" i="2"/>
  <c r="Y29" i="2"/>
  <c r="X29" i="2"/>
  <c r="V29" i="2"/>
  <c r="U29" i="2"/>
  <c r="S29" i="2"/>
  <c r="R29" i="2"/>
  <c r="P29" i="2"/>
  <c r="O29" i="2"/>
  <c r="M29" i="2"/>
  <c r="L29" i="2"/>
  <c r="J29" i="2"/>
  <c r="I29" i="2"/>
  <c r="H29" i="2"/>
  <c r="F29" i="2"/>
  <c r="G27" i="2"/>
  <c r="F27" i="2"/>
  <c r="G26" i="2"/>
  <c r="F26" i="2"/>
  <c r="G25" i="2"/>
  <c r="F25" i="2"/>
  <c r="G24" i="2"/>
  <c r="F24" i="2"/>
  <c r="AQ23" i="2"/>
  <c r="AQ22" i="2" s="1"/>
  <c r="G22" i="2" s="1"/>
  <c r="AP23" i="2"/>
  <c r="AN23" i="2"/>
  <c r="AM23" i="2"/>
  <c r="AK23" i="2"/>
  <c r="AJ23" i="2"/>
  <c r="AH23" i="2"/>
  <c r="AG23" i="2"/>
  <c r="AE23" i="2"/>
  <c r="AD23" i="2"/>
  <c r="AB23" i="2"/>
  <c r="AA23" i="2"/>
  <c r="Y23" i="2"/>
  <c r="X23" i="2"/>
  <c r="V23" i="2"/>
  <c r="U23" i="2"/>
  <c r="S23" i="2"/>
  <c r="R23" i="2"/>
  <c r="P23" i="2"/>
  <c r="O23" i="2"/>
  <c r="M23" i="2"/>
  <c r="L23" i="2"/>
  <c r="J23" i="2"/>
  <c r="I23" i="2"/>
  <c r="F23" i="2" s="1"/>
  <c r="G23" i="2"/>
  <c r="AR22" i="2"/>
  <c r="AP22" i="2"/>
  <c r="AP40" i="2" s="1"/>
  <c r="AO22" i="2"/>
  <c r="AN22" i="2"/>
  <c r="AM22" i="2"/>
  <c r="AM40" i="2" s="1"/>
  <c r="AL22" i="2"/>
  <c r="W22" i="2"/>
  <c r="U22" i="2"/>
  <c r="U40" i="2" s="1"/>
  <c r="O22" i="2"/>
  <c r="G21" i="2"/>
  <c r="F21" i="2"/>
  <c r="AR20" i="2"/>
  <c r="AR17" i="2" s="1"/>
  <c r="AF20" i="2"/>
  <c r="AD20" i="2"/>
  <c r="AD63" i="2" s="1"/>
  <c r="Z20" i="2"/>
  <c r="T20" i="2"/>
  <c r="S20" i="2"/>
  <c r="S63" i="2" s="1"/>
  <c r="N20" i="2"/>
  <c r="G20" i="2"/>
  <c r="H20" i="2" s="1"/>
  <c r="F20" i="2"/>
  <c r="G19" i="2"/>
  <c r="G67" i="2" s="1"/>
  <c r="G68" i="2" s="1"/>
  <c r="G70" i="2" s="1"/>
  <c r="F19" i="2"/>
  <c r="F67" i="2" s="1"/>
  <c r="F68" i="2" s="1"/>
  <c r="G18" i="2"/>
  <c r="F18" i="2"/>
  <c r="AQ17" i="2"/>
  <c r="AP17" i="2"/>
  <c r="AN17" i="2"/>
  <c r="AM17" i="2"/>
  <c r="AK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S17" i="2"/>
  <c r="T17" i="2" s="1"/>
  <c r="R17" i="2"/>
  <c r="R35" i="2" s="1"/>
  <c r="Q17" i="2"/>
  <c r="P17" i="2"/>
  <c r="O17" i="2"/>
  <c r="N17" i="2"/>
  <c r="M17" i="2"/>
  <c r="M87" i="2" s="1"/>
  <c r="L17" i="2"/>
  <c r="J17" i="2"/>
  <c r="G17" i="2" s="1"/>
  <c r="I17" i="2"/>
  <c r="F17" i="2" s="1"/>
  <c r="G16" i="2"/>
  <c r="F16" i="2"/>
  <c r="G15" i="2"/>
  <c r="F15" i="2"/>
  <c r="AI14" i="2"/>
  <c r="AC14" i="2"/>
  <c r="Z14" i="2"/>
  <c r="T14" i="2"/>
  <c r="N14" i="2"/>
  <c r="M14" i="2"/>
  <c r="M38" i="2" s="1"/>
  <c r="N38" i="2" s="1"/>
  <c r="L14" i="2"/>
  <c r="F14" i="2" s="1"/>
  <c r="G14" i="2"/>
  <c r="H14" i="2" s="1"/>
  <c r="AI13" i="2"/>
  <c r="G13" i="2"/>
  <c r="H13" i="2" s="1"/>
  <c r="F13" i="2"/>
  <c r="Z12" i="2"/>
  <c r="G12" i="2"/>
  <c r="H12" i="2" s="1"/>
  <c r="F12" i="2"/>
  <c r="AQ11" i="2"/>
  <c r="AP11" i="2"/>
  <c r="AN11" i="2"/>
  <c r="AM11" i="2"/>
  <c r="AK11" i="2"/>
  <c r="AJ11" i="2"/>
  <c r="AH11" i="2"/>
  <c r="AI11" i="2" s="1"/>
  <c r="AG11" i="2"/>
  <c r="AE11" i="2"/>
  <c r="AD11" i="2"/>
  <c r="AB11" i="2"/>
  <c r="AA11" i="2"/>
  <c r="Y11" i="2"/>
  <c r="Z11" i="2" s="1"/>
  <c r="X11" i="2"/>
  <c r="V11" i="2"/>
  <c r="U11" i="2"/>
  <c r="S11" i="2"/>
  <c r="R11" i="2"/>
  <c r="P11" i="2"/>
  <c r="O11" i="2"/>
  <c r="M11" i="2"/>
  <c r="N11" i="2" s="1"/>
  <c r="L11" i="2"/>
  <c r="J11" i="2"/>
  <c r="I11" i="2"/>
  <c r="F11" i="2"/>
  <c r="AP52" i="2" l="1"/>
  <c r="AP65" i="2"/>
  <c r="U64" i="2"/>
  <c r="U41" i="2"/>
  <c r="H17" i="2"/>
  <c r="AM81" i="2"/>
  <c r="AM52" i="2"/>
  <c r="AM41" i="2"/>
  <c r="F38" i="2"/>
  <c r="F40" i="2"/>
  <c r="H40" i="2"/>
  <c r="H65" i="2" s="1"/>
  <c r="O89" i="2"/>
  <c r="F89" i="2" s="1"/>
  <c r="O46" i="2"/>
  <c r="O40" i="2"/>
  <c r="T11" i="2"/>
  <c r="F63" i="2"/>
  <c r="AF63" i="2"/>
  <c r="I35" i="2"/>
  <c r="F36" i="2"/>
  <c r="F35" i="2" s="1"/>
  <c r="M78" i="2"/>
  <c r="M62" i="2"/>
  <c r="AK62" i="2"/>
  <c r="AK49" i="2"/>
  <c r="L69" i="2"/>
  <c r="L79" i="2"/>
  <c r="L44" i="2" s="1"/>
  <c r="L50" i="2"/>
  <c r="L80" i="2"/>
  <c r="V65" i="2"/>
  <c r="V52" i="2"/>
  <c r="AA81" i="2"/>
  <c r="AA52" i="2"/>
  <c r="T63" i="2"/>
  <c r="S60" i="2"/>
  <c r="G63" i="2"/>
  <c r="H63" i="2" s="1"/>
  <c r="F22" i="2"/>
  <c r="AE35" i="2"/>
  <c r="M77" i="2"/>
  <c r="M61" i="2"/>
  <c r="S77" i="2"/>
  <c r="S61" i="2"/>
  <c r="Y77" i="2"/>
  <c r="Y61" i="2"/>
  <c r="Y48" i="2"/>
  <c r="Y35" i="2"/>
  <c r="AD77" i="2"/>
  <c r="AJ77" i="2"/>
  <c r="AJ61" i="2"/>
  <c r="AJ60" i="2" s="1"/>
  <c r="AP61" i="2"/>
  <c r="AP48" i="2"/>
  <c r="AP35" i="2"/>
  <c r="I78" i="2"/>
  <c r="I62" i="2"/>
  <c r="O78" i="2"/>
  <c r="O62" i="2"/>
  <c r="O49" i="2"/>
  <c r="U78" i="2"/>
  <c r="U49" i="2"/>
  <c r="U62" i="2"/>
  <c r="AA78" i="2"/>
  <c r="AA62" i="2"/>
  <c r="AA49" i="2"/>
  <c r="AG78" i="2"/>
  <c r="AG62" i="2"/>
  <c r="AG49" i="2"/>
  <c r="AM78" i="2"/>
  <c r="AM62" i="2"/>
  <c r="AM49" i="2"/>
  <c r="S38" i="2"/>
  <c r="Y79" i="2"/>
  <c r="Y50" i="2"/>
  <c r="AG79" i="2"/>
  <c r="AG50" i="2"/>
  <c r="AM79" i="2"/>
  <c r="AM50" i="2"/>
  <c r="P81" i="2"/>
  <c r="P52" i="2"/>
  <c r="W40" i="2"/>
  <c r="W65" i="2" s="1"/>
  <c r="S42" i="2"/>
  <c r="S48" i="2" s="1"/>
  <c r="AQ42" i="2"/>
  <c r="I43" i="2"/>
  <c r="M58" i="2"/>
  <c r="M59" i="2" s="1"/>
  <c r="M54" i="2"/>
  <c r="K51" i="2"/>
  <c r="K59" i="2"/>
  <c r="AQ51" i="2"/>
  <c r="AQ59" i="2"/>
  <c r="L71" i="2"/>
  <c r="F70" i="2"/>
  <c r="M79" i="2"/>
  <c r="N79" i="2" s="1"/>
  <c r="M50" i="2"/>
  <c r="M69" i="2"/>
  <c r="I77" i="2"/>
  <c r="I61" i="2"/>
  <c r="I48" i="2"/>
  <c r="O77" i="2"/>
  <c r="O61" i="2"/>
  <c r="O35" i="2"/>
  <c r="U77" i="2"/>
  <c r="U61" i="2"/>
  <c r="U48" i="2"/>
  <c r="U35" i="2"/>
  <c r="AK61" i="2"/>
  <c r="AK60" i="2" s="1"/>
  <c r="AK42" i="2"/>
  <c r="AK41" i="2" s="1"/>
  <c r="J62" i="2"/>
  <c r="J43" i="2"/>
  <c r="J49" i="2" s="1"/>
  <c r="G37" i="2"/>
  <c r="P78" i="2"/>
  <c r="P62" i="2"/>
  <c r="V62" i="2"/>
  <c r="AB62" i="2"/>
  <c r="AB60" i="2" s="1"/>
  <c r="AB43" i="2"/>
  <c r="AB41" i="2" s="1"/>
  <c r="AH62" i="2"/>
  <c r="AH49" i="2"/>
  <c r="AI37" i="2"/>
  <c r="AI62" i="2" s="1"/>
  <c r="I79" i="2"/>
  <c r="I50" i="2"/>
  <c r="O79" i="2"/>
  <c r="O50" i="2"/>
  <c r="U79" i="2"/>
  <c r="U50" i="2"/>
  <c r="AA79" i="2"/>
  <c r="AA50" i="2"/>
  <c r="AH50" i="2"/>
  <c r="AI38" i="2"/>
  <c r="I80" i="2"/>
  <c r="O51" i="2"/>
  <c r="U80" i="2"/>
  <c r="U51" i="2"/>
  <c r="AG80" i="2"/>
  <c r="AG51" i="2"/>
  <c r="AM80" i="2"/>
  <c r="J52" i="2"/>
  <c r="J65" i="2"/>
  <c r="R65" i="2"/>
  <c r="R52" i="2"/>
  <c r="X52" i="2"/>
  <c r="AD52" i="2"/>
  <c r="AJ81" i="2"/>
  <c r="AJ65" i="2"/>
  <c r="AJ52" i="2"/>
  <c r="O42" i="2"/>
  <c r="P43" i="2"/>
  <c r="P49" i="2" s="1"/>
  <c r="V43" i="2"/>
  <c r="V49" i="2" s="1"/>
  <c r="H45" i="2"/>
  <c r="H64" i="2" s="1"/>
  <c r="L45" i="2"/>
  <c r="L64" i="2" s="1"/>
  <c r="R45" i="2"/>
  <c r="R64" i="2" s="1"/>
  <c r="AA45" i="2"/>
  <c r="AA64" i="2" s="1"/>
  <c r="AP45" i="2"/>
  <c r="AP51" i="2" s="1"/>
  <c r="I58" i="2"/>
  <c r="I54" i="2"/>
  <c r="Y58" i="2"/>
  <c r="Y59" i="2" s="1"/>
  <c r="Y54" i="2"/>
  <c r="AE51" i="2"/>
  <c r="AE47" i="2" s="1"/>
  <c r="AE59" i="2"/>
  <c r="F71" i="2"/>
  <c r="J61" i="2"/>
  <c r="J42" i="2"/>
  <c r="G36" i="2"/>
  <c r="P48" i="2"/>
  <c r="P77" i="2"/>
  <c r="P76" i="2" s="1"/>
  <c r="P61" i="2"/>
  <c r="V61" i="2"/>
  <c r="AA77" i="2"/>
  <c r="AA61" i="2"/>
  <c r="AA60" i="2" s="1"/>
  <c r="AG77" i="2"/>
  <c r="AG48" i="2"/>
  <c r="AG35" i="2"/>
  <c r="AM77" i="2"/>
  <c r="AM76" i="2" s="1"/>
  <c r="AM61" i="2"/>
  <c r="AJ78" i="2"/>
  <c r="AJ49" i="2"/>
  <c r="AP62" i="2"/>
  <c r="J79" i="2"/>
  <c r="J50" i="2"/>
  <c r="G38" i="2"/>
  <c r="P79" i="2"/>
  <c r="P50" i="2"/>
  <c r="V79" i="2"/>
  <c r="V50" i="2"/>
  <c r="AB47" i="2"/>
  <c r="AJ79" i="2"/>
  <c r="AJ50" i="2"/>
  <c r="AP79" i="2"/>
  <c r="AP50" i="2"/>
  <c r="G39" i="2"/>
  <c r="P80" i="2"/>
  <c r="P45" i="2"/>
  <c r="P64" i="2" s="1"/>
  <c r="V51" i="2"/>
  <c r="L81" i="2"/>
  <c r="L65" i="2"/>
  <c r="L52" i="2"/>
  <c r="S81" i="2"/>
  <c r="S65" i="2"/>
  <c r="T65" i="2" s="1"/>
  <c r="S52" i="2"/>
  <c r="P42" i="2"/>
  <c r="V42" i="2"/>
  <c r="AE42" i="2"/>
  <c r="AE43" i="2"/>
  <c r="AP43" i="2"/>
  <c r="AP49" i="2" s="1"/>
  <c r="I45" i="2"/>
  <c r="I51" i="2" s="1"/>
  <c r="S51" i="2"/>
  <c r="S64" i="2"/>
  <c r="AG45" i="2"/>
  <c r="V48" i="2"/>
  <c r="AM48" i="2"/>
  <c r="U54" i="2"/>
  <c r="U58" i="2"/>
  <c r="U59" i="2" s="1"/>
  <c r="AI51" i="2"/>
  <c r="AI47" i="2" s="1"/>
  <c r="AI59" i="2"/>
  <c r="H71" i="2"/>
  <c r="G11" i="2"/>
  <c r="H11" i="2" s="1"/>
  <c r="U81" i="2"/>
  <c r="U52" i="2"/>
  <c r="M35" i="2"/>
  <c r="N35" i="2" s="1"/>
  <c r="Z35" i="2"/>
  <c r="AH60" i="2"/>
  <c r="S78" i="2"/>
  <c r="S62" i="2"/>
  <c r="S43" i="2"/>
  <c r="S49" i="2" s="1"/>
  <c r="Y78" i="2"/>
  <c r="Y49" i="2"/>
  <c r="Y62" i="2"/>
  <c r="AQ62" i="2"/>
  <c r="AQ60" i="2" s="1"/>
  <c r="AQ49" i="2"/>
  <c r="AQ47" i="2" s="1"/>
  <c r="X80" i="2"/>
  <c r="X45" i="2"/>
  <c r="X64" i="2" s="1"/>
  <c r="AJ80" i="2"/>
  <c r="AJ51" i="2"/>
  <c r="AJ45" i="2"/>
  <c r="AJ64" i="2" s="1"/>
  <c r="M81" i="2"/>
  <c r="M52" i="2"/>
  <c r="M65" i="2"/>
  <c r="AG81" i="2"/>
  <c r="AG52" i="2"/>
  <c r="G41" i="2"/>
  <c r="M43" i="2"/>
  <c r="M49" i="2" s="1"/>
  <c r="M47" i="2" s="1"/>
  <c r="Y43" i="2"/>
  <c r="Y41" i="2" s="1"/>
  <c r="J45" i="2"/>
  <c r="AD45" i="2"/>
  <c r="AD64" i="2" s="1"/>
  <c r="AM45" i="2"/>
  <c r="AM64" i="2" s="1"/>
  <c r="Q59" i="2"/>
  <c r="Q51" i="2"/>
  <c r="Q47" i="2" s="1"/>
  <c r="N87" i="2"/>
  <c r="H87" i="2" s="1"/>
  <c r="G87" i="2"/>
  <c r="M84" i="2"/>
  <c r="L77" i="2"/>
  <c r="L48" i="2"/>
  <c r="X77" i="2"/>
  <c r="X48" i="2"/>
  <c r="L78" i="2"/>
  <c r="L62" i="2"/>
  <c r="X78" i="2"/>
  <c r="X62" i="2"/>
  <c r="AD49" i="2"/>
  <c r="R79" i="2"/>
  <c r="R50" i="2"/>
  <c r="AD38" i="2"/>
  <c r="M80" i="2"/>
  <c r="M51" i="2"/>
  <c r="S80" i="2"/>
  <c r="Y51" i="2"/>
  <c r="Y81" i="2"/>
  <c r="R42" i="2"/>
  <c r="R48" i="2" s="1"/>
  <c r="X43" i="2"/>
  <c r="X41" i="2" s="1"/>
  <c r="X49" i="2"/>
  <c r="W51" i="2"/>
  <c r="W47" i="2" s="1"/>
  <c r="AB51" i="2"/>
  <c r="AR51" i="2"/>
  <c r="AR47" i="2" s="1"/>
  <c r="L54" i="2"/>
  <c r="Q54" i="2"/>
  <c r="AB54" i="2"/>
  <c r="AG54" i="2"/>
  <c r="AR54" i="2"/>
  <c r="J55" i="2"/>
  <c r="J77" i="2" s="1"/>
  <c r="N55" i="2"/>
  <c r="R55" i="2"/>
  <c r="R77" i="2" s="1"/>
  <c r="V55" i="2"/>
  <c r="Z55" i="2"/>
  <c r="AD55" i="2"/>
  <c r="AH55" i="2"/>
  <c r="AL55" i="2"/>
  <c r="AP55" i="2"/>
  <c r="AP77" i="2" s="1"/>
  <c r="AC56" i="2"/>
  <c r="R61" i="2"/>
  <c r="AD62" i="2"/>
  <c r="AD60" i="2" s="1"/>
  <c r="K80" i="2"/>
  <c r="AO56" i="2"/>
  <c r="AQ78" i="2"/>
  <c r="AQ80" i="2" s="1"/>
  <c r="AQ76" i="2"/>
  <c r="T56" i="2"/>
  <c r="T48" i="2"/>
  <c r="X56" i="2"/>
  <c r="X58" i="2" s="1"/>
  <c r="X59" i="2" s="1"/>
  <c r="X81" i="2" s="1"/>
  <c r="AK56" i="2"/>
  <c r="W78" i="2"/>
  <c r="W80" i="2" s="1"/>
  <c r="W76" i="2"/>
  <c r="F86" i="2"/>
  <c r="I88" i="2"/>
  <c r="AA88" i="2"/>
  <c r="AA80" i="2" s="1"/>
  <c r="AA84" i="2"/>
  <c r="AI88" i="2"/>
  <c r="AI84" i="2" s="1"/>
  <c r="AQ88" i="2"/>
  <c r="AQ84" i="2" s="1"/>
  <c r="AB78" i="2"/>
  <c r="AB80" i="2" s="1"/>
  <c r="AB88" i="2"/>
  <c r="AB84" i="2" s="1"/>
  <c r="AN88" i="2"/>
  <c r="AN84" i="2"/>
  <c r="AR76" i="2"/>
  <c r="P84" i="2"/>
  <c r="W84" i="2"/>
  <c r="AK84" i="2"/>
  <c r="AR84" i="2"/>
  <c r="O88" i="2"/>
  <c r="O80" i="2" s="1"/>
  <c r="O84" i="2"/>
  <c r="AN76" i="2"/>
  <c r="AF84" i="2"/>
  <c r="AM84" i="2"/>
  <c r="F85" i="2"/>
  <c r="AF78" i="2"/>
  <c r="AF80" i="2" s="1"/>
  <c r="AL80" i="2"/>
  <c r="AL76" i="2"/>
  <c r="T84" i="2"/>
  <c r="I84" i="2"/>
  <c r="R86" i="2"/>
  <c r="R88" i="2" s="1"/>
  <c r="R84" i="2"/>
  <c r="V86" i="2"/>
  <c r="V88" i="2" s="1"/>
  <c r="V84" i="2"/>
  <c r="AE84" i="2"/>
  <c r="K88" i="2"/>
  <c r="J86" i="2"/>
  <c r="J88" i="2" s="1"/>
  <c r="G88" i="2" s="1"/>
  <c r="G84" i="2" s="1"/>
  <c r="G85" i="2"/>
  <c r="G86" i="2" s="1"/>
  <c r="N86" i="2"/>
  <c r="N88" i="2" s="1"/>
  <c r="N84" i="2"/>
  <c r="H85" i="2"/>
  <c r="AJ84" i="2"/>
  <c r="Y84" i="2"/>
  <c r="AO88" i="2"/>
  <c r="AO84" i="2" s="1"/>
  <c r="H89" i="2"/>
  <c r="Z86" i="2"/>
  <c r="Z88" i="2" s="1"/>
  <c r="Z84" i="2"/>
  <c r="AD84" i="2"/>
  <c r="AH86" i="2"/>
  <c r="AH88" i="2" s="1"/>
  <c r="AH84" i="2"/>
  <c r="AL86" i="2"/>
  <c r="AL88" i="2" s="1"/>
  <c r="AP86" i="2"/>
  <c r="AP88" i="2" s="1"/>
  <c r="AP84" i="2"/>
  <c r="S50" i="2"/>
  <c r="T38" i="2"/>
  <c r="T35" i="2" s="1"/>
  <c r="S76" i="2" l="1"/>
  <c r="AF60" i="2"/>
  <c r="F60" i="2"/>
  <c r="G49" i="2"/>
  <c r="F84" i="2"/>
  <c r="H84" i="2" s="1"/>
  <c r="AB76" i="2"/>
  <c r="AF76" i="2"/>
  <c r="T58" i="2"/>
  <c r="T54" i="2"/>
  <c r="AL54" i="2"/>
  <c r="AL56" i="2"/>
  <c r="AL58" i="2" s="1"/>
  <c r="AL48" i="2"/>
  <c r="V54" i="2"/>
  <c r="V56" i="2"/>
  <c r="J64" i="2"/>
  <c r="G45" i="2"/>
  <c r="G64" i="2" s="1"/>
  <c r="J84" i="2"/>
  <c r="X76" i="2"/>
  <c r="V47" i="2"/>
  <c r="V77" i="2"/>
  <c r="G61" i="2"/>
  <c r="O76" i="2"/>
  <c r="M66" i="2"/>
  <c r="G69" i="2"/>
  <c r="N69" i="2"/>
  <c r="N66" i="2" s="1"/>
  <c r="K47" i="2"/>
  <c r="T60" i="2"/>
  <c r="G60" i="2"/>
  <c r="H60" i="2" s="1"/>
  <c r="AL84" i="2"/>
  <c r="F88" i="2"/>
  <c r="X72" i="2"/>
  <c r="H80" i="2"/>
  <c r="K76" i="2"/>
  <c r="AC58" i="2"/>
  <c r="AC54" i="2"/>
  <c r="AD54" i="2"/>
  <c r="AD56" i="2"/>
  <c r="H55" i="2"/>
  <c r="N56" i="2"/>
  <c r="N54" i="2" s="1"/>
  <c r="N48" i="2"/>
  <c r="H48" i="2" s="1"/>
  <c r="Y80" i="2"/>
  <c r="AD79" i="2"/>
  <c r="AD50" i="2"/>
  <c r="AD35" i="2"/>
  <c r="X51" i="2"/>
  <c r="AG64" i="2"/>
  <c r="AG41" i="2"/>
  <c r="H38" i="2"/>
  <c r="AG76" i="2"/>
  <c r="G35" i="2"/>
  <c r="H35" i="2" s="1"/>
  <c r="H36" i="2"/>
  <c r="I59" i="2"/>
  <c r="I81" i="2" s="1"/>
  <c r="AM51" i="2"/>
  <c r="AA51" i="2"/>
  <c r="F50" i="2"/>
  <c r="N50" i="2"/>
  <c r="F43" i="2"/>
  <c r="S79" i="2"/>
  <c r="S35" i="2"/>
  <c r="I49" i="2"/>
  <c r="F49" i="2" s="1"/>
  <c r="AP47" i="2"/>
  <c r="Z48" i="2"/>
  <c r="Y47" i="2"/>
  <c r="AD51" i="2"/>
  <c r="L51" i="2"/>
  <c r="F51" i="2" s="1"/>
  <c r="L66" i="2"/>
  <c r="F69" i="2"/>
  <c r="F66" i="2" s="1"/>
  <c r="O81" i="2"/>
  <c r="O65" i="2"/>
  <c r="Q65" i="2" s="1"/>
  <c r="O52" i="2"/>
  <c r="F52" i="2" s="1"/>
  <c r="H78" i="2"/>
  <c r="G55" i="2"/>
  <c r="J54" i="2"/>
  <c r="J56" i="2"/>
  <c r="J51" i="2"/>
  <c r="J47" i="2" s="1"/>
  <c r="G42" i="2"/>
  <c r="G65" i="2"/>
  <c r="F79" i="2"/>
  <c r="G62" i="2"/>
  <c r="H37" i="2"/>
  <c r="U47" i="2"/>
  <c r="O48" i="2"/>
  <c r="O47" i="2" s="1"/>
  <c r="F61" i="2"/>
  <c r="X54" i="2"/>
  <c r="AG60" i="2"/>
  <c r="F62" i="2"/>
  <c r="AJ76" i="2"/>
  <c r="AJ42" i="2"/>
  <c r="Q46" i="2"/>
  <c r="F46" i="2"/>
  <c r="H46" i="2" s="1"/>
  <c r="Z56" i="2"/>
  <c r="Z58" i="2" s="1"/>
  <c r="AO58" i="2"/>
  <c r="AO54" i="2"/>
  <c r="X47" i="2"/>
  <c r="AM47" i="2"/>
  <c r="P51" i="2"/>
  <c r="AA76" i="2"/>
  <c r="AA42" i="2"/>
  <c r="J48" i="2"/>
  <c r="G52" i="2"/>
  <c r="H52" i="2" s="1"/>
  <c r="G43" i="2"/>
  <c r="I76" i="2"/>
  <c r="F77" i="2"/>
  <c r="Z77" i="2"/>
  <c r="Y76" i="2"/>
  <c r="Z76" i="2" s="1"/>
  <c r="R51" i="2"/>
  <c r="R47" i="2" s="1"/>
  <c r="AP56" i="2"/>
  <c r="H86" i="2"/>
  <c r="AK54" i="2"/>
  <c r="AK58" i="2"/>
  <c r="L76" i="2"/>
  <c r="H88" i="2"/>
  <c r="K84" i="2"/>
  <c r="F55" i="2"/>
  <c r="AH56" i="2"/>
  <c r="AH58" i="2" s="1"/>
  <c r="AH48" i="2"/>
  <c r="R56" i="2"/>
  <c r="AD47" i="2"/>
  <c r="AI60" i="2"/>
  <c r="I64" i="2"/>
  <c r="F45" i="2"/>
  <c r="F64" i="2" s="1"/>
  <c r="AG47" i="2"/>
  <c r="P47" i="2"/>
  <c r="AP64" i="2"/>
  <c r="AP60" i="2" s="1"/>
  <c r="AP41" i="2"/>
  <c r="U76" i="2"/>
  <c r="M76" i="2"/>
  <c r="F44" i="2"/>
  <c r="L41" i="2"/>
  <c r="T50" i="2"/>
  <c r="S47" i="2"/>
  <c r="G50" i="2"/>
  <c r="F65" i="2" l="1"/>
  <c r="H61" i="2"/>
  <c r="H42" i="2"/>
  <c r="H41" i="2" s="1"/>
  <c r="R58" i="2"/>
  <c r="F56" i="2"/>
  <c r="R78" i="2"/>
  <c r="AH54" i="2"/>
  <c r="AP58" i="2"/>
  <c r="AP78" i="2"/>
  <c r="AA41" i="2"/>
  <c r="AA48" i="2"/>
  <c r="AA47" i="2" s="1"/>
  <c r="Z54" i="2"/>
  <c r="L47" i="2"/>
  <c r="N47" i="2" s="1"/>
  <c r="Z47" i="2"/>
  <c r="I47" i="2"/>
  <c r="H69" i="2"/>
  <c r="H66" i="2" s="1"/>
  <c r="G66" i="2"/>
  <c r="T51" i="2"/>
  <c r="T59" i="2"/>
  <c r="T47" i="2"/>
  <c r="N76" i="2"/>
  <c r="R54" i="2"/>
  <c r="AK59" i="2"/>
  <c r="AK51" i="2"/>
  <c r="AK47" i="2" s="1"/>
  <c r="AP54" i="2"/>
  <c r="AJ41" i="2"/>
  <c r="F41" i="2" s="1"/>
  <c r="AJ48" i="2"/>
  <c r="AJ47" i="2" s="1"/>
  <c r="H62" i="2"/>
  <c r="H43" i="2"/>
  <c r="J58" i="2"/>
  <c r="G56" i="2"/>
  <c r="J78" i="2"/>
  <c r="T79" i="2"/>
  <c r="G79" i="2"/>
  <c r="H79" i="2" s="1"/>
  <c r="AC59" i="2"/>
  <c r="AC51" i="2"/>
  <c r="AC47" i="2" s="1"/>
  <c r="AL51" i="2"/>
  <c r="AL47" i="2" s="1"/>
  <c r="AL59" i="2"/>
  <c r="G77" i="2"/>
  <c r="AD58" i="2"/>
  <c r="AD78" i="2"/>
  <c r="V58" i="2"/>
  <c r="V78" i="2"/>
  <c r="F42" i="2"/>
  <c r="AH59" i="2"/>
  <c r="AH51" i="2"/>
  <c r="G51" i="2" s="1"/>
  <c r="G47" i="2" s="1"/>
  <c r="G54" i="2"/>
  <c r="N58" i="2"/>
  <c r="H56" i="2"/>
  <c r="H54" i="2" s="1"/>
  <c r="AH47" i="2"/>
  <c r="AO59" i="2"/>
  <c r="AO51" i="2"/>
  <c r="AO47" i="2" s="1"/>
  <c r="G48" i="2"/>
  <c r="Z51" i="2"/>
  <c r="Z59" i="2"/>
  <c r="H50" i="2"/>
  <c r="H47" i="2" l="1"/>
  <c r="G58" i="2"/>
  <c r="G59" i="2" s="1"/>
  <c r="J59" i="2"/>
  <c r="J81" i="2" s="1"/>
  <c r="J80" i="2"/>
  <c r="V59" i="2"/>
  <c r="V81" i="2" s="1"/>
  <c r="W81" i="2" s="1"/>
  <c r="V80" i="2"/>
  <c r="V76" i="2" s="1"/>
  <c r="F78" i="2"/>
  <c r="N51" i="2"/>
  <c r="H51" i="2" s="1"/>
  <c r="N59" i="2"/>
  <c r="H58" i="2"/>
  <c r="H59" i="2" s="1"/>
  <c r="AD76" i="2"/>
  <c r="H77" i="2"/>
  <c r="G78" i="2"/>
  <c r="J76" i="2"/>
  <c r="AD59" i="2"/>
  <c r="AD81" i="2" s="1"/>
  <c r="AD80" i="2"/>
  <c r="F48" i="2"/>
  <c r="F47" i="2" s="1"/>
  <c r="AP59" i="2"/>
  <c r="AP81" i="2" s="1"/>
  <c r="AP80" i="2"/>
  <c r="AP76" i="2" s="1"/>
  <c r="R59" i="2"/>
  <c r="R81" i="2" s="1"/>
  <c r="R80" i="2"/>
  <c r="F58" i="2"/>
  <c r="F59" i="2" l="1"/>
  <c r="F54" i="2"/>
  <c r="F80" i="2"/>
  <c r="R76" i="2"/>
  <c r="T76" i="2" s="1"/>
  <c r="G80" i="2"/>
  <c r="G76" i="2" s="1"/>
  <c r="F81" i="2"/>
  <c r="F76" i="2"/>
  <c r="G81" i="2"/>
  <c r="H76" i="2" l="1"/>
  <c r="H81" i="2"/>
</calcChain>
</file>

<file path=xl/sharedStrings.xml><?xml version="1.0" encoding="utf-8"?>
<sst xmlns="http://schemas.openxmlformats.org/spreadsheetml/2006/main" count="162" uniqueCount="61">
  <si>
    <t xml:space="preserve">Приложение 2 </t>
  </si>
  <si>
    <t xml:space="preserve"> Таблица 1</t>
  </si>
  <si>
    <t>№</t>
  </si>
  <si>
    <t>Источники финансирования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</si>
  <si>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</si>
  <si>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</si>
  <si>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</si>
  <si>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</si>
  <si>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</si>
  <si>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</si>
  <si>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</si>
  <si>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</si>
  <si>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</si>
  <si>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</si>
  <si>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</si>
  <si>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</si>
  <si>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</si>
  <si>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</si>
  <si>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</si>
  <si>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</si>
  <si>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</t>
  </si>
  <si>
    <t>Исполнение, %</t>
  </si>
  <si>
    <t>ИТОГО:</t>
  </si>
  <si>
    <t>ВСЕГО по Программе</t>
  </si>
  <si>
    <t>Факт (кассовый расход)</t>
  </si>
  <si>
    <t>1.</t>
  </si>
  <si>
    <t>Федеральный бюджет</t>
  </si>
  <si>
    <t>Иные источники финансирования (привлечённые)</t>
  </si>
  <si>
    <t>ВСЕГО:</t>
  </si>
  <si>
    <t>Бюджет ХМАО-Югры</t>
  </si>
  <si>
    <t>кроме того за счет средств остатков местного бюджета предыдущих лет в рамках реализации МП</t>
  </si>
  <si>
    <t>2.</t>
  </si>
  <si>
    <t>3.</t>
  </si>
  <si>
    <t>4.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</si>
  <si>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</si>
  <si>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(тыс.рублей), </t>
  </si>
  <si>
    <t>В том числе:</t>
  </si>
  <si>
    <t>Инвестиции в объекты муниципальной собственности</t>
  </si>
  <si>
    <t>Прочие расходы</t>
  </si>
  <si>
    <t>Ответственный исполнитель/соисполнитель</t>
  </si>
  <si>
    <t>Ответственный исполнитель ( МКУ "УГЗиПг.Урай")</t>
  </si>
  <si>
    <t>местный бюджет</t>
  </si>
  <si>
    <t>Реализация основных мероприятий проекта «Формирование комфортной городской среды» (1;2;3;4;5;6)</t>
  </si>
  <si>
    <t xml:space="preserve">МКУ 
«УГЗиП г.Урай»;
МКУ 
«УКС г.Урай»
</t>
  </si>
  <si>
    <t>Благоустройство территорий муниципального образования (1;2;4;5)</t>
  </si>
  <si>
    <t xml:space="preserve">МКУ 
«УГЗиП г.Урай»;
МКУ 
«УКС г.Урай»;
МКУ «УЖКХ г.Урай»
</t>
  </si>
  <si>
    <t xml:space="preserve">Изготовление и установка объектов внешнего благоустройства  на общественных территориях
(6)
</t>
  </si>
  <si>
    <t xml:space="preserve">МКУ 
«УГЗиП г.Урай»;
МКУ
«УКС г.Урай»;
МКУ «УЖКХ г.Урай»
</t>
  </si>
  <si>
    <t xml:space="preserve">Проведение конкурсов по благоустройству территорий города Урай, участие в конкурсах 
(3)
</t>
  </si>
  <si>
    <t xml:space="preserve">МКУ
«УГЗиП г.Урай»
МКУ
 «УЖКХ г.Урай»
</t>
  </si>
  <si>
    <t xml:space="preserve">Соисполнитель 1
("МКУ УКС г.Урай")
</t>
  </si>
  <si>
    <t xml:space="preserve">Соисполнитель 2
("МКУ УЖКХ г.Урай")
</t>
  </si>
  <si>
    <t xml:space="preserve">Директор  МКУ "УГЗиП г.Урай"                                   Л.В.Фильченко          
«__»______________2021г. _________________
                                подпись
</t>
  </si>
  <si>
    <t>Комитет по финансам администрации города Урай</t>
  </si>
  <si>
    <t xml:space="preserve">Комплексный план (сетевой график) по  реализации в 2021 году финансовых средств муниципальной программы "Формирование современной городской среды МО г.Урай" 2018-2022г. по состоянию на 01.07.2021 года </t>
  </si>
  <si>
    <t>Приложение к Порядку принятия решения о разработке муниципальных  программ муниципального образования городской округ город Урай, их формирования, утверждения, корректировки и реализации</t>
  </si>
  <si>
    <t>МКУ УКС:
-В рамках мероприятия реализуется объекты: 
-"Наружные  инженерные сети к нестационарному объекту в районе детского парка "Солнышко" в сумме   589,7 тыс. руб. ;  
-"Устройство парковки в районе жилого дома 32 в мкр.2" в сумме      2 351,1 тыс. руб.; 
-"Кладбище 2"А" (2 этап) в сумме  648,4 тыс. руб.; 
-"Благоустройство дворовой территории жилого дома №7 мкр. Западный" в сумме   289,0 тыс. руб.;
 -"Наружные сети освещения территории МБОУ СОШ  12 г.Урай  (СМР) в сумме           1 699,9 тыс.руб.; 
-«Благоустройство общественной территории мкр. Аэропорт, в районе ДС «Звезды Югры» в сумме  409,0 тыс. руб.;     
-«Реконструкция площади «Планета звезд»  в сумме  30,0 тыс. руб.;  
-Благоустройство дворовой территории в районе жилых домов №№12-16, мкр. 3  в сумме  921,1 тыс. руб.;  
-Благоустройство придомовой территории каре жилых домов №№76,80,84 в микрорайоне 1А в сумме  172,8 тыс. руб.;   
-Обустройство кладбища №2 в сумме  2 002,0 тыс. руб.
МКУ УГЗиП:
- Оказана услуга по разработке дизайн-макетов 2-х общественных территорий, вошедших в перечень территорий для проведения рейтингового голосования на сумму 100,00 руб;  
- Запланировало заключение контракта на изготовление трех баннеров в рамках агитации рейтингового голосования на сумму 18,9 руб</t>
  </si>
  <si>
    <t>МКУ УКС:
По объекту "Благоустройство дворовой территории жилого дома №7 мкр. "Западный" неосвоенны  средства  бюджетных ассигнований  в  сумме  289,0 тыс руб. (переходящие остатки средств местного бюджета) в связи с неисполнением подрядчиком обязательств  по договору на разработку ПСД. Работы на отчетную дату не выполнены.</t>
  </si>
  <si>
    <t>МКУ УЖКХ:
- Заключен договор  на выполнение  работ по ремонту светодиодных консолей на опорах уличного освещения в феврале 2021г.. Период выполнения работ  с 19.02.2021 по 30.03.2021 г.  Оплата будет произведена в апреле  2021 года;
- Оплата за выполнение работ по устройству, монтажу, содержанию новогоднего ледового городка не производилась, в связи с тем подрядчик  ООО "СО "Тендер Консалт" не предоставил соответствующие документы для оплаты в срок . Оплата будет произведина в апреле 2021 г.</t>
  </si>
  <si>
    <t>МКУ УЖКХ: 
-Выполнены работ по демонтажу новогодней иллюминации на сумму 179,8 тыс.руб.</t>
  </si>
  <si>
    <t xml:space="preserve"> МКУ «УКС г.Урай» на изготовление и установку на набережной реки Конда имени Александра Петрова арт-объекта, символизирующего птицу Сури: 1200,0 тыс.руб – бюджет ХМАО-Югры; 551,3 тыс.руб – местный бюджет;
МКУ «УЖКХ г.Урай» на установку беседки в районе Управления социальной защиты населения: 500,0 тыс.руб – бюджет ХМАО-Югры; 219,0 тыс.руб – местный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</si>
</sst>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vertical="top" wrapText="1"/>
    </xf>
    <xf numFmtId="4" fontId="8" fillId="2" borderId="0" xfId="0" applyNumberFormat="1" applyFont="1" applyFill="1" applyBorder="1" applyAlignment="1"/>
    <xf numFmtId="4" fontId="1" fillId="2" borderId="1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4" fontId="2" fillId="2" borderId="0" xfId="0" applyNumberFormat="1" applyFont="1" applyFill="1" applyBorder="1" applyAlignment="1"/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/>
    <xf numFmtId="4" fontId="7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wrapText="1"/>
    </xf>
    <xf numFmtId="164" fontId="15" fillId="2" borderId="1" xfId="0" applyNumberFormat="1" applyFont="1" applyFill="1" applyBorder="1"/>
    <xf numFmtId="164" fontId="14" fillId="2" borderId="1" xfId="0" applyNumberFormat="1" applyFont="1" applyFill="1" applyBorder="1" applyAlignment="1">
      <alignment wrapText="1"/>
    </xf>
    <xf numFmtId="164" fontId="14" fillId="2" borderId="1" xfId="0" applyNumberFormat="1" applyFont="1" applyFill="1" applyBorder="1"/>
    <xf numFmtId="164" fontId="16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4" fontId="17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164" fontId="16" fillId="2" borderId="1" xfId="0" applyNumberFormat="1" applyFont="1" applyFill="1" applyBorder="1"/>
    <xf numFmtId="164" fontId="16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 vertical="top" wrapText="1"/>
    </xf>
    <xf numFmtId="4" fontId="19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/>
    <xf numFmtId="164" fontId="13" fillId="2" borderId="1" xfId="0" applyNumberFormat="1" applyFont="1" applyFill="1" applyBorder="1"/>
    <xf numFmtId="4" fontId="2" fillId="2" borderId="0" xfId="0" applyNumberFormat="1" applyFont="1" applyFill="1" applyBorder="1" applyAlignment="1">
      <alignment horizontal="right" indent="15"/>
    </xf>
    <xf numFmtId="4" fontId="10" fillId="2" borderId="0" xfId="0" applyNumberFormat="1" applyFont="1" applyFill="1" applyBorder="1"/>
    <xf numFmtId="4" fontId="2" fillId="2" borderId="0" xfId="0" applyNumberFormat="1" applyFont="1" applyFill="1" applyBorder="1" applyAlignment="1">
      <alignment wrapText="1"/>
    </xf>
    <xf numFmtId="4" fontId="9" fillId="2" borderId="0" xfId="0" applyNumberFormat="1" applyFont="1" applyFill="1" applyBorder="1" applyAlignment="1"/>
    <xf numFmtId="4" fontId="10" fillId="2" borderId="0" xfId="0" applyNumberFormat="1" applyFont="1" applyFill="1" applyBorder="1" applyAlignment="1"/>
    <xf numFmtId="4" fontId="2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vertical="top"/>
    </xf>
    <xf numFmtId="4" fontId="3" fillId="2" borderId="0" xfId="0" applyNumberFormat="1" applyFont="1" applyFill="1" applyBorder="1" applyAlignment="1"/>
    <xf numFmtId="4" fontId="18" fillId="2" borderId="0" xfId="0" applyNumberFormat="1" applyFont="1" applyFill="1" applyBorder="1" applyAlignment="1"/>
    <xf numFmtId="3" fontId="8" fillId="2" borderId="0" xfId="0" applyNumberFormat="1" applyFont="1" applyFill="1" applyBorder="1"/>
    <xf numFmtId="4" fontId="12" fillId="2" borderId="0" xfId="0" applyNumberFormat="1" applyFont="1" applyFill="1" applyBorder="1"/>
    <xf numFmtId="4" fontId="20" fillId="2" borderId="0" xfId="0" applyNumberFormat="1" applyFont="1" applyFill="1" applyBorder="1"/>
    <xf numFmtId="4" fontId="8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4" fontId="3" fillId="2" borderId="0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/>
    <xf numFmtId="164" fontId="13" fillId="2" borderId="1" xfId="0" applyNumberFormat="1" applyFont="1" applyFill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4" fontId="2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8"/>
  <sheetViews>
    <sheetView showGridLines="0" tabSelected="1" zoomScale="59" zoomScaleNormal="59" workbookViewId="0">
      <pane xSplit="5" ySplit="10" topLeftCell="F53" activePane="bottomRight" state="frozen"/>
      <selection pane="topRight" activeCell="F1" sqref="F1"/>
      <selection pane="bottomLeft" activeCell="A13" sqref="A13"/>
      <selection pane="bottomRight" activeCell="AW6" sqref="AW6"/>
    </sheetView>
  </sheetViews>
  <sheetFormatPr defaultRowHeight="12.75" x14ac:dyDescent="0.2"/>
  <cols>
    <col min="1" max="1" width="6" style="9" customWidth="1"/>
    <col min="2" max="2" width="22.42578125" style="9" customWidth="1"/>
    <col min="3" max="3" width="11.28515625" style="9" customWidth="1"/>
    <col min="4" max="4" width="7.140625" style="9" hidden="1" customWidth="1"/>
    <col min="5" max="5" width="13.42578125" style="9" customWidth="1"/>
    <col min="6" max="8" width="11.140625" style="39" customWidth="1"/>
    <col min="9" max="9" width="7.5703125" style="9" customWidth="1"/>
    <col min="10" max="10" width="7" style="9" customWidth="1"/>
    <col min="11" max="11" width="7.7109375" style="9" customWidth="1"/>
    <col min="12" max="12" width="6.28515625" style="9" customWidth="1"/>
    <col min="13" max="13" width="7" style="9" customWidth="1"/>
    <col min="14" max="14" width="8.28515625" style="9" customWidth="1"/>
    <col min="15" max="15" width="8.5703125" style="9" customWidth="1"/>
    <col min="16" max="16" width="6.28515625" style="9" customWidth="1"/>
    <col min="17" max="17" width="10.5703125" style="9" customWidth="1"/>
    <col min="18" max="18" width="7" style="9" customWidth="1"/>
    <col min="19" max="19" width="7.28515625" style="9" customWidth="1"/>
    <col min="20" max="20" width="7.7109375" style="9" customWidth="1"/>
    <col min="21" max="21" width="7.5703125" style="9" customWidth="1"/>
    <col min="22" max="22" width="6.140625" style="9" customWidth="1"/>
    <col min="23" max="23" width="6.5703125" style="9" customWidth="1"/>
    <col min="24" max="24" width="7.140625" style="9" customWidth="1"/>
    <col min="25" max="25" width="6.140625" style="9" customWidth="1"/>
    <col min="26" max="26" width="7" style="9" customWidth="1"/>
    <col min="27" max="27" width="7.7109375" style="9" customWidth="1"/>
    <col min="28" max="28" width="7.28515625" style="9" hidden="1" customWidth="1"/>
    <col min="29" max="29" width="8" style="9" hidden="1" customWidth="1"/>
    <col min="30" max="30" width="8" style="9" customWidth="1"/>
    <col min="31" max="31" width="8.28515625" style="9" hidden="1" customWidth="1"/>
    <col min="32" max="32" width="7.42578125" style="9" hidden="1" customWidth="1"/>
    <col min="33" max="33" width="9.42578125" style="9" customWidth="1"/>
    <col min="34" max="34" width="7.7109375" style="9" hidden="1" customWidth="1"/>
    <col min="35" max="35" width="7.28515625" style="9" hidden="1" customWidth="1"/>
    <col min="36" max="36" width="7.28515625" style="9" customWidth="1"/>
    <col min="37" max="37" width="7" style="9" hidden="1" customWidth="1"/>
    <col min="38" max="38" width="8.42578125" style="9" hidden="1" customWidth="1"/>
    <col min="39" max="39" width="7.85546875" style="9" customWidth="1"/>
    <col min="40" max="40" width="6.85546875" style="9" hidden="1" customWidth="1"/>
    <col min="41" max="41" width="7.85546875" style="9" hidden="1" customWidth="1"/>
    <col min="42" max="43" width="7.85546875" style="9" customWidth="1"/>
    <col min="44" max="44" width="8.28515625" style="9" customWidth="1"/>
    <col min="45" max="45" width="53.42578125" style="9" customWidth="1"/>
    <col min="46" max="46" width="38" style="9" customWidth="1"/>
    <col min="47" max="49" width="9.140625" style="9"/>
    <col min="50" max="50" width="10.85546875" style="9" customWidth="1"/>
    <col min="51" max="16384" width="9.140625" style="9"/>
  </cols>
  <sheetData>
    <row r="1" spans="1:46" ht="75.75" customHeight="1" x14ac:dyDescent="0.25">
      <c r="A1" s="38" t="s">
        <v>0</v>
      </c>
      <c r="P1" s="40"/>
      <c r="Q1" s="40"/>
      <c r="R1" s="62"/>
      <c r="S1" s="62"/>
      <c r="T1" s="62"/>
      <c r="U1" s="62"/>
      <c r="V1" s="62"/>
      <c r="W1" s="62"/>
      <c r="X1" s="62"/>
      <c r="Y1" s="62"/>
      <c r="Z1" s="41"/>
      <c r="AS1" s="58"/>
      <c r="AT1" s="59" t="s">
        <v>55</v>
      </c>
    </row>
    <row r="2" spans="1:46" ht="12" customHeight="1" x14ac:dyDescent="0.25">
      <c r="A2" s="7"/>
      <c r="B2" s="4"/>
      <c r="C2" s="4"/>
      <c r="D2" s="4"/>
      <c r="E2" s="4"/>
      <c r="F2" s="42"/>
      <c r="G2" s="42"/>
      <c r="H2" s="4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60"/>
      <c r="Y2" s="60"/>
      <c r="Z2" s="7"/>
    </row>
    <row r="3" spans="1:46" ht="12" customHeight="1" x14ac:dyDescent="0.25">
      <c r="A3" s="7"/>
      <c r="B3" s="4"/>
      <c r="C3" s="4"/>
      <c r="D3" s="4"/>
      <c r="E3" s="4"/>
      <c r="F3" s="42"/>
      <c r="G3" s="42"/>
      <c r="H3" s="4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1"/>
      <c r="X3" s="43"/>
      <c r="Y3" s="43"/>
      <c r="Z3" s="7"/>
      <c r="AS3" s="60" t="s">
        <v>1</v>
      </c>
      <c r="AT3" s="60"/>
    </row>
    <row r="4" spans="1:46" ht="18" customHeight="1" x14ac:dyDescent="0.2">
      <c r="A4" s="79" t="s">
        <v>54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</row>
    <row r="5" spans="1:46" ht="18" customHeight="1" x14ac:dyDescent="0.25">
      <c r="A5" s="44"/>
      <c r="B5" s="45"/>
      <c r="C5" s="45"/>
      <c r="D5" s="45"/>
      <c r="E5" s="45"/>
      <c r="F5" s="46"/>
      <c r="G5" s="46"/>
      <c r="H5" s="46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"/>
      <c r="Z5" s="7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24.75" customHeight="1" x14ac:dyDescent="0.2">
      <c r="A6" s="65" t="s">
        <v>2</v>
      </c>
      <c r="B6" s="65" t="s">
        <v>34</v>
      </c>
      <c r="C6" s="65" t="s">
        <v>39</v>
      </c>
      <c r="D6" s="11"/>
      <c r="E6" s="65" t="s">
        <v>3</v>
      </c>
      <c r="F6" s="63" t="s">
        <v>35</v>
      </c>
      <c r="G6" s="63"/>
      <c r="H6" s="63"/>
      <c r="I6" s="65" t="s">
        <v>4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 t="s">
        <v>5</v>
      </c>
      <c r="AT6" s="70" t="s">
        <v>6</v>
      </c>
    </row>
    <row r="7" spans="1:46" ht="33" customHeight="1" x14ac:dyDescent="0.2">
      <c r="A7" s="65"/>
      <c r="B7" s="65"/>
      <c r="C7" s="65"/>
      <c r="D7" s="11"/>
      <c r="E7" s="65"/>
      <c r="F7" s="63"/>
      <c r="G7" s="63"/>
      <c r="H7" s="63"/>
      <c r="I7" s="65" t="s">
        <v>7</v>
      </c>
      <c r="J7" s="65"/>
      <c r="K7" s="65"/>
      <c r="L7" s="65" t="s">
        <v>8</v>
      </c>
      <c r="M7" s="65"/>
      <c r="N7" s="65"/>
      <c r="O7" s="65" t="s">
        <v>9</v>
      </c>
      <c r="P7" s="65"/>
      <c r="Q7" s="65"/>
      <c r="R7" s="65" t="s">
        <v>10</v>
      </c>
      <c r="S7" s="65"/>
      <c r="T7" s="65"/>
      <c r="U7" s="65" t="s">
        <v>11</v>
      </c>
      <c r="V7" s="65"/>
      <c r="W7" s="65"/>
      <c r="X7" s="65" t="s">
        <v>12</v>
      </c>
      <c r="Y7" s="65"/>
      <c r="Z7" s="65"/>
      <c r="AA7" s="65" t="s">
        <v>13</v>
      </c>
      <c r="AB7" s="65"/>
      <c r="AC7" s="65"/>
      <c r="AD7" s="65" t="s">
        <v>14</v>
      </c>
      <c r="AE7" s="65"/>
      <c r="AF7" s="65"/>
      <c r="AG7" s="65" t="s">
        <v>15</v>
      </c>
      <c r="AH7" s="65"/>
      <c r="AI7" s="65"/>
      <c r="AJ7" s="65" t="s">
        <v>16</v>
      </c>
      <c r="AK7" s="65"/>
      <c r="AL7" s="65"/>
      <c r="AM7" s="65" t="s">
        <v>17</v>
      </c>
      <c r="AN7" s="65"/>
      <c r="AO7" s="65"/>
      <c r="AP7" s="65" t="s">
        <v>18</v>
      </c>
      <c r="AQ7" s="65"/>
      <c r="AR7" s="65"/>
      <c r="AS7" s="65"/>
      <c r="AT7" s="70"/>
    </row>
    <row r="8" spans="1:46" ht="42" customHeight="1" x14ac:dyDescent="0.2">
      <c r="A8" s="65"/>
      <c r="B8" s="65"/>
      <c r="C8" s="65"/>
      <c r="D8" s="11"/>
      <c r="E8" s="65"/>
      <c r="F8" s="33" t="s">
        <v>19</v>
      </c>
      <c r="G8" s="33" t="s">
        <v>24</v>
      </c>
      <c r="H8" s="34" t="s">
        <v>21</v>
      </c>
      <c r="I8" s="31" t="s">
        <v>19</v>
      </c>
      <c r="J8" s="31" t="s">
        <v>20</v>
      </c>
      <c r="K8" s="10" t="s">
        <v>21</v>
      </c>
      <c r="L8" s="31" t="s">
        <v>19</v>
      </c>
      <c r="M8" s="31" t="s">
        <v>20</v>
      </c>
      <c r="N8" s="10" t="s">
        <v>21</v>
      </c>
      <c r="O8" s="31" t="s">
        <v>19</v>
      </c>
      <c r="P8" s="31" t="s">
        <v>20</v>
      </c>
      <c r="Q8" s="10" t="s">
        <v>21</v>
      </c>
      <c r="R8" s="31" t="s">
        <v>19</v>
      </c>
      <c r="S8" s="31" t="s">
        <v>20</v>
      </c>
      <c r="T8" s="10" t="s">
        <v>21</v>
      </c>
      <c r="U8" s="31" t="s">
        <v>19</v>
      </c>
      <c r="V8" s="31" t="s">
        <v>20</v>
      </c>
      <c r="W8" s="10" t="s">
        <v>21</v>
      </c>
      <c r="X8" s="31" t="s">
        <v>19</v>
      </c>
      <c r="Y8" s="31" t="s">
        <v>20</v>
      </c>
      <c r="Z8" s="10" t="s">
        <v>21</v>
      </c>
      <c r="AA8" s="31" t="s">
        <v>19</v>
      </c>
      <c r="AB8" s="31" t="s">
        <v>20</v>
      </c>
      <c r="AC8" s="10" t="s">
        <v>21</v>
      </c>
      <c r="AD8" s="31" t="s">
        <v>19</v>
      </c>
      <c r="AE8" s="31" t="s">
        <v>20</v>
      </c>
      <c r="AF8" s="10" t="s">
        <v>21</v>
      </c>
      <c r="AG8" s="31" t="s">
        <v>19</v>
      </c>
      <c r="AH8" s="31" t="s">
        <v>20</v>
      </c>
      <c r="AI8" s="10" t="s">
        <v>21</v>
      </c>
      <c r="AJ8" s="31" t="s">
        <v>19</v>
      </c>
      <c r="AK8" s="31" t="s">
        <v>20</v>
      </c>
      <c r="AL8" s="10" t="s">
        <v>21</v>
      </c>
      <c r="AM8" s="31" t="s">
        <v>19</v>
      </c>
      <c r="AN8" s="31" t="s">
        <v>20</v>
      </c>
      <c r="AO8" s="10" t="s">
        <v>21</v>
      </c>
      <c r="AP8" s="31" t="s">
        <v>19</v>
      </c>
      <c r="AQ8" s="31" t="s">
        <v>20</v>
      </c>
      <c r="AR8" s="10" t="s">
        <v>21</v>
      </c>
      <c r="AS8" s="65"/>
      <c r="AT8" s="70"/>
    </row>
    <row r="9" spans="1:46" ht="44.25" hidden="1" customHeight="1" x14ac:dyDescent="0.2">
      <c r="A9" s="11"/>
      <c r="B9" s="65"/>
      <c r="C9" s="65"/>
      <c r="D9" s="11"/>
      <c r="E9" s="65"/>
      <c r="F9" s="33"/>
      <c r="G9" s="33"/>
      <c r="H9" s="34"/>
      <c r="I9" s="31"/>
      <c r="J9" s="31"/>
      <c r="K9" s="10"/>
      <c r="L9" s="31"/>
      <c r="M9" s="31"/>
      <c r="N9" s="10"/>
      <c r="O9" s="31"/>
      <c r="P9" s="31"/>
      <c r="Q9" s="10"/>
      <c r="R9" s="31"/>
      <c r="S9" s="31"/>
      <c r="T9" s="10"/>
      <c r="U9" s="31"/>
      <c r="V9" s="31"/>
      <c r="W9" s="10"/>
      <c r="X9" s="31"/>
      <c r="Y9" s="31"/>
      <c r="Z9" s="10"/>
      <c r="AA9" s="31"/>
      <c r="AB9" s="31"/>
      <c r="AC9" s="10"/>
      <c r="AD9" s="31"/>
      <c r="AE9" s="31"/>
      <c r="AF9" s="10"/>
      <c r="AG9" s="31"/>
      <c r="AH9" s="31"/>
      <c r="AI9" s="10"/>
      <c r="AJ9" s="31"/>
      <c r="AK9" s="31"/>
      <c r="AL9" s="10"/>
      <c r="AM9" s="31"/>
      <c r="AN9" s="31"/>
      <c r="AO9" s="10"/>
      <c r="AP9" s="31"/>
      <c r="AQ9" s="31"/>
      <c r="AR9" s="10"/>
      <c r="AS9" s="11"/>
      <c r="AT9" s="12"/>
    </row>
    <row r="10" spans="1:46" s="47" customFormat="1" ht="18" customHeight="1" x14ac:dyDescent="0.2">
      <c r="A10" s="1">
        <v>1</v>
      </c>
      <c r="B10" s="1">
        <v>2</v>
      </c>
      <c r="C10" s="1">
        <v>3</v>
      </c>
      <c r="D10" s="1">
        <v>4</v>
      </c>
      <c r="E10" s="1">
        <v>4</v>
      </c>
      <c r="F10" s="35">
        <v>5</v>
      </c>
      <c r="G10" s="35">
        <v>6</v>
      </c>
      <c r="H10" s="35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  <c r="T10" s="1">
        <v>19</v>
      </c>
      <c r="U10" s="1">
        <v>20</v>
      </c>
      <c r="V10" s="1">
        <v>21</v>
      </c>
      <c r="W10" s="1">
        <v>22</v>
      </c>
      <c r="X10" s="1">
        <v>23</v>
      </c>
      <c r="Y10" s="1">
        <v>24</v>
      </c>
      <c r="Z10" s="1">
        <v>25</v>
      </c>
      <c r="AA10" s="1">
        <v>26</v>
      </c>
      <c r="AB10" s="1">
        <v>27</v>
      </c>
      <c r="AC10" s="1">
        <v>28</v>
      </c>
      <c r="AD10" s="1">
        <v>29</v>
      </c>
      <c r="AE10" s="1">
        <v>30</v>
      </c>
      <c r="AF10" s="1">
        <v>31</v>
      </c>
      <c r="AG10" s="1">
        <v>32</v>
      </c>
      <c r="AH10" s="1">
        <v>33</v>
      </c>
      <c r="AI10" s="1">
        <v>34</v>
      </c>
      <c r="AJ10" s="1">
        <v>35</v>
      </c>
      <c r="AK10" s="1">
        <v>36</v>
      </c>
      <c r="AL10" s="1">
        <v>37</v>
      </c>
      <c r="AM10" s="1">
        <v>38</v>
      </c>
      <c r="AN10" s="1">
        <v>39</v>
      </c>
      <c r="AO10" s="1">
        <v>40</v>
      </c>
      <c r="AP10" s="1">
        <v>41</v>
      </c>
      <c r="AQ10" s="1">
        <v>42</v>
      </c>
      <c r="AR10" s="1">
        <v>43</v>
      </c>
      <c r="AS10" s="1">
        <v>44</v>
      </c>
      <c r="AT10" s="1">
        <v>45</v>
      </c>
    </row>
    <row r="11" spans="1:46" ht="18" customHeight="1" x14ac:dyDescent="0.2">
      <c r="A11" s="63" t="s">
        <v>25</v>
      </c>
      <c r="B11" s="67" t="s">
        <v>42</v>
      </c>
      <c r="C11" s="63" t="s">
        <v>43</v>
      </c>
      <c r="D11" s="63"/>
      <c r="E11" s="5" t="s">
        <v>22</v>
      </c>
      <c r="F11" s="14">
        <f>I11+L11+O11+R11+U11+X11+AA11+AD11+AG11+AJ11+AM11+AP11</f>
        <v>122813.70000000001</v>
      </c>
      <c r="G11" s="14">
        <f>J11+M11+P11+S11+V11+Y11+AB11+AE11+AH11+AK11+AN11+AQ11</f>
        <v>7267.6</v>
      </c>
      <c r="H11" s="14">
        <f>G11/F11*100</f>
        <v>5.9175808562074099</v>
      </c>
      <c r="I11" s="15">
        <f>I12+I13+I14+I15</f>
        <v>0</v>
      </c>
      <c r="J11" s="15">
        <f>J12+J13+J14+J15</f>
        <v>0</v>
      </c>
      <c r="K11" s="15">
        <v>0</v>
      </c>
      <c r="L11" s="15">
        <f>L12+L13+L14+L15</f>
        <v>5179.1000000000004</v>
      </c>
      <c r="M11" s="15">
        <f>M12+M13+M14+M15</f>
        <v>700</v>
      </c>
      <c r="N11" s="15">
        <f>M11/L11*100</f>
        <v>13.515861829275355</v>
      </c>
      <c r="O11" s="15">
        <f>O12+O13+O14+O15</f>
        <v>0</v>
      </c>
      <c r="P11" s="15">
        <f>P12+P13+P14+P15</f>
        <v>0</v>
      </c>
      <c r="Q11" s="15">
        <v>0</v>
      </c>
      <c r="R11" s="15">
        <f>R12+R13+R14+R15</f>
        <v>68.5</v>
      </c>
      <c r="S11" s="15">
        <f>S12+S13+S14+S15</f>
        <v>68.5</v>
      </c>
      <c r="T11" s="15">
        <f>S11/R11*100</f>
        <v>100</v>
      </c>
      <c r="U11" s="15">
        <f>U12+U13+U14+U15</f>
        <v>0</v>
      </c>
      <c r="V11" s="15">
        <f>V12+V13+V14+V15</f>
        <v>0</v>
      </c>
      <c r="W11" s="15">
        <v>0</v>
      </c>
      <c r="X11" s="15">
        <f>X12+X13+X14+X15</f>
        <v>17514</v>
      </c>
      <c r="Y11" s="15">
        <f>Y12+Y13+Y14+Y15</f>
        <v>6499.1</v>
      </c>
      <c r="Z11" s="15">
        <f>Y11/X11*100</f>
        <v>37.108027863423551</v>
      </c>
      <c r="AA11" s="15">
        <f>AA12+AA13+AA14+AA15</f>
        <v>0</v>
      </c>
      <c r="AB11" s="15">
        <f>AB12+AB13+AB14+AB15</f>
        <v>0</v>
      </c>
      <c r="AC11" s="15">
        <v>0</v>
      </c>
      <c r="AD11" s="15">
        <f>AD12+AD13+AD14+AD15</f>
        <v>58288</v>
      </c>
      <c r="AE11" s="15">
        <f>AE12+AE13+AE14+AE15</f>
        <v>0</v>
      </c>
      <c r="AF11" s="15">
        <v>0</v>
      </c>
      <c r="AG11" s="15">
        <f>AG12+AG13+AG14+AG15</f>
        <v>41764.100000000006</v>
      </c>
      <c r="AH11" s="15">
        <f>AH12+AH13+AH14+AH15</f>
        <v>0</v>
      </c>
      <c r="AI11" s="15">
        <f>AH11/AG11*100</f>
        <v>0</v>
      </c>
      <c r="AJ11" s="15">
        <f>AJ12+AJ13+AJ14+AJ15</f>
        <v>0</v>
      </c>
      <c r="AK11" s="15">
        <f>AK12+AK13+AK14+AK15</f>
        <v>0</v>
      </c>
      <c r="AL11" s="15">
        <v>0</v>
      </c>
      <c r="AM11" s="15">
        <f>AM12+AM13+AM14+AM15</f>
        <v>0</v>
      </c>
      <c r="AN11" s="15">
        <f>AN12+AN13+AN14+AN15</f>
        <v>0</v>
      </c>
      <c r="AO11" s="15">
        <v>0</v>
      </c>
      <c r="AP11" s="15">
        <f>AP12+AP13+AP14+AP15</f>
        <v>0</v>
      </c>
      <c r="AQ11" s="15">
        <f>AQ12+AQ13+AQ14+AQ15</f>
        <v>0</v>
      </c>
      <c r="AR11" s="14">
        <v>0</v>
      </c>
      <c r="AS11" s="76" t="s">
        <v>56</v>
      </c>
      <c r="AT11" s="76" t="s">
        <v>57</v>
      </c>
    </row>
    <row r="12" spans="1:46" ht="24.75" customHeight="1" x14ac:dyDescent="0.2">
      <c r="A12" s="63"/>
      <c r="B12" s="67"/>
      <c r="C12" s="63"/>
      <c r="D12" s="63"/>
      <c r="E12" s="2" t="s">
        <v>26</v>
      </c>
      <c r="F12" s="14">
        <f t="shared" ref="F12:F39" si="0">I12+L12+O12+R12+U12+X12+AA12+AD12+AG12+AJ12+AM12+AP12</f>
        <v>75802</v>
      </c>
      <c r="G12" s="14">
        <f t="shared" ref="G12:G39" si="1">J12+M12+P12+S12+V12+Y12+AB12+AE12+AH12+AK12+AN12+AQ12</f>
        <v>6499.1</v>
      </c>
      <c r="H12" s="14">
        <f>G12/F12*100</f>
        <v>8.5737843328672074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17514</v>
      </c>
      <c r="Y12" s="21">
        <v>6499.1</v>
      </c>
      <c r="Z12" s="21">
        <f>Y12/X12*100</f>
        <v>37.108027863423551</v>
      </c>
      <c r="AA12" s="21">
        <v>0</v>
      </c>
      <c r="AB12" s="21">
        <v>0</v>
      </c>
      <c r="AC12" s="21">
        <v>0</v>
      </c>
      <c r="AD12" s="21">
        <v>58288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0">
        <v>0</v>
      </c>
      <c r="AS12" s="77"/>
      <c r="AT12" s="77"/>
    </row>
    <row r="13" spans="1:46" ht="24" customHeight="1" x14ac:dyDescent="0.2">
      <c r="A13" s="63"/>
      <c r="B13" s="67"/>
      <c r="C13" s="63"/>
      <c r="D13" s="63"/>
      <c r="E13" s="2" t="s">
        <v>29</v>
      </c>
      <c r="F13" s="14">
        <f t="shared" si="0"/>
        <v>34120.300000000003</v>
      </c>
      <c r="G13" s="14">
        <f t="shared" si="1"/>
        <v>0</v>
      </c>
      <c r="H13" s="14">
        <f>G13/F13*100</f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34120.300000000003</v>
      </c>
      <c r="AH13" s="21">
        <v>0</v>
      </c>
      <c r="AI13" s="21">
        <f>AH13/AG13*100</f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0">
        <v>0</v>
      </c>
      <c r="AS13" s="77"/>
      <c r="AT13" s="77"/>
    </row>
    <row r="14" spans="1:46" ht="15.75" customHeight="1" x14ac:dyDescent="0.2">
      <c r="A14" s="63"/>
      <c r="B14" s="67"/>
      <c r="C14" s="63"/>
      <c r="D14" s="63"/>
      <c r="E14" s="3" t="s">
        <v>41</v>
      </c>
      <c r="F14" s="14">
        <f t="shared" si="0"/>
        <v>12891.400000000001</v>
      </c>
      <c r="G14" s="14">
        <f t="shared" si="1"/>
        <v>768.5</v>
      </c>
      <c r="H14" s="14">
        <f>G14/F14*100</f>
        <v>5.961338566796468</v>
      </c>
      <c r="I14" s="21">
        <v>0</v>
      </c>
      <c r="J14" s="21">
        <v>0</v>
      </c>
      <c r="K14" s="21">
        <v>0</v>
      </c>
      <c r="L14" s="21">
        <f>100+5079.1</f>
        <v>5179.1000000000004</v>
      </c>
      <c r="M14" s="21">
        <f>600+100</f>
        <v>700</v>
      </c>
      <c r="N14" s="21">
        <f>M14/L14*100</f>
        <v>13.515861829275355</v>
      </c>
      <c r="O14" s="21">
        <v>0</v>
      </c>
      <c r="P14" s="21">
        <v>0</v>
      </c>
      <c r="Q14" s="21">
        <v>0</v>
      </c>
      <c r="R14" s="21">
        <v>68.5</v>
      </c>
      <c r="S14" s="21">
        <v>68.5</v>
      </c>
      <c r="T14" s="21">
        <f>S14/R14*100</f>
        <v>100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f>0</f>
        <v>0</v>
      </c>
      <c r="AA14" s="21">
        <v>0</v>
      </c>
      <c r="AB14" s="21">
        <v>0</v>
      </c>
      <c r="AC14" s="21">
        <f>0</f>
        <v>0</v>
      </c>
      <c r="AD14" s="21">
        <v>0</v>
      </c>
      <c r="AE14" s="21">
        <v>0</v>
      </c>
      <c r="AF14" s="21">
        <v>0</v>
      </c>
      <c r="AG14" s="21">
        <v>7643.8</v>
      </c>
      <c r="AH14" s="21">
        <v>0</v>
      </c>
      <c r="AI14" s="21">
        <f>AH14/AG14*100</f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0">
        <v>0</v>
      </c>
      <c r="AS14" s="77"/>
      <c r="AT14" s="77"/>
    </row>
    <row r="15" spans="1:46" ht="35.25" customHeight="1" x14ac:dyDescent="0.2">
      <c r="A15" s="63"/>
      <c r="B15" s="67"/>
      <c r="C15" s="63"/>
      <c r="D15" s="63"/>
      <c r="E15" s="3" t="s">
        <v>27</v>
      </c>
      <c r="F15" s="14">
        <f t="shared" si="0"/>
        <v>0</v>
      </c>
      <c r="G15" s="14">
        <f t="shared" si="1"/>
        <v>0</v>
      </c>
      <c r="H15" s="14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0">
        <v>0</v>
      </c>
      <c r="AS15" s="77"/>
      <c r="AT15" s="77"/>
    </row>
    <row r="16" spans="1:46" ht="67.5" customHeight="1" x14ac:dyDescent="0.2">
      <c r="A16" s="63"/>
      <c r="B16" s="67"/>
      <c r="C16" s="63"/>
      <c r="D16" s="63"/>
      <c r="E16" s="3" t="s">
        <v>30</v>
      </c>
      <c r="F16" s="14">
        <f>I16+L16+O16+R16+U16+X16+AA16+AD16+AG16+AJ16+AM16+AP16</f>
        <v>4.4000000000000004</v>
      </c>
      <c r="G16" s="14">
        <f>J16+M16+P16+S16+V16+Y16+AB16+AE16+AH16+AK16+AN16+AQ16</f>
        <v>0</v>
      </c>
      <c r="H16" s="14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4.4000000000000004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0">
        <v>0</v>
      </c>
      <c r="AS16" s="78"/>
      <c r="AT16" s="78"/>
    </row>
    <row r="17" spans="1:46" ht="14.25" customHeight="1" x14ac:dyDescent="0.2">
      <c r="A17" s="68" t="s">
        <v>31</v>
      </c>
      <c r="B17" s="67" t="s">
        <v>44</v>
      </c>
      <c r="C17" s="63" t="s">
        <v>45</v>
      </c>
      <c r="D17" s="63"/>
      <c r="E17" s="2" t="s">
        <v>22</v>
      </c>
      <c r="F17" s="14">
        <f t="shared" si="0"/>
        <v>5291.5999999999995</v>
      </c>
      <c r="G17" s="14">
        <f>J17+M17+P17+S17+V17+Y17+AB17+AE17+AH17+AK17+AN17+AQ17</f>
        <v>365.8</v>
      </c>
      <c r="H17" s="14">
        <f>G17/F17*100</f>
        <v>6.9128429964472007</v>
      </c>
      <c r="I17" s="15">
        <f>I18+I19+I20+I21</f>
        <v>0</v>
      </c>
      <c r="J17" s="15">
        <f>J18+J19+J20+J21</f>
        <v>0</v>
      </c>
      <c r="K17" s="15">
        <v>0</v>
      </c>
      <c r="L17" s="15">
        <f>L18+L19+L20+L21</f>
        <v>600</v>
      </c>
      <c r="M17" s="15">
        <f>M18+M19+M20+M21</f>
        <v>179.8</v>
      </c>
      <c r="N17" s="15">
        <f>(M17*100)/L17</f>
        <v>29.966666666666665</v>
      </c>
      <c r="O17" s="15">
        <f>O18+O19+O20+O21</f>
        <v>0</v>
      </c>
      <c r="P17" s="15">
        <f>P18+P19+P20+P21</f>
        <v>0</v>
      </c>
      <c r="Q17" s="15">
        <f>Q18+Q19+Q20+Q21</f>
        <v>0</v>
      </c>
      <c r="R17" s="15">
        <f>R18+R19+R20+R21</f>
        <v>655.6</v>
      </c>
      <c r="S17" s="15">
        <f>S18+S19+S20</f>
        <v>186</v>
      </c>
      <c r="T17" s="15">
        <f>S17/R17*100</f>
        <v>28.370957901159244</v>
      </c>
      <c r="U17" s="15">
        <f>U18+U19+U20+U21</f>
        <v>0</v>
      </c>
      <c r="V17" s="15">
        <f>V18+V19+V20+V21</f>
        <v>0</v>
      </c>
      <c r="W17" s="15">
        <f>W18+W19+W20+W21</f>
        <v>0</v>
      </c>
      <c r="X17" s="15">
        <f>X18+X19+X20+X21</f>
        <v>0</v>
      </c>
      <c r="Y17" s="15">
        <f>Y18+Y19+Y20+Y21</f>
        <v>0</v>
      </c>
      <c r="Z17" s="15">
        <f>Z18+Z19+Z21+Z22</f>
        <v>0</v>
      </c>
      <c r="AA17" s="15">
        <f>AA18+AA19+AA20+AA21</f>
        <v>0</v>
      </c>
      <c r="AB17" s="15">
        <f>AB18+AB19+AB20+AB21</f>
        <v>0</v>
      </c>
      <c r="AC17" s="15">
        <f>AC18+AC19+AC20+AC21+AC22</f>
        <v>0</v>
      </c>
      <c r="AD17" s="15">
        <f>AD18+AD19+AD20+AD21</f>
        <v>1588.3</v>
      </c>
      <c r="AE17" s="15">
        <f>AE18+AE19+AE20+AE21</f>
        <v>0</v>
      </c>
      <c r="AF17" s="15">
        <f>AF18+AF19+AF20+AF21+AF22</f>
        <v>0</v>
      </c>
      <c r="AG17" s="15">
        <f>AG18+AG19+AG20+AG21</f>
        <v>0</v>
      </c>
      <c r="AH17" s="15">
        <f>AH18+AH19+AH20+AH21+AH22</f>
        <v>0</v>
      </c>
      <c r="AI17" s="15">
        <f>AI18+AI19+AI20+AI21+AI22</f>
        <v>0</v>
      </c>
      <c r="AJ17" s="15">
        <v>0</v>
      </c>
      <c r="AK17" s="15">
        <f>AK18+AK19+AK20+AK21</f>
        <v>0</v>
      </c>
      <c r="AL17" s="15">
        <v>0</v>
      </c>
      <c r="AM17" s="15">
        <f>AM18+AM19+AM20+AM21</f>
        <v>0</v>
      </c>
      <c r="AN17" s="15">
        <f>AN18+AN19+AN20+AN21</f>
        <v>0</v>
      </c>
      <c r="AO17" s="15">
        <v>0</v>
      </c>
      <c r="AP17" s="15">
        <f>AP18+AP19+AP20+AP21</f>
        <v>2447.6999999999998</v>
      </c>
      <c r="AQ17" s="15">
        <f>AQ18+AQ19+AQ20+AQ21</f>
        <v>0</v>
      </c>
      <c r="AR17" s="14">
        <f>AR18+AR19+AR20+AR21+AR22</f>
        <v>0</v>
      </c>
      <c r="AS17" s="72" t="s">
        <v>59</v>
      </c>
      <c r="AT17" s="72" t="s">
        <v>58</v>
      </c>
    </row>
    <row r="18" spans="1:46" ht="22.5" customHeight="1" x14ac:dyDescent="0.2">
      <c r="A18" s="68"/>
      <c r="B18" s="67"/>
      <c r="C18" s="63"/>
      <c r="D18" s="63"/>
      <c r="E18" s="2" t="s">
        <v>26</v>
      </c>
      <c r="F18" s="14">
        <f t="shared" si="0"/>
        <v>0</v>
      </c>
      <c r="G18" s="14">
        <f t="shared" si="1"/>
        <v>0</v>
      </c>
      <c r="H18" s="14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0">
        <v>0</v>
      </c>
      <c r="AS18" s="72"/>
      <c r="AT18" s="72"/>
    </row>
    <row r="19" spans="1:46" ht="21.75" customHeight="1" x14ac:dyDescent="0.2">
      <c r="A19" s="68"/>
      <c r="B19" s="67"/>
      <c r="C19" s="63"/>
      <c r="D19" s="63"/>
      <c r="E19" s="2" t="s">
        <v>29</v>
      </c>
      <c r="F19" s="14">
        <f t="shared" si="0"/>
        <v>0</v>
      </c>
      <c r="G19" s="14">
        <f t="shared" si="1"/>
        <v>0</v>
      </c>
      <c r="H19" s="14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0">
        <v>0</v>
      </c>
      <c r="AS19" s="72"/>
      <c r="AT19" s="72"/>
    </row>
    <row r="20" spans="1:46" ht="15" customHeight="1" x14ac:dyDescent="0.2">
      <c r="A20" s="68"/>
      <c r="B20" s="67"/>
      <c r="C20" s="63"/>
      <c r="D20" s="63"/>
      <c r="E20" s="3" t="s">
        <v>41</v>
      </c>
      <c r="F20" s="14">
        <f>I20+L20+O20+R20+U20+X20+AA20+AD20+AG20+AJ20+AM20+AP20</f>
        <v>5291.5999999999995</v>
      </c>
      <c r="G20" s="14">
        <f>J20+M20+P20+S20+V20+Y20+AB20+AE20+AH20+AK20+AN20+AQ20</f>
        <v>365.8</v>
      </c>
      <c r="H20" s="14">
        <f>G20/F20*100</f>
        <v>6.9128429964472007</v>
      </c>
      <c r="I20" s="21">
        <v>0</v>
      </c>
      <c r="J20" s="21">
        <v>0</v>
      </c>
      <c r="K20" s="21">
        <v>0</v>
      </c>
      <c r="L20" s="21">
        <v>600</v>
      </c>
      <c r="M20" s="21">
        <v>179.8</v>
      </c>
      <c r="N20" s="21">
        <f>M20/L20*100</f>
        <v>29.966666666666669</v>
      </c>
      <c r="O20" s="21">
        <v>0</v>
      </c>
      <c r="P20" s="21">
        <v>0</v>
      </c>
      <c r="Q20" s="21">
        <v>0</v>
      </c>
      <c r="R20" s="21">
        <v>655.6</v>
      </c>
      <c r="S20" s="21">
        <f>186</f>
        <v>186</v>
      </c>
      <c r="T20" s="21">
        <f>S20/R20*100</f>
        <v>28.370957901159244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f>0</f>
        <v>0</v>
      </c>
      <c r="AA20" s="21">
        <v>0</v>
      </c>
      <c r="AB20" s="21">
        <v>0</v>
      </c>
      <c r="AC20" s="21">
        <v>0</v>
      </c>
      <c r="AD20" s="21">
        <f>2351.1-762.7-0.1</f>
        <v>1588.3</v>
      </c>
      <c r="AE20" s="21">
        <v>0</v>
      </c>
      <c r="AF20" s="21">
        <f>0</f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2447.6999999999998</v>
      </c>
      <c r="AQ20" s="21">
        <v>0</v>
      </c>
      <c r="AR20" s="20">
        <f>AQ20/AP20*100</f>
        <v>0</v>
      </c>
      <c r="AS20" s="72"/>
      <c r="AT20" s="72"/>
    </row>
    <row r="21" spans="1:46" ht="33.75" customHeight="1" x14ac:dyDescent="0.2">
      <c r="A21" s="68"/>
      <c r="B21" s="67"/>
      <c r="C21" s="63"/>
      <c r="D21" s="63"/>
      <c r="E21" s="2" t="s">
        <v>27</v>
      </c>
      <c r="F21" s="14">
        <f t="shared" si="0"/>
        <v>0</v>
      </c>
      <c r="G21" s="14">
        <f t="shared" si="1"/>
        <v>0</v>
      </c>
      <c r="H21" s="14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0">
        <v>0</v>
      </c>
      <c r="AS21" s="72"/>
      <c r="AT21" s="72"/>
    </row>
    <row r="22" spans="1:46" ht="23.25" customHeight="1" x14ac:dyDescent="0.2">
      <c r="A22" s="68"/>
      <c r="B22" s="67"/>
      <c r="C22" s="63"/>
      <c r="D22" s="63"/>
      <c r="E22" s="3" t="s">
        <v>30</v>
      </c>
      <c r="F22" s="14">
        <f>I22+L22+O22+R22+U22+X22+AA22+AD22+AG22+AJ22+AM22+AP22</f>
        <v>17572.300000000003</v>
      </c>
      <c r="G22" s="14">
        <f>J22+M22+P22+S22+V22+Y22+AB22+AE22+AH22+AK22+AN22+AQ22</f>
        <v>1887.8000000000002</v>
      </c>
      <c r="H22" s="14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f>289+1399.9</f>
        <v>1688.9</v>
      </c>
      <c r="P22" s="21">
        <v>0</v>
      </c>
      <c r="Q22" s="21">
        <v>0</v>
      </c>
      <c r="R22" s="21">
        <v>1399.9</v>
      </c>
      <c r="S22" s="21">
        <v>1399.9</v>
      </c>
      <c r="T22" s="21">
        <v>100</v>
      </c>
      <c r="U22" s="21">
        <f>1575.7-1399.9</f>
        <v>175.79999999999995</v>
      </c>
      <c r="V22" s="21">
        <v>315</v>
      </c>
      <c r="W22" s="21">
        <f>V22/U22*100</f>
        <v>179.1808873720137</v>
      </c>
      <c r="X22" s="21">
        <v>0</v>
      </c>
      <c r="Y22" s="21">
        <v>172.9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12305.7</v>
      </c>
      <c r="AH22" s="21">
        <v>0</v>
      </c>
      <c r="AI22" s="21">
        <v>0</v>
      </c>
      <c r="AJ22" s="21">
        <v>2002</v>
      </c>
      <c r="AK22" s="21">
        <v>0</v>
      </c>
      <c r="AL22" s="21">
        <f t="shared" ref="AL22:AR22" si="2">AL23+AL24+AL25+AL26+AL27</f>
        <v>0</v>
      </c>
      <c r="AM22" s="21">
        <f t="shared" si="2"/>
        <v>0</v>
      </c>
      <c r="AN22" s="21">
        <f t="shared" si="2"/>
        <v>0</v>
      </c>
      <c r="AO22" s="21">
        <f t="shared" si="2"/>
        <v>0</v>
      </c>
      <c r="AP22" s="21">
        <f t="shared" si="2"/>
        <v>0</v>
      </c>
      <c r="AQ22" s="21">
        <f t="shared" si="2"/>
        <v>0</v>
      </c>
      <c r="AR22" s="20">
        <f t="shared" si="2"/>
        <v>0</v>
      </c>
      <c r="AS22" s="72"/>
      <c r="AT22" s="72"/>
    </row>
    <row r="23" spans="1:46" ht="12" customHeight="1" x14ac:dyDescent="0.2">
      <c r="A23" s="68" t="s">
        <v>32</v>
      </c>
      <c r="B23" s="67" t="s">
        <v>46</v>
      </c>
      <c r="C23" s="63" t="s">
        <v>47</v>
      </c>
      <c r="D23" s="68"/>
      <c r="E23" s="2" t="s">
        <v>22</v>
      </c>
      <c r="F23" s="14">
        <f t="shared" si="0"/>
        <v>2470.3000000000002</v>
      </c>
      <c r="G23" s="14">
        <f t="shared" si="1"/>
        <v>0</v>
      </c>
      <c r="H23" s="14">
        <v>0</v>
      </c>
      <c r="I23" s="15">
        <f>I24+I25+I26+I27</f>
        <v>0</v>
      </c>
      <c r="J23" s="15">
        <f>J24+J25+J26+J27</f>
        <v>0</v>
      </c>
      <c r="K23" s="15">
        <v>0</v>
      </c>
      <c r="L23" s="15">
        <f>L24+L25+L26+L27</f>
        <v>0</v>
      </c>
      <c r="M23" s="15">
        <f>M24+M25+M26+M27</f>
        <v>0</v>
      </c>
      <c r="N23" s="15">
        <v>0</v>
      </c>
      <c r="O23" s="15">
        <f>O24+O25+O26+O27</f>
        <v>0</v>
      </c>
      <c r="P23" s="15">
        <f>P24+P25+P26+P27</f>
        <v>0</v>
      </c>
      <c r="Q23" s="15">
        <v>0</v>
      </c>
      <c r="R23" s="15">
        <f>R24+R25+R26+R27</f>
        <v>0</v>
      </c>
      <c r="S23" s="15">
        <f>S24+S25+S26+S27</f>
        <v>0</v>
      </c>
      <c r="T23" s="15">
        <v>0</v>
      </c>
      <c r="U23" s="15">
        <f>U24+U25+U26+U27</f>
        <v>0</v>
      </c>
      <c r="V23" s="15">
        <f>V24+V25+V26+V27</f>
        <v>0</v>
      </c>
      <c r="W23" s="15">
        <v>0</v>
      </c>
      <c r="X23" s="15">
        <f>X24+X25+X26+X27</f>
        <v>0</v>
      </c>
      <c r="Y23" s="15">
        <f>Y24+Y25+Y26+Y27</f>
        <v>0</v>
      </c>
      <c r="Z23" s="15">
        <v>0</v>
      </c>
      <c r="AA23" s="15">
        <f>AA24+AA25+AA26+AA27</f>
        <v>0</v>
      </c>
      <c r="AB23" s="15">
        <f>AB24+AB25+AB26+AB27</f>
        <v>0</v>
      </c>
      <c r="AC23" s="15">
        <v>0</v>
      </c>
      <c r="AD23" s="15">
        <f>AD24+AD25+AD26+AD27</f>
        <v>2470.3000000000002</v>
      </c>
      <c r="AE23" s="15">
        <f>AE24+AE25+AE26+AE27</f>
        <v>0</v>
      </c>
      <c r="AF23" s="15">
        <v>0</v>
      </c>
      <c r="AG23" s="15">
        <f>AG24+AG25+AG26+AG27</f>
        <v>0</v>
      </c>
      <c r="AH23" s="15">
        <f>AH24+AH25+AH26+AH27</f>
        <v>0</v>
      </c>
      <c r="AI23" s="15">
        <v>0</v>
      </c>
      <c r="AJ23" s="15">
        <f>AJ24+AJ25+AJ26+AJ27</f>
        <v>0</v>
      </c>
      <c r="AK23" s="15">
        <f>AK24+AK25+AK26+AK27</f>
        <v>0</v>
      </c>
      <c r="AL23" s="15">
        <v>0</v>
      </c>
      <c r="AM23" s="15">
        <f>AM24+AM25+AM26+AM27</f>
        <v>0</v>
      </c>
      <c r="AN23" s="15">
        <f>AN24+AN25+AN26+AN27</f>
        <v>0</v>
      </c>
      <c r="AO23" s="15">
        <v>0</v>
      </c>
      <c r="AP23" s="15">
        <f>AP24+AP25+AP26+AP27</f>
        <v>0</v>
      </c>
      <c r="AQ23" s="15">
        <f>AQ24+AQ25+AQ26+AQ27</f>
        <v>0</v>
      </c>
      <c r="AR23" s="14">
        <v>0</v>
      </c>
      <c r="AS23" s="72" t="s">
        <v>60</v>
      </c>
      <c r="AT23" s="71"/>
    </row>
    <row r="24" spans="1:46" ht="24.75" customHeight="1" x14ac:dyDescent="0.2">
      <c r="A24" s="68"/>
      <c r="B24" s="67"/>
      <c r="C24" s="63"/>
      <c r="D24" s="68"/>
      <c r="E24" s="2" t="s">
        <v>26</v>
      </c>
      <c r="F24" s="14">
        <f t="shared" si="0"/>
        <v>0</v>
      </c>
      <c r="G24" s="14">
        <f t="shared" si="1"/>
        <v>0</v>
      </c>
      <c r="H24" s="14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0">
        <v>0</v>
      </c>
      <c r="AS24" s="72"/>
      <c r="AT24" s="71"/>
    </row>
    <row r="25" spans="1:46" ht="24.75" customHeight="1" x14ac:dyDescent="0.2">
      <c r="A25" s="68"/>
      <c r="B25" s="67"/>
      <c r="C25" s="63"/>
      <c r="D25" s="68"/>
      <c r="E25" s="2" t="s">
        <v>29</v>
      </c>
      <c r="F25" s="14">
        <f t="shared" si="0"/>
        <v>1700</v>
      </c>
      <c r="G25" s="14">
        <f t="shared" si="1"/>
        <v>0</v>
      </c>
      <c r="H25" s="14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1700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0">
        <v>0</v>
      </c>
      <c r="AS25" s="72"/>
      <c r="AT25" s="71"/>
    </row>
    <row r="26" spans="1:46" ht="10.5" customHeight="1" x14ac:dyDescent="0.2">
      <c r="A26" s="68"/>
      <c r="B26" s="67"/>
      <c r="C26" s="63"/>
      <c r="D26" s="68"/>
      <c r="E26" s="3" t="s">
        <v>41</v>
      </c>
      <c r="F26" s="14">
        <f t="shared" si="0"/>
        <v>770.3</v>
      </c>
      <c r="G26" s="14">
        <f t="shared" si="1"/>
        <v>0</v>
      </c>
      <c r="H26" s="14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770.3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0">
        <v>0</v>
      </c>
      <c r="AS26" s="72"/>
      <c r="AT26" s="71"/>
    </row>
    <row r="27" spans="1:46" ht="38.25" customHeight="1" x14ac:dyDescent="0.2">
      <c r="A27" s="68"/>
      <c r="B27" s="67"/>
      <c r="C27" s="63"/>
      <c r="D27" s="68"/>
      <c r="E27" s="2" t="s">
        <v>27</v>
      </c>
      <c r="F27" s="14">
        <f t="shared" si="0"/>
        <v>0</v>
      </c>
      <c r="G27" s="14">
        <f t="shared" si="1"/>
        <v>0</v>
      </c>
      <c r="H27" s="14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0">
        <v>0</v>
      </c>
      <c r="AS27" s="72"/>
      <c r="AT27" s="71"/>
    </row>
    <row r="28" spans="1:46" ht="25.5" customHeight="1" x14ac:dyDescent="0.2">
      <c r="A28" s="68"/>
      <c r="B28" s="67"/>
      <c r="C28" s="63"/>
      <c r="D28" s="68"/>
      <c r="E28" s="3" t="s">
        <v>30</v>
      </c>
      <c r="F28" s="14">
        <v>0</v>
      </c>
      <c r="G28" s="14">
        <v>0</v>
      </c>
      <c r="H28" s="14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0">
        <v>0</v>
      </c>
      <c r="AS28" s="72"/>
      <c r="AT28" s="71"/>
    </row>
    <row r="29" spans="1:46" ht="12.75" customHeight="1" x14ac:dyDescent="0.2">
      <c r="A29" s="68" t="s">
        <v>33</v>
      </c>
      <c r="B29" s="67" t="s">
        <v>48</v>
      </c>
      <c r="C29" s="63" t="s">
        <v>49</v>
      </c>
      <c r="D29" s="68"/>
      <c r="E29" s="2" t="s">
        <v>22</v>
      </c>
      <c r="F29" s="14">
        <f>F30+F31+F32+F33</f>
        <v>0</v>
      </c>
      <c r="G29" s="14">
        <f>G30+G31+G32+G33</f>
        <v>0</v>
      </c>
      <c r="H29" s="14">
        <f>H30+H31+H32+H33</f>
        <v>0</v>
      </c>
      <c r="I29" s="15">
        <f>I30+I31+I32+I33</f>
        <v>0</v>
      </c>
      <c r="J29" s="15">
        <f>J30+J31+J32+J33</f>
        <v>0</v>
      </c>
      <c r="K29" s="15">
        <v>0</v>
      </c>
      <c r="L29" s="15">
        <f>L30+L31+L32+L33</f>
        <v>0</v>
      </c>
      <c r="M29" s="15">
        <f>M30+M31+M32+M33</f>
        <v>0</v>
      </c>
      <c r="N29" s="15">
        <v>0</v>
      </c>
      <c r="O29" s="15">
        <f>O30+O31+O32+O33</f>
        <v>0</v>
      </c>
      <c r="P29" s="15">
        <f>P30+P31+P32+P33</f>
        <v>0</v>
      </c>
      <c r="Q29" s="15">
        <v>0</v>
      </c>
      <c r="R29" s="15">
        <f>R30+R31+R32+R33</f>
        <v>0</v>
      </c>
      <c r="S29" s="15">
        <f>S30+S31+S32+S33</f>
        <v>0</v>
      </c>
      <c r="T29" s="15">
        <v>0</v>
      </c>
      <c r="U29" s="15">
        <f>U30+U31+U32+U33</f>
        <v>0</v>
      </c>
      <c r="V29" s="15">
        <f>V30+V31+V32+V33</f>
        <v>0</v>
      </c>
      <c r="W29" s="15">
        <v>0</v>
      </c>
      <c r="X29" s="15">
        <f>X30+X31+X32+X33</f>
        <v>0</v>
      </c>
      <c r="Y29" s="15">
        <f>Y30+Y31+Y32+Y33</f>
        <v>0</v>
      </c>
      <c r="Z29" s="15">
        <f>Z30+Z31+Z32+Z33</f>
        <v>0</v>
      </c>
      <c r="AA29" s="15">
        <f>AA30+AA31+AA32+AA33</f>
        <v>0</v>
      </c>
      <c r="AB29" s="15">
        <f>AB30+AB31+AB32+AB33</f>
        <v>0</v>
      </c>
      <c r="AC29" s="15">
        <v>0</v>
      </c>
      <c r="AD29" s="15">
        <f>AD30+AD31+AD32+AD33</f>
        <v>0</v>
      </c>
      <c r="AE29" s="15">
        <f>AE30+AE31+AE32+AE33</f>
        <v>0</v>
      </c>
      <c r="AF29" s="15">
        <v>0</v>
      </c>
      <c r="AG29" s="15">
        <f>AG30+AG31+AG32+AG33</f>
        <v>0</v>
      </c>
      <c r="AH29" s="15">
        <f>AH30+AH31+AH32+AH33</f>
        <v>0</v>
      </c>
      <c r="AI29" s="15">
        <v>0</v>
      </c>
      <c r="AJ29" s="15">
        <f>AJ30+AJ31+AJ32+AJ33</f>
        <v>0</v>
      </c>
      <c r="AK29" s="15">
        <f>AK30+AK31+AK32+AK33</f>
        <v>0</v>
      </c>
      <c r="AL29" s="15">
        <v>0</v>
      </c>
      <c r="AM29" s="15">
        <f>AM30+AM31+AM32+AM33</f>
        <v>0</v>
      </c>
      <c r="AN29" s="15">
        <f>AN30+AN31+AN32+AN33</f>
        <v>0</v>
      </c>
      <c r="AO29" s="15">
        <v>0</v>
      </c>
      <c r="AP29" s="15">
        <f>AP30+AP31+AP32+AP33</f>
        <v>0</v>
      </c>
      <c r="AQ29" s="15">
        <f>AQ30+AQ31+AQ32+AQ33</f>
        <v>0</v>
      </c>
      <c r="AR29" s="14">
        <v>0</v>
      </c>
      <c r="AS29" s="65"/>
      <c r="AT29" s="65"/>
    </row>
    <row r="30" spans="1:46" ht="25.5" customHeight="1" x14ac:dyDescent="0.2">
      <c r="A30" s="68"/>
      <c r="B30" s="67"/>
      <c r="C30" s="63"/>
      <c r="D30" s="68"/>
      <c r="E30" s="2" t="s">
        <v>26</v>
      </c>
      <c r="F30" s="14">
        <f t="shared" si="0"/>
        <v>0</v>
      </c>
      <c r="G30" s="14">
        <f t="shared" si="1"/>
        <v>0</v>
      </c>
      <c r="H30" s="14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0">
        <v>0</v>
      </c>
      <c r="AS30" s="65"/>
      <c r="AT30" s="65"/>
    </row>
    <row r="31" spans="1:46" ht="29.25" customHeight="1" x14ac:dyDescent="0.2">
      <c r="A31" s="68"/>
      <c r="B31" s="67"/>
      <c r="C31" s="63"/>
      <c r="D31" s="68"/>
      <c r="E31" s="2" t="s">
        <v>29</v>
      </c>
      <c r="F31" s="14">
        <f t="shared" si="0"/>
        <v>0</v>
      </c>
      <c r="G31" s="14">
        <f t="shared" si="1"/>
        <v>0</v>
      </c>
      <c r="H31" s="14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0">
        <v>0</v>
      </c>
      <c r="AS31" s="65"/>
      <c r="AT31" s="65"/>
    </row>
    <row r="32" spans="1:46" ht="12" customHeight="1" x14ac:dyDescent="0.2">
      <c r="A32" s="68"/>
      <c r="B32" s="67"/>
      <c r="C32" s="63"/>
      <c r="D32" s="68"/>
      <c r="E32" s="3" t="s">
        <v>41</v>
      </c>
      <c r="F32" s="14">
        <f t="shared" si="0"/>
        <v>0</v>
      </c>
      <c r="G32" s="14">
        <f t="shared" si="1"/>
        <v>0</v>
      </c>
      <c r="H32" s="14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0">
        <v>0</v>
      </c>
      <c r="AS32" s="65"/>
      <c r="AT32" s="65"/>
    </row>
    <row r="33" spans="1:46" ht="36.75" customHeight="1" x14ac:dyDescent="0.2">
      <c r="A33" s="68"/>
      <c r="B33" s="67"/>
      <c r="C33" s="63"/>
      <c r="D33" s="68"/>
      <c r="E33" s="2" t="s">
        <v>27</v>
      </c>
      <c r="F33" s="14">
        <f t="shared" si="0"/>
        <v>0</v>
      </c>
      <c r="G33" s="14">
        <f t="shared" si="1"/>
        <v>0</v>
      </c>
      <c r="H33" s="14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0">
        <v>0</v>
      </c>
      <c r="AS33" s="65"/>
      <c r="AT33" s="65"/>
    </row>
    <row r="34" spans="1:46" ht="23.25" customHeight="1" x14ac:dyDescent="0.2">
      <c r="A34" s="68"/>
      <c r="B34" s="67"/>
      <c r="C34" s="63"/>
      <c r="D34" s="68"/>
      <c r="E34" s="3" t="s">
        <v>30</v>
      </c>
      <c r="F34" s="14">
        <v>0</v>
      </c>
      <c r="G34" s="14">
        <v>0</v>
      </c>
      <c r="H34" s="14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0">
        <v>0</v>
      </c>
      <c r="AS34" s="65"/>
      <c r="AT34" s="65"/>
    </row>
    <row r="35" spans="1:46" s="39" customFormat="1" ht="12.75" customHeight="1" x14ac:dyDescent="0.2">
      <c r="A35" s="66" t="s">
        <v>23</v>
      </c>
      <c r="B35" s="66"/>
      <c r="C35" s="66"/>
      <c r="D35" s="66"/>
      <c r="E35" s="2" t="s">
        <v>28</v>
      </c>
      <c r="F35" s="14">
        <f t="shared" ref="F35:P35" si="3">F36+F37+F38+F39</f>
        <v>130575.6</v>
      </c>
      <c r="G35" s="14">
        <f t="shared" si="3"/>
        <v>7633.4000000000005</v>
      </c>
      <c r="H35" s="14">
        <f>G35/F35*100</f>
        <v>5.8459620327228059</v>
      </c>
      <c r="I35" s="15">
        <f>I36+I37+I38+I39</f>
        <v>0</v>
      </c>
      <c r="J35" s="15">
        <f t="shared" si="3"/>
        <v>0</v>
      </c>
      <c r="K35" s="15">
        <f t="shared" si="3"/>
        <v>0</v>
      </c>
      <c r="L35" s="15">
        <f t="shared" si="3"/>
        <v>5779.1</v>
      </c>
      <c r="M35" s="15">
        <f t="shared" si="3"/>
        <v>879.8</v>
      </c>
      <c r="N35" s="15">
        <f>M35/L35*100</f>
        <v>15.223823778789084</v>
      </c>
      <c r="O35" s="15">
        <f t="shared" si="3"/>
        <v>0</v>
      </c>
      <c r="P35" s="15">
        <f t="shared" si="3"/>
        <v>0</v>
      </c>
      <c r="Q35" s="15">
        <v>0</v>
      </c>
      <c r="R35" s="15">
        <f t="shared" ref="R35:R40" si="4">R29+R23+R17+R11</f>
        <v>724.1</v>
      </c>
      <c r="S35" s="15">
        <f t="shared" ref="S35:Z35" si="5">S36+S37+S38+S39</f>
        <v>254.5</v>
      </c>
      <c r="T35" s="15">
        <f t="shared" si="5"/>
        <v>35.147079132716478</v>
      </c>
      <c r="U35" s="15">
        <f t="shared" si="5"/>
        <v>0</v>
      </c>
      <c r="V35" s="15">
        <f t="shared" si="5"/>
        <v>0</v>
      </c>
      <c r="W35" s="15">
        <f t="shared" si="5"/>
        <v>0</v>
      </c>
      <c r="X35" s="15">
        <f t="shared" si="5"/>
        <v>17514</v>
      </c>
      <c r="Y35" s="15">
        <f t="shared" si="5"/>
        <v>6499.1</v>
      </c>
      <c r="Z35" s="15">
        <f t="shared" si="5"/>
        <v>37.108027863423551</v>
      </c>
      <c r="AA35" s="15">
        <f t="shared" ref="AA35:AA40" si="6">AA29+AA23+AA17+AA11</f>
        <v>0</v>
      </c>
      <c r="AB35" s="15">
        <f>AB36+AB37+AB38+AB39</f>
        <v>0</v>
      </c>
      <c r="AC35" s="15">
        <f>AC36+AC37+AC38+AC39</f>
        <v>0</v>
      </c>
      <c r="AD35" s="15">
        <f>AD36+AD37+AD38+AD39</f>
        <v>62346.6</v>
      </c>
      <c r="AE35" s="15">
        <f>AE36</f>
        <v>0</v>
      </c>
      <c r="AF35" s="15">
        <f t="shared" ref="AF35:AR35" si="7">AF36+AF37+AF38+AF39</f>
        <v>0</v>
      </c>
      <c r="AG35" s="15">
        <f t="shared" si="7"/>
        <v>41764.100000000006</v>
      </c>
      <c r="AH35" s="15">
        <f t="shared" si="7"/>
        <v>0</v>
      </c>
      <c r="AI35" s="15">
        <v>0</v>
      </c>
      <c r="AJ35" s="15">
        <f t="shared" si="7"/>
        <v>0</v>
      </c>
      <c r="AK35" s="15">
        <f t="shared" si="7"/>
        <v>0</v>
      </c>
      <c r="AL35" s="15">
        <f t="shared" si="7"/>
        <v>0</v>
      </c>
      <c r="AM35" s="15">
        <f t="shared" si="7"/>
        <v>0</v>
      </c>
      <c r="AN35" s="15">
        <f t="shared" si="7"/>
        <v>0</v>
      </c>
      <c r="AO35" s="15">
        <f t="shared" si="7"/>
        <v>0</v>
      </c>
      <c r="AP35" s="15">
        <f t="shared" si="7"/>
        <v>2447.6999999999998</v>
      </c>
      <c r="AQ35" s="15">
        <f t="shared" si="7"/>
        <v>0</v>
      </c>
      <c r="AR35" s="14">
        <f t="shared" si="7"/>
        <v>0</v>
      </c>
      <c r="AS35" s="63"/>
      <c r="AT35" s="73"/>
    </row>
    <row r="36" spans="1:46" s="39" customFormat="1" ht="23.25" customHeight="1" x14ac:dyDescent="0.2">
      <c r="A36" s="66"/>
      <c r="B36" s="66"/>
      <c r="C36" s="66"/>
      <c r="D36" s="66"/>
      <c r="E36" s="2" t="s">
        <v>26</v>
      </c>
      <c r="F36" s="14">
        <f t="shared" si="0"/>
        <v>75802</v>
      </c>
      <c r="G36" s="14">
        <f t="shared" si="1"/>
        <v>6499.1</v>
      </c>
      <c r="H36" s="14">
        <f>G36/F36*100</f>
        <v>8.5737843328672074</v>
      </c>
      <c r="I36" s="15">
        <f t="shared" ref="I36:J40" si="8">I30+I24+I18+I12</f>
        <v>0</v>
      </c>
      <c r="J36" s="15">
        <f t="shared" si="8"/>
        <v>0</v>
      </c>
      <c r="K36" s="15">
        <v>0</v>
      </c>
      <c r="L36" s="15">
        <f t="shared" ref="L36:M40" si="9">L30+L24+L18+L12</f>
        <v>0</v>
      </c>
      <c r="M36" s="15">
        <f t="shared" si="9"/>
        <v>0</v>
      </c>
      <c r="N36" s="15">
        <v>0</v>
      </c>
      <c r="O36" s="15">
        <f t="shared" ref="O36:P40" si="10">O30+O24+O18+O12</f>
        <v>0</v>
      </c>
      <c r="P36" s="15">
        <f t="shared" si="10"/>
        <v>0</v>
      </c>
      <c r="Q36" s="15">
        <v>0</v>
      </c>
      <c r="R36" s="15">
        <f t="shared" si="4"/>
        <v>0</v>
      </c>
      <c r="S36" s="15">
        <f>S30+S24+S18+S12</f>
        <v>0</v>
      </c>
      <c r="T36" s="15">
        <v>0</v>
      </c>
      <c r="U36" s="15">
        <f t="shared" ref="U36:V40" si="11">U30+U24+U18+U12</f>
        <v>0</v>
      </c>
      <c r="V36" s="15">
        <f t="shared" si="11"/>
        <v>0</v>
      </c>
      <c r="W36" s="15">
        <v>0</v>
      </c>
      <c r="X36" s="15">
        <f t="shared" ref="X36:Y40" si="12">X30+X24+X18+X12</f>
        <v>17514</v>
      </c>
      <c r="Y36" s="15">
        <f t="shared" si="12"/>
        <v>6499.1</v>
      </c>
      <c r="Z36" s="15">
        <f>Y36/X36*100</f>
        <v>37.108027863423551</v>
      </c>
      <c r="AA36" s="15">
        <f t="shared" si="6"/>
        <v>0</v>
      </c>
      <c r="AB36" s="15">
        <f>AB30+AB24+AB18+AB12</f>
        <v>0</v>
      </c>
      <c r="AC36" s="15">
        <v>0</v>
      </c>
      <c r="AD36" s="15">
        <f t="shared" ref="AD36:AE39" si="13">AD30+AD24+AD18+AD12</f>
        <v>58288</v>
      </c>
      <c r="AE36" s="15">
        <f t="shared" si="13"/>
        <v>0</v>
      </c>
      <c r="AF36" s="15">
        <v>0</v>
      </c>
      <c r="AG36" s="15">
        <f t="shared" ref="AG36:AH39" si="14">AG30+AG24+AG18+AG12</f>
        <v>0</v>
      </c>
      <c r="AH36" s="15">
        <f t="shared" si="14"/>
        <v>0</v>
      </c>
      <c r="AI36" s="15">
        <v>0</v>
      </c>
      <c r="AJ36" s="15">
        <f t="shared" ref="AJ36:AK39" si="15">AJ30+AJ24+AJ18+AJ12</f>
        <v>0</v>
      </c>
      <c r="AK36" s="15">
        <f t="shared" si="15"/>
        <v>0</v>
      </c>
      <c r="AL36" s="15">
        <v>0</v>
      </c>
      <c r="AM36" s="15">
        <f t="shared" ref="AM36:AN39" si="16">AM30+AM24+AM18+AM12</f>
        <v>0</v>
      </c>
      <c r="AN36" s="15">
        <f t="shared" si="16"/>
        <v>0</v>
      </c>
      <c r="AO36" s="15">
        <v>0</v>
      </c>
      <c r="AP36" s="15">
        <f t="shared" ref="AP36:AQ39" si="17">AP30+AP24+AP18+AP12</f>
        <v>0</v>
      </c>
      <c r="AQ36" s="15">
        <f t="shared" si="17"/>
        <v>0</v>
      </c>
      <c r="AR36" s="14">
        <v>0</v>
      </c>
      <c r="AS36" s="63"/>
      <c r="AT36" s="74"/>
    </row>
    <row r="37" spans="1:46" s="39" customFormat="1" ht="27" customHeight="1" x14ac:dyDescent="0.2">
      <c r="A37" s="66"/>
      <c r="B37" s="66"/>
      <c r="C37" s="66"/>
      <c r="D37" s="66"/>
      <c r="E37" s="2" t="s">
        <v>29</v>
      </c>
      <c r="F37" s="14">
        <f t="shared" si="0"/>
        <v>35820.300000000003</v>
      </c>
      <c r="G37" s="14">
        <f t="shared" si="1"/>
        <v>0</v>
      </c>
      <c r="H37" s="14">
        <f>G37/F37*100</f>
        <v>0</v>
      </c>
      <c r="I37" s="15">
        <f t="shared" si="8"/>
        <v>0</v>
      </c>
      <c r="J37" s="15">
        <f t="shared" si="8"/>
        <v>0</v>
      </c>
      <c r="K37" s="15">
        <v>0</v>
      </c>
      <c r="L37" s="15">
        <f t="shared" si="9"/>
        <v>0</v>
      </c>
      <c r="M37" s="15">
        <f t="shared" si="9"/>
        <v>0</v>
      </c>
      <c r="N37" s="15">
        <v>0</v>
      </c>
      <c r="O37" s="15">
        <f t="shared" si="10"/>
        <v>0</v>
      </c>
      <c r="P37" s="15">
        <f t="shared" si="10"/>
        <v>0</v>
      </c>
      <c r="Q37" s="15">
        <v>0</v>
      </c>
      <c r="R37" s="15">
        <f t="shared" si="4"/>
        <v>0</v>
      </c>
      <c r="S37" s="15">
        <f>S31+S25+S19+S13</f>
        <v>0</v>
      </c>
      <c r="T37" s="15">
        <v>0</v>
      </c>
      <c r="U37" s="15">
        <f t="shared" si="11"/>
        <v>0</v>
      </c>
      <c r="V37" s="15">
        <f t="shared" si="11"/>
        <v>0</v>
      </c>
      <c r="W37" s="15">
        <v>0</v>
      </c>
      <c r="X37" s="15">
        <f t="shared" si="12"/>
        <v>0</v>
      </c>
      <c r="Y37" s="15">
        <f t="shared" si="12"/>
        <v>0</v>
      </c>
      <c r="Z37" s="15">
        <v>0</v>
      </c>
      <c r="AA37" s="15">
        <f t="shared" si="6"/>
        <v>0</v>
      </c>
      <c r="AB37" s="15">
        <f>AB31+AB25+AB19+AB13</f>
        <v>0</v>
      </c>
      <c r="AC37" s="15">
        <v>0</v>
      </c>
      <c r="AD37" s="15">
        <f t="shared" si="13"/>
        <v>1700</v>
      </c>
      <c r="AE37" s="15">
        <f t="shared" si="13"/>
        <v>0</v>
      </c>
      <c r="AF37" s="15">
        <v>0</v>
      </c>
      <c r="AG37" s="15">
        <f t="shared" si="14"/>
        <v>34120.300000000003</v>
      </c>
      <c r="AH37" s="15">
        <f t="shared" si="14"/>
        <v>0</v>
      </c>
      <c r="AI37" s="15">
        <f>AH37/AG37*100</f>
        <v>0</v>
      </c>
      <c r="AJ37" s="15">
        <f t="shared" si="15"/>
        <v>0</v>
      </c>
      <c r="AK37" s="15">
        <f t="shared" si="15"/>
        <v>0</v>
      </c>
      <c r="AL37" s="15">
        <v>0</v>
      </c>
      <c r="AM37" s="15">
        <f t="shared" si="16"/>
        <v>0</v>
      </c>
      <c r="AN37" s="15">
        <f t="shared" si="16"/>
        <v>0</v>
      </c>
      <c r="AO37" s="15">
        <v>0</v>
      </c>
      <c r="AP37" s="15">
        <f t="shared" si="17"/>
        <v>0</v>
      </c>
      <c r="AQ37" s="15">
        <f t="shared" si="17"/>
        <v>0</v>
      </c>
      <c r="AR37" s="14">
        <v>0</v>
      </c>
      <c r="AS37" s="63"/>
      <c r="AT37" s="74"/>
    </row>
    <row r="38" spans="1:46" s="39" customFormat="1" ht="11.25" customHeight="1" x14ac:dyDescent="0.2">
      <c r="A38" s="66"/>
      <c r="B38" s="66"/>
      <c r="C38" s="66"/>
      <c r="D38" s="66"/>
      <c r="E38" s="3" t="s">
        <v>41</v>
      </c>
      <c r="F38" s="14">
        <f t="shared" si="0"/>
        <v>18953.300000000003</v>
      </c>
      <c r="G38" s="14">
        <f t="shared" si="1"/>
        <v>1134.3</v>
      </c>
      <c r="H38" s="14">
        <f>G38/F38*100</f>
        <v>5.9847097866862224</v>
      </c>
      <c r="I38" s="15">
        <f t="shared" si="8"/>
        <v>0</v>
      </c>
      <c r="J38" s="15">
        <f t="shared" si="8"/>
        <v>0</v>
      </c>
      <c r="K38" s="15">
        <v>0</v>
      </c>
      <c r="L38" s="15">
        <f t="shared" si="9"/>
        <v>5779.1</v>
      </c>
      <c r="M38" s="15">
        <f t="shared" si="9"/>
        <v>879.8</v>
      </c>
      <c r="N38" s="15">
        <f>M38/L38*100</f>
        <v>15.223823778789084</v>
      </c>
      <c r="O38" s="15">
        <f t="shared" si="10"/>
        <v>0</v>
      </c>
      <c r="P38" s="15">
        <f t="shared" si="10"/>
        <v>0</v>
      </c>
      <c r="Q38" s="15">
        <v>0</v>
      </c>
      <c r="R38" s="15">
        <f t="shared" si="4"/>
        <v>724.1</v>
      </c>
      <c r="S38" s="15">
        <f>S32+S26+S20+S14</f>
        <v>254.5</v>
      </c>
      <c r="T38" s="15">
        <f>S38/R38*100</f>
        <v>35.147079132716478</v>
      </c>
      <c r="U38" s="15">
        <f t="shared" si="11"/>
        <v>0</v>
      </c>
      <c r="V38" s="15">
        <f t="shared" si="11"/>
        <v>0</v>
      </c>
      <c r="W38" s="15">
        <v>0</v>
      </c>
      <c r="X38" s="15">
        <f t="shared" si="12"/>
        <v>0</v>
      </c>
      <c r="Y38" s="15">
        <f t="shared" si="12"/>
        <v>0</v>
      </c>
      <c r="Z38" s="15">
        <v>0</v>
      </c>
      <c r="AA38" s="15">
        <f t="shared" si="6"/>
        <v>0</v>
      </c>
      <c r="AB38" s="15">
        <f>AB32+AB26+AB20+AB14</f>
        <v>0</v>
      </c>
      <c r="AC38" s="15">
        <v>0</v>
      </c>
      <c r="AD38" s="15">
        <f t="shared" si="13"/>
        <v>2358.6</v>
      </c>
      <c r="AE38" s="15">
        <f t="shared" si="13"/>
        <v>0</v>
      </c>
      <c r="AF38" s="15">
        <v>0</v>
      </c>
      <c r="AG38" s="15">
        <f t="shared" si="14"/>
        <v>7643.8</v>
      </c>
      <c r="AH38" s="15">
        <f t="shared" si="14"/>
        <v>0</v>
      </c>
      <c r="AI38" s="15">
        <f>AH38/AG38*100</f>
        <v>0</v>
      </c>
      <c r="AJ38" s="15">
        <f t="shared" si="15"/>
        <v>0</v>
      </c>
      <c r="AK38" s="15">
        <f t="shared" si="15"/>
        <v>0</v>
      </c>
      <c r="AL38" s="15">
        <v>0</v>
      </c>
      <c r="AM38" s="15">
        <f t="shared" si="16"/>
        <v>0</v>
      </c>
      <c r="AN38" s="15">
        <f t="shared" si="16"/>
        <v>0</v>
      </c>
      <c r="AO38" s="15">
        <v>0</v>
      </c>
      <c r="AP38" s="15">
        <f t="shared" si="17"/>
        <v>2447.6999999999998</v>
      </c>
      <c r="AQ38" s="15">
        <f t="shared" si="17"/>
        <v>0</v>
      </c>
      <c r="AR38" s="14">
        <v>0</v>
      </c>
      <c r="AS38" s="63"/>
      <c r="AT38" s="74"/>
    </row>
    <row r="39" spans="1:46" s="39" customFormat="1" ht="36.75" customHeight="1" x14ac:dyDescent="0.2">
      <c r="A39" s="66"/>
      <c r="B39" s="66"/>
      <c r="C39" s="66"/>
      <c r="D39" s="66"/>
      <c r="E39" s="2" t="s">
        <v>27</v>
      </c>
      <c r="F39" s="14">
        <f t="shared" si="0"/>
        <v>0</v>
      </c>
      <c r="G39" s="14">
        <f t="shared" si="1"/>
        <v>0</v>
      </c>
      <c r="H39" s="14">
        <v>0</v>
      </c>
      <c r="I39" s="15">
        <f t="shared" si="8"/>
        <v>0</v>
      </c>
      <c r="J39" s="15">
        <f t="shared" si="8"/>
        <v>0</v>
      </c>
      <c r="K39" s="15">
        <v>0</v>
      </c>
      <c r="L39" s="15">
        <f t="shared" si="9"/>
        <v>0</v>
      </c>
      <c r="M39" s="15">
        <f t="shared" si="9"/>
        <v>0</v>
      </c>
      <c r="N39" s="15">
        <v>0</v>
      </c>
      <c r="O39" s="15">
        <f t="shared" si="10"/>
        <v>0</v>
      </c>
      <c r="P39" s="15">
        <f t="shared" si="10"/>
        <v>0</v>
      </c>
      <c r="Q39" s="15">
        <v>0</v>
      </c>
      <c r="R39" s="15">
        <f t="shared" si="4"/>
        <v>0</v>
      </c>
      <c r="S39" s="15">
        <f>S33+S27+S21+S15</f>
        <v>0</v>
      </c>
      <c r="T39" s="15">
        <v>0</v>
      </c>
      <c r="U39" s="15">
        <f t="shared" si="11"/>
        <v>0</v>
      </c>
      <c r="V39" s="15">
        <f t="shared" si="11"/>
        <v>0</v>
      </c>
      <c r="W39" s="15">
        <v>0</v>
      </c>
      <c r="X39" s="15">
        <f t="shared" si="12"/>
        <v>0</v>
      </c>
      <c r="Y39" s="15">
        <f t="shared" si="12"/>
        <v>0</v>
      </c>
      <c r="Z39" s="15">
        <v>0</v>
      </c>
      <c r="AA39" s="15">
        <f t="shared" si="6"/>
        <v>0</v>
      </c>
      <c r="AB39" s="15">
        <f>AB33+AB27+AB21+AB15</f>
        <v>0</v>
      </c>
      <c r="AC39" s="15">
        <v>0</v>
      </c>
      <c r="AD39" s="15">
        <f t="shared" si="13"/>
        <v>0</v>
      </c>
      <c r="AE39" s="15">
        <f t="shared" si="13"/>
        <v>0</v>
      </c>
      <c r="AF39" s="15">
        <v>0</v>
      </c>
      <c r="AG39" s="15">
        <f t="shared" si="14"/>
        <v>0</v>
      </c>
      <c r="AH39" s="15">
        <f t="shared" si="14"/>
        <v>0</v>
      </c>
      <c r="AI39" s="15">
        <v>0</v>
      </c>
      <c r="AJ39" s="15">
        <f t="shared" si="15"/>
        <v>0</v>
      </c>
      <c r="AK39" s="15">
        <f t="shared" si="15"/>
        <v>0</v>
      </c>
      <c r="AL39" s="15">
        <v>0</v>
      </c>
      <c r="AM39" s="15">
        <f t="shared" si="16"/>
        <v>0</v>
      </c>
      <c r="AN39" s="15">
        <f t="shared" si="16"/>
        <v>0</v>
      </c>
      <c r="AO39" s="15">
        <v>0</v>
      </c>
      <c r="AP39" s="15">
        <f t="shared" si="17"/>
        <v>0</v>
      </c>
      <c r="AQ39" s="15">
        <f t="shared" si="17"/>
        <v>0</v>
      </c>
      <c r="AR39" s="14">
        <v>0</v>
      </c>
      <c r="AS39" s="63"/>
      <c r="AT39" s="74"/>
    </row>
    <row r="40" spans="1:46" s="39" customFormat="1" ht="44.25" customHeight="1" x14ac:dyDescent="0.2">
      <c r="A40" s="66"/>
      <c r="B40" s="66"/>
      <c r="C40" s="66"/>
      <c r="D40" s="66"/>
      <c r="E40" s="3" t="s">
        <v>30</v>
      </c>
      <c r="F40" s="18">
        <f t="shared" ref="F40:G42" si="18">I40+L40+O40+R40+U40+X40+AA40+AD40+AG40+AJ40+AM40+AP40</f>
        <v>17576.7</v>
      </c>
      <c r="G40" s="18">
        <f t="shared" si="18"/>
        <v>1887.8000000000002</v>
      </c>
      <c r="H40" s="56">
        <f>G40/F40*100</f>
        <v>10.740355129233588</v>
      </c>
      <c r="I40" s="18">
        <f t="shared" si="8"/>
        <v>0</v>
      </c>
      <c r="J40" s="18">
        <f t="shared" si="8"/>
        <v>0</v>
      </c>
      <c r="K40" s="18">
        <v>0</v>
      </c>
      <c r="L40" s="18">
        <f t="shared" si="9"/>
        <v>0</v>
      </c>
      <c r="M40" s="18">
        <f t="shared" si="9"/>
        <v>0</v>
      </c>
      <c r="N40" s="18">
        <v>0</v>
      </c>
      <c r="O40" s="18">
        <f t="shared" si="10"/>
        <v>1688.9</v>
      </c>
      <c r="P40" s="18">
        <f t="shared" si="10"/>
        <v>0</v>
      </c>
      <c r="Q40" s="18">
        <v>0</v>
      </c>
      <c r="R40" s="18">
        <f t="shared" si="4"/>
        <v>1399.9</v>
      </c>
      <c r="S40" s="18">
        <f>S34+S28+S22+S16</f>
        <v>1399.9</v>
      </c>
      <c r="T40" s="18">
        <v>100</v>
      </c>
      <c r="U40" s="18">
        <f t="shared" si="11"/>
        <v>175.79999999999995</v>
      </c>
      <c r="V40" s="18">
        <f t="shared" si="11"/>
        <v>315</v>
      </c>
      <c r="W40" s="19">
        <f>V40/U40*100</f>
        <v>179.1808873720137</v>
      </c>
      <c r="X40" s="18">
        <f t="shared" si="12"/>
        <v>0</v>
      </c>
      <c r="Y40" s="18">
        <f t="shared" si="12"/>
        <v>172.9</v>
      </c>
      <c r="Z40" s="19">
        <v>0</v>
      </c>
      <c r="AA40" s="18">
        <f t="shared" si="6"/>
        <v>0</v>
      </c>
      <c r="AB40" s="18">
        <f>AB16+AB22+AB28+AB34</f>
        <v>0</v>
      </c>
      <c r="AC40" s="19">
        <v>0</v>
      </c>
      <c r="AD40" s="18">
        <f>AD34+AD28+AD22+AD16</f>
        <v>0</v>
      </c>
      <c r="AE40" s="19">
        <f>AE16+AE22</f>
        <v>0</v>
      </c>
      <c r="AF40" s="19">
        <v>0</v>
      </c>
      <c r="AG40" s="18">
        <f>AG34+AG28+AG22+AG16</f>
        <v>12305.7</v>
      </c>
      <c r="AH40" s="19">
        <f>AH16+AH22</f>
        <v>0</v>
      </c>
      <c r="AI40" s="19">
        <v>0</v>
      </c>
      <c r="AJ40" s="18">
        <f>AJ34+AJ28+AJ22+AJ16</f>
        <v>2006.4</v>
      </c>
      <c r="AK40" s="19">
        <f>AK22</f>
        <v>0</v>
      </c>
      <c r="AL40" s="19">
        <v>0</v>
      </c>
      <c r="AM40" s="18">
        <f>AM34+AM28+AM22+AM16</f>
        <v>0</v>
      </c>
      <c r="AN40" s="19">
        <v>0</v>
      </c>
      <c r="AO40" s="19">
        <v>0</v>
      </c>
      <c r="AP40" s="18">
        <f>AP34+AP28+AP22+AP16</f>
        <v>0</v>
      </c>
      <c r="AQ40" s="19">
        <v>0</v>
      </c>
      <c r="AR40" s="19">
        <v>0</v>
      </c>
      <c r="AS40" s="63"/>
      <c r="AT40" s="75"/>
    </row>
    <row r="41" spans="1:46" ht="13.5" customHeight="1" x14ac:dyDescent="0.2">
      <c r="A41" s="64" t="s">
        <v>37</v>
      </c>
      <c r="B41" s="64"/>
      <c r="C41" s="64"/>
      <c r="D41" s="8"/>
      <c r="E41" s="2" t="s">
        <v>28</v>
      </c>
      <c r="F41" s="18">
        <f t="shared" si="18"/>
        <v>8989.6</v>
      </c>
      <c r="G41" s="18">
        <f t="shared" si="18"/>
        <v>0</v>
      </c>
      <c r="H41" s="18">
        <f>H42+H43+H44+H45</f>
        <v>8.5737843328672074</v>
      </c>
      <c r="I41" s="18">
        <v>0</v>
      </c>
      <c r="J41" s="18">
        <v>0</v>
      </c>
      <c r="K41" s="18">
        <v>0</v>
      </c>
      <c r="L41" s="18">
        <f>L42+L43+L44+L45</f>
        <v>5060.2000000000007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f>R44</f>
        <v>589.70000000000005</v>
      </c>
      <c r="S41" s="18">
        <f>S44</f>
        <v>0</v>
      </c>
      <c r="T41" s="18">
        <v>0</v>
      </c>
      <c r="U41" s="18">
        <f>U42+U43+U44+U45</f>
        <v>0</v>
      </c>
      <c r="V41" s="19">
        <f>V44</f>
        <v>0</v>
      </c>
      <c r="W41" s="19">
        <v>0</v>
      </c>
      <c r="X41" s="19">
        <f>X42+X43+X44+X45</f>
        <v>0</v>
      </c>
      <c r="Y41" s="19">
        <f>Y42+Y43+Y44+Y45</f>
        <v>0</v>
      </c>
      <c r="Z41" s="19">
        <v>0</v>
      </c>
      <c r="AA41" s="19">
        <f>AA42+AA43+AA44+AA45</f>
        <v>0</v>
      </c>
      <c r="AB41" s="19">
        <f>AB42+AB43+AB44+AB45</f>
        <v>0</v>
      </c>
      <c r="AC41" s="19">
        <v>0</v>
      </c>
      <c r="AD41" s="19">
        <f>AD44+AD42+AD43</f>
        <v>3339.7</v>
      </c>
      <c r="AE41" s="19">
        <v>0</v>
      </c>
      <c r="AF41" s="19">
        <v>0</v>
      </c>
      <c r="AG41" s="19">
        <f>AG42+AG43+AG44+AG45</f>
        <v>0</v>
      </c>
      <c r="AH41" s="19">
        <f>AH42+AH43+AH44</f>
        <v>0</v>
      </c>
      <c r="AI41" s="19">
        <v>0</v>
      </c>
      <c r="AJ41" s="19">
        <f>AJ42+AJ43+AJ44</f>
        <v>0</v>
      </c>
      <c r="AK41" s="19">
        <f>AK42+AK43+AK44+AK45</f>
        <v>0</v>
      </c>
      <c r="AL41" s="19">
        <v>0</v>
      </c>
      <c r="AM41" s="19">
        <f>AM42+AM43+AM44+AM45</f>
        <v>0</v>
      </c>
      <c r="AN41" s="19">
        <f>AN44</f>
        <v>0</v>
      </c>
      <c r="AO41" s="19">
        <v>0</v>
      </c>
      <c r="AP41" s="19">
        <f>AP44+AP45</f>
        <v>0</v>
      </c>
      <c r="AQ41" s="19">
        <f>AQ43+AQ44+AQ45</f>
        <v>0</v>
      </c>
      <c r="AR41" s="19">
        <v>0</v>
      </c>
      <c r="AS41" s="83"/>
      <c r="AT41" s="80"/>
    </row>
    <row r="42" spans="1:46" ht="24.75" customHeight="1" x14ac:dyDescent="0.2">
      <c r="A42" s="64"/>
      <c r="B42" s="64"/>
      <c r="C42" s="64"/>
      <c r="D42" s="8"/>
      <c r="E42" s="2" t="s">
        <v>26</v>
      </c>
      <c r="F42" s="18">
        <f t="shared" si="18"/>
        <v>0</v>
      </c>
      <c r="G42" s="18">
        <f t="shared" si="18"/>
        <v>0</v>
      </c>
      <c r="H42" s="36">
        <f t="shared" ref="H42:AR42" si="19">H36</f>
        <v>8.5737843328672074</v>
      </c>
      <c r="I42" s="16">
        <f t="shared" si="19"/>
        <v>0</v>
      </c>
      <c r="J42" s="16">
        <f t="shared" si="19"/>
        <v>0</v>
      </c>
      <c r="K42" s="16">
        <f t="shared" si="19"/>
        <v>0</v>
      </c>
      <c r="L42" s="16">
        <f t="shared" si="19"/>
        <v>0</v>
      </c>
      <c r="M42" s="16">
        <f t="shared" si="19"/>
        <v>0</v>
      </c>
      <c r="N42" s="16">
        <f t="shared" si="19"/>
        <v>0</v>
      </c>
      <c r="O42" s="16">
        <f t="shared" si="19"/>
        <v>0</v>
      </c>
      <c r="P42" s="16">
        <f t="shared" si="19"/>
        <v>0</v>
      </c>
      <c r="Q42" s="16">
        <f t="shared" si="19"/>
        <v>0</v>
      </c>
      <c r="R42" s="16">
        <f t="shared" si="19"/>
        <v>0</v>
      </c>
      <c r="S42" s="16">
        <f t="shared" si="19"/>
        <v>0</v>
      </c>
      <c r="T42" s="16">
        <f t="shared" si="19"/>
        <v>0</v>
      </c>
      <c r="U42" s="16">
        <v>0</v>
      </c>
      <c r="V42" s="16">
        <f t="shared" si="19"/>
        <v>0</v>
      </c>
      <c r="W42" s="16">
        <f t="shared" si="19"/>
        <v>0</v>
      </c>
      <c r="X42" s="16">
        <v>0</v>
      </c>
      <c r="Y42" s="16">
        <v>0</v>
      </c>
      <c r="Z42" s="16">
        <v>0</v>
      </c>
      <c r="AA42" s="16">
        <f>AA77</f>
        <v>0</v>
      </c>
      <c r="AB42" s="16">
        <f t="shared" si="19"/>
        <v>0</v>
      </c>
      <c r="AC42" s="16">
        <v>0</v>
      </c>
      <c r="AD42" s="16">
        <v>0</v>
      </c>
      <c r="AE42" s="16">
        <f t="shared" si="19"/>
        <v>0</v>
      </c>
      <c r="AF42" s="16">
        <f t="shared" si="19"/>
        <v>0</v>
      </c>
      <c r="AG42" s="16">
        <v>0</v>
      </c>
      <c r="AH42" s="16">
        <f t="shared" si="19"/>
        <v>0</v>
      </c>
      <c r="AI42" s="16">
        <f t="shared" si="19"/>
        <v>0</v>
      </c>
      <c r="AJ42" s="16">
        <f>AJ77</f>
        <v>0</v>
      </c>
      <c r="AK42" s="16">
        <f t="shared" si="19"/>
        <v>0</v>
      </c>
      <c r="AL42" s="16">
        <f t="shared" si="19"/>
        <v>0</v>
      </c>
      <c r="AM42" s="16">
        <f t="shared" si="19"/>
        <v>0</v>
      </c>
      <c r="AN42" s="16">
        <f t="shared" si="19"/>
        <v>0</v>
      </c>
      <c r="AO42" s="16">
        <f t="shared" si="19"/>
        <v>0</v>
      </c>
      <c r="AP42" s="16">
        <f t="shared" si="19"/>
        <v>0</v>
      </c>
      <c r="AQ42" s="16">
        <f t="shared" si="19"/>
        <v>0</v>
      </c>
      <c r="AR42" s="16">
        <f t="shared" si="19"/>
        <v>0</v>
      </c>
      <c r="AS42" s="83"/>
      <c r="AT42" s="81"/>
    </row>
    <row r="43" spans="1:46" ht="23.25" customHeight="1" x14ac:dyDescent="0.2">
      <c r="A43" s="64"/>
      <c r="B43" s="64"/>
      <c r="C43" s="64"/>
      <c r="D43" s="8"/>
      <c r="E43" s="2" t="s">
        <v>29</v>
      </c>
      <c r="F43" s="18">
        <f>I43+L43+O43+R43+X43+AA43+AD43+AG43+AJ43+AM43+AP43</f>
        <v>1200</v>
      </c>
      <c r="G43" s="18">
        <f>J43+M43+P43+S43+V43+Y43+AB43+AE43+AH43+AK43+AN43+AQ43</f>
        <v>0</v>
      </c>
      <c r="H43" s="18">
        <f t="shared" ref="H43:AR43" si="20">H37</f>
        <v>0</v>
      </c>
      <c r="I43" s="16">
        <f t="shared" si="20"/>
        <v>0</v>
      </c>
      <c r="J43" s="16">
        <f t="shared" si="20"/>
        <v>0</v>
      </c>
      <c r="K43" s="16">
        <f t="shared" si="20"/>
        <v>0</v>
      </c>
      <c r="L43" s="16">
        <f t="shared" si="20"/>
        <v>0</v>
      </c>
      <c r="M43" s="16">
        <f t="shared" si="20"/>
        <v>0</v>
      </c>
      <c r="N43" s="16">
        <f t="shared" si="20"/>
        <v>0</v>
      </c>
      <c r="O43" s="16">
        <v>0</v>
      </c>
      <c r="P43" s="16">
        <f t="shared" si="20"/>
        <v>0</v>
      </c>
      <c r="Q43" s="16">
        <f t="shared" si="20"/>
        <v>0</v>
      </c>
      <c r="R43" s="16">
        <f t="shared" si="20"/>
        <v>0</v>
      </c>
      <c r="S43" s="16">
        <f t="shared" si="20"/>
        <v>0</v>
      </c>
      <c r="T43" s="16">
        <f t="shared" si="20"/>
        <v>0</v>
      </c>
      <c r="U43" s="16">
        <v>0</v>
      </c>
      <c r="V43" s="16">
        <f t="shared" si="20"/>
        <v>0</v>
      </c>
      <c r="W43" s="16">
        <f t="shared" si="20"/>
        <v>0</v>
      </c>
      <c r="X43" s="16">
        <f t="shared" si="20"/>
        <v>0</v>
      </c>
      <c r="Y43" s="16">
        <f t="shared" si="20"/>
        <v>0</v>
      </c>
      <c r="Z43" s="16">
        <f t="shared" si="20"/>
        <v>0</v>
      </c>
      <c r="AA43" s="16">
        <f t="shared" si="20"/>
        <v>0</v>
      </c>
      <c r="AB43" s="16">
        <f t="shared" si="20"/>
        <v>0</v>
      </c>
      <c r="AC43" s="16">
        <v>0</v>
      </c>
      <c r="AD43" s="16">
        <v>1200</v>
      </c>
      <c r="AE43" s="16">
        <f t="shared" si="20"/>
        <v>0</v>
      </c>
      <c r="AF43" s="16">
        <f t="shared" si="20"/>
        <v>0</v>
      </c>
      <c r="AG43" s="16">
        <v>0</v>
      </c>
      <c r="AH43" s="16">
        <f t="shared" si="20"/>
        <v>0</v>
      </c>
      <c r="AI43" s="16">
        <v>0</v>
      </c>
      <c r="AJ43" s="16">
        <f>AJ62</f>
        <v>0</v>
      </c>
      <c r="AK43" s="16">
        <v>0</v>
      </c>
      <c r="AL43" s="16">
        <f t="shared" si="20"/>
        <v>0</v>
      </c>
      <c r="AM43" s="16">
        <f t="shared" si="20"/>
        <v>0</v>
      </c>
      <c r="AN43" s="16">
        <f t="shared" si="20"/>
        <v>0</v>
      </c>
      <c r="AO43" s="16">
        <f t="shared" si="20"/>
        <v>0</v>
      </c>
      <c r="AP43" s="16">
        <f t="shared" si="20"/>
        <v>0</v>
      </c>
      <c r="AQ43" s="16">
        <v>0</v>
      </c>
      <c r="AR43" s="16">
        <f t="shared" si="20"/>
        <v>0</v>
      </c>
      <c r="AS43" s="83"/>
      <c r="AT43" s="81"/>
    </row>
    <row r="44" spans="1:46" ht="12" customHeight="1" x14ac:dyDescent="0.2">
      <c r="A44" s="64"/>
      <c r="B44" s="64"/>
      <c r="C44" s="64"/>
      <c r="D44" s="8"/>
      <c r="E44" s="3" t="s">
        <v>41</v>
      </c>
      <c r="F44" s="18">
        <f>I44+L44+O44+R44+U44+X44+AA44+AD44+AG44+AJ44+AM44+AP44</f>
        <v>7789.6</v>
      </c>
      <c r="G44" s="18">
        <f>J44+M44+P44+S44+V44+Y44+AB44+AE44+AH44+AK44+AN44+AQ44</f>
        <v>0</v>
      </c>
      <c r="H44" s="18">
        <v>0</v>
      </c>
      <c r="I44" s="16">
        <v>0</v>
      </c>
      <c r="J44" s="16">
        <v>0</v>
      </c>
      <c r="K44" s="16">
        <v>0</v>
      </c>
      <c r="L44" s="16">
        <f>L79</f>
        <v>5060.2000000000007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589.70000000000005</v>
      </c>
      <c r="S44" s="16">
        <v>0</v>
      </c>
      <c r="T44" s="16">
        <v>0</v>
      </c>
      <c r="U44" s="16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f>2902.4-762.7</f>
        <v>2139.6999999999998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83"/>
      <c r="AT44" s="81"/>
    </row>
    <row r="45" spans="1:46" ht="36" customHeight="1" x14ac:dyDescent="0.2">
      <c r="A45" s="64"/>
      <c r="B45" s="64"/>
      <c r="C45" s="64"/>
      <c r="D45" s="8"/>
      <c r="E45" s="2" t="s">
        <v>27</v>
      </c>
      <c r="F45" s="18">
        <f>I45+L45+O45+R45+U45+X45+AA45+AD45+AG45+AJ45+AM45+AP45</f>
        <v>0</v>
      </c>
      <c r="G45" s="18">
        <f>J45+M45+P45+S45+V45+Y45+AB45+AE45+AH45+AK45+AN45+AQ45</f>
        <v>0</v>
      </c>
      <c r="H45" s="18">
        <f>K45+N45+Q45+T45+W45+Z45+AC45+AF45+AI45+AL45+AO45+AR45</f>
        <v>0</v>
      </c>
      <c r="I45" s="16">
        <f t="shared" ref="I45:AR45" si="21">I39</f>
        <v>0</v>
      </c>
      <c r="J45" s="16">
        <f t="shared" si="21"/>
        <v>0</v>
      </c>
      <c r="K45" s="16">
        <f t="shared" si="21"/>
        <v>0</v>
      </c>
      <c r="L45" s="16">
        <f t="shared" si="21"/>
        <v>0</v>
      </c>
      <c r="M45" s="16">
        <f t="shared" si="21"/>
        <v>0</v>
      </c>
      <c r="N45" s="16">
        <f t="shared" si="21"/>
        <v>0</v>
      </c>
      <c r="O45" s="16">
        <v>0</v>
      </c>
      <c r="P45" s="16">
        <f t="shared" si="21"/>
        <v>0</v>
      </c>
      <c r="Q45" s="16">
        <f t="shared" si="21"/>
        <v>0</v>
      </c>
      <c r="R45" s="16">
        <f t="shared" si="21"/>
        <v>0</v>
      </c>
      <c r="S45" s="16">
        <f t="shared" si="21"/>
        <v>0</v>
      </c>
      <c r="T45" s="16">
        <f t="shared" si="21"/>
        <v>0</v>
      </c>
      <c r="U45" s="16">
        <f t="shared" si="21"/>
        <v>0</v>
      </c>
      <c r="V45" s="16">
        <f t="shared" si="21"/>
        <v>0</v>
      </c>
      <c r="W45" s="16">
        <f t="shared" si="21"/>
        <v>0</v>
      </c>
      <c r="X45" s="16">
        <f t="shared" si="21"/>
        <v>0</v>
      </c>
      <c r="Y45" s="16">
        <f t="shared" si="21"/>
        <v>0</v>
      </c>
      <c r="Z45" s="16">
        <f t="shared" si="21"/>
        <v>0</v>
      </c>
      <c r="AA45" s="16">
        <f t="shared" si="21"/>
        <v>0</v>
      </c>
      <c r="AB45" s="16">
        <f t="shared" si="21"/>
        <v>0</v>
      </c>
      <c r="AC45" s="16">
        <f t="shared" si="21"/>
        <v>0</v>
      </c>
      <c r="AD45" s="16">
        <f t="shared" si="21"/>
        <v>0</v>
      </c>
      <c r="AE45" s="16">
        <f t="shared" si="21"/>
        <v>0</v>
      </c>
      <c r="AF45" s="16">
        <f t="shared" si="21"/>
        <v>0</v>
      </c>
      <c r="AG45" s="16">
        <f t="shared" si="21"/>
        <v>0</v>
      </c>
      <c r="AH45" s="16">
        <f t="shared" si="21"/>
        <v>0</v>
      </c>
      <c r="AI45" s="16">
        <f t="shared" si="21"/>
        <v>0</v>
      </c>
      <c r="AJ45" s="16">
        <f t="shared" si="21"/>
        <v>0</v>
      </c>
      <c r="AK45" s="16">
        <f t="shared" si="21"/>
        <v>0</v>
      </c>
      <c r="AL45" s="16">
        <f t="shared" si="21"/>
        <v>0</v>
      </c>
      <c r="AM45" s="16">
        <f t="shared" si="21"/>
        <v>0</v>
      </c>
      <c r="AN45" s="16">
        <f t="shared" si="21"/>
        <v>0</v>
      </c>
      <c r="AO45" s="16">
        <f t="shared" si="21"/>
        <v>0</v>
      </c>
      <c r="AP45" s="16">
        <f t="shared" si="21"/>
        <v>0</v>
      </c>
      <c r="AQ45" s="16">
        <f t="shared" si="21"/>
        <v>0</v>
      </c>
      <c r="AR45" s="16">
        <f t="shared" si="21"/>
        <v>0</v>
      </c>
      <c r="AS45" s="83"/>
      <c r="AT45" s="81"/>
    </row>
    <row r="46" spans="1:46" ht="33.75" customHeight="1" x14ac:dyDescent="0.2">
      <c r="A46" s="64"/>
      <c r="B46" s="64"/>
      <c r="C46" s="64"/>
      <c r="D46" s="8"/>
      <c r="E46" s="3" t="s">
        <v>30</v>
      </c>
      <c r="F46" s="18">
        <f>I46+L46+O46+R46+U46+X46+AA46+AD46+AG46+AJ46+AM46+AP46</f>
        <v>16176.7</v>
      </c>
      <c r="G46" s="18">
        <f>J46+M46+P46+S46+V46+Y46+AB46+AE46+AH46+AK46+AN46+AQ46</f>
        <v>487.8</v>
      </c>
      <c r="H46" s="18">
        <f>G46/F46*100</f>
        <v>3.0154481445535861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f>O22-1399.9</f>
        <v>289</v>
      </c>
      <c r="P46" s="16">
        <v>0</v>
      </c>
      <c r="Q46" s="16">
        <f>P46/O46*100</f>
        <v>0</v>
      </c>
      <c r="R46" s="16">
        <v>1399.8</v>
      </c>
      <c r="S46" s="16">
        <v>0</v>
      </c>
      <c r="T46" s="16">
        <v>0</v>
      </c>
      <c r="U46" s="16">
        <f>U22</f>
        <v>175.79999999999995</v>
      </c>
      <c r="V46" s="17">
        <v>315</v>
      </c>
      <c r="W46" s="17">
        <f>V46/U46*100</f>
        <v>179.1808873720137</v>
      </c>
      <c r="X46" s="17">
        <v>0</v>
      </c>
      <c r="Y46" s="17">
        <v>172.8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f>AG22</f>
        <v>12305.7</v>
      </c>
      <c r="AH46" s="17">
        <v>0</v>
      </c>
      <c r="AI46" s="17">
        <v>0</v>
      </c>
      <c r="AJ46" s="17">
        <f>AJ16+AJ22</f>
        <v>2006.4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83"/>
      <c r="AT46" s="82"/>
    </row>
    <row r="47" spans="1:46" ht="12" customHeight="1" x14ac:dyDescent="0.2">
      <c r="A47" s="64" t="s">
        <v>38</v>
      </c>
      <c r="B47" s="64"/>
      <c r="C47" s="64"/>
      <c r="D47" s="8"/>
      <c r="E47" s="2" t="s">
        <v>28</v>
      </c>
      <c r="F47" s="18">
        <f>F48+F49+F50+F51</f>
        <v>121586</v>
      </c>
      <c r="G47" s="18">
        <f>G48+G49+G50+G51</f>
        <v>7633.4000000000005</v>
      </c>
      <c r="H47" s="18">
        <f>G47/F47*100</f>
        <v>6.2781899231819454</v>
      </c>
      <c r="I47" s="18">
        <f>I48+I49+I50+I51</f>
        <v>0</v>
      </c>
      <c r="J47" s="18">
        <f>J49+J50+J51</f>
        <v>0</v>
      </c>
      <c r="K47" s="18">
        <f>K49+K50+K51</f>
        <v>0</v>
      </c>
      <c r="L47" s="18">
        <f>L48+L49+L50+L51</f>
        <v>718.89999999999964</v>
      </c>
      <c r="M47" s="18">
        <f>M48+M49+M50+M51</f>
        <v>879.8</v>
      </c>
      <c r="N47" s="18">
        <f>M47/L47*100</f>
        <v>122.3814160523022</v>
      </c>
      <c r="O47" s="18">
        <f>O48+O49+O50+O51</f>
        <v>0</v>
      </c>
      <c r="P47" s="18">
        <f>P48+P49+P50+P51</f>
        <v>0</v>
      </c>
      <c r="Q47" s="18">
        <f>Q48+Q49+Q50+Q51</f>
        <v>0</v>
      </c>
      <c r="R47" s="18">
        <f>R49+R50+R51</f>
        <v>134.39999999999998</v>
      </c>
      <c r="S47" s="18">
        <f t="shared" ref="S47:Y47" si="22">S48+S49+S50+S51</f>
        <v>254.5</v>
      </c>
      <c r="T47" s="18">
        <f>S47/R47*100</f>
        <v>189.36011904761907</v>
      </c>
      <c r="U47" s="18">
        <f t="shared" si="22"/>
        <v>0</v>
      </c>
      <c r="V47" s="19">
        <f t="shared" si="22"/>
        <v>0</v>
      </c>
      <c r="W47" s="19">
        <f t="shared" si="22"/>
        <v>0</v>
      </c>
      <c r="X47" s="19">
        <f t="shared" si="22"/>
        <v>17514</v>
      </c>
      <c r="Y47" s="19">
        <f t="shared" si="22"/>
        <v>6499.1</v>
      </c>
      <c r="Z47" s="18">
        <f>Y47/X47*100</f>
        <v>37.108027863423551</v>
      </c>
      <c r="AA47" s="19">
        <f t="shared" ref="AA47:AH47" si="23">AA48+AA49+AA50+AA51</f>
        <v>0</v>
      </c>
      <c r="AB47" s="19">
        <f t="shared" si="23"/>
        <v>0</v>
      </c>
      <c r="AC47" s="19">
        <f t="shared" si="23"/>
        <v>0</v>
      </c>
      <c r="AD47" s="19">
        <f t="shared" si="23"/>
        <v>59006.9</v>
      </c>
      <c r="AE47" s="19">
        <f t="shared" si="23"/>
        <v>0</v>
      </c>
      <c r="AF47" s="19">
        <f t="shared" si="23"/>
        <v>0</v>
      </c>
      <c r="AG47" s="19">
        <f t="shared" si="23"/>
        <v>41764.100000000006</v>
      </c>
      <c r="AH47" s="19">
        <f t="shared" si="23"/>
        <v>0</v>
      </c>
      <c r="AI47" s="19">
        <f t="shared" ref="AI47:AR47" si="24">AI48+AI49+AI50+AI51</f>
        <v>0</v>
      </c>
      <c r="AJ47" s="19">
        <f t="shared" si="24"/>
        <v>0</v>
      </c>
      <c r="AK47" s="19">
        <f t="shared" si="24"/>
        <v>0</v>
      </c>
      <c r="AL47" s="19">
        <f t="shared" si="24"/>
        <v>0</v>
      </c>
      <c r="AM47" s="19">
        <f t="shared" si="24"/>
        <v>0</v>
      </c>
      <c r="AN47" s="19">
        <f t="shared" si="24"/>
        <v>0</v>
      </c>
      <c r="AO47" s="19">
        <f t="shared" si="24"/>
        <v>0</v>
      </c>
      <c r="AP47" s="19">
        <f t="shared" si="24"/>
        <v>2447.6999999999998</v>
      </c>
      <c r="AQ47" s="19">
        <f t="shared" si="24"/>
        <v>0</v>
      </c>
      <c r="AR47" s="19">
        <f t="shared" si="24"/>
        <v>0</v>
      </c>
      <c r="AS47" s="83"/>
      <c r="AT47" s="80"/>
    </row>
    <row r="48" spans="1:46" ht="23.25" customHeight="1" x14ac:dyDescent="0.2">
      <c r="A48" s="64"/>
      <c r="B48" s="64"/>
      <c r="C48" s="64"/>
      <c r="D48" s="8"/>
      <c r="E48" s="2" t="s">
        <v>26</v>
      </c>
      <c r="F48" s="18">
        <f t="shared" ref="F48:H51" si="25">I48+L48+O48+R48+U48+X48+AA48+AD48+AG48+AJ48+AM48+AP48</f>
        <v>75802</v>
      </c>
      <c r="G48" s="18">
        <f t="shared" si="25"/>
        <v>6499.1</v>
      </c>
      <c r="H48" s="18">
        <f t="shared" si="25"/>
        <v>37.108027863423551</v>
      </c>
      <c r="I48" s="16">
        <f t="shared" ref="I48:J52" si="26">I36-I42</f>
        <v>0</v>
      </c>
      <c r="J48" s="16">
        <f t="shared" si="26"/>
        <v>0</v>
      </c>
      <c r="K48" s="16">
        <f>K55</f>
        <v>0</v>
      </c>
      <c r="L48" s="16">
        <f t="shared" ref="L48:M52" si="27">L36-L42</f>
        <v>0</v>
      </c>
      <c r="M48" s="16">
        <f t="shared" si="27"/>
        <v>0</v>
      </c>
      <c r="N48" s="16">
        <f>N55</f>
        <v>0</v>
      </c>
      <c r="O48" s="16">
        <f t="shared" ref="O48:P52" si="28">O36-O42</f>
        <v>0</v>
      </c>
      <c r="P48" s="16">
        <f t="shared" si="28"/>
        <v>0</v>
      </c>
      <c r="Q48" s="16">
        <f>Q55</f>
        <v>0</v>
      </c>
      <c r="R48" s="16">
        <f t="shared" ref="R48:S52" si="29">R36-R42</f>
        <v>0</v>
      </c>
      <c r="S48" s="16">
        <f t="shared" si="29"/>
        <v>0</v>
      </c>
      <c r="T48" s="16">
        <f>T55</f>
        <v>0</v>
      </c>
      <c r="U48" s="16">
        <f t="shared" ref="U48:V52" si="30">U36-U42</f>
        <v>0</v>
      </c>
      <c r="V48" s="16">
        <f t="shared" si="30"/>
        <v>0</v>
      </c>
      <c r="W48" s="16">
        <f>W55</f>
        <v>0</v>
      </c>
      <c r="X48" s="16">
        <f t="shared" ref="X48:Y52" si="31">X36-X42</f>
        <v>17514</v>
      </c>
      <c r="Y48" s="16">
        <f t="shared" si="31"/>
        <v>6499.1</v>
      </c>
      <c r="Z48" s="16">
        <f>Y48/X48*100</f>
        <v>37.108027863423551</v>
      </c>
      <c r="AA48" s="16">
        <f>AA36-AA42</f>
        <v>0</v>
      </c>
      <c r="AB48" s="16">
        <v>0</v>
      </c>
      <c r="AC48" s="16">
        <f>AC55</f>
        <v>0</v>
      </c>
      <c r="AD48" s="16">
        <f>AD36-AD42</f>
        <v>58288</v>
      </c>
      <c r="AE48" s="16">
        <f>AE55</f>
        <v>0</v>
      </c>
      <c r="AF48" s="16">
        <f>AF55</f>
        <v>0</v>
      </c>
      <c r="AG48" s="16">
        <f>AG36-AG42</f>
        <v>0</v>
      </c>
      <c r="AH48" s="16">
        <f>AH55</f>
        <v>0</v>
      </c>
      <c r="AI48" s="16">
        <f>AI55</f>
        <v>0</v>
      </c>
      <c r="AJ48" s="16">
        <f>AJ36-AJ42</f>
        <v>0</v>
      </c>
      <c r="AK48" s="16">
        <f>AK55</f>
        <v>0</v>
      </c>
      <c r="AL48" s="16">
        <f>AL55</f>
        <v>0</v>
      </c>
      <c r="AM48" s="16">
        <f>AM36-AM42</f>
        <v>0</v>
      </c>
      <c r="AN48" s="16">
        <f>AN55</f>
        <v>0</v>
      </c>
      <c r="AO48" s="16">
        <f>AO55</f>
        <v>0</v>
      </c>
      <c r="AP48" s="16">
        <f>AP36-AP42</f>
        <v>0</v>
      </c>
      <c r="AQ48" s="16">
        <f>AQ55</f>
        <v>0</v>
      </c>
      <c r="AR48" s="16">
        <f>AR55</f>
        <v>0</v>
      </c>
      <c r="AS48" s="83"/>
      <c r="AT48" s="81"/>
    </row>
    <row r="49" spans="1:46" ht="21.75" customHeight="1" x14ac:dyDescent="0.2">
      <c r="A49" s="64"/>
      <c r="B49" s="64"/>
      <c r="C49" s="64"/>
      <c r="D49" s="8"/>
      <c r="E49" s="2" t="s">
        <v>29</v>
      </c>
      <c r="F49" s="18">
        <f t="shared" si="25"/>
        <v>34620.300000000003</v>
      </c>
      <c r="G49" s="18">
        <f t="shared" si="25"/>
        <v>0</v>
      </c>
      <c r="H49" s="18">
        <f t="shared" si="25"/>
        <v>0</v>
      </c>
      <c r="I49" s="16">
        <f t="shared" si="26"/>
        <v>0</v>
      </c>
      <c r="J49" s="16">
        <f t="shared" si="26"/>
        <v>0</v>
      </c>
      <c r="K49" s="16">
        <v>0</v>
      </c>
      <c r="L49" s="16">
        <f t="shared" si="27"/>
        <v>0</v>
      </c>
      <c r="M49" s="16">
        <f t="shared" si="27"/>
        <v>0</v>
      </c>
      <c r="N49" s="16">
        <v>0</v>
      </c>
      <c r="O49" s="16">
        <f t="shared" si="28"/>
        <v>0</v>
      </c>
      <c r="P49" s="16">
        <f t="shared" si="28"/>
        <v>0</v>
      </c>
      <c r="Q49" s="16">
        <v>0</v>
      </c>
      <c r="R49" s="16">
        <f t="shared" si="29"/>
        <v>0</v>
      </c>
      <c r="S49" s="16">
        <f t="shared" si="29"/>
        <v>0</v>
      </c>
      <c r="T49" s="16">
        <v>0</v>
      </c>
      <c r="U49" s="16">
        <f t="shared" si="30"/>
        <v>0</v>
      </c>
      <c r="V49" s="16">
        <f t="shared" si="30"/>
        <v>0</v>
      </c>
      <c r="W49" s="17">
        <v>0</v>
      </c>
      <c r="X49" s="16">
        <f t="shared" si="31"/>
        <v>0</v>
      </c>
      <c r="Y49" s="16">
        <f t="shared" si="31"/>
        <v>0</v>
      </c>
      <c r="Z49" s="17">
        <v>0</v>
      </c>
      <c r="AA49" s="16">
        <f>AA37-AA43</f>
        <v>0</v>
      </c>
      <c r="AB49" s="17">
        <v>0</v>
      </c>
      <c r="AC49" s="17">
        <v>0</v>
      </c>
      <c r="AD49" s="16">
        <f>AD37-AD43</f>
        <v>500</v>
      </c>
      <c r="AE49" s="17">
        <v>0</v>
      </c>
      <c r="AF49" s="17">
        <v>0</v>
      </c>
      <c r="AG49" s="16">
        <f>AG37-AG43</f>
        <v>34120.300000000003</v>
      </c>
      <c r="AH49" s="17">
        <f>AH37-AH43</f>
        <v>0</v>
      </c>
      <c r="AI49" s="17">
        <v>0</v>
      </c>
      <c r="AJ49" s="16">
        <f>AJ37-AJ43</f>
        <v>0</v>
      </c>
      <c r="AK49" s="17">
        <f>AK37-AK43</f>
        <v>0</v>
      </c>
      <c r="AL49" s="17">
        <v>0</v>
      </c>
      <c r="AM49" s="16">
        <f>AM37-AM43</f>
        <v>0</v>
      </c>
      <c r="AN49" s="17">
        <v>0</v>
      </c>
      <c r="AO49" s="17">
        <v>0</v>
      </c>
      <c r="AP49" s="16">
        <f>AP37-AP43</f>
        <v>0</v>
      </c>
      <c r="AQ49" s="17">
        <f>AQ37-AQ43</f>
        <v>0</v>
      </c>
      <c r="AR49" s="17">
        <v>0</v>
      </c>
      <c r="AS49" s="83"/>
      <c r="AT49" s="81"/>
    </row>
    <row r="50" spans="1:46" ht="12" customHeight="1" x14ac:dyDescent="0.2">
      <c r="A50" s="64"/>
      <c r="B50" s="64"/>
      <c r="C50" s="64"/>
      <c r="D50" s="8"/>
      <c r="E50" s="3" t="s">
        <v>41</v>
      </c>
      <c r="F50" s="18">
        <f t="shared" si="25"/>
        <v>11163.7</v>
      </c>
      <c r="G50" s="18">
        <f t="shared" si="25"/>
        <v>1134.3</v>
      </c>
      <c r="H50" s="18">
        <f>G50/F50*100</f>
        <v>10.160609833657299</v>
      </c>
      <c r="I50" s="16">
        <f t="shared" si="26"/>
        <v>0</v>
      </c>
      <c r="J50" s="16">
        <f t="shared" si="26"/>
        <v>0</v>
      </c>
      <c r="K50" s="16">
        <v>0</v>
      </c>
      <c r="L50" s="16">
        <f t="shared" si="27"/>
        <v>718.89999999999964</v>
      </c>
      <c r="M50" s="16">
        <f t="shared" si="27"/>
        <v>879.8</v>
      </c>
      <c r="N50" s="16">
        <f>M50/L50*100</f>
        <v>122.3814160523022</v>
      </c>
      <c r="O50" s="16">
        <f t="shared" si="28"/>
        <v>0</v>
      </c>
      <c r="P50" s="16">
        <f t="shared" si="28"/>
        <v>0</v>
      </c>
      <c r="Q50" s="16">
        <v>0</v>
      </c>
      <c r="R50" s="16">
        <f t="shared" si="29"/>
        <v>134.39999999999998</v>
      </c>
      <c r="S50" s="16">
        <f t="shared" si="29"/>
        <v>254.5</v>
      </c>
      <c r="T50" s="16">
        <f>S50/R50*100</f>
        <v>189.36011904761907</v>
      </c>
      <c r="U50" s="16">
        <f t="shared" si="30"/>
        <v>0</v>
      </c>
      <c r="V50" s="16">
        <f t="shared" si="30"/>
        <v>0</v>
      </c>
      <c r="W50" s="17">
        <v>0</v>
      </c>
      <c r="X50" s="16">
        <f t="shared" si="31"/>
        <v>0</v>
      </c>
      <c r="Y50" s="16">
        <f t="shared" si="31"/>
        <v>0</v>
      </c>
      <c r="Z50" s="17">
        <v>0</v>
      </c>
      <c r="AA50" s="16">
        <f>AA38-AA44</f>
        <v>0</v>
      </c>
      <c r="AB50" s="17">
        <f>AB38-AB44</f>
        <v>0</v>
      </c>
      <c r="AC50" s="17">
        <v>0</v>
      </c>
      <c r="AD50" s="16">
        <f>AD38-AD44</f>
        <v>218.90000000000009</v>
      </c>
      <c r="AE50" s="17">
        <f>AE38-AE44</f>
        <v>0</v>
      </c>
      <c r="AF50" s="17">
        <v>0</v>
      </c>
      <c r="AG50" s="16">
        <f>AG38-AG44</f>
        <v>7643.8</v>
      </c>
      <c r="AH50" s="17">
        <f>AH38-AH44</f>
        <v>0</v>
      </c>
      <c r="AI50" s="17">
        <v>0</v>
      </c>
      <c r="AJ50" s="16">
        <f>AJ38-AJ44</f>
        <v>0</v>
      </c>
      <c r="AK50" s="17">
        <f>AK38-AK44</f>
        <v>0</v>
      </c>
      <c r="AL50" s="17">
        <v>0</v>
      </c>
      <c r="AM50" s="16">
        <f>AM38-AM44</f>
        <v>0</v>
      </c>
      <c r="AN50" s="17">
        <f>AN38-AN44</f>
        <v>0</v>
      </c>
      <c r="AO50" s="17">
        <v>0</v>
      </c>
      <c r="AP50" s="16">
        <f>AP38-AP44</f>
        <v>2447.6999999999998</v>
      </c>
      <c r="AQ50" s="17">
        <f>AQ38-AQ44</f>
        <v>0</v>
      </c>
      <c r="AR50" s="17">
        <v>0</v>
      </c>
      <c r="AS50" s="83"/>
      <c r="AT50" s="81"/>
    </row>
    <row r="51" spans="1:46" ht="33" customHeight="1" x14ac:dyDescent="0.2">
      <c r="A51" s="64"/>
      <c r="B51" s="64"/>
      <c r="C51" s="64"/>
      <c r="D51" s="8"/>
      <c r="E51" s="2" t="s">
        <v>27</v>
      </c>
      <c r="F51" s="18">
        <f t="shared" si="25"/>
        <v>0</v>
      </c>
      <c r="G51" s="18">
        <f t="shared" si="25"/>
        <v>0</v>
      </c>
      <c r="H51" s="18">
        <f t="shared" si="25"/>
        <v>0</v>
      </c>
      <c r="I51" s="16">
        <f t="shared" si="26"/>
        <v>0</v>
      </c>
      <c r="J51" s="16">
        <f t="shared" si="26"/>
        <v>0</v>
      </c>
      <c r="K51" s="16">
        <f t="shared" ref="K51:AR51" si="32">K58</f>
        <v>0</v>
      </c>
      <c r="L51" s="16">
        <f t="shared" si="27"/>
        <v>0</v>
      </c>
      <c r="M51" s="16">
        <f t="shared" si="27"/>
        <v>0</v>
      </c>
      <c r="N51" s="16">
        <f t="shared" si="32"/>
        <v>0</v>
      </c>
      <c r="O51" s="16">
        <f t="shared" si="28"/>
        <v>0</v>
      </c>
      <c r="P51" s="16">
        <f t="shared" si="28"/>
        <v>0</v>
      </c>
      <c r="Q51" s="16">
        <f t="shared" si="32"/>
        <v>0</v>
      </c>
      <c r="R51" s="16">
        <f t="shared" si="29"/>
        <v>0</v>
      </c>
      <c r="S51" s="16">
        <f t="shared" si="29"/>
        <v>0</v>
      </c>
      <c r="T51" s="16">
        <f t="shared" si="32"/>
        <v>0</v>
      </c>
      <c r="U51" s="16">
        <f t="shared" si="30"/>
        <v>0</v>
      </c>
      <c r="V51" s="16">
        <f t="shared" si="30"/>
        <v>0</v>
      </c>
      <c r="W51" s="16">
        <f t="shared" si="32"/>
        <v>0</v>
      </c>
      <c r="X51" s="16">
        <f t="shared" si="31"/>
        <v>0</v>
      </c>
      <c r="Y51" s="16">
        <f t="shared" si="31"/>
        <v>0</v>
      </c>
      <c r="Z51" s="16">
        <f t="shared" si="32"/>
        <v>0</v>
      </c>
      <c r="AA51" s="16">
        <f>AA39-AA45</f>
        <v>0</v>
      </c>
      <c r="AB51" s="16">
        <f t="shared" si="32"/>
        <v>0</v>
      </c>
      <c r="AC51" s="16">
        <f t="shared" si="32"/>
        <v>0</v>
      </c>
      <c r="AD51" s="16">
        <f>AD39-AD45</f>
        <v>0</v>
      </c>
      <c r="AE51" s="16">
        <f t="shared" si="32"/>
        <v>0</v>
      </c>
      <c r="AF51" s="16">
        <f t="shared" si="32"/>
        <v>0</v>
      </c>
      <c r="AG51" s="16">
        <f>AG39-AG45</f>
        <v>0</v>
      </c>
      <c r="AH51" s="16">
        <f t="shared" si="32"/>
        <v>0</v>
      </c>
      <c r="AI51" s="16">
        <f t="shared" si="32"/>
        <v>0</v>
      </c>
      <c r="AJ51" s="16">
        <f>AJ39-AJ45</f>
        <v>0</v>
      </c>
      <c r="AK51" s="16">
        <f t="shared" si="32"/>
        <v>0</v>
      </c>
      <c r="AL51" s="16">
        <f t="shared" si="32"/>
        <v>0</v>
      </c>
      <c r="AM51" s="16">
        <f>AM39-AM45</f>
        <v>0</v>
      </c>
      <c r="AN51" s="16">
        <f t="shared" si="32"/>
        <v>0</v>
      </c>
      <c r="AO51" s="16">
        <f t="shared" si="32"/>
        <v>0</v>
      </c>
      <c r="AP51" s="16">
        <f>AP39-AP45</f>
        <v>0</v>
      </c>
      <c r="AQ51" s="16">
        <f t="shared" si="32"/>
        <v>0</v>
      </c>
      <c r="AR51" s="16">
        <f t="shared" si="32"/>
        <v>0</v>
      </c>
      <c r="AS51" s="83"/>
      <c r="AT51" s="81"/>
    </row>
    <row r="52" spans="1:46" ht="51" customHeight="1" x14ac:dyDescent="0.2">
      <c r="A52" s="64"/>
      <c r="B52" s="64"/>
      <c r="C52" s="64"/>
      <c r="D52" s="8"/>
      <c r="E52" s="3" t="s">
        <v>30</v>
      </c>
      <c r="F52" s="18">
        <f>I52+L52+O52+R52+U52+X52+AA52+AD52+AG52+AJ52+AM52+AP52</f>
        <v>1400.0000000000002</v>
      </c>
      <c r="G52" s="18">
        <f>J52+M52+P52+S52+V52+Y52+AB52+AE52+AH52+AK52+AN52+AQ52</f>
        <v>1400</v>
      </c>
      <c r="H52" s="18">
        <f>G52/F52*100</f>
        <v>99.999999999999986</v>
      </c>
      <c r="I52" s="16">
        <f t="shared" si="26"/>
        <v>0</v>
      </c>
      <c r="J52" s="16">
        <f t="shared" si="26"/>
        <v>0</v>
      </c>
      <c r="K52" s="16">
        <v>0</v>
      </c>
      <c r="L52" s="16">
        <f t="shared" si="27"/>
        <v>0</v>
      </c>
      <c r="M52" s="16">
        <f t="shared" si="27"/>
        <v>0</v>
      </c>
      <c r="N52" s="16">
        <v>0</v>
      </c>
      <c r="O52" s="16">
        <f t="shared" si="28"/>
        <v>1399.9</v>
      </c>
      <c r="P52" s="16">
        <f t="shared" si="28"/>
        <v>0</v>
      </c>
      <c r="Q52" s="16">
        <v>0</v>
      </c>
      <c r="R52" s="16">
        <f t="shared" si="29"/>
        <v>0.10000000000013642</v>
      </c>
      <c r="S52" s="16">
        <f t="shared" si="29"/>
        <v>1399.9</v>
      </c>
      <c r="T52" s="16">
        <v>100</v>
      </c>
      <c r="U52" s="16">
        <f t="shared" si="30"/>
        <v>0</v>
      </c>
      <c r="V52" s="16">
        <f t="shared" si="30"/>
        <v>0</v>
      </c>
      <c r="W52" s="17">
        <v>0</v>
      </c>
      <c r="X52" s="16">
        <f t="shared" si="31"/>
        <v>0</v>
      </c>
      <c r="Y52" s="16">
        <f t="shared" si="31"/>
        <v>9.9999999999994316E-2</v>
      </c>
      <c r="Z52" s="17">
        <v>0</v>
      </c>
      <c r="AA52" s="16">
        <f>AA40-AA46</f>
        <v>0</v>
      </c>
      <c r="AB52" s="17">
        <v>0</v>
      </c>
      <c r="AC52" s="17">
        <v>0</v>
      </c>
      <c r="AD52" s="16">
        <f>AD40-AD46</f>
        <v>0</v>
      </c>
      <c r="AE52" s="17">
        <v>0</v>
      </c>
      <c r="AF52" s="17">
        <v>0</v>
      </c>
      <c r="AG52" s="16">
        <f>AG40-AG46</f>
        <v>0</v>
      </c>
      <c r="AH52" s="17">
        <v>0</v>
      </c>
      <c r="AI52" s="17">
        <v>0</v>
      </c>
      <c r="AJ52" s="16">
        <f>AJ40-AJ46</f>
        <v>0</v>
      </c>
      <c r="AK52" s="17">
        <v>0</v>
      </c>
      <c r="AL52" s="17">
        <v>0</v>
      </c>
      <c r="AM52" s="16">
        <f>AM40-AM46</f>
        <v>0</v>
      </c>
      <c r="AN52" s="17">
        <v>0</v>
      </c>
      <c r="AO52" s="17">
        <v>0</v>
      </c>
      <c r="AP52" s="16">
        <f>AP40-AP46</f>
        <v>0</v>
      </c>
      <c r="AQ52" s="17">
        <v>0</v>
      </c>
      <c r="AR52" s="17">
        <v>0</v>
      </c>
      <c r="AS52" s="83"/>
      <c r="AT52" s="82"/>
    </row>
    <row r="53" spans="1:46" ht="12.75" customHeight="1" x14ac:dyDescent="0.2">
      <c r="A53" s="64" t="s">
        <v>36</v>
      </c>
      <c r="B53" s="64"/>
      <c r="C53" s="64"/>
      <c r="D53" s="8"/>
      <c r="E53" s="3"/>
      <c r="F53" s="18"/>
      <c r="G53" s="18"/>
      <c r="H53" s="18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6"/>
      <c r="AT53" s="6"/>
    </row>
    <row r="54" spans="1:46" ht="11.25" customHeight="1" x14ac:dyDescent="0.2">
      <c r="A54" s="70" t="s">
        <v>40</v>
      </c>
      <c r="B54" s="70"/>
      <c r="C54" s="70"/>
      <c r="D54" s="8"/>
      <c r="E54" s="2" t="s">
        <v>28</v>
      </c>
      <c r="F54" s="18">
        <f>F55+F56+F57+F58</f>
        <v>118.9</v>
      </c>
      <c r="G54" s="18">
        <f t="shared" ref="G54:AR54" si="33">G55+G56+G57</f>
        <v>100</v>
      </c>
      <c r="H54" s="18">
        <f t="shared" si="33"/>
        <v>84.104289318755249</v>
      </c>
      <c r="I54" s="18">
        <f t="shared" si="33"/>
        <v>0</v>
      </c>
      <c r="J54" s="18">
        <f t="shared" si="33"/>
        <v>0</v>
      </c>
      <c r="K54" s="18">
        <f t="shared" si="33"/>
        <v>0</v>
      </c>
      <c r="L54" s="18">
        <f>L55+L56+L57</f>
        <v>118.9</v>
      </c>
      <c r="M54" s="18">
        <f t="shared" si="33"/>
        <v>100</v>
      </c>
      <c r="N54" s="18">
        <f t="shared" si="33"/>
        <v>84.104289318755249</v>
      </c>
      <c r="O54" s="18">
        <f t="shared" si="33"/>
        <v>0</v>
      </c>
      <c r="P54" s="18">
        <f>P55+P56+P57</f>
        <v>0</v>
      </c>
      <c r="Q54" s="18">
        <f t="shared" si="33"/>
        <v>0</v>
      </c>
      <c r="R54" s="18">
        <f t="shared" si="33"/>
        <v>0</v>
      </c>
      <c r="S54" s="18">
        <f t="shared" si="33"/>
        <v>0</v>
      </c>
      <c r="T54" s="18">
        <f t="shared" si="33"/>
        <v>100</v>
      </c>
      <c r="U54" s="18">
        <f t="shared" si="33"/>
        <v>0</v>
      </c>
      <c r="V54" s="18">
        <f t="shared" si="33"/>
        <v>0</v>
      </c>
      <c r="W54" s="18">
        <f t="shared" si="33"/>
        <v>0</v>
      </c>
      <c r="X54" s="18">
        <f t="shared" si="33"/>
        <v>0</v>
      </c>
      <c r="Y54" s="18">
        <f t="shared" si="33"/>
        <v>0</v>
      </c>
      <c r="Z54" s="18">
        <f t="shared" si="33"/>
        <v>0</v>
      </c>
      <c r="AA54" s="18">
        <f t="shared" si="33"/>
        <v>0</v>
      </c>
      <c r="AB54" s="18">
        <f t="shared" si="33"/>
        <v>0</v>
      </c>
      <c r="AC54" s="18">
        <f t="shared" si="33"/>
        <v>0</v>
      </c>
      <c r="AD54" s="18">
        <f t="shared" si="33"/>
        <v>0</v>
      </c>
      <c r="AE54" s="18">
        <f t="shared" si="33"/>
        <v>0</v>
      </c>
      <c r="AF54" s="18">
        <f t="shared" si="33"/>
        <v>0</v>
      </c>
      <c r="AG54" s="18">
        <f t="shared" si="33"/>
        <v>0</v>
      </c>
      <c r="AH54" s="18">
        <f t="shared" si="33"/>
        <v>0</v>
      </c>
      <c r="AI54" s="18">
        <f t="shared" si="33"/>
        <v>0</v>
      </c>
      <c r="AJ54" s="18">
        <f t="shared" si="33"/>
        <v>0</v>
      </c>
      <c r="AK54" s="18">
        <f t="shared" si="33"/>
        <v>0</v>
      </c>
      <c r="AL54" s="18">
        <f t="shared" si="33"/>
        <v>0</v>
      </c>
      <c r="AM54" s="18">
        <f t="shared" si="33"/>
        <v>0</v>
      </c>
      <c r="AN54" s="18">
        <f t="shared" si="33"/>
        <v>0</v>
      </c>
      <c r="AO54" s="18">
        <f t="shared" si="33"/>
        <v>0</v>
      </c>
      <c r="AP54" s="18">
        <f t="shared" si="33"/>
        <v>0</v>
      </c>
      <c r="AQ54" s="18">
        <f t="shared" si="33"/>
        <v>0</v>
      </c>
      <c r="AR54" s="18">
        <f t="shared" si="33"/>
        <v>0</v>
      </c>
      <c r="AS54" s="83"/>
      <c r="AT54" s="80"/>
    </row>
    <row r="55" spans="1:46" ht="29.25" customHeight="1" x14ac:dyDescent="0.2">
      <c r="A55" s="70"/>
      <c r="B55" s="70"/>
      <c r="C55" s="70"/>
      <c r="D55" s="8"/>
      <c r="E55" s="2" t="s">
        <v>26</v>
      </c>
      <c r="F55" s="18">
        <f t="shared" ref="F55:H56" si="34">I55+L55+O55+R55+U55+X55+AA55+AD55+AG55+AJ55+AM55+AP55</f>
        <v>0</v>
      </c>
      <c r="G55" s="18">
        <f t="shared" si="34"/>
        <v>0</v>
      </c>
      <c r="H55" s="18">
        <f t="shared" si="34"/>
        <v>0</v>
      </c>
      <c r="I55" s="16">
        <f t="shared" ref="I55:AR55" si="35">I67</f>
        <v>0</v>
      </c>
      <c r="J55" s="16">
        <f t="shared" si="35"/>
        <v>0</v>
      </c>
      <c r="K55" s="16">
        <f t="shared" si="35"/>
        <v>0</v>
      </c>
      <c r="L55" s="16">
        <f t="shared" si="35"/>
        <v>0</v>
      </c>
      <c r="M55" s="16">
        <f t="shared" si="35"/>
        <v>0</v>
      </c>
      <c r="N55" s="16">
        <f t="shared" si="35"/>
        <v>0</v>
      </c>
      <c r="O55" s="16">
        <f t="shared" si="35"/>
        <v>0</v>
      </c>
      <c r="P55" s="16">
        <f t="shared" si="35"/>
        <v>0</v>
      </c>
      <c r="Q55" s="16">
        <f t="shared" si="35"/>
        <v>0</v>
      </c>
      <c r="R55" s="16">
        <f t="shared" si="35"/>
        <v>0</v>
      </c>
      <c r="S55" s="16">
        <f t="shared" si="35"/>
        <v>0</v>
      </c>
      <c r="T55" s="16">
        <f t="shared" si="35"/>
        <v>0</v>
      </c>
      <c r="U55" s="16">
        <f t="shared" si="35"/>
        <v>0</v>
      </c>
      <c r="V55" s="16">
        <f t="shared" si="35"/>
        <v>0</v>
      </c>
      <c r="W55" s="16">
        <f t="shared" si="35"/>
        <v>0</v>
      </c>
      <c r="X55" s="16">
        <f t="shared" si="35"/>
        <v>0</v>
      </c>
      <c r="Y55" s="16">
        <f t="shared" si="35"/>
        <v>0</v>
      </c>
      <c r="Z55" s="16">
        <f t="shared" si="35"/>
        <v>0</v>
      </c>
      <c r="AA55" s="16">
        <f t="shared" si="35"/>
        <v>0</v>
      </c>
      <c r="AB55" s="16">
        <f t="shared" si="35"/>
        <v>0</v>
      </c>
      <c r="AC55" s="16">
        <f t="shared" si="35"/>
        <v>0</v>
      </c>
      <c r="AD55" s="16">
        <f t="shared" si="35"/>
        <v>0</v>
      </c>
      <c r="AE55" s="16">
        <f t="shared" si="35"/>
        <v>0</v>
      </c>
      <c r="AF55" s="16">
        <f t="shared" si="35"/>
        <v>0</v>
      </c>
      <c r="AG55" s="16">
        <f t="shared" si="35"/>
        <v>0</v>
      </c>
      <c r="AH55" s="16">
        <f t="shared" si="35"/>
        <v>0</v>
      </c>
      <c r="AI55" s="16">
        <f t="shared" si="35"/>
        <v>0</v>
      </c>
      <c r="AJ55" s="16">
        <f t="shared" si="35"/>
        <v>0</v>
      </c>
      <c r="AK55" s="16">
        <f t="shared" si="35"/>
        <v>0</v>
      </c>
      <c r="AL55" s="16">
        <f t="shared" si="35"/>
        <v>0</v>
      </c>
      <c r="AM55" s="16">
        <f t="shared" si="35"/>
        <v>0</v>
      </c>
      <c r="AN55" s="16">
        <f t="shared" si="35"/>
        <v>0</v>
      </c>
      <c r="AO55" s="16">
        <f t="shared" si="35"/>
        <v>0</v>
      </c>
      <c r="AP55" s="16">
        <f t="shared" si="35"/>
        <v>0</v>
      </c>
      <c r="AQ55" s="16">
        <f t="shared" si="35"/>
        <v>0</v>
      </c>
      <c r="AR55" s="16">
        <f t="shared" si="35"/>
        <v>0</v>
      </c>
      <c r="AS55" s="83"/>
      <c r="AT55" s="81"/>
    </row>
    <row r="56" spans="1:46" ht="26.25" customHeight="1" x14ac:dyDescent="0.2">
      <c r="A56" s="70"/>
      <c r="B56" s="70"/>
      <c r="C56" s="70"/>
      <c r="D56" s="8"/>
      <c r="E56" s="2" t="s">
        <v>29</v>
      </c>
      <c r="F56" s="18">
        <f t="shared" si="34"/>
        <v>0</v>
      </c>
      <c r="G56" s="18">
        <f t="shared" si="34"/>
        <v>0</v>
      </c>
      <c r="H56" s="18">
        <f t="shared" si="34"/>
        <v>0</v>
      </c>
      <c r="I56" s="16">
        <f t="shared" ref="I56:AR56" si="36">I55</f>
        <v>0</v>
      </c>
      <c r="J56" s="16">
        <f t="shared" si="36"/>
        <v>0</v>
      </c>
      <c r="K56" s="16">
        <f t="shared" si="36"/>
        <v>0</v>
      </c>
      <c r="L56" s="16">
        <f t="shared" si="36"/>
        <v>0</v>
      </c>
      <c r="M56" s="16">
        <f t="shared" si="36"/>
        <v>0</v>
      </c>
      <c r="N56" s="16">
        <f t="shared" si="36"/>
        <v>0</v>
      </c>
      <c r="O56" s="16">
        <f t="shared" si="36"/>
        <v>0</v>
      </c>
      <c r="P56" s="16">
        <f t="shared" si="36"/>
        <v>0</v>
      </c>
      <c r="Q56" s="16">
        <f t="shared" si="36"/>
        <v>0</v>
      </c>
      <c r="R56" s="16">
        <f t="shared" si="36"/>
        <v>0</v>
      </c>
      <c r="S56" s="16">
        <f t="shared" si="36"/>
        <v>0</v>
      </c>
      <c r="T56" s="16">
        <f t="shared" si="36"/>
        <v>0</v>
      </c>
      <c r="U56" s="16">
        <f t="shared" si="36"/>
        <v>0</v>
      </c>
      <c r="V56" s="16">
        <f t="shared" si="36"/>
        <v>0</v>
      </c>
      <c r="W56" s="16">
        <f t="shared" si="36"/>
        <v>0</v>
      </c>
      <c r="X56" s="16">
        <f t="shared" si="36"/>
        <v>0</v>
      </c>
      <c r="Y56" s="16">
        <f t="shared" si="36"/>
        <v>0</v>
      </c>
      <c r="Z56" s="16">
        <f t="shared" si="36"/>
        <v>0</v>
      </c>
      <c r="AA56" s="16">
        <f t="shared" si="36"/>
        <v>0</v>
      </c>
      <c r="AB56" s="16">
        <f t="shared" si="36"/>
        <v>0</v>
      </c>
      <c r="AC56" s="16">
        <f t="shared" si="36"/>
        <v>0</v>
      </c>
      <c r="AD56" s="16">
        <f t="shared" si="36"/>
        <v>0</v>
      </c>
      <c r="AE56" s="16">
        <f t="shared" si="36"/>
        <v>0</v>
      </c>
      <c r="AF56" s="16">
        <f t="shared" si="36"/>
        <v>0</v>
      </c>
      <c r="AG56" s="16">
        <f t="shared" si="36"/>
        <v>0</v>
      </c>
      <c r="AH56" s="16">
        <f t="shared" si="36"/>
        <v>0</v>
      </c>
      <c r="AI56" s="16">
        <f t="shared" si="36"/>
        <v>0</v>
      </c>
      <c r="AJ56" s="16">
        <f t="shared" si="36"/>
        <v>0</v>
      </c>
      <c r="AK56" s="16">
        <f t="shared" si="36"/>
        <v>0</v>
      </c>
      <c r="AL56" s="16">
        <f t="shared" si="36"/>
        <v>0</v>
      </c>
      <c r="AM56" s="16">
        <f t="shared" si="36"/>
        <v>0</v>
      </c>
      <c r="AN56" s="16">
        <f t="shared" si="36"/>
        <v>0</v>
      </c>
      <c r="AO56" s="16">
        <f t="shared" si="36"/>
        <v>0</v>
      </c>
      <c r="AP56" s="16">
        <f t="shared" si="36"/>
        <v>0</v>
      </c>
      <c r="AQ56" s="16">
        <f t="shared" si="36"/>
        <v>0</v>
      </c>
      <c r="AR56" s="16">
        <f t="shared" si="36"/>
        <v>0</v>
      </c>
      <c r="AS56" s="83"/>
      <c r="AT56" s="81"/>
    </row>
    <row r="57" spans="1:46" ht="18.75" customHeight="1" x14ac:dyDescent="0.2">
      <c r="A57" s="70"/>
      <c r="B57" s="70"/>
      <c r="C57" s="70"/>
      <c r="D57" s="8"/>
      <c r="E57" s="3" t="s">
        <v>41</v>
      </c>
      <c r="F57" s="18">
        <f>I57+L57+O57+R57+U57+X57+AA57+AD57+AG57+AJ57+AM57+AP57</f>
        <v>118.9</v>
      </c>
      <c r="G57" s="18">
        <f>M57+P57+S57+V57+Y57+AB57+AE57+AH57+AK57+AN57+AQ57</f>
        <v>100</v>
      </c>
      <c r="H57" s="18">
        <f>G57/F57*100</f>
        <v>84.104289318755249</v>
      </c>
      <c r="I57" s="16">
        <v>0</v>
      </c>
      <c r="J57" s="16">
        <v>0</v>
      </c>
      <c r="K57" s="16">
        <v>0</v>
      </c>
      <c r="L57" s="16">
        <v>118.9</v>
      </c>
      <c r="M57" s="16">
        <v>100</v>
      </c>
      <c r="N57" s="16">
        <f>M57/L57*100</f>
        <v>84.104289318755249</v>
      </c>
      <c r="O57" s="16">
        <v>0</v>
      </c>
      <c r="P57" s="16">
        <f>P14</f>
        <v>0</v>
      </c>
      <c r="Q57" s="16">
        <v>0</v>
      </c>
      <c r="R57" s="16">
        <v>0</v>
      </c>
      <c r="S57" s="16">
        <f>S14+S32-68.5</f>
        <v>0</v>
      </c>
      <c r="T57" s="16">
        <v>100</v>
      </c>
      <c r="U57" s="16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83"/>
      <c r="AT57" s="81"/>
    </row>
    <row r="58" spans="1:46" ht="33.75" customHeight="1" x14ac:dyDescent="0.2">
      <c r="A58" s="70"/>
      <c r="B58" s="70"/>
      <c r="C58" s="70"/>
      <c r="D58" s="8"/>
      <c r="E58" s="2" t="s">
        <v>27</v>
      </c>
      <c r="F58" s="18">
        <f>I58+L58+O58+R58+U58+X58+AA58+AD58+AG58+AJ58+AM58+AP58</f>
        <v>0</v>
      </c>
      <c r="G58" s="18">
        <f>J58+M58+P58+S58+V58+Y58+AB58+AE58+AH58+AK58+AN58+AQ58</f>
        <v>0</v>
      </c>
      <c r="H58" s="18">
        <f>K58+N58+Q58+T58+W58+Z58+AC58+AF58+AI58+AL58+AO58+AR58</f>
        <v>0</v>
      </c>
      <c r="I58" s="16">
        <f t="shared" ref="I58:AR58" si="37">I56</f>
        <v>0</v>
      </c>
      <c r="J58" s="16">
        <f t="shared" si="37"/>
        <v>0</v>
      </c>
      <c r="K58" s="16">
        <f t="shared" si="37"/>
        <v>0</v>
      </c>
      <c r="L58" s="16">
        <f t="shared" si="37"/>
        <v>0</v>
      </c>
      <c r="M58" s="16">
        <f t="shared" si="37"/>
        <v>0</v>
      </c>
      <c r="N58" s="16">
        <f t="shared" si="37"/>
        <v>0</v>
      </c>
      <c r="O58" s="16">
        <f t="shared" si="37"/>
        <v>0</v>
      </c>
      <c r="P58" s="16">
        <f t="shared" si="37"/>
        <v>0</v>
      </c>
      <c r="Q58" s="16">
        <f t="shared" si="37"/>
        <v>0</v>
      </c>
      <c r="R58" s="16">
        <f t="shared" si="37"/>
        <v>0</v>
      </c>
      <c r="S58" s="16">
        <f t="shared" si="37"/>
        <v>0</v>
      </c>
      <c r="T58" s="16">
        <f t="shared" si="37"/>
        <v>0</v>
      </c>
      <c r="U58" s="16">
        <f t="shared" si="37"/>
        <v>0</v>
      </c>
      <c r="V58" s="16">
        <f t="shared" si="37"/>
        <v>0</v>
      </c>
      <c r="W58" s="16">
        <f t="shared" si="37"/>
        <v>0</v>
      </c>
      <c r="X58" s="16">
        <f t="shared" si="37"/>
        <v>0</v>
      </c>
      <c r="Y58" s="16">
        <f t="shared" si="37"/>
        <v>0</v>
      </c>
      <c r="Z58" s="16">
        <f t="shared" si="37"/>
        <v>0</v>
      </c>
      <c r="AA58" s="16">
        <f t="shared" si="37"/>
        <v>0</v>
      </c>
      <c r="AB58" s="16">
        <f t="shared" si="37"/>
        <v>0</v>
      </c>
      <c r="AC58" s="16">
        <f t="shared" si="37"/>
        <v>0</v>
      </c>
      <c r="AD58" s="16">
        <f t="shared" si="37"/>
        <v>0</v>
      </c>
      <c r="AE58" s="16">
        <f t="shared" si="37"/>
        <v>0</v>
      </c>
      <c r="AF58" s="16">
        <f t="shared" si="37"/>
        <v>0</v>
      </c>
      <c r="AG58" s="16">
        <f t="shared" si="37"/>
        <v>0</v>
      </c>
      <c r="AH58" s="16">
        <f t="shared" si="37"/>
        <v>0</v>
      </c>
      <c r="AI58" s="16">
        <f t="shared" si="37"/>
        <v>0</v>
      </c>
      <c r="AJ58" s="16">
        <f t="shared" si="37"/>
        <v>0</v>
      </c>
      <c r="AK58" s="16">
        <f t="shared" si="37"/>
        <v>0</v>
      </c>
      <c r="AL58" s="16">
        <f t="shared" si="37"/>
        <v>0</v>
      </c>
      <c r="AM58" s="16">
        <f t="shared" si="37"/>
        <v>0</v>
      </c>
      <c r="AN58" s="16">
        <f t="shared" si="37"/>
        <v>0</v>
      </c>
      <c r="AO58" s="16">
        <f t="shared" si="37"/>
        <v>0</v>
      </c>
      <c r="AP58" s="16">
        <f t="shared" si="37"/>
        <v>0</v>
      </c>
      <c r="AQ58" s="16">
        <f t="shared" si="37"/>
        <v>0</v>
      </c>
      <c r="AR58" s="16">
        <f t="shared" si="37"/>
        <v>0</v>
      </c>
      <c r="AS58" s="83"/>
      <c r="AT58" s="81"/>
    </row>
    <row r="59" spans="1:46" ht="43.5" hidden="1" customHeight="1" x14ac:dyDescent="0.2">
      <c r="A59" s="70"/>
      <c r="B59" s="70"/>
      <c r="C59" s="70"/>
      <c r="D59" s="8"/>
      <c r="E59" s="3" t="s">
        <v>30</v>
      </c>
      <c r="F59" s="18">
        <f>F58</f>
        <v>0</v>
      </c>
      <c r="G59" s="18">
        <f t="shared" ref="G59:AR59" si="38">G58</f>
        <v>0</v>
      </c>
      <c r="H59" s="18">
        <f t="shared" si="38"/>
        <v>0</v>
      </c>
      <c r="I59" s="16">
        <f t="shared" si="38"/>
        <v>0</v>
      </c>
      <c r="J59" s="16">
        <f t="shared" si="38"/>
        <v>0</v>
      </c>
      <c r="K59" s="16">
        <f t="shared" si="38"/>
        <v>0</v>
      </c>
      <c r="L59" s="16">
        <f t="shared" si="38"/>
        <v>0</v>
      </c>
      <c r="M59" s="16">
        <f t="shared" si="38"/>
        <v>0</v>
      </c>
      <c r="N59" s="16">
        <f t="shared" si="38"/>
        <v>0</v>
      </c>
      <c r="O59" s="16">
        <f t="shared" si="38"/>
        <v>0</v>
      </c>
      <c r="P59" s="16">
        <f t="shared" si="38"/>
        <v>0</v>
      </c>
      <c r="Q59" s="16">
        <f t="shared" si="38"/>
        <v>0</v>
      </c>
      <c r="R59" s="16">
        <f t="shared" si="38"/>
        <v>0</v>
      </c>
      <c r="S59" s="16">
        <f t="shared" si="38"/>
        <v>0</v>
      </c>
      <c r="T59" s="16">
        <f t="shared" si="38"/>
        <v>0</v>
      </c>
      <c r="U59" s="16">
        <f t="shared" si="38"/>
        <v>0</v>
      </c>
      <c r="V59" s="16">
        <f t="shared" si="38"/>
        <v>0</v>
      </c>
      <c r="W59" s="16">
        <f t="shared" si="38"/>
        <v>0</v>
      </c>
      <c r="X59" s="16">
        <f t="shared" si="38"/>
        <v>0</v>
      </c>
      <c r="Y59" s="16">
        <f t="shared" si="38"/>
        <v>0</v>
      </c>
      <c r="Z59" s="16">
        <f t="shared" si="38"/>
        <v>0</v>
      </c>
      <c r="AA59" s="16">
        <f t="shared" si="38"/>
        <v>0</v>
      </c>
      <c r="AB59" s="16">
        <f t="shared" si="38"/>
        <v>0</v>
      </c>
      <c r="AC59" s="16">
        <f t="shared" si="38"/>
        <v>0</v>
      </c>
      <c r="AD59" s="16">
        <f t="shared" si="38"/>
        <v>0</v>
      </c>
      <c r="AE59" s="16">
        <f t="shared" si="38"/>
        <v>0</v>
      </c>
      <c r="AF59" s="16">
        <f t="shared" si="38"/>
        <v>0</v>
      </c>
      <c r="AG59" s="16">
        <f t="shared" si="38"/>
        <v>0</v>
      </c>
      <c r="AH59" s="16">
        <f t="shared" si="38"/>
        <v>0</v>
      </c>
      <c r="AI59" s="16">
        <f t="shared" si="38"/>
        <v>0</v>
      </c>
      <c r="AJ59" s="16">
        <f t="shared" si="38"/>
        <v>0</v>
      </c>
      <c r="AK59" s="16">
        <f t="shared" si="38"/>
        <v>0</v>
      </c>
      <c r="AL59" s="16">
        <f t="shared" si="38"/>
        <v>0</v>
      </c>
      <c r="AM59" s="16">
        <f t="shared" si="38"/>
        <v>0</v>
      </c>
      <c r="AN59" s="16">
        <f t="shared" si="38"/>
        <v>0</v>
      </c>
      <c r="AO59" s="16">
        <f t="shared" si="38"/>
        <v>0</v>
      </c>
      <c r="AP59" s="16">
        <f t="shared" si="38"/>
        <v>0</v>
      </c>
      <c r="AQ59" s="16">
        <f t="shared" si="38"/>
        <v>0</v>
      </c>
      <c r="AR59" s="16">
        <f t="shared" si="38"/>
        <v>0</v>
      </c>
      <c r="AS59" s="83"/>
      <c r="AT59" s="81"/>
    </row>
    <row r="60" spans="1:46" ht="11.25" hidden="1" customHeight="1" x14ac:dyDescent="0.2">
      <c r="A60" s="70"/>
      <c r="B60" s="70"/>
      <c r="C60" s="70"/>
      <c r="D60" s="8"/>
      <c r="E60" s="2" t="s">
        <v>28</v>
      </c>
      <c r="F60" s="18">
        <f>I60+L60+O60+R60+U60+X60+AA60+AD60+AG60+AJ60+AM60+AP60</f>
        <v>45052.400000000009</v>
      </c>
      <c r="G60" s="18">
        <f>J60+M60+P60+S60+V60+Y60+AB60+AE60+AH60+AK60+AN60+AQ60</f>
        <v>186</v>
      </c>
      <c r="H60" s="18">
        <f>G60/F60*100</f>
        <v>0.41285258942919789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f>R63</f>
        <v>0</v>
      </c>
      <c r="S60" s="16">
        <f>S63</f>
        <v>186</v>
      </c>
      <c r="T60" s="16" t="e">
        <f>S60/R60*100</f>
        <v>#DIV/0!</v>
      </c>
      <c r="U60" s="16">
        <f>U63</f>
        <v>0</v>
      </c>
      <c r="V60" s="17">
        <f>V63</f>
        <v>0</v>
      </c>
      <c r="W60" s="17" t="e">
        <f>V60/U60*100</f>
        <v>#DIV/0!</v>
      </c>
      <c r="X60" s="17">
        <f>X63</f>
        <v>0</v>
      </c>
      <c r="Y60" s="17">
        <f>Y63</f>
        <v>0</v>
      </c>
      <c r="Z60" s="17" t="e">
        <f>Y60/X60*100</f>
        <v>#DIV/0!</v>
      </c>
      <c r="AA60" s="17">
        <f>AA61+AA62+AA63+AA64+AA65</f>
        <v>0</v>
      </c>
      <c r="AB60" s="17">
        <f>AB61+AB62+AB63+AB64</f>
        <v>0</v>
      </c>
      <c r="AC60" s="17">
        <v>0</v>
      </c>
      <c r="AD60" s="17">
        <f>AD63+AD61+AD62</f>
        <v>3288.3</v>
      </c>
      <c r="AE60" s="17">
        <f>AE63</f>
        <v>0</v>
      </c>
      <c r="AF60" s="17">
        <f>AE60/AD60*100</f>
        <v>0</v>
      </c>
      <c r="AG60" s="17">
        <f>AG61+AG62+AG63+AG64</f>
        <v>41764.100000000006</v>
      </c>
      <c r="AH60" s="17">
        <f>AH61+AH62+AH63+AH64</f>
        <v>0</v>
      </c>
      <c r="AI60" s="17">
        <f>AH60/AG60*100</f>
        <v>0</v>
      </c>
      <c r="AJ60" s="17">
        <f>AJ61+AJ62+AJ63</f>
        <v>0</v>
      </c>
      <c r="AK60" s="17">
        <f>AK61+AK62+AK63+AK64</f>
        <v>0</v>
      </c>
      <c r="AL60" s="17">
        <v>0</v>
      </c>
      <c r="AM60" s="17">
        <v>0</v>
      </c>
      <c r="AN60" s="17">
        <f>AN63</f>
        <v>0</v>
      </c>
      <c r="AO60" s="17">
        <v>0</v>
      </c>
      <c r="AP60" s="17">
        <f>AP63+AP64</f>
        <v>0</v>
      </c>
      <c r="AQ60" s="17">
        <f>AQ62+AQ63+AQ64</f>
        <v>0</v>
      </c>
      <c r="AR60" s="17">
        <v>0</v>
      </c>
      <c r="AS60" s="83"/>
      <c r="AT60" s="81"/>
    </row>
    <row r="61" spans="1:46" ht="12.75" hidden="1" customHeight="1" x14ac:dyDescent="0.2">
      <c r="A61" s="70"/>
      <c r="B61" s="70"/>
      <c r="C61" s="70"/>
      <c r="D61" s="8"/>
      <c r="E61" s="2" t="s">
        <v>26</v>
      </c>
      <c r="F61" s="18">
        <f>I61+L61+O61+R61+U61+X61+AA61+AD61+AG61+AJ61+AM61+AP61</f>
        <v>17514</v>
      </c>
      <c r="G61" s="18">
        <f>J61+M61+P61+S61+V61+Y61+AB61+AE61+AH61+AK61+AN61+AQ61</f>
        <v>6499.1</v>
      </c>
      <c r="H61" s="18">
        <f t="shared" ref="H61:AR61" si="39">H36</f>
        <v>8.5737843328672074</v>
      </c>
      <c r="I61" s="16">
        <f t="shared" si="39"/>
        <v>0</v>
      </c>
      <c r="J61" s="16">
        <f t="shared" si="39"/>
        <v>0</v>
      </c>
      <c r="K61" s="16">
        <f t="shared" si="39"/>
        <v>0</v>
      </c>
      <c r="L61" s="16">
        <f t="shared" si="39"/>
        <v>0</v>
      </c>
      <c r="M61" s="16">
        <f t="shared" si="39"/>
        <v>0</v>
      </c>
      <c r="N61" s="16">
        <f t="shared" si="39"/>
        <v>0</v>
      </c>
      <c r="O61" s="16">
        <f t="shared" si="39"/>
        <v>0</v>
      </c>
      <c r="P61" s="16">
        <f t="shared" si="39"/>
        <v>0</v>
      </c>
      <c r="Q61" s="16">
        <f t="shared" si="39"/>
        <v>0</v>
      </c>
      <c r="R61" s="16">
        <f t="shared" si="39"/>
        <v>0</v>
      </c>
      <c r="S61" s="16">
        <f t="shared" si="39"/>
        <v>0</v>
      </c>
      <c r="T61" s="16">
        <f t="shared" si="39"/>
        <v>0</v>
      </c>
      <c r="U61" s="16">
        <f t="shared" si="39"/>
        <v>0</v>
      </c>
      <c r="V61" s="16">
        <f t="shared" si="39"/>
        <v>0</v>
      </c>
      <c r="W61" s="16">
        <f t="shared" si="39"/>
        <v>0</v>
      </c>
      <c r="X61" s="16">
        <f t="shared" si="39"/>
        <v>17514</v>
      </c>
      <c r="Y61" s="16">
        <f t="shared" si="39"/>
        <v>6499.1</v>
      </c>
      <c r="Z61" s="16">
        <f t="shared" si="39"/>
        <v>37.108027863423551</v>
      </c>
      <c r="AA61" s="16">
        <f t="shared" si="39"/>
        <v>0</v>
      </c>
      <c r="AB61" s="16">
        <f t="shared" si="39"/>
        <v>0</v>
      </c>
      <c r="AC61" s="16">
        <f t="shared" si="39"/>
        <v>0</v>
      </c>
      <c r="AD61" s="16">
        <v>0</v>
      </c>
      <c r="AE61" s="16">
        <f t="shared" si="39"/>
        <v>0</v>
      </c>
      <c r="AF61" s="16">
        <f t="shared" si="39"/>
        <v>0</v>
      </c>
      <c r="AG61" s="16">
        <v>0</v>
      </c>
      <c r="AH61" s="16">
        <f t="shared" si="39"/>
        <v>0</v>
      </c>
      <c r="AI61" s="16">
        <f t="shared" si="39"/>
        <v>0</v>
      </c>
      <c r="AJ61" s="16">
        <f t="shared" si="39"/>
        <v>0</v>
      </c>
      <c r="AK61" s="16">
        <f t="shared" si="39"/>
        <v>0</v>
      </c>
      <c r="AL61" s="16">
        <f t="shared" si="39"/>
        <v>0</v>
      </c>
      <c r="AM61" s="16">
        <f t="shared" si="39"/>
        <v>0</v>
      </c>
      <c r="AN61" s="16">
        <f t="shared" si="39"/>
        <v>0</v>
      </c>
      <c r="AO61" s="16">
        <f t="shared" si="39"/>
        <v>0</v>
      </c>
      <c r="AP61" s="16">
        <f t="shared" si="39"/>
        <v>0</v>
      </c>
      <c r="AQ61" s="16">
        <f t="shared" si="39"/>
        <v>0</v>
      </c>
      <c r="AR61" s="16">
        <f t="shared" si="39"/>
        <v>0</v>
      </c>
      <c r="AS61" s="83"/>
      <c r="AT61" s="81"/>
    </row>
    <row r="62" spans="1:46" ht="13.5" hidden="1" customHeight="1" x14ac:dyDescent="0.2">
      <c r="A62" s="70"/>
      <c r="B62" s="70"/>
      <c r="C62" s="70"/>
      <c r="D62" s="8"/>
      <c r="E62" s="2" t="s">
        <v>29</v>
      </c>
      <c r="F62" s="18">
        <f>I62+L62+O62+R62+U62+X62+AA62+AD62+AG62+AJ62+AM62+AP62</f>
        <v>35820.300000000003</v>
      </c>
      <c r="G62" s="18">
        <f t="shared" ref="G62:AR62" si="40">G37</f>
        <v>0</v>
      </c>
      <c r="H62" s="18">
        <f t="shared" si="40"/>
        <v>0</v>
      </c>
      <c r="I62" s="16">
        <f t="shared" si="40"/>
        <v>0</v>
      </c>
      <c r="J62" s="16">
        <f t="shared" si="40"/>
        <v>0</v>
      </c>
      <c r="K62" s="16">
        <f t="shared" si="40"/>
        <v>0</v>
      </c>
      <c r="L62" s="16">
        <f t="shared" si="40"/>
        <v>0</v>
      </c>
      <c r="M62" s="16">
        <f t="shared" si="40"/>
        <v>0</v>
      </c>
      <c r="N62" s="16">
        <f t="shared" si="40"/>
        <v>0</v>
      </c>
      <c r="O62" s="16">
        <f t="shared" si="40"/>
        <v>0</v>
      </c>
      <c r="P62" s="16">
        <f t="shared" si="40"/>
        <v>0</v>
      </c>
      <c r="Q62" s="16">
        <f t="shared" si="40"/>
        <v>0</v>
      </c>
      <c r="R62" s="16">
        <f t="shared" si="40"/>
        <v>0</v>
      </c>
      <c r="S62" s="16">
        <f t="shared" si="40"/>
        <v>0</v>
      </c>
      <c r="T62" s="16">
        <f t="shared" si="40"/>
        <v>0</v>
      </c>
      <c r="U62" s="16">
        <f t="shared" si="40"/>
        <v>0</v>
      </c>
      <c r="V62" s="16">
        <f t="shared" si="40"/>
        <v>0</v>
      </c>
      <c r="W62" s="16">
        <f t="shared" si="40"/>
        <v>0</v>
      </c>
      <c r="X62" s="16">
        <f t="shared" si="40"/>
        <v>0</v>
      </c>
      <c r="Y62" s="16">
        <f t="shared" si="40"/>
        <v>0</v>
      </c>
      <c r="Z62" s="16">
        <f t="shared" si="40"/>
        <v>0</v>
      </c>
      <c r="AA62" s="16">
        <f t="shared" si="40"/>
        <v>0</v>
      </c>
      <c r="AB62" s="16">
        <f t="shared" si="40"/>
        <v>0</v>
      </c>
      <c r="AC62" s="16">
        <f t="shared" si="40"/>
        <v>0</v>
      </c>
      <c r="AD62" s="16">
        <f>AD37</f>
        <v>1700</v>
      </c>
      <c r="AE62" s="16">
        <f t="shared" si="40"/>
        <v>0</v>
      </c>
      <c r="AF62" s="16">
        <f t="shared" si="40"/>
        <v>0</v>
      </c>
      <c r="AG62" s="16">
        <f>AG37</f>
        <v>34120.300000000003</v>
      </c>
      <c r="AH62" s="16">
        <f t="shared" si="40"/>
        <v>0</v>
      </c>
      <c r="AI62" s="16">
        <f t="shared" si="40"/>
        <v>0</v>
      </c>
      <c r="AJ62" s="16">
        <v>0</v>
      </c>
      <c r="AK62" s="16">
        <f t="shared" si="40"/>
        <v>0</v>
      </c>
      <c r="AL62" s="16">
        <f t="shared" si="40"/>
        <v>0</v>
      </c>
      <c r="AM62" s="16">
        <f t="shared" si="40"/>
        <v>0</v>
      </c>
      <c r="AN62" s="16">
        <f t="shared" si="40"/>
        <v>0</v>
      </c>
      <c r="AO62" s="16">
        <f t="shared" si="40"/>
        <v>0</v>
      </c>
      <c r="AP62" s="16">
        <f t="shared" si="40"/>
        <v>0</v>
      </c>
      <c r="AQ62" s="16">
        <f t="shared" si="40"/>
        <v>0</v>
      </c>
      <c r="AR62" s="16">
        <f t="shared" si="40"/>
        <v>0</v>
      </c>
      <c r="AS62" s="83"/>
      <c r="AT62" s="81"/>
    </row>
    <row r="63" spans="1:46" ht="13.5" hidden="1" customHeight="1" x14ac:dyDescent="0.2">
      <c r="A63" s="70"/>
      <c r="B63" s="70"/>
      <c r="C63" s="70"/>
      <c r="D63" s="8"/>
      <c r="E63" s="3" t="s">
        <v>41</v>
      </c>
      <c r="F63" s="18">
        <f>I63+L63+O63+R63+U63+X63+AA63+AD63+AG63+AJ63+AM63+AP63</f>
        <v>9232.1</v>
      </c>
      <c r="G63" s="18">
        <f>J63+M63+P63+S63+V63+Y63+AB63+AE63+AH63+AK63+AN63+AQ63</f>
        <v>186</v>
      </c>
      <c r="H63" s="18">
        <f>G63/F63*100</f>
        <v>2.0147095460404456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f>S20</f>
        <v>186</v>
      </c>
      <c r="T63" s="16" t="e">
        <f>S63/R63*100</f>
        <v>#DIV/0!</v>
      </c>
      <c r="U63" s="16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f>AD20+AD14</f>
        <v>1588.3</v>
      </c>
      <c r="AE63" s="17">
        <v>0</v>
      </c>
      <c r="AF63" s="17">
        <f>AE63/AD63*100</f>
        <v>0</v>
      </c>
      <c r="AG63" s="17">
        <f>AG20+AG14</f>
        <v>7643.8</v>
      </c>
      <c r="AH63" s="17">
        <v>0</v>
      </c>
      <c r="AI63" s="17">
        <v>32.6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83"/>
      <c r="AT63" s="81"/>
    </row>
    <row r="64" spans="1:46" ht="32.25" hidden="1" customHeight="1" x14ac:dyDescent="0.2">
      <c r="A64" s="70"/>
      <c r="B64" s="70"/>
      <c r="C64" s="70"/>
      <c r="D64" s="8"/>
      <c r="E64" s="2" t="s">
        <v>27</v>
      </c>
      <c r="F64" s="18">
        <f>F45</f>
        <v>0</v>
      </c>
      <c r="G64" s="18">
        <f t="shared" ref="G64:AQ64" si="41">G45</f>
        <v>0</v>
      </c>
      <c r="H64" s="18">
        <f t="shared" si="41"/>
        <v>0</v>
      </c>
      <c r="I64" s="16">
        <f t="shared" si="41"/>
        <v>0</v>
      </c>
      <c r="J64" s="16">
        <f t="shared" si="41"/>
        <v>0</v>
      </c>
      <c r="K64" s="16">
        <f t="shared" si="41"/>
        <v>0</v>
      </c>
      <c r="L64" s="16">
        <f t="shared" si="41"/>
        <v>0</v>
      </c>
      <c r="M64" s="16">
        <f t="shared" si="41"/>
        <v>0</v>
      </c>
      <c r="N64" s="16">
        <f t="shared" si="41"/>
        <v>0</v>
      </c>
      <c r="O64" s="16">
        <f t="shared" si="41"/>
        <v>0</v>
      </c>
      <c r="P64" s="16">
        <f t="shared" si="41"/>
        <v>0</v>
      </c>
      <c r="Q64" s="16">
        <f t="shared" si="41"/>
        <v>0</v>
      </c>
      <c r="R64" s="16">
        <f t="shared" si="41"/>
        <v>0</v>
      </c>
      <c r="S64" s="16">
        <f t="shared" si="41"/>
        <v>0</v>
      </c>
      <c r="T64" s="16">
        <f t="shared" si="41"/>
        <v>0</v>
      </c>
      <c r="U64" s="16">
        <f t="shared" si="41"/>
        <v>0</v>
      </c>
      <c r="V64" s="16">
        <f t="shared" si="41"/>
        <v>0</v>
      </c>
      <c r="W64" s="16">
        <f t="shared" si="41"/>
        <v>0</v>
      </c>
      <c r="X64" s="16">
        <f t="shared" si="41"/>
        <v>0</v>
      </c>
      <c r="Y64" s="16">
        <f t="shared" si="41"/>
        <v>0</v>
      </c>
      <c r="Z64" s="16">
        <f t="shared" si="41"/>
        <v>0</v>
      </c>
      <c r="AA64" s="16">
        <f t="shared" si="41"/>
        <v>0</v>
      </c>
      <c r="AB64" s="16">
        <f t="shared" si="41"/>
        <v>0</v>
      </c>
      <c r="AC64" s="16">
        <f t="shared" si="41"/>
        <v>0</v>
      </c>
      <c r="AD64" s="16">
        <f t="shared" si="41"/>
        <v>0</v>
      </c>
      <c r="AE64" s="16">
        <f t="shared" si="41"/>
        <v>0</v>
      </c>
      <c r="AF64" s="16">
        <f t="shared" si="41"/>
        <v>0</v>
      </c>
      <c r="AG64" s="16">
        <f t="shared" si="41"/>
        <v>0</v>
      </c>
      <c r="AH64" s="16">
        <f t="shared" si="41"/>
        <v>0</v>
      </c>
      <c r="AI64" s="16">
        <f t="shared" si="41"/>
        <v>0</v>
      </c>
      <c r="AJ64" s="16">
        <f t="shared" si="41"/>
        <v>0</v>
      </c>
      <c r="AK64" s="16">
        <f t="shared" si="41"/>
        <v>0</v>
      </c>
      <c r="AL64" s="16">
        <f t="shared" si="41"/>
        <v>0</v>
      </c>
      <c r="AM64" s="16">
        <f t="shared" si="41"/>
        <v>0</v>
      </c>
      <c r="AN64" s="16">
        <f t="shared" si="41"/>
        <v>0</v>
      </c>
      <c r="AO64" s="16">
        <f t="shared" si="41"/>
        <v>0</v>
      </c>
      <c r="AP64" s="16">
        <f t="shared" si="41"/>
        <v>0</v>
      </c>
      <c r="AQ64" s="16">
        <f t="shared" si="41"/>
        <v>0</v>
      </c>
      <c r="AR64" s="16">
        <v>0</v>
      </c>
      <c r="AS64" s="83"/>
      <c r="AT64" s="81"/>
    </row>
    <row r="65" spans="1:46" ht="43.5" hidden="1" customHeight="1" x14ac:dyDescent="0.2">
      <c r="A65" s="70"/>
      <c r="B65" s="70"/>
      <c r="C65" s="70"/>
      <c r="D65" s="8"/>
      <c r="E65" s="3" t="s">
        <v>30</v>
      </c>
      <c r="F65" s="18">
        <f>I65+L65+O65+R65+U65+X65+AA65+AD65+AG65+AJ65+AM65+AP65</f>
        <v>5095.2000000000007</v>
      </c>
      <c r="G65" s="18">
        <f>J65+M65+P65+S65+V65+Y65+AB65+AE65+AH65+AK65+AN65+AQ65</f>
        <v>1887.8000000000002</v>
      </c>
      <c r="H65" s="18">
        <f t="shared" ref="H65:AR65" si="42">H40</f>
        <v>10.740355129233588</v>
      </c>
      <c r="I65" s="16">
        <f t="shared" si="42"/>
        <v>0</v>
      </c>
      <c r="J65" s="16">
        <f t="shared" si="42"/>
        <v>0</v>
      </c>
      <c r="K65" s="16">
        <f t="shared" si="42"/>
        <v>0</v>
      </c>
      <c r="L65" s="16">
        <f t="shared" si="42"/>
        <v>0</v>
      </c>
      <c r="M65" s="16">
        <f t="shared" si="42"/>
        <v>0</v>
      </c>
      <c r="N65" s="16">
        <f t="shared" si="42"/>
        <v>0</v>
      </c>
      <c r="O65" s="16">
        <f t="shared" si="42"/>
        <v>1688.9</v>
      </c>
      <c r="P65" s="16">
        <v>0</v>
      </c>
      <c r="Q65" s="16">
        <f>P65/O65*100</f>
        <v>0</v>
      </c>
      <c r="R65" s="16">
        <f t="shared" si="42"/>
        <v>1399.9</v>
      </c>
      <c r="S65" s="16">
        <f t="shared" si="42"/>
        <v>1399.9</v>
      </c>
      <c r="T65" s="16">
        <f>S65/R65*100</f>
        <v>100</v>
      </c>
      <c r="U65" s="16">
        <v>0</v>
      </c>
      <c r="V65" s="16">
        <f t="shared" si="42"/>
        <v>315</v>
      </c>
      <c r="W65" s="16">
        <f t="shared" si="42"/>
        <v>179.1808873720137</v>
      </c>
      <c r="X65" s="16">
        <v>0</v>
      </c>
      <c r="Y65" s="16">
        <f t="shared" si="42"/>
        <v>172.9</v>
      </c>
      <c r="Z65" s="16">
        <f t="shared" si="42"/>
        <v>0</v>
      </c>
      <c r="AA65" s="16">
        <v>0</v>
      </c>
      <c r="AB65" s="16">
        <v>0</v>
      </c>
      <c r="AC65" s="16">
        <f t="shared" si="42"/>
        <v>0</v>
      </c>
      <c r="AD65" s="16">
        <v>0</v>
      </c>
      <c r="AE65" s="16">
        <f t="shared" si="42"/>
        <v>0</v>
      </c>
      <c r="AF65" s="16">
        <f t="shared" si="42"/>
        <v>0</v>
      </c>
      <c r="AG65" s="16">
        <v>0</v>
      </c>
      <c r="AH65" s="16">
        <v>0</v>
      </c>
      <c r="AI65" s="16">
        <f t="shared" si="42"/>
        <v>0</v>
      </c>
      <c r="AJ65" s="16">
        <f t="shared" si="42"/>
        <v>2006.4</v>
      </c>
      <c r="AK65" s="16">
        <f t="shared" si="42"/>
        <v>0</v>
      </c>
      <c r="AL65" s="16">
        <f t="shared" si="42"/>
        <v>0</v>
      </c>
      <c r="AM65" s="16">
        <v>0</v>
      </c>
      <c r="AN65" s="16">
        <f t="shared" si="42"/>
        <v>0</v>
      </c>
      <c r="AO65" s="16">
        <f t="shared" si="42"/>
        <v>0</v>
      </c>
      <c r="AP65" s="16">
        <f t="shared" si="42"/>
        <v>0</v>
      </c>
      <c r="AQ65" s="16">
        <f t="shared" si="42"/>
        <v>0</v>
      </c>
      <c r="AR65" s="16">
        <f t="shared" si="42"/>
        <v>0</v>
      </c>
      <c r="AS65" s="83"/>
      <c r="AT65" s="81"/>
    </row>
    <row r="66" spans="1:46" ht="11.25" hidden="1" customHeight="1" x14ac:dyDescent="0.2">
      <c r="A66" s="70"/>
      <c r="B66" s="70"/>
      <c r="C66" s="70"/>
      <c r="D66" s="8"/>
      <c r="E66" s="2" t="s">
        <v>28</v>
      </c>
      <c r="F66" s="18">
        <f>F69</f>
        <v>5779.1</v>
      </c>
      <c r="G66" s="18">
        <f t="shared" ref="G66:AR66" si="43">G69</f>
        <v>879.8</v>
      </c>
      <c r="H66" s="18">
        <f t="shared" si="43"/>
        <v>15.223823778789084</v>
      </c>
      <c r="I66" s="16">
        <f t="shared" si="43"/>
        <v>0</v>
      </c>
      <c r="J66" s="16">
        <f t="shared" si="43"/>
        <v>0</v>
      </c>
      <c r="K66" s="16">
        <f t="shared" si="43"/>
        <v>0</v>
      </c>
      <c r="L66" s="16">
        <f t="shared" si="43"/>
        <v>5779.1</v>
      </c>
      <c r="M66" s="16">
        <f t="shared" si="43"/>
        <v>879.8</v>
      </c>
      <c r="N66" s="16">
        <f t="shared" si="43"/>
        <v>15.223823778789084</v>
      </c>
      <c r="O66" s="16">
        <f t="shared" si="43"/>
        <v>0</v>
      </c>
      <c r="P66" s="16">
        <f t="shared" si="43"/>
        <v>0</v>
      </c>
      <c r="Q66" s="16" t="e">
        <f>P66/O66*100</f>
        <v>#DIV/0!</v>
      </c>
      <c r="R66" s="16">
        <f t="shared" si="43"/>
        <v>0</v>
      </c>
      <c r="S66" s="16">
        <f t="shared" si="43"/>
        <v>0</v>
      </c>
      <c r="T66" s="16">
        <f t="shared" si="43"/>
        <v>0</v>
      </c>
      <c r="U66" s="16">
        <f t="shared" si="43"/>
        <v>0</v>
      </c>
      <c r="V66" s="16">
        <f t="shared" si="43"/>
        <v>0</v>
      </c>
      <c r="W66" s="16">
        <f t="shared" si="43"/>
        <v>0</v>
      </c>
      <c r="X66" s="16">
        <f t="shared" si="43"/>
        <v>0</v>
      </c>
      <c r="Y66" s="16">
        <f t="shared" si="43"/>
        <v>0</v>
      </c>
      <c r="Z66" s="16" t="e">
        <f t="shared" si="43"/>
        <v>#DIV/0!</v>
      </c>
      <c r="AA66" s="16">
        <f t="shared" si="43"/>
        <v>0</v>
      </c>
      <c r="AB66" s="16">
        <f t="shared" si="43"/>
        <v>0</v>
      </c>
      <c r="AC66" s="16">
        <f t="shared" si="43"/>
        <v>0</v>
      </c>
      <c r="AD66" s="16">
        <f t="shared" si="43"/>
        <v>0</v>
      </c>
      <c r="AE66" s="16">
        <f t="shared" si="43"/>
        <v>0</v>
      </c>
      <c r="AF66" s="16">
        <f t="shared" si="43"/>
        <v>0</v>
      </c>
      <c r="AG66" s="16">
        <f t="shared" si="43"/>
        <v>0</v>
      </c>
      <c r="AH66" s="16">
        <f t="shared" si="43"/>
        <v>0</v>
      </c>
      <c r="AI66" s="16">
        <v>0</v>
      </c>
      <c r="AJ66" s="16">
        <f t="shared" si="43"/>
        <v>0</v>
      </c>
      <c r="AK66" s="16">
        <f t="shared" si="43"/>
        <v>0</v>
      </c>
      <c r="AL66" s="16">
        <f t="shared" si="43"/>
        <v>0</v>
      </c>
      <c r="AM66" s="16">
        <f t="shared" si="43"/>
        <v>0</v>
      </c>
      <c r="AN66" s="16">
        <f t="shared" si="43"/>
        <v>0</v>
      </c>
      <c r="AO66" s="16">
        <f t="shared" si="43"/>
        <v>0</v>
      </c>
      <c r="AP66" s="16">
        <f t="shared" si="43"/>
        <v>0</v>
      </c>
      <c r="AQ66" s="16">
        <f t="shared" si="43"/>
        <v>0</v>
      </c>
      <c r="AR66" s="16">
        <f t="shared" si="43"/>
        <v>0</v>
      </c>
      <c r="AS66" s="83"/>
      <c r="AT66" s="81"/>
    </row>
    <row r="67" spans="1:46" ht="10.5" hidden="1" customHeight="1" x14ac:dyDescent="0.2">
      <c r="A67" s="70"/>
      <c r="B67" s="70"/>
      <c r="C67" s="70"/>
      <c r="D67" s="8"/>
      <c r="E67" s="2" t="s">
        <v>26</v>
      </c>
      <c r="F67" s="18">
        <f>F19</f>
        <v>0</v>
      </c>
      <c r="G67" s="18">
        <f t="shared" ref="G67:AR67" si="44">G19</f>
        <v>0</v>
      </c>
      <c r="H67" s="18">
        <f t="shared" si="44"/>
        <v>0</v>
      </c>
      <c r="I67" s="16">
        <f t="shared" si="44"/>
        <v>0</v>
      </c>
      <c r="J67" s="16">
        <f t="shared" si="44"/>
        <v>0</v>
      </c>
      <c r="K67" s="16">
        <f t="shared" si="44"/>
        <v>0</v>
      </c>
      <c r="L67" s="16">
        <f t="shared" si="44"/>
        <v>0</v>
      </c>
      <c r="M67" s="16">
        <f t="shared" si="44"/>
        <v>0</v>
      </c>
      <c r="N67" s="16">
        <f t="shared" si="44"/>
        <v>0</v>
      </c>
      <c r="O67" s="16">
        <f t="shared" si="44"/>
        <v>0</v>
      </c>
      <c r="P67" s="16">
        <f t="shared" si="44"/>
        <v>0</v>
      </c>
      <c r="Q67" s="16">
        <f t="shared" si="44"/>
        <v>0</v>
      </c>
      <c r="R67" s="16">
        <f t="shared" si="44"/>
        <v>0</v>
      </c>
      <c r="S67" s="16">
        <f t="shared" si="44"/>
        <v>0</v>
      </c>
      <c r="T67" s="16">
        <f t="shared" si="44"/>
        <v>0</v>
      </c>
      <c r="U67" s="16">
        <f t="shared" si="44"/>
        <v>0</v>
      </c>
      <c r="V67" s="16">
        <f t="shared" si="44"/>
        <v>0</v>
      </c>
      <c r="W67" s="16">
        <f t="shared" si="44"/>
        <v>0</v>
      </c>
      <c r="X67" s="16">
        <f t="shared" si="44"/>
        <v>0</v>
      </c>
      <c r="Y67" s="16">
        <f t="shared" si="44"/>
        <v>0</v>
      </c>
      <c r="Z67" s="16">
        <f t="shared" si="44"/>
        <v>0</v>
      </c>
      <c r="AA67" s="16">
        <f t="shared" si="44"/>
        <v>0</v>
      </c>
      <c r="AB67" s="16">
        <f t="shared" si="44"/>
        <v>0</v>
      </c>
      <c r="AC67" s="16">
        <f t="shared" si="44"/>
        <v>0</v>
      </c>
      <c r="AD67" s="16">
        <f t="shared" si="44"/>
        <v>0</v>
      </c>
      <c r="AE67" s="16">
        <f t="shared" si="44"/>
        <v>0</v>
      </c>
      <c r="AF67" s="16">
        <f t="shared" si="44"/>
        <v>0</v>
      </c>
      <c r="AG67" s="16">
        <f t="shared" si="44"/>
        <v>0</v>
      </c>
      <c r="AH67" s="16">
        <f t="shared" si="44"/>
        <v>0</v>
      </c>
      <c r="AI67" s="16">
        <f t="shared" si="44"/>
        <v>0</v>
      </c>
      <c r="AJ67" s="16">
        <f t="shared" si="44"/>
        <v>0</v>
      </c>
      <c r="AK67" s="16">
        <f t="shared" si="44"/>
        <v>0</v>
      </c>
      <c r="AL67" s="16">
        <f t="shared" si="44"/>
        <v>0</v>
      </c>
      <c r="AM67" s="16">
        <f t="shared" si="44"/>
        <v>0</v>
      </c>
      <c r="AN67" s="16">
        <f t="shared" si="44"/>
        <v>0</v>
      </c>
      <c r="AO67" s="16">
        <f t="shared" si="44"/>
        <v>0</v>
      </c>
      <c r="AP67" s="16">
        <f t="shared" si="44"/>
        <v>0</v>
      </c>
      <c r="AQ67" s="16">
        <f t="shared" si="44"/>
        <v>0</v>
      </c>
      <c r="AR67" s="16">
        <f t="shared" si="44"/>
        <v>0</v>
      </c>
      <c r="AS67" s="83"/>
      <c r="AT67" s="81"/>
    </row>
    <row r="68" spans="1:46" ht="12" hidden="1" customHeight="1" x14ac:dyDescent="0.2">
      <c r="A68" s="70"/>
      <c r="B68" s="70"/>
      <c r="C68" s="70"/>
      <c r="D68" s="8"/>
      <c r="E68" s="2" t="s">
        <v>29</v>
      </c>
      <c r="F68" s="18">
        <f>F67</f>
        <v>0</v>
      </c>
      <c r="G68" s="18">
        <f t="shared" ref="G68:AR68" si="45">G67</f>
        <v>0</v>
      </c>
      <c r="H68" s="18">
        <f t="shared" si="45"/>
        <v>0</v>
      </c>
      <c r="I68" s="16">
        <f t="shared" si="45"/>
        <v>0</v>
      </c>
      <c r="J68" s="16">
        <f t="shared" si="45"/>
        <v>0</v>
      </c>
      <c r="K68" s="16">
        <f t="shared" si="45"/>
        <v>0</v>
      </c>
      <c r="L68" s="16">
        <f t="shared" si="45"/>
        <v>0</v>
      </c>
      <c r="M68" s="16">
        <f t="shared" si="45"/>
        <v>0</v>
      </c>
      <c r="N68" s="16">
        <f t="shared" si="45"/>
        <v>0</v>
      </c>
      <c r="O68" s="16">
        <f t="shared" si="45"/>
        <v>0</v>
      </c>
      <c r="P68" s="16">
        <f t="shared" si="45"/>
        <v>0</v>
      </c>
      <c r="Q68" s="16">
        <f t="shared" si="45"/>
        <v>0</v>
      </c>
      <c r="R68" s="16">
        <f t="shared" si="45"/>
        <v>0</v>
      </c>
      <c r="S68" s="16">
        <f t="shared" si="45"/>
        <v>0</v>
      </c>
      <c r="T68" s="16">
        <f t="shared" si="45"/>
        <v>0</v>
      </c>
      <c r="U68" s="16">
        <f t="shared" si="45"/>
        <v>0</v>
      </c>
      <c r="V68" s="16">
        <f t="shared" si="45"/>
        <v>0</v>
      </c>
      <c r="W68" s="16">
        <f t="shared" si="45"/>
        <v>0</v>
      </c>
      <c r="X68" s="16">
        <f t="shared" si="45"/>
        <v>0</v>
      </c>
      <c r="Y68" s="16">
        <f t="shared" si="45"/>
        <v>0</v>
      </c>
      <c r="Z68" s="16">
        <f t="shared" si="45"/>
        <v>0</v>
      </c>
      <c r="AA68" s="16">
        <f t="shared" si="45"/>
        <v>0</v>
      </c>
      <c r="AB68" s="16">
        <f t="shared" si="45"/>
        <v>0</v>
      </c>
      <c r="AC68" s="16">
        <f t="shared" si="45"/>
        <v>0</v>
      </c>
      <c r="AD68" s="16">
        <f t="shared" si="45"/>
        <v>0</v>
      </c>
      <c r="AE68" s="16">
        <f t="shared" si="45"/>
        <v>0</v>
      </c>
      <c r="AF68" s="16">
        <f t="shared" si="45"/>
        <v>0</v>
      </c>
      <c r="AG68" s="16">
        <f t="shared" si="45"/>
        <v>0</v>
      </c>
      <c r="AH68" s="16">
        <f t="shared" si="45"/>
        <v>0</v>
      </c>
      <c r="AI68" s="16">
        <f t="shared" si="45"/>
        <v>0</v>
      </c>
      <c r="AJ68" s="16">
        <f t="shared" si="45"/>
        <v>0</v>
      </c>
      <c r="AK68" s="16">
        <f t="shared" si="45"/>
        <v>0</v>
      </c>
      <c r="AL68" s="16">
        <f t="shared" si="45"/>
        <v>0</v>
      </c>
      <c r="AM68" s="16">
        <f t="shared" si="45"/>
        <v>0</v>
      </c>
      <c r="AN68" s="16">
        <f t="shared" si="45"/>
        <v>0</v>
      </c>
      <c r="AO68" s="16">
        <f t="shared" si="45"/>
        <v>0</v>
      </c>
      <c r="AP68" s="16">
        <f t="shared" si="45"/>
        <v>0</v>
      </c>
      <c r="AQ68" s="16">
        <f t="shared" si="45"/>
        <v>0</v>
      </c>
      <c r="AR68" s="16">
        <f t="shared" si="45"/>
        <v>0</v>
      </c>
      <c r="AS68" s="83"/>
      <c r="AT68" s="81"/>
    </row>
    <row r="69" spans="1:46" ht="12" hidden="1" customHeight="1" x14ac:dyDescent="0.2">
      <c r="A69" s="70"/>
      <c r="B69" s="70"/>
      <c r="C69" s="70"/>
      <c r="D69" s="8"/>
      <c r="E69" s="3" t="s">
        <v>41</v>
      </c>
      <c r="F69" s="18">
        <f>I69+L69+O69+R69+U69+X69+AA69+AD69+AG69+AJ69+AM69+AP69</f>
        <v>5779.1</v>
      </c>
      <c r="G69" s="18">
        <f>J69+M69+P69+S69+V69+Y69+AB69+AE69+AH69+AK69+AN69+AQ69</f>
        <v>879.8</v>
      </c>
      <c r="H69" s="18">
        <f>G69/F69*100</f>
        <v>15.223823778789084</v>
      </c>
      <c r="I69" s="16">
        <v>0</v>
      </c>
      <c r="J69" s="16">
        <v>0</v>
      </c>
      <c r="K69" s="16">
        <v>0</v>
      </c>
      <c r="L69" s="16">
        <f>L38</f>
        <v>5779.1</v>
      </c>
      <c r="M69" s="16">
        <f>M38</f>
        <v>879.8</v>
      </c>
      <c r="N69" s="16">
        <f>M69/L69*100</f>
        <v>15.223823778789084</v>
      </c>
      <c r="O69" s="16">
        <v>0</v>
      </c>
      <c r="P69" s="16">
        <v>0</v>
      </c>
      <c r="Q69" s="16" t="e">
        <f>P69/O69*100</f>
        <v>#DIV/0!</v>
      </c>
      <c r="R69" s="16">
        <v>0</v>
      </c>
      <c r="S69" s="16">
        <v>0</v>
      </c>
      <c r="T69" s="16">
        <v>0</v>
      </c>
      <c r="U69" s="16">
        <v>0</v>
      </c>
      <c r="V69" s="17">
        <v>0</v>
      </c>
      <c r="W69" s="17">
        <v>0</v>
      </c>
      <c r="X69" s="17">
        <v>0</v>
      </c>
      <c r="Y69" s="17">
        <v>0</v>
      </c>
      <c r="Z69" s="17" t="e">
        <f>Y69/X69*100</f>
        <v>#DIV/0!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83"/>
      <c r="AT69" s="81"/>
    </row>
    <row r="70" spans="1:46" ht="30.75" hidden="1" customHeight="1" x14ac:dyDescent="0.2">
      <c r="A70" s="70"/>
      <c r="B70" s="70"/>
      <c r="C70" s="70"/>
      <c r="D70" s="8"/>
      <c r="E70" s="2" t="s">
        <v>27</v>
      </c>
      <c r="F70" s="18">
        <f>I70+L70+O70+R70+U70+X70+AA70+AD70+AG70+AJ70+AM70+AP70</f>
        <v>0</v>
      </c>
      <c r="G70" s="18">
        <f t="shared" ref="G70:AQ70" si="46">G68</f>
        <v>0</v>
      </c>
      <c r="H70" s="18">
        <f t="shared" si="46"/>
        <v>0</v>
      </c>
      <c r="I70" s="16">
        <f t="shared" si="46"/>
        <v>0</v>
      </c>
      <c r="J70" s="16">
        <f t="shared" si="46"/>
        <v>0</v>
      </c>
      <c r="K70" s="16">
        <f t="shared" si="46"/>
        <v>0</v>
      </c>
      <c r="L70" s="16">
        <f t="shared" si="46"/>
        <v>0</v>
      </c>
      <c r="M70" s="16">
        <f t="shared" si="46"/>
        <v>0</v>
      </c>
      <c r="N70" s="16">
        <f t="shared" si="46"/>
        <v>0</v>
      </c>
      <c r="O70" s="16">
        <f t="shared" si="46"/>
        <v>0</v>
      </c>
      <c r="P70" s="16">
        <f t="shared" si="46"/>
        <v>0</v>
      </c>
      <c r="Q70" s="16">
        <f t="shared" si="46"/>
        <v>0</v>
      </c>
      <c r="R70" s="16">
        <f t="shared" si="46"/>
        <v>0</v>
      </c>
      <c r="S70" s="16">
        <f t="shared" si="46"/>
        <v>0</v>
      </c>
      <c r="T70" s="16">
        <f t="shared" si="46"/>
        <v>0</v>
      </c>
      <c r="U70" s="16"/>
      <c r="V70" s="16">
        <f t="shared" si="46"/>
        <v>0</v>
      </c>
      <c r="W70" s="16">
        <f t="shared" si="46"/>
        <v>0</v>
      </c>
      <c r="X70" s="16">
        <f t="shared" si="46"/>
        <v>0</v>
      </c>
      <c r="Y70" s="16">
        <f t="shared" si="46"/>
        <v>0</v>
      </c>
      <c r="Z70" s="16">
        <f t="shared" si="46"/>
        <v>0</v>
      </c>
      <c r="AA70" s="16">
        <f t="shared" si="46"/>
        <v>0</v>
      </c>
      <c r="AB70" s="16">
        <f t="shared" si="46"/>
        <v>0</v>
      </c>
      <c r="AC70" s="16">
        <f t="shared" si="46"/>
        <v>0</v>
      </c>
      <c r="AD70" s="16">
        <f t="shared" si="46"/>
        <v>0</v>
      </c>
      <c r="AE70" s="16">
        <f t="shared" si="46"/>
        <v>0</v>
      </c>
      <c r="AF70" s="16">
        <f t="shared" si="46"/>
        <v>0</v>
      </c>
      <c r="AG70" s="16">
        <f t="shared" si="46"/>
        <v>0</v>
      </c>
      <c r="AH70" s="16">
        <f t="shared" si="46"/>
        <v>0</v>
      </c>
      <c r="AI70" s="16">
        <f t="shared" si="46"/>
        <v>0</v>
      </c>
      <c r="AJ70" s="16">
        <f t="shared" si="46"/>
        <v>0</v>
      </c>
      <c r="AK70" s="16">
        <f t="shared" si="46"/>
        <v>0</v>
      </c>
      <c r="AL70" s="16">
        <f t="shared" si="46"/>
        <v>0</v>
      </c>
      <c r="AM70" s="16">
        <f t="shared" si="46"/>
        <v>0</v>
      </c>
      <c r="AN70" s="16">
        <f t="shared" si="46"/>
        <v>0</v>
      </c>
      <c r="AO70" s="16">
        <f t="shared" si="46"/>
        <v>0</v>
      </c>
      <c r="AP70" s="16">
        <f t="shared" si="46"/>
        <v>0</v>
      </c>
      <c r="AQ70" s="16">
        <f t="shared" si="46"/>
        <v>0</v>
      </c>
      <c r="AR70" s="17">
        <v>0</v>
      </c>
      <c r="AS70" s="83"/>
      <c r="AT70" s="81"/>
    </row>
    <row r="71" spans="1:46" ht="42.75" hidden="1" customHeight="1" x14ac:dyDescent="0.2">
      <c r="A71" s="70"/>
      <c r="B71" s="70"/>
      <c r="C71" s="70"/>
      <c r="D71" s="8"/>
      <c r="E71" s="3" t="s">
        <v>30</v>
      </c>
      <c r="F71" s="18">
        <f>I71+L71+O71+R71+U71+X71+AA71+AD71+AG71+AJ71+AM71+AP71</f>
        <v>0</v>
      </c>
      <c r="G71" s="18">
        <f>J71+M71+P71+S71+V71+Y71+AB71+AE71+AH71+AK71+AN71+AQ71</f>
        <v>0</v>
      </c>
      <c r="H71" s="18" t="e">
        <f>G71/F71*100</f>
        <v>#DIV/0!</v>
      </c>
      <c r="I71" s="16">
        <f t="shared" ref="I71:AR71" si="47">I70</f>
        <v>0</v>
      </c>
      <c r="J71" s="16">
        <f t="shared" si="47"/>
        <v>0</v>
      </c>
      <c r="K71" s="16">
        <f t="shared" si="47"/>
        <v>0</v>
      </c>
      <c r="L71" s="16">
        <f t="shared" si="47"/>
        <v>0</v>
      </c>
      <c r="M71" s="16">
        <f t="shared" si="47"/>
        <v>0</v>
      </c>
      <c r="N71" s="16">
        <f t="shared" si="47"/>
        <v>0</v>
      </c>
      <c r="O71" s="16">
        <f t="shared" si="47"/>
        <v>0</v>
      </c>
      <c r="P71" s="16">
        <v>0</v>
      </c>
      <c r="Q71" s="16">
        <f t="shared" si="47"/>
        <v>0</v>
      </c>
      <c r="R71" s="16">
        <f t="shared" si="47"/>
        <v>0</v>
      </c>
      <c r="S71" s="16">
        <f t="shared" si="47"/>
        <v>0</v>
      </c>
      <c r="T71" s="16">
        <f t="shared" si="47"/>
        <v>0</v>
      </c>
      <c r="U71" s="16">
        <v>0</v>
      </c>
      <c r="V71" s="16">
        <f t="shared" si="47"/>
        <v>0</v>
      </c>
      <c r="W71" s="16">
        <f t="shared" si="47"/>
        <v>0</v>
      </c>
      <c r="X71" s="16">
        <v>0</v>
      </c>
      <c r="Y71" s="16">
        <f t="shared" si="47"/>
        <v>0</v>
      </c>
      <c r="Z71" s="16">
        <v>0</v>
      </c>
      <c r="AA71" s="16">
        <f t="shared" si="47"/>
        <v>0</v>
      </c>
      <c r="AB71" s="16">
        <v>0</v>
      </c>
      <c r="AC71" s="16">
        <f t="shared" si="47"/>
        <v>0</v>
      </c>
      <c r="AD71" s="16">
        <f t="shared" si="47"/>
        <v>0</v>
      </c>
      <c r="AE71" s="16">
        <v>0</v>
      </c>
      <c r="AF71" s="16">
        <f t="shared" si="47"/>
        <v>0</v>
      </c>
      <c r="AG71" s="16">
        <f t="shared" si="47"/>
        <v>0</v>
      </c>
      <c r="AH71" s="16">
        <f t="shared" si="47"/>
        <v>0</v>
      </c>
      <c r="AI71" s="16">
        <f t="shared" si="47"/>
        <v>0</v>
      </c>
      <c r="AJ71" s="16">
        <f t="shared" si="47"/>
        <v>0</v>
      </c>
      <c r="AK71" s="16">
        <f t="shared" si="47"/>
        <v>0</v>
      </c>
      <c r="AL71" s="16">
        <f t="shared" si="47"/>
        <v>0</v>
      </c>
      <c r="AM71" s="16">
        <f t="shared" si="47"/>
        <v>0</v>
      </c>
      <c r="AN71" s="16">
        <f t="shared" si="47"/>
        <v>0</v>
      </c>
      <c r="AO71" s="16">
        <f t="shared" si="47"/>
        <v>0</v>
      </c>
      <c r="AP71" s="16">
        <f t="shared" si="47"/>
        <v>0</v>
      </c>
      <c r="AQ71" s="16">
        <f t="shared" si="47"/>
        <v>0</v>
      </c>
      <c r="AR71" s="16">
        <f t="shared" si="47"/>
        <v>0</v>
      </c>
      <c r="AS71" s="83"/>
      <c r="AT71" s="81"/>
    </row>
    <row r="72" spans="1:46" ht="21" hidden="1" customHeight="1" x14ac:dyDescent="0.2">
      <c r="A72" s="70"/>
      <c r="B72" s="70"/>
      <c r="C72" s="70"/>
      <c r="D72" s="8"/>
      <c r="E72" s="3"/>
      <c r="F72" s="18"/>
      <c r="G72" s="18"/>
      <c r="H72" s="1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>
        <f>SUM(X55:X57)</f>
        <v>0</v>
      </c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83"/>
      <c r="AT72" s="81"/>
    </row>
    <row r="73" spans="1:46" ht="23.25" hidden="1" customHeight="1" x14ac:dyDescent="0.2">
      <c r="A73" s="70"/>
      <c r="B73" s="70"/>
      <c r="C73" s="70"/>
      <c r="D73" s="8"/>
      <c r="E73" s="3"/>
      <c r="F73" s="18"/>
      <c r="G73" s="18"/>
      <c r="H73" s="1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83"/>
      <c r="AT73" s="81"/>
    </row>
    <row r="74" spans="1:46" ht="56.25" customHeight="1" x14ac:dyDescent="0.2">
      <c r="A74" s="70"/>
      <c r="B74" s="70"/>
      <c r="C74" s="70"/>
      <c r="D74" s="8"/>
      <c r="E74" s="3" t="s">
        <v>30</v>
      </c>
      <c r="F74" s="18">
        <v>0</v>
      </c>
      <c r="G74" s="18">
        <v>0</v>
      </c>
      <c r="H74" s="18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83"/>
      <c r="AT74" s="82"/>
    </row>
    <row r="75" spans="1:46" ht="28.5" hidden="1" customHeight="1" x14ac:dyDescent="0.2">
      <c r="A75" s="28"/>
      <c r="B75" s="29"/>
      <c r="C75" s="28"/>
      <c r="D75" s="8"/>
      <c r="E75" s="3"/>
      <c r="F75" s="18"/>
      <c r="G75" s="18"/>
      <c r="H75" s="1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6"/>
      <c r="AT75" s="6"/>
    </row>
    <row r="76" spans="1:46" ht="11.25" customHeight="1" x14ac:dyDescent="0.2">
      <c r="A76" s="69" t="s">
        <v>50</v>
      </c>
      <c r="B76" s="69"/>
      <c r="C76" s="69"/>
      <c r="D76" s="27"/>
      <c r="E76" s="2" t="s">
        <v>28</v>
      </c>
      <c r="F76" s="18">
        <f t="shared" ref="F76:AR76" si="48">F77+F78+F79+F80</f>
        <v>126624.20000000001</v>
      </c>
      <c r="G76" s="18">
        <f t="shared" si="48"/>
        <v>7167.6</v>
      </c>
      <c r="H76" s="18">
        <f>G76/F76*100</f>
        <v>5.660529345891228</v>
      </c>
      <c r="I76" s="18">
        <f t="shared" si="48"/>
        <v>0</v>
      </c>
      <c r="J76" s="18">
        <f t="shared" si="48"/>
        <v>0</v>
      </c>
      <c r="K76" s="18">
        <f t="shared" si="48"/>
        <v>0</v>
      </c>
      <c r="L76" s="18">
        <f t="shared" si="48"/>
        <v>5060.2000000000007</v>
      </c>
      <c r="M76" s="18">
        <f t="shared" si="48"/>
        <v>600</v>
      </c>
      <c r="N76" s="18">
        <f>M76/L76*100</f>
        <v>11.857238844314452</v>
      </c>
      <c r="O76" s="18">
        <f>O77+O78+O79+O80</f>
        <v>0</v>
      </c>
      <c r="P76" s="18">
        <f>P77+P78+P79+P80</f>
        <v>0</v>
      </c>
      <c r="Q76" s="18">
        <f t="shared" si="48"/>
        <v>0</v>
      </c>
      <c r="R76" s="18">
        <f t="shared" si="48"/>
        <v>658.30000000000007</v>
      </c>
      <c r="S76" s="18">
        <f t="shared" si="48"/>
        <v>68.5</v>
      </c>
      <c r="T76" s="18">
        <f>S76/R76*100</f>
        <v>10.405590156463617</v>
      </c>
      <c r="U76" s="18">
        <f t="shared" si="48"/>
        <v>0</v>
      </c>
      <c r="V76" s="18">
        <f t="shared" si="48"/>
        <v>0</v>
      </c>
      <c r="W76" s="18">
        <f t="shared" si="48"/>
        <v>0</v>
      </c>
      <c r="X76" s="18">
        <f t="shared" si="48"/>
        <v>17514</v>
      </c>
      <c r="Y76" s="18">
        <f t="shared" si="48"/>
        <v>6499.1</v>
      </c>
      <c r="Z76" s="18">
        <f>Y76/X76*100</f>
        <v>37.108027863423551</v>
      </c>
      <c r="AA76" s="18">
        <f t="shared" si="48"/>
        <v>0</v>
      </c>
      <c r="AB76" s="18">
        <f t="shared" si="48"/>
        <v>0</v>
      </c>
      <c r="AC76" s="18">
        <f t="shared" si="48"/>
        <v>0</v>
      </c>
      <c r="AD76" s="18">
        <f t="shared" si="48"/>
        <v>61627.6</v>
      </c>
      <c r="AE76" s="18">
        <f t="shared" si="48"/>
        <v>0</v>
      </c>
      <c r="AF76" s="18">
        <f t="shared" si="48"/>
        <v>0</v>
      </c>
      <c r="AG76" s="18">
        <f t="shared" si="48"/>
        <v>41764.100000000006</v>
      </c>
      <c r="AH76" s="18">
        <f t="shared" si="48"/>
        <v>0</v>
      </c>
      <c r="AI76" s="18">
        <f t="shared" si="48"/>
        <v>0</v>
      </c>
      <c r="AJ76" s="18">
        <f t="shared" si="48"/>
        <v>0</v>
      </c>
      <c r="AK76" s="18">
        <f t="shared" si="48"/>
        <v>0</v>
      </c>
      <c r="AL76" s="18">
        <f t="shared" si="48"/>
        <v>0</v>
      </c>
      <c r="AM76" s="18">
        <f t="shared" si="48"/>
        <v>0</v>
      </c>
      <c r="AN76" s="18">
        <f t="shared" si="48"/>
        <v>0</v>
      </c>
      <c r="AO76" s="18">
        <f t="shared" si="48"/>
        <v>0</v>
      </c>
      <c r="AP76" s="18">
        <f t="shared" si="48"/>
        <v>0</v>
      </c>
      <c r="AQ76" s="18">
        <f t="shared" si="48"/>
        <v>0</v>
      </c>
      <c r="AR76" s="18">
        <f t="shared" si="48"/>
        <v>0</v>
      </c>
      <c r="AS76" s="83"/>
      <c r="AT76" s="80"/>
    </row>
    <row r="77" spans="1:46" ht="23.25" customHeight="1" x14ac:dyDescent="0.2">
      <c r="A77" s="69"/>
      <c r="B77" s="69"/>
      <c r="C77" s="69"/>
      <c r="D77" s="27"/>
      <c r="E77" s="2" t="s">
        <v>26</v>
      </c>
      <c r="F77" s="18">
        <f t="shared" ref="F77:H78" si="49">I77+L77+O77+R77+U77+X77+AA77+AD77+AG77+AJ77+AM77+AP77</f>
        <v>75802</v>
      </c>
      <c r="G77" s="18">
        <f t="shared" si="49"/>
        <v>6499.1</v>
      </c>
      <c r="H77" s="18">
        <f>G77/F77*100</f>
        <v>8.5737843328672074</v>
      </c>
      <c r="I77" s="16">
        <f t="shared" ref="I77:J81" si="50">I36-I55-I85</f>
        <v>0</v>
      </c>
      <c r="J77" s="16">
        <f t="shared" si="50"/>
        <v>0</v>
      </c>
      <c r="K77" s="16">
        <f t="shared" ref="K77:AR77" si="51">K90</f>
        <v>0</v>
      </c>
      <c r="L77" s="16">
        <f t="shared" ref="L77:M81" si="52">L36-L55-L85</f>
        <v>0</v>
      </c>
      <c r="M77" s="16">
        <f t="shared" si="52"/>
        <v>0</v>
      </c>
      <c r="N77" s="16">
        <f t="shared" si="51"/>
        <v>0</v>
      </c>
      <c r="O77" s="16">
        <f t="shared" ref="O77:P81" si="53">O36-O55-O85</f>
        <v>0</v>
      </c>
      <c r="P77" s="16">
        <f t="shared" si="53"/>
        <v>0</v>
      </c>
      <c r="Q77" s="16">
        <f t="shared" si="51"/>
        <v>0</v>
      </c>
      <c r="R77" s="16">
        <f t="shared" ref="R77:S81" si="54">R36-R55-R85</f>
        <v>0</v>
      </c>
      <c r="S77" s="16">
        <f t="shared" si="54"/>
        <v>0</v>
      </c>
      <c r="T77" s="16">
        <f t="shared" si="51"/>
        <v>0</v>
      </c>
      <c r="U77" s="16">
        <f t="shared" ref="U77:V81" si="55">U36-U55-U85</f>
        <v>0</v>
      </c>
      <c r="V77" s="16">
        <f t="shared" si="55"/>
        <v>0</v>
      </c>
      <c r="W77" s="16">
        <f t="shared" si="51"/>
        <v>0</v>
      </c>
      <c r="X77" s="16">
        <f t="shared" ref="X77:Y81" si="56">X36-X55-X85</f>
        <v>17514</v>
      </c>
      <c r="Y77" s="16">
        <f t="shared" si="56"/>
        <v>6499.1</v>
      </c>
      <c r="Z77" s="16">
        <f>Y77/X77*100</f>
        <v>37.108027863423551</v>
      </c>
      <c r="AA77" s="16">
        <f>AA36-AA55-AA85</f>
        <v>0</v>
      </c>
      <c r="AB77" s="16">
        <f t="shared" si="51"/>
        <v>0</v>
      </c>
      <c r="AC77" s="16">
        <f t="shared" si="51"/>
        <v>0</v>
      </c>
      <c r="AD77" s="16">
        <f>AD36-AD55-AD85</f>
        <v>58288</v>
      </c>
      <c r="AE77" s="16">
        <f t="shared" si="51"/>
        <v>0</v>
      </c>
      <c r="AF77" s="16">
        <f t="shared" si="51"/>
        <v>0</v>
      </c>
      <c r="AG77" s="16">
        <f>AG36-AG55-AG85</f>
        <v>0</v>
      </c>
      <c r="AH77" s="16">
        <f t="shared" si="51"/>
        <v>0</v>
      </c>
      <c r="AI77" s="16">
        <f t="shared" si="51"/>
        <v>0</v>
      </c>
      <c r="AJ77" s="16">
        <f>AJ36-AJ55-AJ85</f>
        <v>0</v>
      </c>
      <c r="AK77" s="16">
        <f t="shared" si="51"/>
        <v>0</v>
      </c>
      <c r="AL77" s="16">
        <f t="shared" si="51"/>
        <v>0</v>
      </c>
      <c r="AM77" s="16">
        <f>AM36-AM55-AM85</f>
        <v>0</v>
      </c>
      <c r="AN77" s="16">
        <f t="shared" si="51"/>
        <v>0</v>
      </c>
      <c r="AO77" s="16">
        <f t="shared" si="51"/>
        <v>0</v>
      </c>
      <c r="AP77" s="16">
        <f>AP36-AP55-AP85</f>
        <v>0</v>
      </c>
      <c r="AQ77" s="16">
        <f t="shared" si="51"/>
        <v>0</v>
      </c>
      <c r="AR77" s="16">
        <f t="shared" si="51"/>
        <v>0</v>
      </c>
      <c r="AS77" s="83"/>
      <c r="AT77" s="81"/>
    </row>
    <row r="78" spans="1:46" s="48" customFormat="1" ht="26.25" customHeight="1" x14ac:dyDescent="0.2">
      <c r="A78" s="69"/>
      <c r="B78" s="69"/>
      <c r="C78" s="69"/>
      <c r="D78" s="13"/>
      <c r="E78" s="22" t="s">
        <v>29</v>
      </c>
      <c r="F78" s="18">
        <f t="shared" si="49"/>
        <v>35320.300000000003</v>
      </c>
      <c r="G78" s="18">
        <f t="shared" si="49"/>
        <v>0</v>
      </c>
      <c r="H78" s="18">
        <f t="shared" si="49"/>
        <v>0</v>
      </c>
      <c r="I78" s="16">
        <f t="shared" si="50"/>
        <v>0</v>
      </c>
      <c r="J78" s="16">
        <f t="shared" si="50"/>
        <v>0</v>
      </c>
      <c r="K78" s="16">
        <f t="shared" ref="K78:AR78" si="57">K77</f>
        <v>0</v>
      </c>
      <c r="L78" s="16">
        <f t="shared" si="52"/>
        <v>0</v>
      </c>
      <c r="M78" s="16">
        <f t="shared" si="52"/>
        <v>0</v>
      </c>
      <c r="N78" s="16">
        <f t="shared" si="57"/>
        <v>0</v>
      </c>
      <c r="O78" s="16">
        <f t="shared" si="53"/>
        <v>0</v>
      </c>
      <c r="P78" s="16">
        <f t="shared" si="53"/>
        <v>0</v>
      </c>
      <c r="Q78" s="16">
        <f t="shared" si="57"/>
        <v>0</v>
      </c>
      <c r="R78" s="16">
        <f t="shared" si="54"/>
        <v>0</v>
      </c>
      <c r="S78" s="16">
        <f t="shared" si="54"/>
        <v>0</v>
      </c>
      <c r="T78" s="16">
        <f t="shared" si="57"/>
        <v>0</v>
      </c>
      <c r="U78" s="16">
        <f t="shared" si="55"/>
        <v>0</v>
      </c>
      <c r="V78" s="16">
        <f t="shared" si="55"/>
        <v>0</v>
      </c>
      <c r="W78" s="16">
        <f t="shared" si="57"/>
        <v>0</v>
      </c>
      <c r="X78" s="16">
        <f t="shared" si="56"/>
        <v>0</v>
      </c>
      <c r="Y78" s="16">
        <f t="shared" si="56"/>
        <v>0</v>
      </c>
      <c r="Z78" s="16">
        <v>0</v>
      </c>
      <c r="AA78" s="16">
        <f>AA37-AA56-AA86</f>
        <v>0</v>
      </c>
      <c r="AB78" s="16">
        <f t="shared" si="57"/>
        <v>0</v>
      </c>
      <c r="AC78" s="16">
        <f t="shared" si="57"/>
        <v>0</v>
      </c>
      <c r="AD78" s="16">
        <f>AD37-AD56-AD86</f>
        <v>1200</v>
      </c>
      <c r="AE78" s="16">
        <f t="shared" si="57"/>
        <v>0</v>
      </c>
      <c r="AF78" s="16">
        <f t="shared" si="57"/>
        <v>0</v>
      </c>
      <c r="AG78" s="16">
        <f>AG37-AG56-AG86</f>
        <v>34120.300000000003</v>
      </c>
      <c r="AH78" s="16">
        <f t="shared" si="57"/>
        <v>0</v>
      </c>
      <c r="AI78" s="16">
        <f t="shared" si="57"/>
        <v>0</v>
      </c>
      <c r="AJ78" s="16">
        <f>AJ37-AJ56-AJ86</f>
        <v>0</v>
      </c>
      <c r="AK78" s="16">
        <f t="shared" si="57"/>
        <v>0</v>
      </c>
      <c r="AL78" s="16">
        <f t="shared" si="57"/>
        <v>0</v>
      </c>
      <c r="AM78" s="16">
        <f>AM37-AM56-AM86</f>
        <v>0</v>
      </c>
      <c r="AN78" s="16">
        <f t="shared" si="57"/>
        <v>0</v>
      </c>
      <c r="AO78" s="16">
        <f t="shared" si="57"/>
        <v>0</v>
      </c>
      <c r="AP78" s="16">
        <f>AP37-AP56-AP86</f>
        <v>0</v>
      </c>
      <c r="AQ78" s="16">
        <f t="shared" si="57"/>
        <v>0</v>
      </c>
      <c r="AR78" s="16">
        <f t="shared" si="57"/>
        <v>0</v>
      </c>
      <c r="AS78" s="83"/>
      <c r="AT78" s="81"/>
    </row>
    <row r="79" spans="1:46" ht="12.75" customHeight="1" x14ac:dyDescent="0.2">
      <c r="A79" s="69"/>
      <c r="B79" s="69"/>
      <c r="C79" s="69"/>
      <c r="D79" s="27"/>
      <c r="E79" s="3" t="s">
        <v>41</v>
      </c>
      <c r="F79" s="18">
        <f>I79+L79+O79+R79+U79+X79+AA79+AD79+AG79+AJ79+AM79+AP79</f>
        <v>15501.900000000001</v>
      </c>
      <c r="G79" s="18">
        <f>M79+P79+S79+V79+Y79+AB79+AE79+AH79+AK79+AN79+AQ79</f>
        <v>668.5</v>
      </c>
      <c r="H79" s="18">
        <f>G79/F79*100</f>
        <v>4.3123746121443176</v>
      </c>
      <c r="I79" s="16">
        <f t="shared" si="50"/>
        <v>0</v>
      </c>
      <c r="J79" s="16">
        <f t="shared" si="50"/>
        <v>0</v>
      </c>
      <c r="K79" s="16">
        <v>0</v>
      </c>
      <c r="L79" s="16">
        <f t="shared" si="52"/>
        <v>5060.2000000000007</v>
      </c>
      <c r="M79" s="16">
        <f t="shared" si="52"/>
        <v>600</v>
      </c>
      <c r="N79" s="16">
        <f>M79/L79*100</f>
        <v>11.857238844314452</v>
      </c>
      <c r="O79" s="16">
        <f t="shared" si="53"/>
        <v>0</v>
      </c>
      <c r="P79" s="16">
        <f t="shared" si="53"/>
        <v>0</v>
      </c>
      <c r="Q79" s="16">
        <v>0</v>
      </c>
      <c r="R79" s="16">
        <f t="shared" si="54"/>
        <v>658.30000000000007</v>
      </c>
      <c r="S79" s="16">
        <f t="shared" si="54"/>
        <v>68.5</v>
      </c>
      <c r="T79" s="16">
        <f>S79/R79*100</f>
        <v>10.405590156463617</v>
      </c>
      <c r="U79" s="16">
        <f t="shared" si="55"/>
        <v>0</v>
      </c>
      <c r="V79" s="16">
        <f t="shared" si="55"/>
        <v>0</v>
      </c>
      <c r="W79" s="17">
        <v>0</v>
      </c>
      <c r="X79" s="16">
        <f t="shared" si="56"/>
        <v>0</v>
      </c>
      <c r="Y79" s="16">
        <f t="shared" si="56"/>
        <v>0</v>
      </c>
      <c r="Z79" s="17">
        <v>0</v>
      </c>
      <c r="AA79" s="16">
        <f>AA38-AA57-AA87</f>
        <v>0</v>
      </c>
      <c r="AB79" s="17">
        <v>0</v>
      </c>
      <c r="AC79" s="17">
        <v>0</v>
      </c>
      <c r="AD79" s="16">
        <f>AD38-AD57-AD87</f>
        <v>2139.6</v>
      </c>
      <c r="AE79" s="17">
        <v>0</v>
      </c>
      <c r="AF79" s="17">
        <v>0</v>
      </c>
      <c r="AG79" s="16">
        <f>AG38-AG57-AG87</f>
        <v>7643.8</v>
      </c>
      <c r="AH79" s="17">
        <v>0</v>
      </c>
      <c r="AI79" s="17">
        <v>0</v>
      </c>
      <c r="AJ79" s="16">
        <f>AJ38-AJ57-AJ87</f>
        <v>0</v>
      </c>
      <c r="AK79" s="17">
        <v>0</v>
      </c>
      <c r="AL79" s="17">
        <v>0</v>
      </c>
      <c r="AM79" s="16">
        <f>AM38-AM57-AM87</f>
        <v>0</v>
      </c>
      <c r="AN79" s="17">
        <v>0</v>
      </c>
      <c r="AO79" s="17">
        <v>0</v>
      </c>
      <c r="AP79" s="16">
        <f>AP38-AP57-AP87</f>
        <v>0</v>
      </c>
      <c r="AQ79" s="17">
        <v>0</v>
      </c>
      <c r="AR79" s="17">
        <v>0</v>
      </c>
      <c r="AS79" s="83"/>
      <c r="AT79" s="81"/>
    </row>
    <row r="80" spans="1:46" ht="38.25" customHeight="1" x14ac:dyDescent="0.2">
      <c r="A80" s="69"/>
      <c r="B80" s="69"/>
      <c r="C80" s="69"/>
      <c r="D80" s="27"/>
      <c r="E80" s="2" t="s">
        <v>27</v>
      </c>
      <c r="F80" s="18">
        <f>I80+L80+O80+R80+U80+AA80+AD80+AG80+AJ80+AM80+AP80</f>
        <v>0</v>
      </c>
      <c r="G80" s="18">
        <f>J80+M80+P80+S80+V80+Y80+AB80+AE80+AH80+AK80+AN80+AQ80</f>
        <v>0</v>
      </c>
      <c r="H80" s="18">
        <f>K80+N80+Q80+T80+W80+Z80+AC80+AF80+AI80+AL80+AO80+AR80</f>
        <v>0</v>
      </c>
      <c r="I80" s="16">
        <f t="shared" si="50"/>
        <v>0</v>
      </c>
      <c r="J80" s="16">
        <f t="shared" si="50"/>
        <v>0</v>
      </c>
      <c r="K80" s="16">
        <f>K78</f>
        <v>0</v>
      </c>
      <c r="L80" s="16">
        <f t="shared" si="52"/>
        <v>0</v>
      </c>
      <c r="M80" s="16">
        <f t="shared" si="52"/>
        <v>0</v>
      </c>
      <c r="N80" s="16">
        <f>N78</f>
        <v>0</v>
      </c>
      <c r="O80" s="16">
        <f t="shared" si="53"/>
        <v>0</v>
      </c>
      <c r="P80" s="16">
        <f t="shared" si="53"/>
        <v>0</v>
      </c>
      <c r="Q80" s="16">
        <f>Q78</f>
        <v>0</v>
      </c>
      <c r="R80" s="16">
        <f t="shared" si="54"/>
        <v>0</v>
      </c>
      <c r="S80" s="16">
        <f t="shared" si="54"/>
        <v>0</v>
      </c>
      <c r="T80" s="16">
        <f>T78</f>
        <v>0</v>
      </c>
      <c r="U80" s="16">
        <f t="shared" si="55"/>
        <v>0</v>
      </c>
      <c r="V80" s="16">
        <f t="shared" si="55"/>
        <v>0</v>
      </c>
      <c r="W80" s="16">
        <f>W78</f>
        <v>0</v>
      </c>
      <c r="X80" s="16">
        <f t="shared" si="56"/>
        <v>0</v>
      </c>
      <c r="Y80" s="16">
        <f t="shared" si="56"/>
        <v>0</v>
      </c>
      <c r="Z80" s="16">
        <v>0</v>
      </c>
      <c r="AA80" s="16">
        <f>AA39-AA58-AA88</f>
        <v>0</v>
      </c>
      <c r="AB80" s="16">
        <f>AB78</f>
        <v>0</v>
      </c>
      <c r="AC80" s="16">
        <f>AC78</f>
        <v>0</v>
      </c>
      <c r="AD80" s="16">
        <f>AD39-AD58-AD88</f>
        <v>0</v>
      </c>
      <c r="AE80" s="16">
        <v>0</v>
      </c>
      <c r="AF80" s="16">
        <f>AF78</f>
        <v>0</v>
      </c>
      <c r="AG80" s="16">
        <f>AG39-AG58-AG88</f>
        <v>0</v>
      </c>
      <c r="AH80" s="16">
        <f>AH78</f>
        <v>0</v>
      </c>
      <c r="AI80" s="16">
        <f>AI78</f>
        <v>0</v>
      </c>
      <c r="AJ80" s="16">
        <f>AJ39-AJ58-AJ88</f>
        <v>0</v>
      </c>
      <c r="AK80" s="16">
        <f>AK78</f>
        <v>0</v>
      </c>
      <c r="AL80" s="16">
        <f>AL78</f>
        <v>0</v>
      </c>
      <c r="AM80" s="16">
        <f>AM39-AM58-AM88</f>
        <v>0</v>
      </c>
      <c r="AN80" s="16">
        <f>AN78</f>
        <v>0</v>
      </c>
      <c r="AO80" s="16">
        <f>AO78</f>
        <v>0</v>
      </c>
      <c r="AP80" s="16">
        <f>AP39-AP58-AP88</f>
        <v>0</v>
      </c>
      <c r="AQ80" s="16">
        <f>AQ78</f>
        <v>0</v>
      </c>
      <c r="AR80" s="16">
        <f>AR78</f>
        <v>0</v>
      </c>
      <c r="AS80" s="83"/>
      <c r="AT80" s="81"/>
    </row>
    <row r="81" spans="1:46" ht="49.5" customHeight="1" x14ac:dyDescent="0.2">
      <c r="A81" s="69"/>
      <c r="B81" s="69"/>
      <c r="C81" s="69"/>
      <c r="D81" s="23"/>
      <c r="E81" s="24" t="s">
        <v>30</v>
      </c>
      <c r="F81" s="37">
        <f>I81+L81+O81+R81+U81+X81+AA81+AD81+AG81+AJ81+AM81+AP81</f>
        <v>16176.800000000001</v>
      </c>
      <c r="G81" s="37">
        <f>J81+M81+P81+S81+V81+Y81+AB81+AE81+AH81+AK81+AN81+AQ81</f>
        <v>487.9</v>
      </c>
      <c r="H81" s="37">
        <f>G81/F81*100</f>
        <v>3.016047673211018</v>
      </c>
      <c r="I81" s="16">
        <f t="shared" si="50"/>
        <v>0</v>
      </c>
      <c r="J81" s="16">
        <f t="shared" si="50"/>
        <v>0</v>
      </c>
      <c r="K81" s="25">
        <v>0</v>
      </c>
      <c r="L81" s="16">
        <f t="shared" si="52"/>
        <v>0</v>
      </c>
      <c r="M81" s="16">
        <f t="shared" si="52"/>
        <v>0</v>
      </c>
      <c r="N81" s="25">
        <v>0</v>
      </c>
      <c r="O81" s="16">
        <f t="shared" si="53"/>
        <v>289</v>
      </c>
      <c r="P81" s="16">
        <f t="shared" si="53"/>
        <v>0</v>
      </c>
      <c r="Q81" s="25">
        <v>0</v>
      </c>
      <c r="R81" s="16">
        <f t="shared" si="54"/>
        <v>1399.9</v>
      </c>
      <c r="S81" s="57">
        <f t="shared" si="54"/>
        <v>0</v>
      </c>
      <c r="T81" s="32">
        <v>0</v>
      </c>
      <c r="U81" s="57">
        <f t="shared" si="55"/>
        <v>175.79999999999995</v>
      </c>
      <c r="V81" s="57">
        <f t="shared" si="55"/>
        <v>315</v>
      </c>
      <c r="W81" s="32">
        <f>V81/U81*100</f>
        <v>179.1808873720137</v>
      </c>
      <c r="X81" s="57">
        <f t="shared" si="56"/>
        <v>0</v>
      </c>
      <c r="Y81" s="57">
        <f t="shared" si="56"/>
        <v>172.9</v>
      </c>
      <c r="Z81" s="32">
        <v>0</v>
      </c>
      <c r="AA81" s="57">
        <f>AA40-AA59-AA89</f>
        <v>0</v>
      </c>
      <c r="AB81" s="32">
        <v>0</v>
      </c>
      <c r="AC81" s="32">
        <v>0</v>
      </c>
      <c r="AD81" s="57">
        <f>AD40-AD59-AD89</f>
        <v>0</v>
      </c>
      <c r="AE81" s="32">
        <v>0</v>
      </c>
      <c r="AF81" s="32">
        <v>0</v>
      </c>
      <c r="AG81" s="57">
        <f>AG40-AG59-AG89</f>
        <v>12305.7</v>
      </c>
      <c r="AH81" s="32">
        <v>0</v>
      </c>
      <c r="AI81" s="32">
        <v>0</v>
      </c>
      <c r="AJ81" s="57">
        <f>AJ40-AJ59-AJ89</f>
        <v>2006.4</v>
      </c>
      <c r="AK81" s="32">
        <v>0</v>
      </c>
      <c r="AL81" s="32">
        <v>0</v>
      </c>
      <c r="AM81" s="57">
        <f>AM40-AM59-AM89</f>
        <v>0</v>
      </c>
      <c r="AN81" s="32">
        <v>0</v>
      </c>
      <c r="AO81" s="32">
        <v>0</v>
      </c>
      <c r="AP81" s="57">
        <f>AP40-AP59-AP89</f>
        <v>0</v>
      </c>
      <c r="AQ81" s="25">
        <v>0</v>
      </c>
      <c r="AR81" s="25">
        <v>0</v>
      </c>
      <c r="AS81" s="83"/>
      <c r="AT81" s="82"/>
    </row>
    <row r="82" spans="1:46" ht="0.75" customHeight="1" x14ac:dyDescent="0.2">
      <c r="A82" s="30"/>
      <c r="B82" s="30"/>
      <c r="C82" s="30"/>
      <c r="D82" s="23"/>
      <c r="E82" s="23"/>
      <c r="F82" s="37"/>
      <c r="G82" s="37"/>
      <c r="H82" s="37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6"/>
      <c r="U82" s="26"/>
      <c r="V82" s="26"/>
      <c r="W82" s="26"/>
      <c r="X82" s="26"/>
      <c r="Y82" s="26"/>
      <c r="Z82" s="26"/>
      <c r="AA82" s="26"/>
      <c r="AB82" s="26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55"/>
      <c r="AT82" s="55"/>
    </row>
    <row r="83" spans="1:46" ht="17.25" hidden="1" customHeight="1" x14ac:dyDescent="0.2">
      <c r="A83" s="30"/>
      <c r="B83" s="30"/>
      <c r="C83" s="30"/>
      <c r="D83" s="23"/>
      <c r="E83" s="23"/>
      <c r="F83" s="37"/>
      <c r="G83" s="37"/>
      <c r="H83" s="37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6"/>
      <c r="U83" s="26"/>
      <c r="V83" s="26"/>
      <c r="W83" s="26"/>
      <c r="X83" s="26"/>
      <c r="Y83" s="26"/>
      <c r="Z83" s="26"/>
      <c r="AA83" s="26"/>
      <c r="AB83" s="26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55"/>
      <c r="AT83" s="55"/>
    </row>
    <row r="84" spans="1:46" ht="11.25" customHeight="1" x14ac:dyDescent="0.2">
      <c r="A84" s="69" t="s">
        <v>51</v>
      </c>
      <c r="B84" s="69"/>
      <c r="C84" s="69"/>
      <c r="D84" s="8"/>
      <c r="E84" s="2" t="s">
        <v>28</v>
      </c>
      <c r="F84" s="18">
        <f>F85+F86+F87+F88</f>
        <v>3832.5</v>
      </c>
      <c r="G84" s="18">
        <f>G88+G87+G86+G85</f>
        <v>365.8</v>
      </c>
      <c r="H84" s="18">
        <f>G84/F84*100</f>
        <v>9.5446836268754076</v>
      </c>
      <c r="I84" s="18">
        <f t="shared" ref="I84:AR84" si="58">I85+I86+I87+I88</f>
        <v>0</v>
      </c>
      <c r="J84" s="18">
        <f t="shared" si="58"/>
        <v>0</v>
      </c>
      <c r="K84" s="18">
        <f t="shared" si="58"/>
        <v>0</v>
      </c>
      <c r="L84" s="18">
        <f t="shared" si="58"/>
        <v>600</v>
      </c>
      <c r="M84" s="18">
        <f t="shared" si="58"/>
        <v>179.8</v>
      </c>
      <c r="N84" s="18">
        <f t="shared" si="58"/>
        <v>29.966666666666669</v>
      </c>
      <c r="O84" s="18">
        <f t="shared" si="58"/>
        <v>0</v>
      </c>
      <c r="P84" s="18">
        <f t="shared" si="58"/>
        <v>0</v>
      </c>
      <c r="Q84" s="18">
        <f t="shared" si="58"/>
        <v>0</v>
      </c>
      <c r="R84" s="18">
        <f t="shared" si="58"/>
        <v>65.8</v>
      </c>
      <c r="S84" s="18">
        <f t="shared" si="58"/>
        <v>186</v>
      </c>
      <c r="T84" s="18">
        <f>S84/R84*100</f>
        <v>282.67477203647417</v>
      </c>
      <c r="U84" s="18">
        <f t="shared" si="58"/>
        <v>0</v>
      </c>
      <c r="V84" s="18">
        <f t="shared" si="58"/>
        <v>0</v>
      </c>
      <c r="W84" s="18">
        <f t="shared" si="58"/>
        <v>0</v>
      </c>
      <c r="X84" s="18">
        <f t="shared" si="58"/>
        <v>0</v>
      </c>
      <c r="Y84" s="18">
        <f t="shared" si="58"/>
        <v>0</v>
      </c>
      <c r="Z84" s="18">
        <f t="shared" si="58"/>
        <v>0</v>
      </c>
      <c r="AA84" s="18">
        <f t="shared" si="58"/>
        <v>0</v>
      </c>
      <c r="AB84" s="18">
        <f t="shared" si="58"/>
        <v>0</v>
      </c>
      <c r="AC84" s="18">
        <f t="shared" si="58"/>
        <v>0</v>
      </c>
      <c r="AD84" s="18">
        <f t="shared" si="58"/>
        <v>719</v>
      </c>
      <c r="AE84" s="18">
        <f t="shared" si="58"/>
        <v>0</v>
      </c>
      <c r="AF84" s="18">
        <f t="shared" si="58"/>
        <v>0</v>
      </c>
      <c r="AG84" s="18">
        <f t="shared" si="58"/>
        <v>0</v>
      </c>
      <c r="AH84" s="18">
        <f t="shared" si="58"/>
        <v>0</v>
      </c>
      <c r="AI84" s="18">
        <f t="shared" si="58"/>
        <v>0</v>
      </c>
      <c r="AJ84" s="18">
        <f t="shared" si="58"/>
        <v>0</v>
      </c>
      <c r="AK84" s="18">
        <f t="shared" si="58"/>
        <v>0</v>
      </c>
      <c r="AL84" s="18">
        <f t="shared" si="58"/>
        <v>0</v>
      </c>
      <c r="AM84" s="18">
        <f t="shared" si="58"/>
        <v>0</v>
      </c>
      <c r="AN84" s="18">
        <f t="shared" si="58"/>
        <v>0</v>
      </c>
      <c r="AO84" s="18">
        <f t="shared" si="58"/>
        <v>0</v>
      </c>
      <c r="AP84" s="18">
        <f t="shared" si="58"/>
        <v>2447.6999999999998</v>
      </c>
      <c r="AQ84" s="18">
        <f t="shared" si="58"/>
        <v>0</v>
      </c>
      <c r="AR84" s="18">
        <f t="shared" si="58"/>
        <v>0</v>
      </c>
      <c r="AS84" s="83"/>
      <c r="AT84" s="80"/>
    </row>
    <row r="85" spans="1:46" ht="26.25" customHeight="1" x14ac:dyDescent="0.2">
      <c r="A85" s="69"/>
      <c r="B85" s="69"/>
      <c r="C85" s="69"/>
      <c r="D85" s="8"/>
      <c r="E85" s="2" t="s">
        <v>26</v>
      </c>
      <c r="F85" s="18">
        <f>I85+L85+O85+R85+U85+X85+AA85+AD85+AG85+AJ85+AM85+AP85</f>
        <v>0</v>
      </c>
      <c r="G85" s="18">
        <f>J85+M85+P85+S85+V85+Y85+AB85+AE85+AH85+AK85+AN85+AQ85</f>
        <v>0</v>
      </c>
      <c r="H85" s="18">
        <f>K85+N85+Q85+T85+W85+Z85+AC85+AF85+AI85+AL85+AO85+AR85</f>
        <v>0</v>
      </c>
      <c r="I85" s="16">
        <f t="shared" ref="I85:N85" si="59">I99</f>
        <v>0</v>
      </c>
      <c r="J85" s="16">
        <f t="shared" si="59"/>
        <v>0</v>
      </c>
      <c r="K85" s="16">
        <f t="shared" si="59"/>
        <v>0</v>
      </c>
      <c r="L85" s="16">
        <f t="shared" si="59"/>
        <v>0</v>
      </c>
      <c r="M85" s="16">
        <f t="shared" si="59"/>
        <v>0</v>
      </c>
      <c r="N85" s="16">
        <f t="shared" si="59"/>
        <v>0</v>
      </c>
      <c r="O85" s="16">
        <v>0</v>
      </c>
      <c r="P85" s="16">
        <f t="shared" ref="P85:W85" si="60">P99</f>
        <v>0</v>
      </c>
      <c r="Q85" s="16">
        <f t="shared" si="60"/>
        <v>0</v>
      </c>
      <c r="R85" s="16">
        <f t="shared" si="60"/>
        <v>0</v>
      </c>
      <c r="S85" s="16">
        <f t="shared" si="60"/>
        <v>0</v>
      </c>
      <c r="T85" s="16">
        <f t="shared" si="60"/>
        <v>0</v>
      </c>
      <c r="U85" s="16">
        <f t="shared" si="60"/>
        <v>0</v>
      </c>
      <c r="V85" s="16">
        <f t="shared" si="60"/>
        <v>0</v>
      </c>
      <c r="W85" s="16">
        <f t="shared" si="60"/>
        <v>0</v>
      </c>
      <c r="X85" s="16">
        <v>0</v>
      </c>
      <c r="Y85" s="16">
        <f t="shared" ref="Y85:AR85" si="61">Y99</f>
        <v>0</v>
      </c>
      <c r="Z85" s="16">
        <f t="shared" si="61"/>
        <v>0</v>
      </c>
      <c r="AA85" s="16">
        <f t="shared" si="61"/>
        <v>0</v>
      </c>
      <c r="AB85" s="16">
        <f t="shared" si="61"/>
        <v>0</v>
      </c>
      <c r="AC85" s="16">
        <f t="shared" si="61"/>
        <v>0</v>
      </c>
      <c r="AD85" s="16">
        <f t="shared" si="61"/>
        <v>0</v>
      </c>
      <c r="AE85" s="16">
        <f t="shared" si="61"/>
        <v>0</v>
      </c>
      <c r="AF85" s="16">
        <f t="shared" si="61"/>
        <v>0</v>
      </c>
      <c r="AG85" s="16">
        <f t="shared" si="61"/>
        <v>0</v>
      </c>
      <c r="AH85" s="16">
        <f t="shared" si="61"/>
        <v>0</v>
      </c>
      <c r="AI85" s="16">
        <f t="shared" si="61"/>
        <v>0</v>
      </c>
      <c r="AJ85" s="16">
        <f t="shared" si="61"/>
        <v>0</v>
      </c>
      <c r="AK85" s="16">
        <f t="shared" si="61"/>
        <v>0</v>
      </c>
      <c r="AL85" s="16">
        <f t="shared" si="61"/>
        <v>0</v>
      </c>
      <c r="AM85" s="16">
        <f t="shared" si="61"/>
        <v>0</v>
      </c>
      <c r="AN85" s="16">
        <f t="shared" si="61"/>
        <v>0</v>
      </c>
      <c r="AO85" s="16">
        <f t="shared" si="61"/>
        <v>0</v>
      </c>
      <c r="AP85" s="16">
        <f t="shared" si="61"/>
        <v>0</v>
      </c>
      <c r="AQ85" s="16">
        <f t="shared" si="61"/>
        <v>0</v>
      </c>
      <c r="AR85" s="16">
        <f t="shared" si="61"/>
        <v>0</v>
      </c>
      <c r="AS85" s="83"/>
      <c r="AT85" s="81"/>
    </row>
    <row r="86" spans="1:46" ht="24" customHeight="1" x14ac:dyDescent="0.2">
      <c r="A86" s="69"/>
      <c r="B86" s="69"/>
      <c r="C86" s="69"/>
      <c r="D86" s="8"/>
      <c r="E86" s="2" t="s">
        <v>29</v>
      </c>
      <c r="F86" s="18">
        <f>I86+L86+O86+R86+U86+X86+AA86+AD86+AG86+AJ86+AM86+AP86</f>
        <v>500</v>
      </c>
      <c r="G86" s="18">
        <f t="shared" ref="G86:AR86" si="62">G85</f>
        <v>0</v>
      </c>
      <c r="H86" s="18">
        <f>K86+N86+Q86+T86+W86+Z86+AC86+AF86+AI86+AL86+AO86+AR86</f>
        <v>0</v>
      </c>
      <c r="I86" s="16">
        <f t="shared" si="62"/>
        <v>0</v>
      </c>
      <c r="J86" s="16">
        <f t="shared" si="62"/>
        <v>0</v>
      </c>
      <c r="K86" s="16">
        <f t="shared" si="62"/>
        <v>0</v>
      </c>
      <c r="L86" s="16">
        <f t="shared" si="62"/>
        <v>0</v>
      </c>
      <c r="M86" s="16">
        <f t="shared" si="62"/>
        <v>0</v>
      </c>
      <c r="N86" s="16">
        <f t="shared" si="62"/>
        <v>0</v>
      </c>
      <c r="O86" s="16">
        <f t="shared" si="62"/>
        <v>0</v>
      </c>
      <c r="P86" s="16">
        <f t="shared" si="62"/>
        <v>0</v>
      </c>
      <c r="Q86" s="16">
        <f t="shared" si="62"/>
        <v>0</v>
      </c>
      <c r="R86" s="16">
        <f t="shared" si="62"/>
        <v>0</v>
      </c>
      <c r="S86" s="16">
        <f t="shared" si="62"/>
        <v>0</v>
      </c>
      <c r="T86" s="16">
        <f t="shared" si="62"/>
        <v>0</v>
      </c>
      <c r="U86" s="16">
        <f t="shared" si="62"/>
        <v>0</v>
      </c>
      <c r="V86" s="16">
        <f t="shared" si="62"/>
        <v>0</v>
      </c>
      <c r="W86" s="16">
        <f t="shared" si="62"/>
        <v>0</v>
      </c>
      <c r="X86" s="16">
        <f t="shared" si="62"/>
        <v>0</v>
      </c>
      <c r="Y86" s="16">
        <f t="shared" si="62"/>
        <v>0</v>
      </c>
      <c r="Z86" s="16">
        <f t="shared" si="62"/>
        <v>0</v>
      </c>
      <c r="AA86" s="16">
        <f t="shared" si="62"/>
        <v>0</v>
      </c>
      <c r="AB86" s="16">
        <f t="shared" si="62"/>
        <v>0</v>
      </c>
      <c r="AC86" s="16">
        <f t="shared" si="62"/>
        <v>0</v>
      </c>
      <c r="AD86" s="16">
        <f>AD25-1200</f>
        <v>500</v>
      </c>
      <c r="AE86" s="16">
        <f t="shared" si="62"/>
        <v>0</v>
      </c>
      <c r="AF86" s="16">
        <f t="shared" si="62"/>
        <v>0</v>
      </c>
      <c r="AG86" s="16">
        <f t="shared" si="62"/>
        <v>0</v>
      </c>
      <c r="AH86" s="16">
        <f t="shared" si="62"/>
        <v>0</v>
      </c>
      <c r="AI86" s="16">
        <f t="shared" si="62"/>
        <v>0</v>
      </c>
      <c r="AJ86" s="16">
        <f t="shared" si="62"/>
        <v>0</v>
      </c>
      <c r="AK86" s="16">
        <f t="shared" si="62"/>
        <v>0</v>
      </c>
      <c r="AL86" s="16">
        <f t="shared" si="62"/>
        <v>0</v>
      </c>
      <c r="AM86" s="16">
        <f t="shared" si="62"/>
        <v>0</v>
      </c>
      <c r="AN86" s="16">
        <f t="shared" si="62"/>
        <v>0</v>
      </c>
      <c r="AO86" s="16">
        <f t="shared" si="62"/>
        <v>0</v>
      </c>
      <c r="AP86" s="16">
        <f t="shared" si="62"/>
        <v>0</v>
      </c>
      <c r="AQ86" s="16">
        <f t="shared" si="62"/>
        <v>0</v>
      </c>
      <c r="AR86" s="16">
        <f t="shared" si="62"/>
        <v>0</v>
      </c>
      <c r="AS86" s="83"/>
      <c r="AT86" s="81"/>
    </row>
    <row r="87" spans="1:46" ht="12.75" customHeight="1" x14ac:dyDescent="0.2">
      <c r="A87" s="69"/>
      <c r="B87" s="69"/>
      <c r="C87" s="69"/>
      <c r="D87" s="8"/>
      <c r="E87" s="3" t="s">
        <v>41</v>
      </c>
      <c r="F87" s="18">
        <f>I87+L87+O87+R87+U87+X87+AA87+AD87+AG87+AJ87+AM87+AP87</f>
        <v>3332.5</v>
      </c>
      <c r="G87" s="18">
        <f>J87+M87+P87+S87+V87+Y87+AB87+AE87+AH87+AK87+AN87+AQ87</f>
        <v>365.8</v>
      </c>
      <c r="H87" s="18">
        <f>K87+N87+Q87+T87+W87+Z87+AC87+AF87+AI87+AL87+AO87+AR87</f>
        <v>312.64143870314081</v>
      </c>
      <c r="I87" s="16">
        <v>0</v>
      </c>
      <c r="J87" s="16">
        <v>0</v>
      </c>
      <c r="K87" s="16">
        <v>0</v>
      </c>
      <c r="L87" s="16">
        <f>L20</f>
        <v>600</v>
      </c>
      <c r="M87" s="16">
        <f>M17</f>
        <v>179.8</v>
      </c>
      <c r="N87" s="16">
        <f>M87/L87*100</f>
        <v>29.966666666666669</v>
      </c>
      <c r="O87" s="16">
        <v>0</v>
      </c>
      <c r="P87" s="16">
        <v>0</v>
      </c>
      <c r="Q87" s="16">
        <v>0</v>
      </c>
      <c r="R87" s="16">
        <v>65.8</v>
      </c>
      <c r="S87" s="16">
        <v>186</v>
      </c>
      <c r="T87" s="16">
        <f>S87/R87*100</f>
        <v>282.67477203647417</v>
      </c>
      <c r="U87" s="16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f>AD26-551.3</f>
        <v>219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2447.6999999999998</v>
      </c>
      <c r="AQ87" s="17">
        <v>0</v>
      </c>
      <c r="AR87" s="17">
        <v>0</v>
      </c>
      <c r="AS87" s="83"/>
      <c r="AT87" s="81"/>
    </row>
    <row r="88" spans="1:46" ht="33.75" customHeight="1" x14ac:dyDescent="0.2">
      <c r="A88" s="69"/>
      <c r="B88" s="69"/>
      <c r="C88" s="69"/>
      <c r="D88" s="8"/>
      <c r="E88" s="2" t="s">
        <v>27</v>
      </c>
      <c r="F88" s="18">
        <f>I88+L88+O88+R88+U88+X88+AA88+AD88+AG88+AJ88+AM88+AP88</f>
        <v>0</v>
      </c>
      <c r="G88" s="18">
        <f>J88+M88+P88+S88+V88+Y88+AB88+AE88+AH88+AK88+AN88+AQ88</f>
        <v>0</v>
      </c>
      <c r="H88" s="18">
        <f>K88+N88+Q88+T88+W88+Z88+AC88+AF88+AI88+AL88+AO88+AR88</f>
        <v>0</v>
      </c>
      <c r="I88" s="16">
        <f t="shared" ref="I88:AR88" si="63">I86</f>
        <v>0</v>
      </c>
      <c r="J88" s="16">
        <f t="shared" si="63"/>
        <v>0</v>
      </c>
      <c r="K88" s="16">
        <f t="shared" si="63"/>
        <v>0</v>
      </c>
      <c r="L88" s="16">
        <f t="shared" si="63"/>
        <v>0</v>
      </c>
      <c r="M88" s="16">
        <f t="shared" si="63"/>
        <v>0</v>
      </c>
      <c r="N88" s="16">
        <f t="shared" si="63"/>
        <v>0</v>
      </c>
      <c r="O88" s="16">
        <f t="shared" si="63"/>
        <v>0</v>
      </c>
      <c r="P88" s="16">
        <f t="shared" si="63"/>
        <v>0</v>
      </c>
      <c r="Q88" s="16">
        <f t="shared" si="63"/>
        <v>0</v>
      </c>
      <c r="R88" s="16">
        <f t="shared" si="63"/>
        <v>0</v>
      </c>
      <c r="S88" s="16">
        <f t="shared" si="63"/>
        <v>0</v>
      </c>
      <c r="T88" s="16">
        <f t="shared" si="63"/>
        <v>0</v>
      </c>
      <c r="U88" s="16">
        <f t="shared" si="63"/>
        <v>0</v>
      </c>
      <c r="V88" s="16">
        <f t="shared" si="63"/>
        <v>0</v>
      </c>
      <c r="W88" s="16">
        <f t="shared" si="63"/>
        <v>0</v>
      </c>
      <c r="X88" s="16">
        <f t="shared" si="63"/>
        <v>0</v>
      </c>
      <c r="Y88" s="16">
        <f t="shared" si="63"/>
        <v>0</v>
      </c>
      <c r="Z88" s="16">
        <f t="shared" si="63"/>
        <v>0</v>
      </c>
      <c r="AA88" s="16">
        <f t="shared" si="63"/>
        <v>0</v>
      </c>
      <c r="AB88" s="16">
        <f t="shared" si="63"/>
        <v>0</v>
      </c>
      <c r="AC88" s="16">
        <f t="shared" si="63"/>
        <v>0</v>
      </c>
      <c r="AD88" s="16">
        <v>0</v>
      </c>
      <c r="AE88" s="16">
        <f t="shared" si="63"/>
        <v>0</v>
      </c>
      <c r="AF88" s="16">
        <f t="shared" si="63"/>
        <v>0</v>
      </c>
      <c r="AG88" s="16">
        <f t="shared" si="63"/>
        <v>0</v>
      </c>
      <c r="AH88" s="16">
        <f t="shared" si="63"/>
        <v>0</v>
      </c>
      <c r="AI88" s="16">
        <f t="shared" si="63"/>
        <v>0</v>
      </c>
      <c r="AJ88" s="16">
        <f t="shared" si="63"/>
        <v>0</v>
      </c>
      <c r="AK88" s="16">
        <f t="shared" si="63"/>
        <v>0</v>
      </c>
      <c r="AL88" s="16">
        <f t="shared" si="63"/>
        <v>0</v>
      </c>
      <c r="AM88" s="16">
        <f t="shared" si="63"/>
        <v>0</v>
      </c>
      <c r="AN88" s="16">
        <f t="shared" si="63"/>
        <v>0</v>
      </c>
      <c r="AO88" s="16">
        <f t="shared" si="63"/>
        <v>0</v>
      </c>
      <c r="AP88" s="16">
        <f t="shared" si="63"/>
        <v>0</v>
      </c>
      <c r="AQ88" s="16">
        <f t="shared" si="63"/>
        <v>0</v>
      </c>
      <c r="AR88" s="16">
        <f t="shared" si="63"/>
        <v>0</v>
      </c>
      <c r="AS88" s="83"/>
      <c r="AT88" s="81"/>
    </row>
    <row r="89" spans="1:46" ht="33" customHeight="1" x14ac:dyDescent="0.2">
      <c r="A89" s="69"/>
      <c r="B89" s="69"/>
      <c r="C89" s="69"/>
      <c r="D89" s="8"/>
      <c r="E89" s="2" t="s">
        <v>30</v>
      </c>
      <c r="F89" s="18">
        <f>I89+L89+O89+R89+U89+X89+AA89+AD89+AG89+AJ89+AM89+AP89</f>
        <v>1399.9</v>
      </c>
      <c r="G89" s="18">
        <f>J89+M89+P89+S89+V89+Y89+AB89+AE89+AH89+AK89+AN89+AQ89</f>
        <v>1399.9</v>
      </c>
      <c r="H89" s="18">
        <f>G89/F89*100</f>
        <v>100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f>O22-289</f>
        <v>1399.9</v>
      </c>
      <c r="P89" s="16">
        <v>0</v>
      </c>
      <c r="Q89" s="16">
        <v>0</v>
      </c>
      <c r="R89" s="16">
        <v>0</v>
      </c>
      <c r="S89" s="16">
        <v>1399.9</v>
      </c>
      <c r="T89" s="16">
        <v>100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83"/>
      <c r="AT89" s="82"/>
    </row>
    <row r="90" spans="1:46" ht="5.25" hidden="1" customHeight="1" x14ac:dyDescent="0.2">
      <c r="F90" s="49"/>
    </row>
    <row r="91" spans="1:46" ht="13.5" customHeight="1" x14ac:dyDescent="0.2"/>
    <row r="93" spans="1:46" s="50" customFormat="1" ht="15" customHeight="1" x14ac:dyDescent="0.25">
      <c r="B93" s="61" t="s">
        <v>52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51"/>
      <c r="O93" s="52" t="s">
        <v>53</v>
      </c>
      <c r="P93" s="52"/>
      <c r="Q93" s="52"/>
      <c r="R93" s="52"/>
      <c r="S93" s="52"/>
      <c r="T93" s="52"/>
      <c r="U93" s="52"/>
      <c r="V93" s="52"/>
      <c r="W93" s="52"/>
      <c r="AD93" s="52"/>
      <c r="AE93" s="52"/>
    </row>
    <row r="94" spans="1:46" s="50" customFormat="1" ht="15.75" x14ac:dyDescent="0.2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51"/>
      <c r="O94" s="52"/>
      <c r="P94" s="52"/>
      <c r="Q94" s="52"/>
      <c r="R94" s="52"/>
      <c r="S94" s="52"/>
      <c r="T94" s="52"/>
      <c r="U94" s="52"/>
      <c r="V94" s="52"/>
      <c r="W94" s="52"/>
      <c r="AD94" s="52"/>
      <c r="AE94" s="52"/>
    </row>
    <row r="95" spans="1:46" s="50" customFormat="1" ht="15.75" x14ac:dyDescent="0.25"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51"/>
      <c r="O95" s="52"/>
      <c r="P95" s="52"/>
      <c r="Q95" s="52"/>
      <c r="R95" s="52"/>
      <c r="S95" s="52"/>
      <c r="T95" s="52"/>
      <c r="U95" s="52"/>
      <c r="V95" s="52"/>
      <c r="W95" s="52"/>
      <c r="AD95" s="52"/>
      <c r="AE95" s="52"/>
    </row>
    <row r="96" spans="1:46" ht="15.75" x14ac:dyDescent="0.25"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53"/>
      <c r="O96" s="54"/>
      <c r="P96" s="54"/>
      <c r="Q96" s="54"/>
      <c r="R96" s="54"/>
      <c r="S96" s="54"/>
      <c r="T96" s="54"/>
      <c r="U96" s="54"/>
      <c r="V96" s="54"/>
      <c r="W96" s="54"/>
      <c r="AD96" s="54"/>
      <c r="AE96" s="54"/>
    </row>
    <row r="97" spans="2:31" ht="15.75" x14ac:dyDescent="0.25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53"/>
      <c r="O97" s="53"/>
      <c r="P97" s="53"/>
      <c r="Q97" s="53"/>
      <c r="R97" s="53"/>
      <c r="S97" s="53"/>
      <c r="T97" s="53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</row>
    <row r="98" spans="2:31" ht="15.75" x14ac:dyDescent="0.2"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</row>
  </sheetData>
  <mergeCells count="68">
    <mergeCell ref="AS41:AS46"/>
    <mergeCell ref="AS47:AS52"/>
    <mergeCell ref="AS54:AS74"/>
    <mergeCell ref="AS76:AS81"/>
    <mergeCell ref="AS84:AS89"/>
    <mergeCell ref="AT84:AT89"/>
    <mergeCell ref="AT76:AT81"/>
    <mergeCell ref="AT54:AT74"/>
    <mergeCell ref="AT47:AT52"/>
    <mergeCell ref="AT41:AT46"/>
    <mergeCell ref="A4:AT4"/>
    <mergeCell ref="A6:A8"/>
    <mergeCell ref="AS11:AS16"/>
    <mergeCell ref="AS17:AS22"/>
    <mergeCell ref="AS29:AS34"/>
    <mergeCell ref="AT29:AT34"/>
    <mergeCell ref="AA7:AC7"/>
    <mergeCell ref="I7:K7"/>
    <mergeCell ref="L7:N7"/>
    <mergeCell ref="O7:Q7"/>
    <mergeCell ref="R7:T7"/>
    <mergeCell ref="U7:W7"/>
    <mergeCell ref="X7:Z7"/>
    <mergeCell ref="AP7:AR7"/>
    <mergeCell ref="AM7:AO7"/>
    <mergeCell ref="AJ7:AL7"/>
    <mergeCell ref="AT17:AT22"/>
    <mergeCell ref="AS23:AS28"/>
    <mergeCell ref="AS35:AS40"/>
    <mergeCell ref="AT35:AT40"/>
    <mergeCell ref="AT11:AT16"/>
    <mergeCell ref="C23:C28"/>
    <mergeCell ref="D17:D22"/>
    <mergeCell ref="D23:D28"/>
    <mergeCell ref="AG7:AI7"/>
    <mergeCell ref="AD7:AF7"/>
    <mergeCell ref="A54:C74"/>
    <mergeCell ref="AS6:AS8"/>
    <mergeCell ref="AT6:AT8"/>
    <mergeCell ref="AT23:AT28"/>
    <mergeCell ref="D11:D16"/>
    <mergeCell ref="E6:E9"/>
    <mergeCell ref="I6:AR6"/>
    <mergeCell ref="F6:H7"/>
    <mergeCell ref="B11:B16"/>
    <mergeCell ref="B23:B28"/>
    <mergeCell ref="A29:A34"/>
    <mergeCell ref="A11:A16"/>
    <mergeCell ref="B17:B22"/>
    <mergeCell ref="C17:C22"/>
    <mergeCell ref="D29:D34"/>
    <mergeCell ref="C11:C16"/>
    <mergeCell ref="AS3:AT3"/>
    <mergeCell ref="B93:M97"/>
    <mergeCell ref="R1:Y1"/>
    <mergeCell ref="X2:Y2"/>
    <mergeCell ref="C29:C34"/>
    <mergeCell ref="A41:C46"/>
    <mergeCell ref="A47:C52"/>
    <mergeCell ref="A53:C53"/>
    <mergeCell ref="B6:B9"/>
    <mergeCell ref="C6:C9"/>
    <mergeCell ref="A35:D40"/>
    <mergeCell ref="B29:B34"/>
    <mergeCell ref="A17:A22"/>
    <mergeCell ref="A23:A28"/>
    <mergeCell ref="A84:C89"/>
    <mergeCell ref="A76:C81"/>
  </mergeCells>
  <pageMargins left="0" right="0" top="0.19685039370078741" bottom="0" header="0.31496062992125984" footer="0.19685039370078741"/>
  <pageSetup paperSize="8" scale="55" fitToHeight="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Слюсаренко</dc:creator>
  <cp:lastModifiedBy>ogr1</cp:lastModifiedBy>
  <cp:lastPrinted>2021-07-08T12:14:51Z</cp:lastPrinted>
  <dcterms:created xsi:type="dcterms:W3CDTF">2017-07-13T09:34:43Z</dcterms:created>
  <dcterms:modified xsi:type="dcterms:W3CDTF">2021-07-08T12:22:10Z</dcterms:modified>
</cp:coreProperties>
</file>