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4" yWindow="-14" windowWidth="17606" windowHeight="6371" firstSheet="2" activeTab="3"/>
  </bookViews>
  <sheets>
    <sheet name="2019 план" sheetId="10" state="hidden" r:id="rId1"/>
    <sheet name="за февраль 2019" sheetId="12" state="hidden" r:id="rId2"/>
    <sheet name="2021 (4кв)  " sheetId="30" r:id="rId3"/>
    <sheet name="Целевые" sheetId="27" r:id="rId4"/>
  </sheets>
  <definedNames>
    <definedName name="_xlnm.Print_Titles" localSheetId="2">'2021 (4кв)  '!$8:$11</definedName>
    <definedName name="_xlnm.Print_Area" localSheetId="2">'2021 (4кв)  '!$A$1:$AS$147</definedName>
    <definedName name="_xlnm.Print_Area" localSheetId="3">Целевые!$A$1:$G$19</definedName>
  </definedNames>
  <calcPr calcId="125725"/>
</workbook>
</file>

<file path=xl/calcChain.xml><?xml version="1.0" encoding="utf-8"?>
<calcChain xmlns="http://schemas.openxmlformats.org/spreadsheetml/2006/main">
  <c r="U115" i="30"/>
  <c r="AL14"/>
  <c r="AL70" s="1"/>
  <c r="AL73"/>
  <c r="F70"/>
  <c r="AJ70"/>
  <c r="J10" i="27"/>
  <c r="J11"/>
  <c r="AQ135" i="30" l="1"/>
  <c r="AP135"/>
  <c r="AO135"/>
  <c r="AQ98"/>
  <c r="AQ101"/>
  <c r="AN98"/>
  <c r="AN101"/>
  <c r="AK98"/>
  <c r="AK101"/>
  <c r="AP98"/>
  <c r="AP100"/>
  <c r="AB114"/>
  <c r="AE114"/>
  <c r="AH114"/>
  <c r="AK114"/>
  <c r="AQ117"/>
  <c r="AK117"/>
  <c r="AH117"/>
  <c r="AE117"/>
  <c r="AB117"/>
  <c r="AB103"/>
  <c r="AE103"/>
  <c r="AH103"/>
  <c r="AK103"/>
  <c r="AQ103"/>
  <c r="AQ106"/>
  <c r="AK106"/>
  <c r="AH106"/>
  <c r="AE106"/>
  <c r="AB106"/>
  <c r="AK93"/>
  <c r="AN93"/>
  <c r="AQ93"/>
  <c r="AQ96"/>
  <c r="AN96"/>
  <c r="AK96"/>
  <c r="AB87"/>
  <c r="AE87"/>
  <c r="AH87"/>
  <c r="AK87"/>
  <c r="AN87"/>
  <c r="AQ87"/>
  <c r="AQ90"/>
  <c r="AN90"/>
  <c r="AK90"/>
  <c r="AH90"/>
  <c r="AE90"/>
  <c r="AB90"/>
  <c r="AK81"/>
  <c r="AN81"/>
  <c r="AQ81"/>
  <c r="AQ84"/>
  <c r="AN84"/>
  <c r="AK84"/>
  <c r="AQ76"/>
  <c r="AQ79"/>
  <c r="AN76"/>
  <c r="AN79"/>
  <c r="AK76"/>
  <c r="AK79"/>
  <c r="AN73"/>
  <c r="AN70"/>
  <c r="AK70"/>
  <c r="AK73"/>
  <c r="AH70"/>
  <c r="AH73"/>
  <c r="AE70"/>
  <c r="AE73"/>
  <c r="AK60"/>
  <c r="AK63"/>
  <c r="G60"/>
  <c r="G63"/>
  <c r="F53"/>
  <c r="F106"/>
  <c r="R106"/>
  <c r="D29"/>
  <c r="F32"/>
  <c r="E17"/>
  <c r="F17"/>
  <c r="F63"/>
  <c r="F11" i="27"/>
  <c r="K106" i="30"/>
  <c r="E133"/>
  <c r="M47"/>
  <c r="P47"/>
  <c r="S47"/>
  <c r="V47"/>
  <c r="AI19"/>
  <c r="AI17"/>
  <c r="AI14"/>
  <c r="AG19"/>
  <c r="AF19"/>
  <c r="AF14" s="1"/>
  <c r="AL53" l="1"/>
  <c r="AN53" s="1"/>
  <c r="AF53"/>
  <c r="AH53" s="1"/>
  <c r="AO19"/>
  <c r="AO139" l="1"/>
  <c r="AN139"/>
  <c r="AM139"/>
  <c r="AL139"/>
  <c r="AK139"/>
  <c r="AJ139"/>
  <c r="AI139"/>
  <c r="AH139"/>
  <c r="AG139"/>
  <c r="AF139"/>
  <c r="AE139"/>
  <c r="AD139"/>
  <c r="AC139"/>
  <c r="AB139"/>
  <c r="AA139"/>
  <c r="Z139"/>
  <c r="Y139"/>
  <c r="X139"/>
  <c r="W139"/>
  <c r="V139"/>
  <c r="U139"/>
  <c r="T139"/>
  <c r="S139"/>
  <c r="R139"/>
  <c r="Q139"/>
  <c r="O139"/>
  <c r="N139"/>
  <c r="L139"/>
  <c r="K139"/>
  <c r="I139"/>
  <c r="H139"/>
  <c r="F139"/>
  <c r="E139"/>
  <c r="AQ138"/>
  <c r="AP138"/>
  <c r="AO138"/>
  <c r="AN138"/>
  <c r="AM138"/>
  <c r="AL138"/>
  <c r="AK138"/>
  <c r="AJ138"/>
  <c r="AI138"/>
  <c r="AG138"/>
  <c r="AF138"/>
  <c r="AE138"/>
  <c r="AD138"/>
  <c r="AC138"/>
  <c r="AB138"/>
  <c r="AA138"/>
  <c r="Z138"/>
  <c r="Y138"/>
  <c r="X138"/>
  <c r="W138"/>
  <c r="U138"/>
  <c r="V138" s="1"/>
  <c r="T138"/>
  <c r="S138"/>
  <c r="R138"/>
  <c r="Q138"/>
  <c r="P138"/>
  <c r="O138"/>
  <c r="N138"/>
  <c r="M138"/>
  <c r="L138"/>
  <c r="K138"/>
  <c r="J138"/>
  <c r="I138"/>
  <c r="H138"/>
  <c r="AO137"/>
  <c r="AN137"/>
  <c r="AM137"/>
  <c r="AL137"/>
  <c r="AK137"/>
  <c r="AJ137"/>
  <c r="AI137"/>
  <c r="AH137"/>
  <c r="AG137"/>
  <c r="AF137"/>
  <c r="AE137"/>
  <c r="AD137"/>
  <c r="AC137"/>
  <c r="AB137"/>
  <c r="AA137"/>
  <c r="Z137"/>
  <c r="Y137"/>
  <c r="X137"/>
  <c r="W137"/>
  <c r="U137"/>
  <c r="T137"/>
  <c r="S137"/>
  <c r="R137"/>
  <c r="Q137"/>
  <c r="O137"/>
  <c r="N137"/>
  <c r="L137"/>
  <c r="K137"/>
  <c r="I137"/>
  <c r="H137"/>
  <c r="AO136"/>
  <c r="AN136"/>
  <c r="AN135" s="1"/>
  <c r="AM136"/>
  <c r="AL136"/>
  <c r="AL135" s="1"/>
  <c r="AK136"/>
  <c r="AJ136"/>
  <c r="AJ135" s="1"/>
  <c r="AI136"/>
  <c r="AH136"/>
  <c r="AG136"/>
  <c r="AF136"/>
  <c r="AE136"/>
  <c r="AD136"/>
  <c r="AD135" s="1"/>
  <c r="AC136"/>
  <c r="AB136"/>
  <c r="AB135" s="1"/>
  <c r="AA136"/>
  <c r="Z136"/>
  <c r="Z135" s="1"/>
  <c r="Y136"/>
  <c r="X136"/>
  <c r="X135" s="1"/>
  <c r="W136"/>
  <c r="U136"/>
  <c r="T136"/>
  <c r="S136"/>
  <c r="R136"/>
  <c r="Q136"/>
  <c r="O136"/>
  <c r="N136"/>
  <c r="L136"/>
  <c r="K136"/>
  <c r="I136"/>
  <c r="H136"/>
  <c r="F136"/>
  <c r="E136"/>
  <c r="AM135"/>
  <c r="AK135"/>
  <c r="AI135"/>
  <c r="AG135"/>
  <c r="AE135"/>
  <c r="AC135"/>
  <c r="AA135"/>
  <c r="Y135"/>
  <c r="W135"/>
  <c r="U135"/>
  <c r="V135" s="1"/>
  <c r="T135"/>
  <c r="S135"/>
  <c r="R135"/>
  <c r="Q135"/>
  <c r="O135"/>
  <c r="N135"/>
  <c r="L135"/>
  <c r="K135"/>
  <c r="I135"/>
  <c r="H135"/>
  <c r="AO134"/>
  <c r="AN134"/>
  <c r="AM134"/>
  <c r="AL134"/>
  <c r="AK134"/>
  <c r="AJ134"/>
  <c r="AI134"/>
  <c r="AH134"/>
  <c r="AG134"/>
  <c r="AF134"/>
  <c r="AE134"/>
  <c r="AD134"/>
  <c r="AC134"/>
  <c r="AB134"/>
  <c r="AA134"/>
  <c r="Z134"/>
  <c r="Y134"/>
  <c r="X134"/>
  <c r="W134"/>
  <c r="V134"/>
  <c r="U134"/>
  <c r="T134"/>
  <c r="S134"/>
  <c r="R134"/>
  <c r="Q134"/>
  <c r="O134"/>
  <c r="N134"/>
  <c r="L134"/>
  <c r="K134"/>
  <c r="I134"/>
  <c r="H134"/>
  <c r="F134"/>
  <c r="E134"/>
  <c r="E131"/>
  <c r="AP129"/>
  <c r="V129"/>
  <c r="S129"/>
  <c r="AQ128"/>
  <c r="AP128"/>
  <c r="AN128"/>
  <c r="AN125" s="1"/>
  <c r="AM128"/>
  <c r="AL128"/>
  <c r="AK128"/>
  <c r="AJ128"/>
  <c r="AI128"/>
  <c r="AG128"/>
  <c r="AF128"/>
  <c r="AD128"/>
  <c r="AE128" s="1"/>
  <c r="AE125" s="1"/>
  <c r="AC128"/>
  <c r="AA128"/>
  <c r="Z128"/>
  <c r="X128"/>
  <c r="U128"/>
  <c r="T128"/>
  <c r="R128"/>
  <c r="S128" s="1"/>
  <c r="S125" s="1"/>
  <c r="Q128"/>
  <c r="O128"/>
  <c r="L128"/>
  <c r="K128"/>
  <c r="J128"/>
  <c r="I128"/>
  <c r="H128"/>
  <c r="AN127"/>
  <c r="AK127"/>
  <c r="AH127"/>
  <c r="AE127"/>
  <c r="AB127"/>
  <c r="Y127"/>
  <c r="V127"/>
  <c r="S127"/>
  <c r="V126"/>
  <c r="S126"/>
  <c r="AK125"/>
  <c r="AI125"/>
  <c r="AF125"/>
  <c r="AC125"/>
  <c r="Z125"/>
  <c r="T125"/>
  <c r="Q125"/>
  <c r="O125"/>
  <c r="K125"/>
  <c r="I125"/>
  <c r="H125"/>
  <c r="AO124"/>
  <c r="AN124"/>
  <c r="AM124"/>
  <c r="AL124"/>
  <c r="AK124"/>
  <c r="AJ124"/>
  <c r="AI124"/>
  <c r="AH124"/>
  <c r="AG124"/>
  <c r="AF124"/>
  <c r="AE124"/>
  <c r="AD124"/>
  <c r="AC124"/>
  <c r="AB124"/>
  <c r="AA124"/>
  <c r="Z124"/>
  <c r="Y124"/>
  <c r="X124"/>
  <c r="W124"/>
  <c r="V124"/>
  <c r="U124"/>
  <c r="T124"/>
  <c r="S124"/>
  <c r="R124"/>
  <c r="Q124"/>
  <c r="O124"/>
  <c r="N124"/>
  <c r="L124"/>
  <c r="K124"/>
  <c r="I124"/>
  <c r="H124"/>
  <c r="F124"/>
  <c r="E124"/>
  <c r="AP123"/>
  <c r="AO123"/>
  <c r="AM123"/>
  <c r="AJ123"/>
  <c r="AI123"/>
  <c r="AG123"/>
  <c r="AD123"/>
  <c r="AC123"/>
  <c r="AE123" s="1"/>
  <c r="AE120" s="1"/>
  <c r="AA123"/>
  <c r="AB123" s="1"/>
  <c r="AB120" s="1"/>
  <c r="Z123"/>
  <c r="X123"/>
  <c r="W123"/>
  <c r="Y123" s="1"/>
  <c r="U123"/>
  <c r="F123" s="1"/>
  <c r="T123"/>
  <c r="R123"/>
  <c r="O123"/>
  <c r="P123" s="1"/>
  <c r="N123"/>
  <c r="L123"/>
  <c r="K123"/>
  <c r="I123"/>
  <c r="J123" s="1"/>
  <c r="H123"/>
  <c r="AO122"/>
  <c r="AN122"/>
  <c r="AM122"/>
  <c r="AL122"/>
  <c r="AK122"/>
  <c r="AJ122"/>
  <c r="AI122"/>
  <c r="AH122"/>
  <c r="AG122"/>
  <c r="AF122"/>
  <c r="AE122"/>
  <c r="AD122"/>
  <c r="AC122"/>
  <c r="AB122"/>
  <c r="AA122"/>
  <c r="Z122"/>
  <c r="Y122"/>
  <c r="X122"/>
  <c r="W122"/>
  <c r="V122"/>
  <c r="U122"/>
  <c r="T122"/>
  <c r="S122"/>
  <c r="R122"/>
  <c r="Q122"/>
  <c r="O122"/>
  <c r="N122"/>
  <c r="L122"/>
  <c r="K122"/>
  <c r="I122"/>
  <c r="H122"/>
  <c r="F122"/>
  <c r="E122"/>
  <c r="AO121"/>
  <c r="AN121"/>
  <c r="AM121"/>
  <c r="AL121"/>
  <c r="AK121"/>
  <c r="AJ121"/>
  <c r="AI121"/>
  <c r="AH121"/>
  <c r="AG121"/>
  <c r="AF121"/>
  <c r="AE121"/>
  <c r="AD121"/>
  <c r="AC121"/>
  <c r="AB121"/>
  <c r="AA121"/>
  <c r="Z121"/>
  <c r="Y121"/>
  <c r="X121"/>
  <c r="W121"/>
  <c r="V121"/>
  <c r="U121"/>
  <c r="T121"/>
  <c r="S121"/>
  <c r="R121"/>
  <c r="Q121"/>
  <c r="O121"/>
  <c r="N121"/>
  <c r="L121"/>
  <c r="K121"/>
  <c r="I121"/>
  <c r="H121"/>
  <c r="F121"/>
  <c r="E121"/>
  <c r="AO120"/>
  <c r="AM120"/>
  <c r="AJ120"/>
  <c r="AI120"/>
  <c r="AG120"/>
  <c r="AD120"/>
  <c r="AC120"/>
  <c r="AA120"/>
  <c r="Z120"/>
  <c r="X120"/>
  <c r="Y120" s="1"/>
  <c r="W120"/>
  <c r="U120"/>
  <c r="T120"/>
  <c r="R120"/>
  <c r="O120"/>
  <c r="N120"/>
  <c r="L120"/>
  <c r="M120" s="1"/>
  <c r="K120"/>
  <c r="I120"/>
  <c r="H120"/>
  <c r="AO112"/>
  <c r="AL112"/>
  <c r="AI112"/>
  <c r="AI109" s="1"/>
  <c r="AG112"/>
  <c r="AF112"/>
  <c r="AF109" s="1"/>
  <c r="AC112"/>
  <c r="AA112"/>
  <c r="Z112"/>
  <c r="X112"/>
  <c r="W112"/>
  <c r="U112"/>
  <c r="T112"/>
  <c r="R112"/>
  <c r="Q112"/>
  <c r="O112"/>
  <c r="N112"/>
  <c r="L112"/>
  <c r="K112"/>
  <c r="I112"/>
  <c r="H112"/>
  <c r="AP110"/>
  <c r="AO109"/>
  <c r="AL109"/>
  <c r="AG109"/>
  <c r="AC109"/>
  <c r="AA109"/>
  <c r="Z109"/>
  <c r="X109"/>
  <c r="W109"/>
  <c r="U109"/>
  <c r="T109"/>
  <c r="R109"/>
  <c r="Q109"/>
  <c r="O109"/>
  <c r="N109"/>
  <c r="L109"/>
  <c r="K109"/>
  <c r="I109"/>
  <c r="H109"/>
  <c r="AO108"/>
  <c r="AO118" s="1"/>
  <c r="R107"/>
  <c r="Q107"/>
  <c r="O107"/>
  <c r="N107"/>
  <c r="E107" s="1"/>
  <c r="F107"/>
  <c r="G107" s="1"/>
  <c r="AO102"/>
  <c r="AM102"/>
  <c r="AL102"/>
  <c r="AJ102"/>
  <c r="AI102"/>
  <c r="AG102"/>
  <c r="AF102"/>
  <c r="AD102"/>
  <c r="AC102"/>
  <c r="AA102"/>
  <c r="Z102"/>
  <c r="X102"/>
  <c r="W102"/>
  <c r="U102"/>
  <c r="T102"/>
  <c r="R102"/>
  <c r="Q102"/>
  <c r="O102"/>
  <c r="N102"/>
  <c r="L102"/>
  <c r="K102"/>
  <c r="I102"/>
  <c r="H102"/>
  <c r="F102"/>
  <c r="E102"/>
  <c r="AP101"/>
  <c r="AM101"/>
  <c r="AL101"/>
  <c r="AJ101"/>
  <c r="AI101"/>
  <c r="AG101"/>
  <c r="AF101"/>
  <c r="AD101"/>
  <c r="AC101"/>
  <c r="AA101"/>
  <c r="Z101"/>
  <c r="X101"/>
  <c r="U101"/>
  <c r="T101"/>
  <c r="R101"/>
  <c r="Q101"/>
  <c r="O101"/>
  <c r="L101"/>
  <c r="K101"/>
  <c r="I101"/>
  <c r="H101"/>
  <c r="AO100"/>
  <c r="AM100"/>
  <c r="AL100"/>
  <c r="AJ100"/>
  <c r="AI100"/>
  <c r="AG100"/>
  <c r="AF100"/>
  <c r="AD100"/>
  <c r="AD98" s="1"/>
  <c r="AE98" s="1"/>
  <c r="AC100"/>
  <c r="AA100"/>
  <c r="Z100"/>
  <c r="X100"/>
  <c r="X98" s="1"/>
  <c r="W100"/>
  <c r="U100"/>
  <c r="T100"/>
  <c r="R100"/>
  <c r="R98" s="1"/>
  <c r="S98" s="1"/>
  <c r="Q100"/>
  <c r="O100"/>
  <c r="N100"/>
  <c r="L100"/>
  <c r="K100"/>
  <c r="I100"/>
  <c r="I98" s="1"/>
  <c r="H100"/>
  <c r="AO99"/>
  <c r="AM99"/>
  <c r="AL99"/>
  <c r="AJ99"/>
  <c r="AI99"/>
  <c r="AG99"/>
  <c r="AF99"/>
  <c r="AF98" s="1"/>
  <c r="AD99"/>
  <c r="AC99"/>
  <c r="AA99"/>
  <c r="Z99"/>
  <c r="Z98" s="1"/>
  <c r="X99"/>
  <c r="W99"/>
  <c r="U99"/>
  <c r="T99"/>
  <c r="T98" s="1"/>
  <c r="R99"/>
  <c r="Q99"/>
  <c r="O99"/>
  <c r="N99"/>
  <c r="L99"/>
  <c r="K99"/>
  <c r="I99"/>
  <c r="H99"/>
  <c r="F99"/>
  <c r="E99"/>
  <c r="AL98"/>
  <c r="AI98"/>
  <c r="AG98"/>
  <c r="AC98"/>
  <c r="AA98"/>
  <c r="U98"/>
  <c r="V98" s="1"/>
  <c r="Q98"/>
  <c r="O98"/>
  <c r="K98"/>
  <c r="H98"/>
  <c r="AO96"/>
  <c r="AO128" s="1"/>
  <c r="AO125" s="1"/>
  <c r="AH96"/>
  <c r="AE96"/>
  <c r="AB96"/>
  <c r="Y96"/>
  <c r="W96"/>
  <c r="W128" s="1"/>
  <c r="W125" s="1"/>
  <c r="V96"/>
  <c r="S96"/>
  <c r="P96"/>
  <c r="N96"/>
  <c r="N128" s="1"/>
  <c r="M96"/>
  <c r="F96"/>
  <c r="F101" s="1"/>
  <c r="F95"/>
  <c r="F100" s="1"/>
  <c r="E95"/>
  <c r="AP93"/>
  <c r="AM93"/>
  <c r="AL93"/>
  <c r="AJ93"/>
  <c r="AI93"/>
  <c r="AG93"/>
  <c r="AF93"/>
  <c r="AH93" s="1"/>
  <c r="AD93"/>
  <c r="AE93" s="1"/>
  <c r="AC93"/>
  <c r="AA93"/>
  <c r="Z93"/>
  <c r="X93"/>
  <c r="Y93" s="1"/>
  <c r="W93"/>
  <c r="U93"/>
  <c r="T93"/>
  <c r="R93"/>
  <c r="S93" s="1"/>
  <c r="Q93"/>
  <c r="O93"/>
  <c r="N93"/>
  <c r="L93"/>
  <c r="M93" s="1"/>
  <c r="K93"/>
  <c r="I93"/>
  <c r="H93"/>
  <c r="AO91"/>
  <c r="AL91"/>
  <c r="AI91"/>
  <c r="AF91"/>
  <c r="AC91"/>
  <c r="Z91"/>
  <c r="W91"/>
  <c r="T91"/>
  <c r="Q91"/>
  <c r="O91"/>
  <c r="N91"/>
  <c r="L91"/>
  <c r="K91"/>
  <c r="I91"/>
  <c r="H91"/>
  <c r="F91"/>
  <c r="E91"/>
  <c r="AP90"/>
  <c r="AO90"/>
  <c r="AM90"/>
  <c r="AJ90"/>
  <c r="AI90"/>
  <c r="AG90"/>
  <c r="AD90"/>
  <c r="AC90"/>
  <c r="AA90"/>
  <c r="Z90"/>
  <c r="X90"/>
  <c r="W90"/>
  <c r="Y90" s="1"/>
  <c r="U90"/>
  <c r="T90"/>
  <c r="R90"/>
  <c r="O90"/>
  <c r="P90" s="1"/>
  <c r="N90"/>
  <c r="L90"/>
  <c r="K90"/>
  <c r="I90"/>
  <c r="J90" s="1"/>
  <c r="H90"/>
  <c r="AP89"/>
  <c r="AO89"/>
  <c r="AM89"/>
  <c r="AL89"/>
  <c r="AJ89"/>
  <c r="AI89"/>
  <c r="AG89"/>
  <c r="AF89"/>
  <c r="AD89"/>
  <c r="AC89"/>
  <c r="AA89"/>
  <c r="Z89"/>
  <c r="X89"/>
  <c r="W89"/>
  <c r="U89"/>
  <c r="T89"/>
  <c r="R89"/>
  <c r="Q89"/>
  <c r="O89"/>
  <c r="N89"/>
  <c r="L89"/>
  <c r="K89"/>
  <c r="I89"/>
  <c r="H89"/>
  <c r="AO88"/>
  <c r="AL88"/>
  <c r="AI88"/>
  <c r="AF88"/>
  <c r="AC88"/>
  <c r="Z88"/>
  <c r="W88"/>
  <c r="T88"/>
  <c r="Q88"/>
  <c r="O88"/>
  <c r="N88"/>
  <c r="L88"/>
  <c r="K88"/>
  <c r="I88"/>
  <c r="H88"/>
  <c r="F88"/>
  <c r="E88"/>
  <c r="F85"/>
  <c r="G85" s="1"/>
  <c r="E85"/>
  <c r="AL84"/>
  <c r="AL123" s="1"/>
  <c r="AL120" s="1"/>
  <c r="AF84"/>
  <c r="AF123" s="1"/>
  <c r="AF120" s="1"/>
  <c r="AE84"/>
  <c r="AB84"/>
  <c r="Y84"/>
  <c r="V84"/>
  <c r="Q84"/>
  <c r="Q123" s="1"/>
  <c r="P84"/>
  <c r="M84"/>
  <c r="J84"/>
  <c r="F84"/>
  <c r="E84"/>
  <c r="F83"/>
  <c r="E83"/>
  <c r="AP81"/>
  <c r="AO81"/>
  <c r="AM81"/>
  <c r="AL81"/>
  <c r="AJ81"/>
  <c r="AI81"/>
  <c r="AG81"/>
  <c r="AD81"/>
  <c r="AC81"/>
  <c r="AA81"/>
  <c r="AB81" s="1"/>
  <c r="Z81"/>
  <c r="X81"/>
  <c r="W81"/>
  <c r="U81"/>
  <c r="V81" s="1"/>
  <c r="T81"/>
  <c r="R81"/>
  <c r="Q81"/>
  <c r="O81"/>
  <c r="P81" s="1"/>
  <c r="N81"/>
  <c r="L81"/>
  <c r="K81"/>
  <c r="I81"/>
  <c r="J81" s="1"/>
  <c r="H81"/>
  <c r="AH79"/>
  <c r="AE79"/>
  <c r="AB79"/>
  <c r="Y79"/>
  <c r="V79"/>
  <c r="S79"/>
  <c r="P79"/>
  <c r="M79"/>
  <c r="J79"/>
  <c r="F79"/>
  <c r="F90" s="1"/>
  <c r="E79"/>
  <c r="E90" s="1"/>
  <c r="F78"/>
  <c r="F89" s="1"/>
  <c r="E78"/>
  <c r="E89" s="1"/>
  <c r="AP76"/>
  <c r="AP87" s="1"/>
  <c r="AO76"/>
  <c r="AO87" s="1"/>
  <c r="AM76"/>
  <c r="AM87" s="1"/>
  <c r="AL76"/>
  <c r="AL87" s="1"/>
  <c r="AJ76"/>
  <c r="AJ87" s="1"/>
  <c r="AI76"/>
  <c r="AI87" s="1"/>
  <c r="AG76"/>
  <c r="AG87" s="1"/>
  <c r="AF76"/>
  <c r="AD76"/>
  <c r="AC76"/>
  <c r="AE76" s="1"/>
  <c r="AA76"/>
  <c r="Z76"/>
  <c r="Z87" s="1"/>
  <c r="X76"/>
  <c r="W76"/>
  <c r="W87" s="1"/>
  <c r="U76"/>
  <c r="T76"/>
  <c r="T87" s="1"/>
  <c r="R76"/>
  <c r="Q76"/>
  <c r="Q87" s="1"/>
  <c r="O76"/>
  <c r="N76"/>
  <c r="N87" s="1"/>
  <c r="L76"/>
  <c r="K76"/>
  <c r="K87" s="1"/>
  <c r="I76"/>
  <c r="H76"/>
  <c r="H87" s="1"/>
  <c r="F76"/>
  <c r="E76"/>
  <c r="F68"/>
  <c r="E68"/>
  <c r="F67"/>
  <c r="E67"/>
  <c r="AP65"/>
  <c r="AO65"/>
  <c r="AM65"/>
  <c r="AL65"/>
  <c r="AJ65"/>
  <c r="AI65"/>
  <c r="AG65"/>
  <c r="AF65"/>
  <c r="AD65"/>
  <c r="AC65"/>
  <c r="AA65"/>
  <c r="Z65"/>
  <c r="X65"/>
  <c r="W65"/>
  <c r="U65"/>
  <c r="T65"/>
  <c r="R65"/>
  <c r="Q65"/>
  <c r="O65"/>
  <c r="N65"/>
  <c r="L65"/>
  <c r="K65"/>
  <c r="I65"/>
  <c r="H65"/>
  <c r="F65"/>
  <c r="E65"/>
  <c r="E63"/>
  <c r="F62"/>
  <c r="E62"/>
  <c r="E60" s="1"/>
  <c r="AP60"/>
  <c r="AM60"/>
  <c r="AL60"/>
  <c r="AJ60"/>
  <c r="AI60"/>
  <c r="AG60"/>
  <c r="AF60"/>
  <c r="AD60"/>
  <c r="AC60"/>
  <c r="AA60"/>
  <c r="Z60"/>
  <c r="X60"/>
  <c r="W60"/>
  <c r="U60"/>
  <c r="T60"/>
  <c r="R60"/>
  <c r="Q60"/>
  <c r="O60"/>
  <c r="N60"/>
  <c r="L60"/>
  <c r="K60"/>
  <c r="I60"/>
  <c r="H60"/>
  <c r="F60"/>
  <c r="F58"/>
  <c r="E58"/>
  <c r="F57"/>
  <c r="F55" s="1"/>
  <c r="E57"/>
  <c r="AP55"/>
  <c r="AM55"/>
  <c r="AL55"/>
  <c r="AJ55"/>
  <c r="AI55"/>
  <c r="AG55"/>
  <c r="AF55"/>
  <c r="AD55"/>
  <c r="AC55"/>
  <c r="AA55"/>
  <c r="Z55"/>
  <c r="X55"/>
  <c r="W55"/>
  <c r="U55"/>
  <c r="T55"/>
  <c r="R55"/>
  <c r="Q55"/>
  <c r="O55"/>
  <c r="N55"/>
  <c r="L55"/>
  <c r="K55"/>
  <c r="I55"/>
  <c r="H55"/>
  <c r="E55"/>
  <c r="AH138"/>
  <c r="V53"/>
  <c r="F138"/>
  <c r="E53"/>
  <c r="E138" s="1"/>
  <c r="F52"/>
  <c r="F137" s="1"/>
  <c r="F135" s="1"/>
  <c r="E52"/>
  <c r="E137" s="1"/>
  <c r="E135" s="1"/>
  <c r="AP50"/>
  <c r="AM50"/>
  <c r="AL50"/>
  <c r="AJ50"/>
  <c r="AI50"/>
  <c r="AG50"/>
  <c r="AF50"/>
  <c r="AD50"/>
  <c r="AC50"/>
  <c r="AA50"/>
  <c r="Z50"/>
  <c r="X50"/>
  <c r="W50"/>
  <c r="U50"/>
  <c r="V50" s="1"/>
  <c r="T50"/>
  <c r="R50"/>
  <c r="Q50"/>
  <c r="O50"/>
  <c r="N50"/>
  <c r="L50"/>
  <c r="K50"/>
  <c r="I50"/>
  <c r="H50"/>
  <c r="F48"/>
  <c r="G48" s="1"/>
  <c r="E48"/>
  <c r="AH47"/>
  <c r="AE47"/>
  <c r="Y47"/>
  <c r="F47"/>
  <c r="E47"/>
  <c r="F46"/>
  <c r="E46"/>
  <c r="E132" s="1"/>
  <c r="AP44"/>
  <c r="AO44"/>
  <c r="AM44"/>
  <c r="AL44"/>
  <c r="AJ44"/>
  <c r="AI44"/>
  <c r="AG44"/>
  <c r="AH44" s="1"/>
  <c r="AF44"/>
  <c r="AD44"/>
  <c r="AC44"/>
  <c r="AA44"/>
  <c r="Z44"/>
  <c r="X44"/>
  <c r="Y44" s="1"/>
  <c r="W44"/>
  <c r="U44"/>
  <c r="T44"/>
  <c r="R44"/>
  <c r="Q44"/>
  <c r="O44"/>
  <c r="N44"/>
  <c r="L44"/>
  <c r="M44" s="1"/>
  <c r="K44"/>
  <c r="I44"/>
  <c r="H44"/>
  <c r="F44"/>
  <c r="E44"/>
  <c r="AP43"/>
  <c r="AO43"/>
  <c r="AM43"/>
  <c r="AL43"/>
  <c r="AJ43"/>
  <c r="AI43"/>
  <c r="AG43"/>
  <c r="AF43"/>
  <c r="AD43"/>
  <c r="AC43"/>
  <c r="AA43"/>
  <c r="Z43"/>
  <c r="X43"/>
  <c r="W43"/>
  <c r="U43"/>
  <c r="T43"/>
  <c r="R43"/>
  <c r="Q43"/>
  <c r="O43"/>
  <c r="N43"/>
  <c r="L43"/>
  <c r="K43"/>
  <c r="I43"/>
  <c r="H43"/>
  <c r="F43"/>
  <c r="E43"/>
  <c r="AP42"/>
  <c r="AO42"/>
  <c r="AM42"/>
  <c r="AL42"/>
  <c r="AJ42"/>
  <c r="AI42"/>
  <c r="AG42"/>
  <c r="AF42"/>
  <c r="AD42"/>
  <c r="AC42"/>
  <c r="AA42"/>
  <c r="Z42"/>
  <c r="X42"/>
  <c r="W42"/>
  <c r="U42"/>
  <c r="T42"/>
  <c r="R42"/>
  <c r="Q42"/>
  <c r="O42"/>
  <c r="N42"/>
  <c r="L42"/>
  <c r="K42"/>
  <c r="I42"/>
  <c r="H42"/>
  <c r="F42"/>
  <c r="E42"/>
  <c r="AP41"/>
  <c r="AO41"/>
  <c r="AM41"/>
  <c r="AL41"/>
  <c r="AJ41"/>
  <c r="AI41"/>
  <c r="AG41"/>
  <c r="AF41"/>
  <c r="AD41"/>
  <c r="AC41"/>
  <c r="AA41"/>
  <c r="Z41"/>
  <c r="X41"/>
  <c r="W41"/>
  <c r="U41"/>
  <c r="T41"/>
  <c r="R41"/>
  <c r="Q41"/>
  <c r="O41"/>
  <c r="N41"/>
  <c r="L41"/>
  <c r="K41"/>
  <c r="I41"/>
  <c r="H41"/>
  <c r="F41"/>
  <c r="E41"/>
  <c r="AP40"/>
  <c r="AO40"/>
  <c r="AM40"/>
  <c r="AL40"/>
  <c r="AJ40"/>
  <c r="AI40"/>
  <c r="AG40"/>
  <c r="AF40"/>
  <c r="AD40"/>
  <c r="AC40"/>
  <c r="AA40"/>
  <c r="Z40"/>
  <c r="X40"/>
  <c r="W40"/>
  <c r="U40"/>
  <c r="T40"/>
  <c r="R40"/>
  <c r="Q40"/>
  <c r="O40"/>
  <c r="N40"/>
  <c r="L40"/>
  <c r="K40"/>
  <c r="I40"/>
  <c r="H40"/>
  <c r="F40"/>
  <c r="E40"/>
  <c r="AP39"/>
  <c r="AO39"/>
  <c r="AM39"/>
  <c r="AL39"/>
  <c r="AJ39"/>
  <c r="AI39"/>
  <c r="AG39"/>
  <c r="AF39"/>
  <c r="AD39"/>
  <c r="AC39"/>
  <c r="AA39"/>
  <c r="Z39"/>
  <c r="X39"/>
  <c r="W39"/>
  <c r="U39"/>
  <c r="T39"/>
  <c r="R39"/>
  <c r="Q39"/>
  <c r="O39"/>
  <c r="N39"/>
  <c r="L39"/>
  <c r="K39"/>
  <c r="I39"/>
  <c r="H39"/>
  <c r="E37"/>
  <c r="AP36"/>
  <c r="AO36"/>
  <c r="AM36"/>
  <c r="AL36"/>
  <c r="AJ36"/>
  <c r="AI36"/>
  <c r="AG36"/>
  <c r="AF36"/>
  <c r="AD36"/>
  <c r="AC36"/>
  <c r="AA36"/>
  <c r="Z36"/>
  <c r="X36"/>
  <c r="W36"/>
  <c r="U36"/>
  <c r="T36"/>
  <c r="R36"/>
  <c r="Q36"/>
  <c r="O36"/>
  <c r="N36"/>
  <c r="L36"/>
  <c r="K36"/>
  <c r="I36"/>
  <c r="H36"/>
  <c r="F36"/>
  <c r="E36"/>
  <c r="F35"/>
  <c r="E35"/>
  <c r="AP34"/>
  <c r="AO34"/>
  <c r="AM34"/>
  <c r="AL34"/>
  <c r="AJ34"/>
  <c r="AI34"/>
  <c r="AG34"/>
  <c r="AF34"/>
  <c r="AD34"/>
  <c r="AC34"/>
  <c r="AA34"/>
  <c r="Z34"/>
  <c r="X34"/>
  <c r="W34"/>
  <c r="U34"/>
  <c r="T34"/>
  <c r="R34"/>
  <c r="Q34"/>
  <c r="O34"/>
  <c r="N34"/>
  <c r="L34"/>
  <c r="K34"/>
  <c r="I34"/>
  <c r="H34"/>
  <c r="F34"/>
  <c r="E34"/>
  <c r="F29"/>
  <c r="E32"/>
  <c r="AJ31"/>
  <c r="AJ29" s="1"/>
  <c r="F31"/>
  <c r="E31"/>
  <c r="AP29"/>
  <c r="AO29"/>
  <c r="AM29"/>
  <c r="AL29"/>
  <c r="AI29"/>
  <c r="AG29"/>
  <c r="AF29"/>
  <c r="AD29"/>
  <c r="AC29"/>
  <c r="AA29"/>
  <c r="Z29"/>
  <c r="X29"/>
  <c r="W29"/>
  <c r="U29"/>
  <c r="T29"/>
  <c r="R29"/>
  <c r="Q29"/>
  <c r="O29"/>
  <c r="N29"/>
  <c r="L29"/>
  <c r="K29"/>
  <c r="I29"/>
  <c r="H29"/>
  <c r="E29"/>
  <c r="AP112"/>
  <c r="AM112"/>
  <c r="AM109" s="1"/>
  <c r="AJ112"/>
  <c r="AJ109" s="1"/>
  <c r="AD27"/>
  <c r="AD112" s="1"/>
  <c r="AD109" s="1"/>
  <c r="E27"/>
  <c r="E112" s="1"/>
  <c r="E109" s="1"/>
  <c r="AP26"/>
  <c r="AO26"/>
  <c r="AM26"/>
  <c r="AL26"/>
  <c r="AJ26"/>
  <c r="AI26"/>
  <c r="AG26"/>
  <c r="AF26"/>
  <c r="AD26"/>
  <c r="AC26"/>
  <c r="AA26"/>
  <c r="Z26"/>
  <c r="X26"/>
  <c r="W26"/>
  <c r="U26"/>
  <c r="T26"/>
  <c r="R26"/>
  <c r="Q26"/>
  <c r="O26"/>
  <c r="N26"/>
  <c r="L26"/>
  <c r="K26"/>
  <c r="I26"/>
  <c r="H26"/>
  <c r="F26"/>
  <c r="E26"/>
  <c r="F25"/>
  <c r="E25"/>
  <c r="AP24"/>
  <c r="AO24"/>
  <c r="AM24"/>
  <c r="AL24"/>
  <c r="AJ24"/>
  <c r="AI24"/>
  <c r="AG24"/>
  <c r="AG14" s="1"/>
  <c r="AF24"/>
  <c r="AD24"/>
  <c r="AC24"/>
  <c r="AA24"/>
  <c r="Z24"/>
  <c r="X24"/>
  <c r="W24"/>
  <c r="U24"/>
  <c r="T24"/>
  <c r="R24"/>
  <c r="Q24"/>
  <c r="O24"/>
  <c r="N24"/>
  <c r="L24"/>
  <c r="K24"/>
  <c r="I24"/>
  <c r="H24"/>
  <c r="E24"/>
  <c r="AM22"/>
  <c r="AJ22"/>
  <c r="AG22"/>
  <c r="AD22"/>
  <c r="AC22"/>
  <c r="AA22"/>
  <c r="Z22"/>
  <c r="X22"/>
  <c r="W22"/>
  <c r="U22"/>
  <c r="T22"/>
  <c r="R22"/>
  <c r="Q22"/>
  <c r="O22"/>
  <c r="N22"/>
  <c r="L22"/>
  <c r="K22"/>
  <c r="I22"/>
  <c r="H22"/>
  <c r="F22"/>
  <c r="F19" s="1"/>
  <c r="E22"/>
  <c r="G17" s="1"/>
  <c r="AP21"/>
  <c r="AO21"/>
  <c r="AM21"/>
  <c r="AL21"/>
  <c r="AJ21"/>
  <c r="AI21"/>
  <c r="AG21"/>
  <c r="AF21"/>
  <c r="AD21"/>
  <c r="AC21"/>
  <c r="AA21"/>
  <c r="Z21"/>
  <c r="X21"/>
  <c r="W21"/>
  <c r="U21"/>
  <c r="T21"/>
  <c r="R21"/>
  <c r="Q21"/>
  <c r="O21"/>
  <c r="N21"/>
  <c r="L21"/>
  <c r="K21"/>
  <c r="I21"/>
  <c r="H21"/>
  <c r="F21"/>
  <c r="E21"/>
  <c r="E19" s="1"/>
  <c r="AP19"/>
  <c r="I19"/>
  <c r="H19"/>
  <c r="AP18"/>
  <c r="AO18"/>
  <c r="AM18"/>
  <c r="AL18"/>
  <c r="AJ18"/>
  <c r="AI18"/>
  <c r="AG18"/>
  <c r="AF18"/>
  <c r="AD18"/>
  <c r="AC18"/>
  <c r="AA18"/>
  <c r="Z18"/>
  <c r="X18"/>
  <c r="W18"/>
  <c r="U18"/>
  <c r="T18"/>
  <c r="R18"/>
  <c r="Q18"/>
  <c r="O18"/>
  <c r="N18"/>
  <c r="L18"/>
  <c r="K18"/>
  <c r="I18"/>
  <c r="H18"/>
  <c r="F18"/>
  <c r="E18"/>
  <c r="AQ17"/>
  <c r="AQ133" s="1"/>
  <c r="AP17"/>
  <c r="AP133" s="1"/>
  <c r="AO17"/>
  <c r="AO133" s="1"/>
  <c r="AN17"/>
  <c r="AN133" s="1"/>
  <c r="AM17"/>
  <c r="AM133" s="1"/>
  <c r="AL17"/>
  <c r="AL133" s="1"/>
  <c r="AK17"/>
  <c r="AK133" s="1"/>
  <c r="AJ17"/>
  <c r="AJ133" s="1"/>
  <c r="AI133"/>
  <c r="AH17"/>
  <c r="AG17"/>
  <c r="AG133" s="1"/>
  <c r="AF17"/>
  <c r="AF133" s="1"/>
  <c r="AE17"/>
  <c r="AD17"/>
  <c r="AD133" s="1"/>
  <c r="AC17"/>
  <c r="AC133" s="1"/>
  <c r="AB17"/>
  <c r="AB133" s="1"/>
  <c r="AA17"/>
  <c r="AA133" s="1"/>
  <c r="Z17"/>
  <c r="Z133" s="1"/>
  <c r="Y17"/>
  <c r="X17"/>
  <c r="X133" s="1"/>
  <c r="W17"/>
  <c r="W133" s="1"/>
  <c r="V17"/>
  <c r="U17"/>
  <c r="U133" s="1"/>
  <c r="T17"/>
  <c r="T133" s="1"/>
  <c r="S17"/>
  <c r="R17"/>
  <c r="R133" s="1"/>
  <c r="Q17"/>
  <c r="Q133" s="1"/>
  <c r="P17"/>
  <c r="O17"/>
  <c r="O133" s="1"/>
  <c r="N17"/>
  <c r="N133" s="1"/>
  <c r="M17"/>
  <c r="L17"/>
  <c r="L133" s="1"/>
  <c r="K17"/>
  <c r="K133" s="1"/>
  <c r="J17"/>
  <c r="J133" s="1"/>
  <c r="I17"/>
  <c r="I133" s="1"/>
  <c r="H17"/>
  <c r="H133" s="1"/>
  <c r="AQ16"/>
  <c r="AQ132" s="1"/>
  <c r="AP16"/>
  <c r="AP132" s="1"/>
  <c r="AO16"/>
  <c r="AO132" s="1"/>
  <c r="AN16"/>
  <c r="AN132" s="1"/>
  <c r="AM16"/>
  <c r="AM132" s="1"/>
  <c r="AL16"/>
  <c r="AL132" s="1"/>
  <c r="AK16"/>
  <c r="AK132" s="1"/>
  <c r="AJ16"/>
  <c r="AJ132" s="1"/>
  <c r="AI16"/>
  <c r="AI132" s="1"/>
  <c r="AH16"/>
  <c r="AH132" s="1"/>
  <c r="AG16"/>
  <c r="AG132" s="1"/>
  <c r="AF16"/>
  <c r="AF132" s="1"/>
  <c r="AE16"/>
  <c r="AE132" s="1"/>
  <c r="AD16"/>
  <c r="AD132" s="1"/>
  <c r="AC16"/>
  <c r="AC132" s="1"/>
  <c r="AB16"/>
  <c r="AB132" s="1"/>
  <c r="AA16"/>
  <c r="AA132" s="1"/>
  <c r="Z16"/>
  <c r="Z132" s="1"/>
  <c r="Y16"/>
  <c r="Y132" s="1"/>
  <c r="X16"/>
  <c r="X132" s="1"/>
  <c r="W16"/>
  <c r="W132" s="1"/>
  <c r="V16"/>
  <c r="V132" s="1"/>
  <c r="U16"/>
  <c r="U132" s="1"/>
  <c r="T16"/>
  <c r="T132" s="1"/>
  <c r="S16"/>
  <c r="S132" s="1"/>
  <c r="R16"/>
  <c r="R132" s="1"/>
  <c r="Q16"/>
  <c r="Q132" s="1"/>
  <c r="P16"/>
  <c r="P132" s="1"/>
  <c r="O16"/>
  <c r="O132" s="1"/>
  <c r="N16"/>
  <c r="N132" s="1"/>
  <c r="M16"/>
  <c r="M132" s="1"/>
  <c r="L16"/>
  <c r="L132" s="1"/>
  <c r="K16"/>
  <c r="K132" s="1"/>
  <c r="J16"/>
  <c r="J132" s="1"/>
  <c r="I16"/>
  <c r="I132" s="1"/>
  <c r="H16"/>
  <c r="H132" s="1"/>
  <c r="G16"/>
  <c r="G132" s="1"/>
  <c r="F16"/>
  <c r="E16"/>
  <c r="AQ15"/>
  <c r="AQ131" s="1"/>
  <c r="AP15"/>
  <c r="AP131" s="1"/>
  <c r="AO15"/>
  <c r="AO131" s="1"/>
  <c r="AN15"/>
  <c r="AN131" s="1"/>
  <c r="AM15"/>
  <c r="AM131" s="1"/>
  <c r="AL15"/>
  <c r="AL131" s="1"/>
  <c r="AK15"/>
  <c r="AK131" s="1"/>
  <c r="AJ15"/>
  <c r="AJ131" s="1"/>
  <c r="AI15"/>
  <c r="AI131" s="1"/>
  <c r="AH15"/>
  <c r="AH131" s="1"/>
  <c r="AG15"/>
  <c r="AG131" s="1"/>
  <c r="AF15"/>
  <c r="AF131" s="1"/>
  <c r="AE15"/>
  <c r="AE131" s="1"/>
  <c r="AD15"/>
  <c r="AD131" s="1"/>
  <c r="AC15"/>
  <c r="AC131" s="1"/>
  <c r="AB15"/>
  <c r="AB131" s="1"/>
  <c r="AA15"/>
  <c r="AA131" s="1"/>
  <c r="Z15"/>
  <c r="Z131" s="1"/>
  <c r="Y15"/>
  <c r="Y131" s="1"/>
  <c r="X15"/>
  <c r="X131" s="1"/>
  <c r="W15"/>
  <c r="W131" s="1"/>
  <c r="V15"/>
  <c r="V131" s="1"/>
  <c r="U15"/>
  <c r="U131" s="1"/>
  <c r="T15"/>
  <c r="T131" s="1"/>
  <c r="S15"/>
  <c r="S131" s="1"/>
  <c r="R15"/>
  <c r="R131" s="1"/>
  <c r="Q15"/>
  <c r="Q131" s="1"/>
  <c r="P15"/>
  <c r="P131" s="1"/>
  <c r="O15"/>
  <c r="O131" s="1"/>
  <c r="N15"/>
  <c r="N131" s="1"/>
  <c r="M15"/>
  <c r="M131" s="1"/>
  <c r="L15"/>
  <c r="L131" s="1"/>
  <c r="K15"/>
  <c r="K131" s="1"/>
  <c r="J15"/>
  <c r="J131" s="1"/>
  <c r="I15"/>
  <c r="I131" s="1"/>
  <c r="H15"/>
  <c r="H131" s="1"/>
  <c r="G15"/>
  <c r="G131" s="1"/>
  <c r="F15"/>
  <c r="F131" s="1"/>
  <c r="E15"/>
  <c r="AQ14"/>
  <c r="AQ130" s="1"/>
  <c r="AO14"/>
  <c r="AN14"/>
  <c r="AN130" s="1"/>
  <c r="AM14"/>
  <c r="AK14"/>
  <c r="AK130" s="1"/>
  <c r="AH14"/>
  <c r="AE14"/>
  <c r="AD14"/>
  <c r="AC14"/>
  <c r="AB14"/>
  <c r="AB130" s="1"/>
  <c r="AA14"/>
  <c r="Z14"/>
  <c r="Y14"/>
  <c r="X14"/>
  <c r="W14"/>
  <c r="V14"/>
  <c r="U14"/>
  <c r="T14"/>
  <c r="S14"/>
  <c r="R14"/>
  <c r="Q14"/>
  <c r="P14"/>
  <c r="O14"/>
  <c r="N14"/>
  <c r="M14"/>
  <c r="L14"/>
  <c r="K14"/>
  <c r="J14"/>
  <c r="J130" s="1"/>
  <c r="I14"/>
  <c r="H14"/>
  <c r="V90" l="1"/>
  <c r="V123"/>
  <c r="F50"/>
  <c r="F39" s="1"/>
  <c r="V120"/>
  <c r="M128"/>
  <c r="F128"/>
  <c r="F125" s="1"/>
  <c r="AJ14"/>
  <c r="G44"/>
  <c r="S44"/>
  <c r="AP14"/>
  <c r="E14"/>
  <c r="G14"/>
  <c r="L98"/>
  <c r="M98" s="1"/>
  <c r="M101"/>
  <c r="AM98"/>
  <c r="AJ98"/>
  <c r="AH128"/>
  <c r="AH125" s="1"/>
  <c r="AB125"/>
  <c r="AB128"/>
  <c r="AB93"/>
  <c r="V93"/>
  <c r="V128"/>
  <c r="P93"/>
  <c r="L125"/>
  <c r="M125"/>
  <c r="AD87"/>
  <c r="AE81"/>
  <c r="AA87"/>
  <c r="X87"/>
  <c r="Y87" s="1"/>
  <c r="Y81"/>
  <c r="U87"/>
  <c r="V87" s="1"/>
  <c r="I87"/>
  <c r="J120"/>
  <c r="L87"/>
  <c r="M81"/>
  <c r="F81"/>
  <c r="F87" s="1"/>
  <c r="R87"/>
  <c r="S87" s="1"/>
  <c r="S81"/>
  <c r="O87"/>
  <c r="P87" s="1"/>
  <c r="P120"/>
  <c r="M90"/>
  <c r="M123"/>
  <c r="G84"/>
  <c r="AQ123"/>
  <c r="AK123"/>
  <c r="AK120" s="1"/>
  <c r="E81"/>
  <c r="G42"/>
  <c r="E50"/>
  <c r="AH50"/>
  <c r="AF135"/>
  <c r="L70"/>
  <c r="M39"/>
  <c r="X70"/>
  <c r="Y39"/>
  <c r="L73"/>
  <c r="M42"/>
  <c r="X73"/>
  <c r="Y42"/>
  <c r="M133"/>
  <c r="S133"/>
  <c r="F27"/>
  <c r="I70"/>
  <c r="O70"/>
  <c r="Q70"/>
  <c r="T70"/>
  <c r="V39"/>
  <c r="AA70"/>
  <c r="AD70"/>
  <c r="AD37" s="1"/>
  <c r="AF70"/>
  <c r="AI70"/>
  <c r="AO70"/>
  <c r="E71"/>
  <c r="H71"/>
  <c r="K71"/>
  <c r="N71"/>
  <c r="Q71"/>
  <c r="T71"/>
  <c r="W71"/>
  <c r="Z71"/>
  <c r="AC71"/>
  <c r="AF71"/>
  <c r="AI71"/>
  <c r="AL71"/>
  <c r="AO71"/>
  <c r="E72"/>
  <c r="H72"/>
  <c r="K72"/>
  <c r="N72"/>
  <c r="Q72"/>
  <c r="T72"/>
  <c r="W72"/>
  <c r="Z72"/>
  <c r="AC72"/>
  <c r="AF72"/>
  <c r="AI72"/>
  <c r="AL72"/>
  <c r="AO72"/>
  <c r="I73"/>
  <c r="O73"/>
  <c r="O106" s="1"/>
  <c r="Q73"/>
  <c r="T73"/>
  <c r="T106" s="1"/>
  <c r="T117" s="1"/>
  <c r="V42"/>
  <c r="AA73"/>
  <c r="AD73"/>
  <c r="AD106" s="1"/>
  <c r="AD117" s="1"/>
  <c r="AG73"/>
  <c r="AJ73"/>
  <c r="AJ106" s="1"/>
  <c r="AJ117" s="1"/>
  <c r="AM73"/>
  <c r="AP73"/>
  <c r="F74"/>
  <c r="I74"/>
  <c r="L74"/>
  <c r="O74"/>
  <c r="R74"/>
  <c r="U74"/>
  <c r="X74"/>
  <c r="AA74"/>
  <c r="AD74"/>
  <c r="AG74"/>
  <c r="AJ74"/>
  <c r="AM74"/>
  <c r="AP74"/>
  <c r="Y130"/>
  <c r="AH130"/>
  <c r="J87"/>
  <c r="M87"/>
  <c r="AP118"/>
  <c r="G90"/>
  <c r="T104"/>
  <c r="Z104"/>
  <c r="AF104"/>
  <c r="AL104"/>
  <c r="H105"/>
  <c r="H116" s="1"/>
  <c r="K105"/>
  <c r="K116" s="1"/>
  <c r="N105"/>
  <c r="N116" s="1"/>
  <c r="Q105"/>
  <c r="Q116" s="1"/>
  <c r="T105"/>
  <c r="T116" s="1"/>
  <c r="W105"/>
  <c r="W116" s="1"/>
  <c r="Z105"/>
  <c r="Z116" s="1"/>
  <c r="AC105"/>
  <c r="AC116" s="1"/>
  <c r="AF105"/>
  <c r="AF116" s="1"/>
  <c r="AI105"/>
  <c r="AI116" s="1"/>
  <c r="AL105"/>
  <c r="AL116" s="1"/>
  <c r="AL127" s="1"/>
  <c r="AO105"/>
  <c r="AO116" s="1"/>
  <c r="F98"/>
  <c r="AB98"/>
  <c r="AH98"/>
  <c r="I106"/>
  <c r="AA106"/>
  <c r="AA117" s="1"/>
  <c r="AG106"/>
  <c r="AG117" s="1"/>
  <c r="AM106"/>
  <c r="AM117" s="1"/>
  <c r="R70"/>
  <c r="S70" s="1"/>
  <c r="S39"/>
  <c r="AG70"/>
  <c r="AH39"/>
  <c r="R73"/>
  <c r="S42"/>
  <c r="AC73"/>
  <c r="AE42"/>
  <c r="H70"/>
  <c r="K70"/>
  <c r="N70"/>
  <c r="P39"/>
  <c r="U70"/>
  <c r="V70" s="1"/>
  <c r="W70"/>
  <c r="Z70"/>
  <c r="AC70"/>
  <c r="AE39"/>
  <c r="AJ37"/>
  <c r="AM70"/>
  <c r="AM37" s="1"/>
  <c r="AP70"/>
  <c r="AP37" s="1"/>
  <c r="F71"/>
  <c r="F104" s="1"/>
  <c r="I71"/>
  <c r="I104" s="1"/>
  <c r="L71"/>
  <c r="L104" s="1"/>
  <c r="O71"/>
  <c r="O104" s="1"/>
  <c r="R71"/>
  <c r="R104" s="1"/>
  <c r="U71"/>
  <c r="U104" s="1"/>
  <c r="X71"/>
  <c r="X104" s="1"/>
  <c r="AA71"/>
  <c r="AA104" s="1"/>
  <c r="AD71"/>
  <c r="AD104" s="1"/>
  <c r="AG71"/>
  <c r="AG104" s="1"/>
  <c r="AJ71"/>
  <c r="AJ104" s="1"/>
  <c r="AM71"/>
  <c r="AM104" s="1"/>
  <c r="AP71"/>
  <c r="AP104" s="1"/>
  <c r="F72"/>
  <c r="I72"/>
  <c r="L72"/>
  <c r="L105" s="1"/>
  <c r="L116" s="1"/>
  <c r="O72"/>
  <c r="R72"/>
  <c r="R105" s="1"/>
  <c r="R116" s="1"/>
  <c r="R127" s="1"/>
  <c r="U72"/>
  <c r="X72"/>
  <c r="X105" s="1"/>
  <c r="X116" s="1"/>
  <c r="X127" s="1"/>
  <c r="X125" s="1"/>
  <c r="Y125" s="1"/>
  <c r="AA72"/>
  <c r="AD72"/>
  <c r="AD105" s="1"/>
  <c r="AD116" s="1"/>
  <c r="AD127" s="1"/>
  <c r="AD125" s="1"/>
  <c r="AG72"/>
  <c r="AJ72"/>
  <c r="AJ105" s="1"/>
  <c r="AJ116" s="1"/>
  <c r="AJ127" s="1"/>
  <c r="AJ125" s="1"/>
  <c r="AM72"/>
  <c r="AP72"/>
  <c r="H73"/>
  <c r="K73"/>
  <c r="N73"/>
  <c r="P42"/>
  <c r="U73"/>
  <c r="V73" s="1"/>
  <c r="W73"/>
  <c r="Z73"/>
  <c r="AF73"/>
  <c r="AF106" s="1"/>
  <c r="AF117" s="1"/>
  <c r="AI73"/>
  <c r="AO73"/>
  <c r="E74"/>
  <c r="H74"/>
  <c r="K74"/>
  <c r="N74"/>
  <c r="Q74"/>
  <c r="T74"/>
  <c r="W74"/>
  <c r="Z74"/>
  <c r="AC74"/>
  <c r="AF74"/>
  <c r="AI74"/>
  <c r="AL74"/>
  <c r="AO74"/>
  <c r="E73"/>
  <c r="AF87"/>
  <c r="E104"/>
  <c r="H104"/>
  <c r="K104"/>
  <c r="N104"/>
  <c r="Q104"/>
  <c r="W104"/>
  <c r="AC104"/>
  <c r="AI104"/>
  <c r="AO104"/>
  <c r="I105"/>
  <c r="I116" s="1"/>
  <c r="O105"/>
  <c r="O116" s="1"/>
  <c r="U105"/>
  <c r="U116" s="1"/>
  <c r="U127" s="1"/>
  <c r="AA105"/>
  <c r="AA116" s="1"/>
  <c r="AA127" s="1"/>
  <c r="AA125" s="1"/>
  <c r="AG105"/>
  <c r="AG116" s="1"/>
  <c r="AG127" s="1"/>
  <c r="AG125" s="1"/>
  <c r="AM105"/>
  <c r="AM116" s="1"/>
  <c r="AM127" s="1"/>
  <c r="AM125" s="1"/>
  <c r="E105"/>
  <c r="E116" s="1"/>
  <c r="H106"/>
  <c r="H117" s="1"/>
  <c r="N125"/>
  <c r="P128"/>
  <c r="AH42"/>
  <c r="H130"/>
  <c r="K130"/>
  <c r="O130"/>
  <c r="Q130"/>
  <c r="U130"/>
  <c r="W130"/>
  <c r="AA130"/>
  <c r="AD130"/>
  <c r="AF130"/>
  <c r="AJ130"/>
  <c r="AM130"/>
  <c r="AP130"/>
  <c r="F132"/>
  <c r="Y133"/>
  <c r="AH133"/>
  <c r="G135"/>
  <c r="G138"/>
  <c r="J76"/>
  <c r="P76"/>
  <c r="V76"/>
  <c r="AB76"/>
  <c r="AH76"/>
  <c r="AF81"/>
  <c r="AH81" s="1"/>
  <c r="S84"/>
  <c r="AH84"/>
  <c r="AC87"/>
  <c r="AF90"/>
  <c r="AL90"/>
  <c r="AL106" s="1"/>
  <c r="F93"/>
  <c r="AO93"/>
  <c r="E96"/>
  <c r="G96" s="1"/>
  <c r="E100"/>
  <c r="L106"/>
  <c r="N101"/>
  <c r="P101"/>
  <c r="V101"/>
  <c r="X106"/>
  <c r="Z106"/>
  <c r="Z117" s="1"/>
  <c r="AB101"/>
  <c r="AH101"/>
  <c r="F108"/>
  <c r="F118" s="1"/>
  <c r="I108"/>
  <c r="I118" s="1"/>
  <c r="L108"/>
  <c r="L118" s="1"/>
  <c r="O108"/>
  <c r="O118" s="1"/>
  <c r="R108"/>
  <c r="R118" s="1"/>
  <c r="R129" s="1"/>
  <c r="U108"/>
  <c r="U118" s="1"/>
  <c r="U129" s="1"/>
  <c r="X108"/>
  <c r="X118" s="1"/>
  <c r="AA108"/>
  <c r="AA118" s="1"/>
  <c r="AD108"/>
  <c r="AD118" s="1"/>
  <c r="AG108"/>
  <c r="AG118" s="1"/>
  <c r="AJ108"/>
  <c r="AJ118" s="1"/>
  <c r="AM108"/>
  <c r="AM118" s="1"/>
  <c r="F105"/>
  <c r="F116" s="1"/>
  <c r="AP105"/>
  <c r="K117"/>
  <c r="AN123"/>
  <c r="AN120" s="1"/>
  <c r="AH135"/>
  <c r="Q120"/>
  <c r="S120" s="1"/>
  <c r="S123"/>
  <c r="E123"/>
  <c r="E120" s="1"/>
  <c r="I130"/>
  <c r="L130"/>
  <c r="M130" s="1"/>
  <c r="N130"/>
  <c r="P44"/>
  <c r="R130"/>
  <c r="S130" s="1"/>
  <c r="T130"/>
  <c r="V44"/>
  <c r="V130" s="1"/>
  <c r="X130"/>
  <c r="Z130"/>
  <c r="AC130"/>
  <c r="AE44"/>
  <c r="AE130" s="1"/>
  <c r="AG130"/>
  <c r="AI130"/>
  <c r="AL130"/>
  <c r="AO130"/>
  <c r="E130"/>
  <c r="G47"/>
  <c r="P133"/>
  <c r="V133"/>
  <c r="AE133"/>
  <c r="G53"/>
  <c r="G76"/>
  <c r="M76"/>
  <c r="S76"/>
  <c r="Y76"/>
  <c r="G79"/>
  <c r="Q90"/>
  <c r="S90" s="1"/>
  <c r="AP106"/>
  <c r="S101"/>
  <c r="W101"/>
  <c r="AC106"/>
  <c r="AC117" s="1"/>
  <c r="AE101"/>
  <c r="AI106"/>
  <c r="AI117" s="1"/>
  <c r="AO101"/>
  <c r="E108"/>
  <c r="E118" s="1"/>
  <c r="H108"/>
  <c r="H118" s="1"/>
  <c r="K108"/>
  <c r="K118" s="1"/>
  <c r="N108"/>
  <c r="N118" s="1"/>
  <c r="Q108"/>
  <c r="Q118" s="1"/>
  <c r="T108"/>
  <c r="T118" s="1"/>
  <c r="W108"/>
  <c r="W118" s="1"/>
  <c r="Z108"/>
  <c r="Z118" s="1"/>
  <c r="AC108"/>
  <c r="AC118" s="1"/>
  <c r="AF108"/>
  <c r="AF118" s="1"/>
  <c r="AI108"/>
  <c r="AI118" s="1"/>
  <c r="AL108"/>
  <c r="AL118" s="1"/>
  <c r="AP120"/>
  <c r="AQ120" s="1"/>
  <c r="AH123"/>
  <c r="AH120" s="1"/>
  <c r="P125"/>
  <c r="E128"/>
  <c r="Y128"/>
  <c r="P107"/>
  <c r="AL117" l="1"/>
  <c r="AN117" s="1"/>
  <c r="AN106"/>
  <c r="G128"/>
  <c r="N106"/>
  <c r="N117" s="1"/>
  <c r="U106"/>
  <c r="V106" s="1"/>
  <c r="G81"/>
  <c r="E87"/>
  <c r="G87" s="1"/>
  <c r="G50"/>
  <c r="E39"/>
  <c r="G39" s="1"/>
  <c r="P130"/>
  <c r="O115"/>
  <c r="O103"/>
  <c r="I115"/>
  <c r="I103"/>
  <c r="AP125"/>
  <c r="G123"/>
  <c r="F120"/>
  <c r="G120" s="1"/>
  <c r="Y101"/>
  <c r="W98"/>
  <c r="Y98" s="1"/>
  <c r="W106"/>
  <c r="W117" s="1"/>
  <c r="AP126"/>
  <c r="AP117"/>
  <c r="AP127" s="1"/>
  <c r="R117"/>
  <c r="E93"/>
  <c r="G93" s="1"/>
  <c r="E101"/>
  <c r="AO115"/>
  <c r="AC115"/>
  <c r="AC114" s="1"/>
  <c r="AC103"/>
  <c r="Q115"/>
  <c r="K115"/>
  <c r="K114" s="1"/>
  <c r="K103"/>
  <c r="E115"/>
  <c r="AJ115"/>
  <c r="AJ114" s="1"/>
  <c r="AJ103"/>
  <c r="AD115"/>
  <c r="AD114" s="1"/>
  <c r="AD103"/>
  <c r="X115"/>
  <c r="X103"/>
  <c r="R115"/>
  <c r="R103"/>
  <c r="AL115"/>
  <c r="AL114" s="1"/>
  <c r="AN114" s="1"/>
  <c r="AL103"/>
  <c r="AN103" s="1"/>
  <c r="Z115"/>
  <c r="Z114" s="1"/>
  <c r="Z103"/>
  <c r="F112"/>
  <c r="F24"/>
  <c r="F14" s="1"/>
  <c r="F73"/>
  <c r="N98"/>
  <c r="P98" s="1"/>
  <c r="AP121"/>
  <c r="E70"/>
  <c r="S73"/>
  <c r="Q106"/>
  <c r="Q117" s="1"/>
  <c r="P73"/>
  <c r="F37"/>
  <c r="Y73"/>
  <c r="M73"/>
  <c r="Y70"/>
  <c r="M70"/>
  <c r="AO106"/>
  <c r="AO117" s="1"/>
  <c r="AO98"/>
  <c r="X117"/>
  <c r="Y117" s="1"/>
  <c r="Y106"/>
  <c r="L117"/>
  <c r="M117" s="1"/>
  <c r="M106"/>
  <c r="P106"/>
  <c r="O117"/>
  <c r="P117" s="1"/>
  <c r="AI115"/>
  <c r="AI114" s="1"/>
  <c r="AI103"/>
  <c r="W115"/>
  <c r="W114" s="1"/>
  <c r="W103"/>
  <c r="N115"/>
  <c r="N114" s="1"/>
  <c r="N103"/>
  <c r="H115"/>
  <c r="H114" s="1"/>
  <c r="H103"/>
  <c r="AM115"/>
  <c r="AM114" s="1"/>
  <c r="AM103"/>
  <c r="AG115"/>
  <c r="AG114" s="1"/>
  <c r="AG103"/>
  <c r="AA115"/>
  <c r="AA114" s="1"/>
  <c r="AA103"/>
  <c r="J106"/>
  <c r="I117"/>
  <c r="J117" s="1"/>
  <c r="AL125"/>
  <c r="E127"/>
  <c r="E125" s="1"/>
  <c r="G125" s="1"/>
  <c r="AF115"/>
  <c r="AF114" s="1"/>
  <c r="AF103"/>
  <c r="T115"/>
  <c r="T114" s="1"/>
  <c r="T103"/>
  <c r="L115"/>
  <c r="L103"/>
  <c r="F115"/>
  <c r="AP103"/>
  <c r="P70"/>
  <c r="AP122"/>
  <c r="U117" l="1"/>
  <c r="V117" s="1"/>
  <c r="U103"/>
  <c r="V103" s="1"/>
  <c r="L114"/>
  <c r="M114" s="1"/>
  <c r="M103"/>
  <c r="U126"/>
  <c r="U125" s="1"/>
  <c r="V125" s="1"/>
  <c r="G70"/>
  <c r="F130"/>
  <c r="G130" s="1"/>
  <c r="E106"/>
  <c r="G101"/>
  <c r="E98"/>
  <c r="G98" s="1"/>
  <c r="AQ125"/>
  <c r="Y103"/>
  <c r="Q103"/>
  <c r="S103" s="1"/>
  <c r="AO103"/>
  <c r="S106"/>
  <c r="I114"/>
  <c r="J114" s="1"/>
  <c r="O114"/>
  <c r="P114" s="1"/>
  <c r="F133"/>
  <c r="G133" s="1"/>
  <c r="G112"/>
  <c r="F109"/>
  <c r="G109" s="1"/>
  <c r="R126"/>
  <c r="R125" s="1"/>
  <c r="R114"/>
  <c r="X114"/>
  <c r="Y114" s="1"/>
  <c r="Q114"/>
  <c r="AO114"/>
  <c r="S117"/>
  <c r="AP114"/>
  <c r="J103"/>
  <c r="P103"/>
  <c r="AP124" l="1"/>
  <c r="AP134" s="1"/>
  <c r="AQ114"/>
  <c r="U114"/>
  <c r="V114" s="1"/>
  <c r="S114"/>
  <c r="E117"/>
  <c r="E114" s="1"/>
  <c r="E103"/>
  <c r="G73"/>
  <c r="F117" l="1"/>
  <c r="F114" s="1"/>
  <c r="G106"/>
  <c r="F103"/>
  <c r="G103" s="1"/>
  <c r="G117" l="1"/>
  <c r="G114"/>
  <c r="O51" i="12" l="1"/>
  <c r="G52"/>
  <c r="AR51"/>
  <c r="AP51"/>
  <c r="AN51"/>
  <c r="AM51"/>
  <c r="AO51" s="1"/>
  <c r="AJ51"/>
  <c r="AH51"/>
  <c r="AG51"/>
  <c r="AE51"/>
  <c r="AD51"/>
  <c r="AB51"/>
  <c r="AA51"/>
  <c r="Y51"/>
  <c r="X51"/>
  <c r="V51"/>
  <c r="U51"/>
  <c r="S51"/>
  <c r="R51"/>
  <c r="P51"/>
  <c r="M51"/>
  <c r="L51"/>
  <c r="J51"/>
  <c r="I51"/>
  <c r="AP50"/>
  <c r="AN50"/>
  <c r="AM50"/>
  <c r="AJ50"/>
  <c r="AI50"/>
  <c r="AH50"/>
  <c r="AG50"/>
  <c r="AF50"/>
  <c r="AE50"/>
  <c r="AD50"/>
  <c r="AC50"/>
  <c r="AB50"/>
  <c r="AA50"/>
  <c r="Z50"/>
  <c r="Y50"/>
  <c r="X50"/>
  <c r="W50"/>
  <c r="V50"/>
  <c r="U50"/>
  <c r="T50"/>
  <c r="S50"/>
  <c r="R50"/>
  <c r="P50"/>
  <c r="O50"/>
  <c r="M50"/>
  <c r="L50"/>
  <c r="J50"/>
  <c r="I50"/>
  <c r="AR48"/>
  <c r="AO48"/>
  <c r="AL48"/>
  <c r="AL51" s="1"/>
  <c r="AI48"/>
  <c r="AI51" s="1"/>
  <c r="AF48"/>
  <c r="AF51" s="1"/>
  <c r="AC48"/>
  <c r="AC51" s="1"/>
  <c r="Z48"/>
  <c r="Z51" s="1"/>
  <c r="W48"/>
  <c r="W51" s="1"/>
  <c r="T48"/>
  <c r="T51" s="1"/>
  <c r="Q48"/>
  <c r="G48"/>
  <c r="F48"/>
  <c r="F51" s="1"/>
  <c r="G47"/>
  <c r="F47"/>
  <c r="F50" s="1"/>
  <c r="AQ46"/>
  <c r="AQ49" s="1"/>
  <c r="AP46"/>
  <c r="AP49" s="1"/>
  <c r="AN46"/>
  <c r="AN49" s="1"/>
  <c r="AM46"/>
  <c r="AO46" s="1"/>
  <c r="AK46"/>
  <c r="AJ46"/>
  <c r="AJ49" s="1"/>
  <c r="AH46"/>
  <c r="AH49" s="1"/>
  <c r="AG46"/>
  <c r="AI46" s="1"/>
  <c r="AE46"/>
  <c r="AE49" s="1"/>
  <c r="AD46"/>
  <c r="AD49" s="1"/>
  <c r="AB46"/>
  <c r="AB49" s="1"/>
  <c r="AA46"/>
  <c r="AC46" s="1"/>
  <c r="Y46"/>
  <c r="Y49" s="1"/>
  <c r="X46"/>
  <c r="X49" s="1"/>
  <c r="W46"/>
  <c r="U46"/>
  <c r="U49" s="1"/>
  <c r="S46"/>
  <c r="S49" s="1"/>
  <c r="R46"/>
  <c r="R49" s="1"/>
  <c r="O46"/>
  <c r="O49" s="1"/>
  <c r="M46"/>
  <c r="M49" s="1"/>
  <c r="N49" s="1"/>
  <c r="L46"/>
  <c r="L49" s="1"/>
  <c r="J46"/>
  <c r="J49" s="1"/>
  <c r="I46"/>
  <c r="I49" s="1"/>
  <c r="G46"/>
  <c r="AR45"/>
  <c r="N45"/>
  <c r="AO44"/>
  <c r="AL44"/>
  <c r="AI44"/>
  <c r="AF44"/>
  <c r="Z44"/>
  <c r="W44"/>
  <c r="T44"/>
  <c r="Q44"/>
  <c r="N44"/>
  <c r="G44"/>
  <c r="H44" s="1"/>
  <c r="F44"/>
  <c r="G43"/>
  <c r="G42" s="1"/>
  <c r="H42" s="1"/>
  <c r="F43"/>
  <c r="AQ42"/>
  <c r="AP42"/>
  <c r="AN42"/>
  <c r="AM42"/>
  <c r="AO42" s="1"/>
  <c r="AK42"/>
  <c r="AL42" s="1"/>
  <c r="AJ42"/>
  <c r="AH42"/>
  <c r="AG42"/>
  <c r="AI42" s="1"/>
  <c r="AE42"/>
  <c r="AF42" s="1"/>
  <c r="AD42"/>
  <c r="AB42"/>
  <c r="AA42"/>
  <c r="AC42" s="1"/>
  <c r="Y42"/>
  <c r="Z42" s="1"/>
  <c r="X42"/>
  <c r="V42"/>
  <c r="V49" s="1"/>
  <c r="W49" s="1"/>
  <c r="U42"/>
  <c r="W42" s="1"/>
  <c r="S42"/>
  <c r="T42" s="1"/>
  <c r="R42"/>
  <c r="P42"/>
  <c r="P49" s="1"/>
  <c r="Q49" s="1"/>
  <c r="O42"/>
  <c r="Q42" s="1"/>
  <c r="M42"/>
  <c r="N42" s="1"/>
  <c r="L42"/>
  <c r="J42"/>
  <c r="I42"/>
  <c r="F42"/>
  <c r="G38"/>
  <c r="F38"/>
  <c r="G37"/>
  <c r="F37"/>
  <c r="AQ36"/>
  <c r="AP36"/>
  <c r="AN36"/>
  <c r="AM36"/>
  <c r="AK36"/>
  <c r="AJ36"/>
  <c r="AH36"/>
  <c r="AG36"/>
  <c r="AB36"/>
  <c r="AA36"/>
  <c r="Y36"/>
  <c r="X36"/>
  <c r="V36"/>
  <c r="U36"/>
  <c r="S36"/>
  <c r="R36"/>
  <c r="P36"/>
  <c r="O36"/>
  <c r="M36"/>
  <c r="L36"/>
  <c r="J36"/>
  <c r="I36"/>
  <c r="G36"/>
  <c r="F36"/>
  <c r="G33"/>
  <c r="F33"/>
  <c r="G32"/>
  <c r="F32"/>
  <c r="AQ31"/>
  <c r="AP31"/>
  <c r="AN31"/>
  <c r="AM31"/>
  <c r="AK31"/>
  <c r="AJ31"/>
  <c r="AH31"/>
  <c r="AG31"/>
  <c r="AE31"/>
  <c r="AD31"/>
  <c r="AB31"/>
  <c r="AA31"/>
  <c r="Y31"/>
  <c r="X31"/>
  <c r="V31"/>
  <c r="U31"/>
  <c r="S31"/>
  <c r="R31"/>
  <c r="P31"/>
  <c r="O31"/>
  <c r="M31"/>
  <c r="L31"/>
  <c r="J31"/>
  <c r="I31"/>
  <c r="G31"/>
  <c r="F31"/>
  <c r="G29"/>
  <c r="F29"/>
  <c r="G28"/>
  <c r="F28"/>
  <c r="F27" s="1"/>
  <c r="AQ27"/>
  <c r="AN27"/>
  <c r="AM27"/>
  <c r="AK27"/>
  <c r="AJ27"/>
  <c r="AH27"/>
  <c r="AG27"/>
  <c r="AE27"/>
  <c r="AD27"/>
  <c r="AB27"/>
  <c r="AA27"/>
  <c r="Y27"/>
  <c r="X27"/>
  <c r="V27"/>
  <c r="U27"/>
  <c r="S27"/>
  <c r="R27"/>
  <c r="P27"/>
  <c r="O27"/>
  <c r="M27"/>
  <c r="L27"/>
  <c r="J27"/>
  <c r="I27"/>
  <c r="G27"/>
  <c r="G26"/>
  <c r="F26"/>
  <c r="H26" s="1"/>
  <c r="G25"/>
  <c r="H25" s="1"/>
  <c r="F25"/>
  <c r="AQ24"/>
  <c r="AN24"/>
  <c r="AM24"/>
  <c r="AK24"/>
  <c r="AH24"/>
  <c r="AG24"/>
  <c r="AE24"/>
  <c r="AD24"/>
  <c r="AB24"/>
  <c r="AA24"/>
  <c r="Y24"/>
  <c r="X24"/>
  <c r="V24"/>
  <c r="U24"/>
  <c r="S24"/>
  <c r="R24"/>
  <c r="P24"/>
  <c r="O24"/>
  <c r="M24"/>
  <c r="L24"/>
  <c r="J24"/>
  <c r="I24"/>
  <c r="F24"/>
  <c r="AO23"/>
  <c r="AL23"/>
  <c r="AI23"/>
  <c r="AF23"/>
  <c r="AC23"/>
  <c r="Z23"/>
  <c r="W23"/>
  <c r="T23"/>
  <c r="N23"/>
  <c r="G23"/>
  <c r="F23"/>
  <c r="H23" s="1"/>
  <c r="G22"/>
  <c r="F22"/>
  <c r="AQ21"/>
  <c r="AR21" s="1"/>
  <c r="AP21"/>
  <c r="AN21"/>
  <c r="AM21"/>
  <c r="AO21" s="1"/>
  <c r="AK21"/>
  <c r="AL21" s="1"/>
  <c r="AJ21"/>
  <c r="AH21"/>
  <c r="AG21"/>
  <c r="AI21" s="1"/>
  <c r="AE21"/>
  <c r="AF21" s="1"/>
  <c r="AD21"/>
  <c r="AB21"/>
  <c r="AA21"/>
  <c r="AC21" s="1"/>
  <c r="Y21"/>
  <c r="Z21" s="1"/>
  <c r="X21"/>
  <c r="V21"/>
  <c r="U21"/>
  <c r="W21" s="1"/>
  <c r="S21"/>
  <c r="T21" s="1"/>
  <c r="R21"/>
  <c r="P21"/>
  <c r="O21"/>
  <c r="Q21" s="1"/>
  <c r="M21"/>
  <c r="N21" s="1"/>
  <c r="L21"/>
  <c r="J21"/>
  <c r="I21"/>
  <c r="G21"/>
  <c r="F21"/>
  <c r="H21" s="1"/>
  <c r="AL20"/>
  <c r="AK20"/>
  <c r="AK51" s="1"/>
  <c r="F20"/>
  <c r="AL19"/>
  <c r="AL50" s="1"/>
  <c r="AK19"/>
  <c r="AK50" s="1"/>
  <c r="F19"/>
  <c r="AQ18"/>
  <c r="AP18"/>
  <c r="AN18"/>
  <c r="AM18"/>
  <c r="AJ18"/>
  <c r="AH18"/>
  <c r="AG18"/>
  <c r="AE18"/>
  <c r="AD18"/>
  <c r="AB18"/>
  <c r="AA18"/>
  <c r="Y18"/>
  <c r="X18"/>
  <c r="V18"/>
  <c r="U18"/>
  <c r="S18"/>
  <c r="R18"/>
  <c r="P18"/>
  <c r="O18"/>
  <c r="M18"/>
  <c r="L18"/>
  <c r="J18"/>
  <c r="I18"/>
  <c r="F18"/>
  <c r="F16"/>
  <c r="T49" l="1"/>
  <c r="Z49"/>
  <c r="AF49"/>
  <c r="AR49"/>
  <c r="G50"/>
  <c r="AK18"/>
  <c r="AK49" s="1"/>
  <c r="AL49" s="1"/>
  <c r="G19"/>
  <c r="G20"/>
  <c r="G51" s="1"/>
  <c r="H51" s="1"/>
  <c r="G24"/>
  <c r="H24" s="1"/>
  <c r="F46"/>
  <c r="F49" s="1"/>
  <c r="Q46"/>
  <c r="Z46"/>
  <c r="AF46"/>
  <c r="AL46"/>
  <c r="AR46"/>
  <c r="AA49"/>
  <c r="AC49" s="1"/>
  <c r="AG49"/>
  <c r="AI49" s="1"/>
  <c r="AM49"/>
  <c r="AO49" s="1"/>
  <c r="T46"/>
  <c r="H48"/>
  <c r="G52" i="10"/>
  <c r="F21"/>
  <c r="AO48"/>
  <c r="AL48"/>
  <c r="AI48"/>
  <c r="AF48"/>
  <c r="AC48"/>
  <c r="Z48"/>
  <c r="W48"/>
  <c r="T48"/>
  <c r="Q48"/>
  <c r="N48"/>
  <c r="AO44"/>
  <c r="AL44"/>
  <c r="AI44"/>
  <c r="AF44"/>
  <c r="Z44"/>
  <c r="W44"/>
  <c r="T44"/>
  <c r="Q44"/>
  <c r="N44"/>
  <c r="K44"/>
  <c r="G18" i="12" l="1"/>
  <c r="H46"/>
  <c r="G49"/>
  <c r="H49" s="1"/>
  <c r="H50"/>
  <c r="AO23" i="10"/>
  <c r="AL23"/>
  <c r="AI23"/>
  <c r="AF23"/>
  <c r="AC23"/>
  <c r="Z23"/>
  <c r="W23"/>
  <c r="T23"/>
  <c r="Q23"/>
  <c r="AN52" l="1"/>
  <c r="AK52"/>
  <c r="AN51"/>
  <c r="AH51"/>
  <c r="AE51"/>
  <c r="U51"/>
  <c r="R51"/>
  <c r="J51"/>
  <c r="I51"/>
  <c r="AQ50"/>
  <c r="AP50"/>
  <c r="AO50"/>
  <c r="AN50"/>
  <c r="AM50"/>
  <c r="AH50"/>
  <c r="AG50"/>
  <c r="AF50"/>
  <c r="AE50"/>
  <c r="AD50"/>
  <c r="AC50"/>
  <c r="AB50"/>
  <c r="AA50"/>
  <c r="Z50"/>
  <c r="Y50"/>
  <c r="X50"/>
  <c r="W50"/>
  <c r="V50"/>
  <c r="U50"/>
  <c r="T50"/>
  <c r="S50"/>
  <c r="R50"/>
  <c r="Q50"/>
  <c r="P50"/>
  <c r="O50"/>
  <c r="N50"/>
  <c r="M50"/>
  <c r="L50"/>
  <c r="K50"/>
  <c r="J50"/>
  <c r="I50"/>
  <c r="G48"/>
  <c r="G47"/>
  <c r="F47"/>
  <c r="AQ46"/>
  <c r="AN46"/>
  <c r="AM46"/>
  <c r="AK46"/>
  <c r="AJ46"/>
  <c r="AH46"/>
  <c r="AG46"/>
  <c r="AE46"/>
  <c r="AD46"/>
  <c r="AB46"/>
  <c r="AA46"/>
  <c r="Y46"/>
  <c r="X46"/>
  <c r="U46"/>
  <c r="S46"/>
  <c r="R46"/>
  <c r="P46"/>
  <c r="O46"/>
  <c r="M46"/>
  <c r="L46"/>
  <c r="J46"/>
  <c r="I46"/>
  <c r="AR44"/>
  <c r="K51"/>
  <c r="G44"/>
  <c r="F44"/>
  <c r="G43"/>
  <c r="F43"/>
  <c r="AQ42"/>
  <c r="AP42"/>
  <c r="AR42" s="1"/>
  <c r="AN42"/>
  <c r="AM42"/>
  <c r="AK42"/>
  <c r="AJ42"/>
  <c r="AH42"/>
  <c r="AG42"/>
  <c r="AE42"/>
  <c r="AD42"/>
  <c r="AB42"/>
  <c r="AA42"/>
  <c r="Y42"/>
  <c r="X42"/>
  <c r="V42"/>
  <c r="U42"/>
  <c r="S42"/>
  <c r="R42"/>
  <c r="T42" s="1"/>
  <c r="P42"/>
  <c r="O42"/>
  <c r="M42"/>
  <c r="L42"/>
  <c r="N42" s="1"/>
  <c r="J42"/>
  <c r="I42"/>
  <c r="G42"/>
  <c r="F42"/>
  <c r="G38"/>
  <c r="F38"/>
  <c r="G37"/>
  <c r="F37"/>
  <c r="F36" s="1"/>
  <c r="AQ36"/>
  <c r="AP36"/>
  <c r="AN36"/>
  <c r="AM36"/>
  <c r="AK36"/>
  <c r="AJ36"/>
  <c r="AH36"/>
  <c r="AG36"/>
  <c r="AB36"/>
  <c r="AA36"/>
  <c r="Y36"/>
  <c r="X36"/>
  <c r="V36"/>
  <c r="U36"/>
  <c r="S36"/>
  <c r="R36"/>
  <c r="P36"/>
  <c r="O36"/>
  <c r="M36"/>
  <c r="L36"/>
  <c r="J36"/>
  <c r="I36"/>
  <c r="G36"/>
  <c r="AQ35"/>
  <c r="AN35"/>
  <c r="AK35"/>
  <c r="AQ34"/>
  <c r="AN34"/>
  <c r="AK34"/>
  <c r="G33"/>
  <c r="F33"/>
  <c r="G32"/>
  <c r="F32"/>
  <c r="AQ31"/>
  <c r="AP31"/>
  <c r="AN31"/>
  <c r="AM31"/>
  <c r="AK31"/>
  <c r="AJ31"/>
  <c r="AH31"/>
  <c r="AG31"/>
  <c r="AE31"/>
  <c r="AD31"/>
  <c r="AB31"/>
  <c r="AA31"/>
  <c r="Y31"/>
  <c r="X31"/>
  <c r="V31"/>
  <c r="U31"/>
  <c r="S31"/>
  <c r="R31"/>
  <c r="P31"/>
  <c r="O31"/>
  <c r="M31"/>
  <c r="L31"/>
  <c r="J31"/>
  <c r="I31"/>
  <c r="G31"/>
  <c r="F31"/>
  <c r="G29"/>
  <c r="F29"/>
  <c r="G28"/>
  <c r="F28"/>
  <c r="AQ27"/>
  <c r="AP27"/>
  <c r="AN27"/>
  <c r="AM27"/>
  <c r="AK27"/>
  <c r="AJ27"/>
  <c r="AH27"/>
  <c r="AG27"/>
  <c r="AE27"/>
  <c r="AD27"/>
  <c r="AB27"/>
  <c r="AA27"/>
  <c r="Y27"/>
  <c r="X27"/>
  <c r="V27"/>
  <c r="U27"/>
  <c r="S27"/>
  <c r="R27"/>
  <c r="P27"/>
  <c r="O27"/>
  <c r="M27"/>
  <c r="L27"/>
  <c r="J27"/>
  <c r="I27"/>
  <c r="G27"/>
  <c r="F27"/>
  <c r="G26"/>
  <c r="G25"/>
  <c r="AQ24"/>
  <c r="AN24"/>
  <c r="AM24"/>
  <c r="AK24"/>
  <c r="AH24"/>
  <c r="AG24"/>
  <c r="AE24"/>
  <c r="AD24"/>
  <c r="AB24"/>
  <c r="AA24"/>
  <c r="Y24"/>
  <c r="X24"/>
  <c r="V24"/>
  <c r="U24"/>
  <c r="S24"/>
  <c r="R24"/>
  <c r="P24"/>
  <c r="O24"/>
  <c r="M24"/>
  <c r="L24"/>
  <c r="J24"/>
  <c r="I24"/>
  <c r="AM51"/>
  <c r="AG51"/>
  <c r="AD51"/>
  <c r="AB51"/>
  <c r="AA51"/>
  <c r="X51"/>
  <c r="V51"/>
  <c r="S51"/>
  <c r="P51"/>
  <c r="G23"/>
  <c r="F23"/>
  <c r="G22"/>
  <c r="F22"/>
  <c r="AQ21"/>
  <c r="AP21"/>
  <c r="AN21"/>
  <c r="AM21"/>
  <c r="AO21" s="1"/>
  <c r="AK21"/>
  <c r="AJ21"/>
  <c r="AH21"/>
  <c r="AG21"/>
  <c r="AI21" s="1"/>
  <c r="AE21"/>
  <c r="AD21"/>
  <c r="AA21"/>
  <c r="X21"/>
  <c r="V21"/>
  <c r="U21"/>
  <c r="W21" s="1"/>
  <c r="S21"/>
  <c r="R21"/>
  <c r="O21"/>
  <c r="L21"/>
  <c r="J21"/>
  <c r="I21"/>
  <c r="AL20"/>
  <c r="AK20"/>
  <c r="AK51" s="1"/>
  <c r="G20"/>
  <c r="F20"/>
  <c r="AL19"/>
  <c r="AL50" s="1"/>
  <c r="AK19"/>
  <c r="AK50" s="1"/>
  <c r="AI50"/>
  <c r="G19"/>
  <c r="F19"/>
  <c r="AQ18"/>
  <c r="AQ51" s="1"/>
  <c r="AP18"/>
  <c r="AN18"/>
  <c r="AM18"/>
  <c r="AK18"/>
  <c r="AJ18"/>
  <c r="AH18"/>
  <c r="AG18"/>
  <c r="AE18"/>
  <c r="AD18"/>
  <c r="AB18"/>
  <c r="AA18"/>
  <c r="Y18"/>
  <c r="X18"/>
  <c r="V18"/>
  <c r="U18"/>
  <c r="S18"/>
  <c r="R18"/>
  <c r="P18"/>
  <c r="O18"/>
  <c r="M18"/>
  <c r="L18"/>
  <c r="J18"/>
  <c r="I18"/>
  <c r="G18"/>
  <c r="F16"/>
  <c r="G46" l="1"/>
  <c r="F18"/>
  <c r="AJ51"/>
  <c r="AJ50"/>
  <c r="AD49"/>
  <c r="L49"/>
  <c r="R49"/>
  <c r="AM49"/>
  <c r="T51"/>
  <c r="AL51"/>
  <c r="AP51"/>
  <c r="AR51" s="1"/>
  <c r="J49"/>
  <c r="X49"/>
  <c r="I49"/>
  <c r="O49"/>
  <c r="U49"/>
  <c r="AA49"/>
  <c r="AG49"/>
  <c r="AQ49"/>
  <c r="P21"/>
  <c r="P49" s="1"/>
  <c r="T21"/>
  <c r="Y21"/>
  <c r="Z21" s="1"/>
  <c r="AB21"/>
  <c r="AC21" s="1"/>
  <c r="AF21"/>
  <c r="AL21"/>
  <c r="AR21"/>
  <c r="Q51"/>
  <c r="AF51"/>
  <c r="H42"/>
  <c r="Q42"/>
  <c r="W42"/>
  <c r="AC42"/>
  <c r="AI42"/>
  <c r="AO42"/>
  <c r="G50"/>
  <c r="H44"/>
  <c r="Q46"/>
  <c r="S49"/>
  <c r="W46"/>
  <c r="AE49"/>
  <c r="AK49"/>
  <c r="F48"/>
  <c r="H48" s="1"/>
  <c r="L51"/>
  <c r="W51"/>
  <c r="AC51"/>
  <c r="AI51"/>
  <c r="AO51"/>
  <c r="H23"/>
  <c r="G21"/>
  <c r="H21" s="1"/>
  <c r="G51"/>
  <c r="N51"/>
  <c r="Z51"/>
  <c r="Z42"/>
  <c r="AF42"/>
  <c r="AL42"/>
  <c r="N46"/>
  <c r="T46"/>
  <c r="AC46"/>
  <c r="AI46"/>
  <c r="AO46"/>
  <c r="V49"/>
  <c r="W49" s="1"/>
  <c r="AB49"/>
  <c r="AH49"/>
  <c r="AN49"/>
  <c r="M51"/>
  <c r="O51"/>
  <c r="Y51"/>
  <c r="M21"/>
  <c r="M49" s="1"/>
  <c r="G24"/>
  <c r="F25"/>
  <c r="H25" s="1"/>
  <c r="H50" s="1"/>
  <c r="F26"/>
  <c r="H26" s="1"/>
  <c r="F46"/>
  <c r="H46" s="1"/>
  <c r="Z46"/>
  <c r="AF46"/>
  <c r="AL46"/>
  <c r="AP46"/>
  <c r="AP49" s="1"/>
  <c r="AR49" s="1"/>
  <c r="AR48"/>
  <c r="G49" l="1"/>
  <c r="N49"/>
  <c r="AO49"/>
  <c r="Q49"/>
  <c r="Y49"/>
  <c r="Z49" s="1"/>
  <c r="T49"/>
  <c r="AI49"/>
  <c r="F50"/>
  <c r="Q21"/>
  <c r="AR46"/>
  <c r="AJ49"/>
  <c r="AL49" s="1"/>
  <c r="AC49"/>
  <c r="AF49"/>
  <c r="K49"/>
  <c r="F24"/>
  <c r="H51"/>
  <c r="F51"/>
  <c r="F49" l="1"/>
  <c r="H49" s="1"/>
  <c r="H24"/>
</calcChain>
</file>

<file path=xl/sharedStrings.xml><?xml version="1.0" encoding="utf-8"?>
<sst xmlns="http://schemas.openxmlformats.org/spreadsheetml/2006/main" count="633" uniqueCount="193">
  <si>
    <t>№</t>
  </si>
  <si>
    <t>Исполнитель</t>
  </si>
  <si>
    <t>Целевой показатель, №</t>
  </si>
  <si>
    <t xml:space="preserve">Объем финансирования, </t>
  </si>
  <si>
    <t>всего на год, тыс. руб.</t>
  </si>
  <si>
    <t>в том числе:</t>
  </si>
  <si>
    <t>Исполнение мероприятия</t>
  </si>
  <si>
    <t>Причины отклонения  фактически исполненных расходных обязательств от запланированных</t>
  </si>
  <si>
    <t>январь</t>
  </si>
  <si>
    <t>декабрь</t>
  </si>
  <si>
    <t xml:space="preserve">План </t>
  </si>
  <si>
    <t>Факт</t>
  </si>
  <si>
    <t>Исполнение, %</t>
  </si>
  <si>
    <t>8=7/6*100</t>
  </si>
  <si>
    <t>1.</t>
  </si>
  <si>
    <t>1.1.</t>
  </si>
  <si>
    <t>1.1.1.</t>
  </si>
  <si>
    <t>2. В графе 7, 10, 13 и т.д. указывается кассовое исполнение денежных средств, направленных на реализацию мероприятия муниципальной программы (ГРБС).</t>
  </si>
  <si>
    <t>3. В графе 18 указывается аналитическая информация о ходе реализации мероприятия, информация о причинах замедления выполнения либо невыполнения мероприятия (заполняется ежеквартально).</t>
  </si>
  <si>
    <t>4. В графе 19 указываются причины неисполнения объема финансирования в отчетном периоде (заполняется ежемесячно).</t>
  </si>
  <si>
    <t>Наименование  программных   мероприятий</t>
  </si>
  <si>
    <t>Источники финансирования</t>
  </si>
  <si>
    <t>февраль</t>
  </si>
  <si>
    <t>март</t>
  </si>
  <si>
    <t>апрель</t>
  </si>
  <si>
    <t>май</t>
  </si>
  <si>
    <t>июнь</t>
  </si>
  <si>
    <t>июль</t>
  </si>
  <si>
    <t>август</t>
  </si>
  <si>
    <t>сентябрь</t>
  </si>
  <si>
    <t>октябрь</t>
  </si>
  <si>
    <t>ноябрь</t>
  </si>
  <si>
    <t>Согласовано:</t>
  </si>
  <si>
    <t>Комитет по финансам  администрации города Урай</t>
  </si>
  <si>
    <t>подпись</t>
  </si>
  <si>
    <t>МКУ «УКС г.Урай»</t>
  </si>
  <si>
    <t>Подпрограмма 1 "Дорожное хозяйство"</t>
  </si>
  <si>
    <t>1.2.</t>
  </si>
  <si>
    <t xml:space="preserve"> Реконструкция автомобильных дорог:</t>
  </si>
  <si>
    <t>Капитальный ремонт, ремонт  и содержание автомобильных дорог:</t>
  </si>
  <si>
    <t>1.2.1.</t>
  </si>
  <si>
    <t>местный бюджет</t>
  </si>
  <si>
    <t>2.</t>
  </si>
  <si>
    <t>итого</t>
  </si>
  <si>
    <t>1.2.2.</t>
  </si>
  <si>
    <t>МКУ «УЖКХ г.Урай»</t>
  </si>
  <si>
    <t>1.3.</t>
  </si>
  <si>
    <t>1.3.1.</t>
  </si>
  <si>
    <t>1.3.2.</t>
  </si>
  <si>
    <t>ОДХиТ</t>
  </si>
  <si>
    <t>1.3.3.</t>
  </si>
  <si>
    <t>Подпрограмма 2 "Транспорт"</t>
  </si>
  <si>
    <t>2.1.</t>
  </si>
  <si>
    <t>Бюджет ХМАО</t>
  </si>
  <si>
    <t>2.2.</t>
  </si>
  <si>
    <t>Итого</t>
  </si>
  <si>
    <t>Всего</t>
  </si>
  <si>
    <t>Исполнитель: гл. специалист ОДХиТ администрации г.Урай Попович А.В., тел.: 24-156</t>
  </si>
  <si>
    <t>Исполнитель: начальник ПЭО МКУ "УЖКХ г.Урай" Сиденко Л.А., тел.: 2-84-61</t>
  </si>
  <si>
    <t>п.1.1.Мероприятий Реконструкция автомобильной дороги по ул.Узбекистанская в городе Урай</t>
  </si>
  <si>
    <t xml:space="preserve">          НТО ДД</t>
  </si>
  <si>
    <t>п.2. мероприятий      Организация транспортного обслуживания населения на городских автобусных маршрутах</t>
  </si>
  <si>
    <t>п.1 Мероприятий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</si>
  <si>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заключен контракт на выполнение ПИР</t>
  </si>
  <si>
    <t xml:space="preserve">Цели подпрограммы: 1) совершенствование существующих и развитие сети автомобильных дорог общего пользования местного значения, повышение пропускной способности транспортных потоков на улично-дорожной сети, повышение безопасности дорожного движения в городе Урай;
</t>
  </si>
  <si>
    <t xml:space="preserve">Задачи подпрограммы.1) реконструкция, капитальный ремонт и ремонт  автомобильных дорог общего пользования местного значения в границах города Урай (далее по тексту  также - автомобильные дороги общего пользования, автомобильные дороги);
2) повышение технического уровня автомобильных дорог;
3) повышение безопасности дорожного движения;
4) паспортизация автомобильных дорог общего пользования и нормативно-техническое обеспечение дорожной деятельности;
</t>
  </si>
  <si>
    <t xml:space="preserve">Цели подпрограммы:
2) обеспечение доступности и повышение качества транспортных услуг населению города Урай
</t>
  </si>
  <si>
    <t xml:space="preserve">Задачи подпрограммы:
5) создание условий для предоставления населению и юридическим лицам услуг грузовой и пассажирской переправ, организованных через реку Конда в летний и зимний периоды;
6) повышение уровня транспортной доступности для наименее социально защищенных категорий граждан
</t>
  </si>
  <si>
    <t>1.2.3.</t>
  </si>
  <si>
    <t>«__»_________2018г. _________________</t>
  </si>
  <si>
    <t>«____»_________2018г. ______________________</t>
  </si>
  <si>
    <t>Переходящие остаки на оплату контракта по переправлению пассажиров и транспорта  на левый берег р.Конда</t>
  </si>
  <si>
    <t>за счёт остатков прошлых лет</t>
  </si>
  <si>
    <t xml:space="preserve">п.2.2 Мероприятий, Ремонт дорог в районах индивидуальной жилой застройки </t>
  </si>
  <si>
    <t>1. В графе 6, 9, 12 и т.д. указывается план финансирования мероприятий муниципальной программы на соответствующий финансовый год, откорректированный в течение отчетного периода (в соответствии с актуальной редакцией  утвержденной  муниципальной программы, действующей  на последний день отчетного периода).</t>
  </si>
  <si>
    <t>1.2.4.</t>
  </si>
  <si>
    <t xml:space="preserve"> Мероприятия по разработке вариативной схемы ОДД автодороги Урай -Промзона запланированы на декабрь</t>
  </si>
  <si>
    <t>местный бюджет, за счёт остатков прошлого года</t>
  </si>
  <si>
    <t>Программа комплексного развития транспортной инфраструктуры  утверждена в 2017 г.  Оплата  произведена в 2018 г,  согласно условиям контракта.</t>
  </si>
  <si>
    <t>Проведена оплата за оценку уязвимости объектов транспортной инфраструктуры.</t>
  </si>
  <si>
    <t>1.3.4.</t>
  </si>
  <si>
    <t>Разработка  комплексной схемы организации дорожного движения в  городе Урай выполнена в необходимом объеме в установленные сроки</t>
  </si>
  <si>
    <t>Исполнитель: ведущий инженер ППО МКУ "УКС г.Урай" Демакова Е.Н., тел.: 2-65-82</t>
  </si>
  <si>
    <t xml:space="preserve">п. 2.3 Мероприятий, Содержание объекта «Объездная автомобильная дорога г.Урай». </t>
  </si>
  <si>
    <t>Выполнение ремонтного  асфальтирования дорог</t>
  </si>
  <si>
    <t>Работы по содержанию дороги</t>
  </si>
  <si>
    <t>Работы по установке пешеходных ограждений в</t>
  </si>
  <si>
    <t xml:space="preserve">выполненение Переправления пассажиров и транспорта  на левый берег р.Конда выполненение </t>
  </si>
  <si>
    <t xml:space="preserve"> выполнение перевозоки пассажиров на субсидируемых маршрутах </t>
  </si>
  <si>
    <t xml:space="preserve">                                                                                           </t>
  </si>
  <si>
    <t xml:space="preserve">п. 2.4 Мероприятий Ремонт городских дорог г.Урай,  </t>
  </si>
  <si>
    <t xml:space="preserve">п. 2.6 Мероприятий, Устройство пешеходных ограждений </t>
  </si>
  <si>
    <r>
      <t xml:space="preserve"> Комплексный план  финансирования (сетевой график) реализации муниципальной программы  «Развитие транспортной системы города Урай на 2016-2020 годы» </t>
    </r>
    <r>
      <rPr>
        <u/>
        <sz val="16"/>
        <rFont val="Times New Roman"/>
        <family val="1"/>
        <charset val="204"/>
      </rPr>
      <t>на 2019год</t>
    </r>
  </si>
  <si>
    <t xml:space="preserve">                                                                 </t>
  </si>
  <si>
    <t xml:space="preserve">Отвтственный исполнитель программы   Ю.Ю.Юрченко                     </t>
  </si>
  <si>
    <t xml:space="preserve">выполненение переправления пассажиров и транспорта  на левый берег р.Конда </t>
  </si>
  <si>
    <t>«__»_________2019г. _________________</t>
  </si>
  <si>
    <t>«____»_________2019г. ______________________</t>
  </si>
  <si>
    <t>выполнены запланированые работы по содержанию дороги</t>
  </si>
  <si>
    <t xml:space="preserve">Выполнение ремонтнта дорожного покрытия планируется в с июня   </t>
  </si>
  <si>
    <t xml:space="preserve">Работы по установке пешеходных ограждений планируются в с июня </t>
  </si>
  <si>
    <t xml:space="preserve">в январе произведена оплата за декабрь 2018г. </t>
  </si>
  <si>
    <t>ИТОГО по подпрограмме 2:</t>
  </si>
  <si>
    <t>ИТОГО по подпрограмме 1:</t>
  </si>
  <si>
    <t>Федеральный бюджет</t>
  </si>
  <si>
    <t>Иные источники финансирования</t>
  </si>
  <si>
    <t>Подпрограмма 3 «Формирование законопослушного поведения участников дорожного движения»</t>
  </si>
  <si>
    <t>Установка опор дорожных знаков на регулируемых перекрестках автомобильных дорог города Урай</t>
  </si>
  <si>
    <t>мероприятие  планируется  выполнить в рамках программы УЖКХ по благоустройству, по которой производился закуп опор. Приказ о внесении изменений в сводную бюджетную роспись находится на стадии согласования</t>
  </si>
  <si>
    <t>МКУ «УКС г.Урай» МКУ «УЖКХ г.Урай»</t>
  </si>
  <si>
    <t>Приложение 
к Порядку принятия решения о разработке муниципальных  программ муниципального образования городской округ  город Урай, их формирования, утверждения, корректировки и реализации</t>
  </si>
  <si>
    <t xml:space="preserve"> Таблица 1</t>
  </si>
  <si>
    <t>Содержание объекта «Объездная автомобильная дорога г.Урай» (3)</t>
  </si>
  <si>
    <t>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 (7)</t>
  </si>
  <si>
    <t>Организация транспортного обслуживания населения на городских автобусных маршрутах (7)</t>
  </si>
  <si>
    <t>ИТОГО по подпрограмме 3:</t>
  </si>
  <si>
    <t>Функционирование системы фотовидеофиксации нарушения правил дорожного движения (8)</t>
  </si>
  <si>
    <t>Инвестиции в объекты муниципальной собственности</t>
  </si>
  <si>
    <t>Прочие расходы</t>
  </si>
  <si>
    <t xml:space="preserve">Ответственный исполнитель 
(отдел дорожного хозяйства и транспорта администрации города Урай)
</t>
  </si>
  <si>
    <t xml:space="preserve">Соисполнитель 2
(МКУ «УКС г.Урай»)
</t>
  </si>
  <si>
    <t xml:space="preserve">Соисполнитель 3
(МКУ «УЖКХ  г.Урай»)
</t>
  </si>
  <si>
    <t>Реконструкция автомобильной дороги по ул. Солнечная . (1,2)</t>
  </si>
  <si>
    <t>Строительство и реконструкция  автомобильных дорог (1,2)</t>
  </si>
  <si>
    <t>1.1.3.</t>
  </si>
  <si>
    <t xml:space="preserve">Нормативно-техническое обеспечение дорожной деятельности (далее - НТО ДД).
(1,2)
</t>
  </si>
  <si>
    <t>Капитальный ремонт, ремонт  и содержание автомобильных дорог. (1,2)</t>
  </si>
  <si>
    <t xml:space="preserve">Капитальный ремонт и ремонт городских дорог г.Урай.  (1,2) 
</t>
  </si>
  <si>
    <t xml:space="preserve">Соисполнитель 1
(органы администрации города Урай: 
 управление по информационным технологиям и связи администрации города Урай)
</t>
  </si>
  <si>
    <t>заключено  Соглашенияе от 01.11.2019  №303/19 с ООО "Урайречфлот" на период с 01.11.2019 по 31.10.2022, организовано транспортное обслуживание населения и юр.лиц при переправлении через р.Конда в летний и зимний периоды</t>
  </si>
  <si>
    <t>3.1.</t>
  </si>
  <si>
    <t>1.1.4.</t>
  </si>
  <si>
    <t>Строительство дорог и проездов  в микрораионах ИЖС . (1,2)</t>
  </si>
  <si>
    <t>Реконструкция Объездной автомобильной дороги г.Урай (1, 2)</t>
  </si>
  <si>
    <t>1.2.3</t>
  </si>
  <si>
    <t xml:space="preserve">Капитальный ремонт и ремонт мостовых сооружений
</t>
  </si>
  <si>
    <t xml:space="preserve">МКУ «УКС г.Урай» </t>
  </si>
  <si>
    <t>управление по информационным технологиям и связи администрации города Урай</t>
  </si>
  <si>
    <t xml:space="preserve">Заключены  муниципальные контракты на выполнение работ по транспортному обслуживанию населения на городских круглогодичных и сезонныхиавтобусных маршрутах №2,, №11,  №17, №5, №6, №7, №8, №9, </t>
  </si>
  <si>
    <t>МКУ "УКС г.Урай"</t>
  </si>
  <si>
    <t>По плану произведена оплата за оказание услуг по обслуживанию системы видеонаблюдения "Безопасный город" и "Системы безопасность дорожного движения" и за  потребляемую оборудованием электроэнергию</t>
  </si>
  <si>
    <t>кроме того, местный бюджет, за счёт остатков прошлых лет</t>
  </si>
  <si>
    <t>Оплата услуг осуществляется за фактически произведенные затраты</t>
  </si>
  <si>
    <t>Финансирование осуществляется в соответсттвии с фактически произведенными расходами</t>
  </si>
  <si>
    <t xml:space="preserve">Заключено 4 контракта на сумму 22 397,0  тыс. руб. , в том числе  1.Выполнение работ по ремонту ливневой канализации  городских дорог по ул.Ленина  на сумму 144,7 тыс.руб.; 2. Выполнение работ по ремонту  автомобильных дорог местного значения по ул. 50 лет ВЛКСМ,  ул. Югорская, ул. Парковая, ул. Ленина, ул. Толстого, ул. Сибирская, ул. Нефтяников, ул. Узбекистанская на сумму 15 624,1 тыс.руб.; 3.Выполнение работ по ремонту  автомобильных дорог ул.Ленина, Космонавтов, Шевченко, Парковая  на сумму 1964,2 тыс.руб.; 4. Выполнение работ  по ремонту автомобильных дорог местного значения (мкр.Солнечный, переулок Тихий, Ясный) - 4664,0 тыс.руб. </t>
  </si>
  <si>
    <t xml:space="preserve">Подрядчик выполнил работы по актуализации проектов ОДД и технических паспортов автомобильных дорог г.Урай в соответствии с муниципальным контрактом. </t>
  </si>
  <si>
    <t xml:space="preserve">В рамках данного мероприятия финансируются объекты:                                                                            Реконструкция автомобильной дороги по ул. Солнечная (ПСД)" в сумме 623,5 тыс. руб.;  
           </t>
  </si>
  <si>
    <t>"Устройство проездов в микрорайоне Солнечный" в сумме 1 374,5 тыс. руб. Работы по устройству проездов выполнены в полном объеме;  "Устройство тротуара и проезда от ул.Южная до станции "Орбита" в сумме 412,4 тыс.руб.;  "Устройство проезда в микрорайоне "Лесной" в сумме 344,6 тыс.руб.</t>
  </si>
  <si>
    <t xml:space="preserve">В рамках данного мероприятия финансируются объекты:                                                                               "Объездная автомобильная дорога г.Урай" (содержание) в сумме 2 745,3 тыс. руб., работы по содержанию объекта, установке предупреждающих дорожных знаков, ремонту асфальтобетонного покрытия выполнены и оплачены в полном объеме в сумме 2 689,5  тыс.руб.;                                                       </t>
  </si>
  <si>
    <t xml:space="preserve">"Капитальный ремонт моста через р.Колосья" в сумме 2 116,0 тыс. руб. был заключен муниципальный контракт на выполнение инженерных изысканий и осуществление подготовки проектной и рабочей документации. В декабре месяце выполнены работы по инженерным изысканиям в сумме 762,3 тыс.руб.                                                                                 </t>
  </si>
  <si>
    <t xml:space="preserve">По объекту "Объездная автомобильная дорога г. Урай" экономия по факту выполнения работ составила 55,8 тыс.руб.;                                                    </t>
  </si>
  <si>
    <t>Таблица 2</t>
  </si>
  <si>
    <t>ОТЧЕТ</t>
  </si>
  <si>
    <t>Наименование целевого показателя муниципальной программы</t>
  </si>
  <si>
    <t>Ед. изм.</t>
  </si>
  <si>
    <t>Значение целевого показателя муниципальной программы</t>
  </si>
  <si>
    <t>Степень достижения целевого показателя &lt;2&gt;, %</t>
  </si>
  <si>
    <t>км.</t>
  </si>
  <si>
    <t>%</t>
  </si>
  <si>
    <t>ед.</t>
  </si>
  <si>
    <t>Исполнитель: ведущий инженер ППО МКУ "УКС г.Урай" Близнюк Л.Э. тел.2-65-88, доб.448</t>
  </si>
  <si>
    <t>Произведено устройство 1,3 км проездов с шебеночным  покрытием  по ул. Югорскя  265м. (мкр, Юго-Восточный), ул. Светлая 498м. , пер. Тихий 160м , пер. Ясный 384м.  Снижение показателя обусловлено ликвидацией  1,5 км дороги с твердым покрытием по ул. Спокойная в связи со строительством по существующей трассе новой автодороги Урай - Половинка</t>
  </si>
  <si>
    <t xml:space="preserve">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
&lt;2&gt;
</t>
  </si>
  <si>
    <t>«____»_________2022г. _________________</t>
  </si>
  <si>
    <r>
      <t xml:space="preserve">Протяженность сети автомобильных дорог общего пользования с твердым и переходным типами покрытия  </t>
    </r>
    <r>
      <rPr>
        <sz val="11.5"/>
        <color theme="1"/>
        <rFont val="Symbol"/>
        <family val="1"/>
        <charset val="2"/>
      </rPr>
      <t>&lt;</t>
    </r>
    <r>
      <rPr>
        <sz val="11.5"/>
        <color theme="1"/>
        <rFont val="Times New Roman"/>
        <family val="1"/>
        <charset val="204"/>
      </rPr>
      <t>1</t>
    </r>
    <r>
      <rPr>
        <sz val="11.5"/>
        <color theme="1"/>
        <rFont val="Symbol"/>
        <family val="1"/>
        <charset val="2"/>
      </rPr>
      <t>&gt;</t>
    </r>
  </si>
  <si>
    <r>
      <t xml:space="preserve">Уровень обеспеченности населения в транспортном обслуживании </t>
    </r>
    <r>
      <rPr>
        <sz val="11.5"/>
        <color theme="1"/>
        <rFont val="Symbol"/>
        <family val="1"/>
        <charset val="2"/>
      </rPr>
      <t>&lt;</t>
    </r>
    <r>
      <rPr>
        <sz val="11.5"/>
        <color theme="1"/>
        <rFont val="Times New Roman"/>
        <family val="1"/>
        <charset val="204"/>
      </rPr>
      <t>3</t>
    </r>
    <r>
      <rPr>
        <sz val="11.5"/>
        <color theme="1"/>
        <rFont val="Symbol"/>
        <family val="1"/>
        <charset val="2"/>
      </rPr>
      <t>&gt;</t>
    </r>
  </si>
  <si>
    <r>
      <t xml:space="preserve">&lt;1&gt; ссылка на Указ Президента Российской Федерации, государственную программу Ханты-Мансийского автономного округа - Югры или иной правовой акт, которым установлен данный показатель.
&lt;2&gt; Расчет степени достижения целевого показателя осуществляется по следующей формуле: 
</t>
    </r>
    <r>
      <rPr>
        <b/>
        <sz val="11"/>
        <color theme="1"/>
        <rFont val="Calibri"/>
        <family val="2"/>
        <charset val="204"/>
        <scheme val="minor"/>
      </rPr>
      <t>1) Для прямого показателя  факт/план*100 (положительной динамикой является увеличение значения показателя).
2) Для обратного показателя  (100-факт/план*100)+100 (положительной динамикой является снижение значения показателя).</t>
    </r>
    <r>
      <rPr>
        <sz val="11"/>
        <color theme="1"/>
        <rFont val="Calibri"/>
        <family val="2"/>
        <charset val="204"/>
        <scheme val="minor"/>
      </rPr>
      <t xml:space="preserve">
3) Для показателя, плановое значение которого установлено в интервале не менее/не более пограничного значения, степень достижения составляет 100% в случае, если фактическое значение показателя находится в диапазоне интервала. Если фактическое значение показателя не соответствует диапазону интервала плановых условий, то степень достижения рассчитывается как отношение фактического значения показателя к пограничному значению диапазона интервала.
(в редакции постановления администрации города Урай от 20.12.2019 №3099)
</t>
    </r>
  </si>
  <si>
    <t>Доля зарегистрированных ДТП на 1000 человек населения &lt; 4 &gt;</t>
  </si>
  <si>
    <t xml:space="preserve">&lt;1&gt;Форма федерального статистического наблюдения №3-ДГ (МО) «Сведения об автомобильных дорогах общего пользования местного значения и искусственных сооружениях на них, находящихся в собственности муниципальных образований».
&lt;2&gt; Постановление Правительства Ханты-Мансийского автономного округа – Югры от 05.10.2018  № 354-п «О государственной программе Ханты-Мансийского автономного округа – Югры «Современная транспортная система».
&lt;3&gt;Доклад главы города Урай о достигнутых значениях показателей для оценки эффективности деятельности органов местного самоуправления городского округа города Урай.
&lt;4&gt; Указ Президента Российской Федерации от 07.05.2018 №204 «О национальных целях и стратегических задачах развития Российской Федерации на период до 2024 года».
</t>
  </si>
  <si>
    <t>о достижении целевых показателей муниципальной программы «Развитие транспортной системы города Урай» на 2021 - 2030 годы</t>
  </si>
  <si>
    <t xml:space="preserve">зарегистрировано 305 ДТП, ожидаемое колличество было на уровне 460 </t>
  </si>
  <si>
    <t>«__»_________2022г. _________________</t>
  </si>
  <si>
    <t>«____»_________2022г. ______________________</t>
  </si>
  <si>
    <t>Выполнен ремонт асфальтового покрытия на участках дорог с сверхнормативным износом покрытия  по улицам Ленина, Узбекистанская, Парковая, Нефтяников, 50 лет ВЛКСМ, Толстого, Югорская, Сибирская. Дополнительные объемы выполнены за счет выделения доп. финансирования на ремонт асфальта по ул. Узбекистанская (участок в от ул.40 лет Победы до ул. Школьная), устройство щебеночного покрытия на грунтовых дорогах попереулку Тихий и переулку Ясный</t>
  </si>
  <si>
    <t xml:space="preserve">   </t>
  </si>
  <si>
    <t xml:space="preserve">По объекту "Капитальный ремонт моста через р.Колосья" оплата за выполненные работы в декабре 2021 года в сумме 762,3 тыс.руб. будет проведена в январе 2022 года. В связи с несоблюдением сроков выполнения работ заказчиком принято решение об одностороннем отказе от исполнения контракта. На оставшиеся денежные средства в сумме 1 353,7 тыс.руб. 27 декабря опубликован аукцион на выполнение проектной документации, который состоится 18.01.2022.   </t>
  </si>
  <si>
    <t>отчетный год (план)</t>
  </si>
  <si>
    <t>отчетный год (факт)</t>
  </si>
  <si>
    <t>Обоснование отклонений значений целевого показателя на конец отчетного года (при наличии)</t>
  </si>
  <si>
    <t>Ответственный исполнитель программы   и.о.начальника  ОДХиТ Попович А.В.,</t>
  </si>
  <si>
    <t>Отчет о ходе исполнения комплексного плана  (сетевого графика) реализации  муниципальной программы  "Развитие транспортной системы города Урай" за 2021 год</t>
  </si>
  <si>
    <t>По объекту "Реконструкция автомобильной дороги по ул. Солнечная (ПСД)": 06.08.2021г. опубликована закупочная процедура  по разработке ПСД в целях реконструкции дороги по улице Солнечная, Н(М)ЦК 1 385,2 тыс. руб. По окончании срока подачи заявок на участие в аукционе не подано ни одной заявки, электронный аукцион признан несостоявшимся. Администрацией города было принято решение о проработке реализации данного проекта в рамках контракта жизненного цикла (проектирование, реконструкция, содержание).</t>
  </si>
  <si>
    <t xml:space="preserve">По объекту "Устройство проездов в микрорайоне Солнечный" задолженность за работы, выполненные в декабре 2021 года будет оплачена в январе 2022 года в соответствии с условиями муниципального контракта.  По объекту "Устройство тротуара и проезда от ул.Южная до станции "Орбита" денежные средства предусмотрены на выполнение инженерно-геодезических изысканий и проектных работ. По объекту "Устройство проезда в микрорайоне "Лесной" заключен договор УКС/60/К/2021 на выполнение геодезических изысканий в сумме 160,0 тыс.руб.со сроком исполнения во 2 квартале 2022 года. Остальные денежные средства предусмотрены на выполнение проектных работ.                                                           </t>
  </si>
  <si>
    <t>за 2021 год</t>
  </si>
  <si>
    <t>Ответственный исполнитель</t>
  </si>
  <si>
    <t xml:space="preserve">Финансовые затраты на реализацию (тыс.рублей) </t>
  </si>
  <si>
    <t>Всего по муниципальной программе:</t>
  </si>
  <si>
    <t>Основные мероприятия муниципальной программы (их взаимосвязь с целевыми показателями муниципальной программы)</t>
  </si>
  <si>
    <t>7=6/5*100</t>
  </si>
  <si>
    <t>4</t>
  </si>
  <si>
    <t>5</t>
  </si>
  <si>
    <t>6</t>
  </si>
  <si>
    <t xml:space="preserve">Отвтственный исполнитель программы начальник  ОДХиТ               В.В.Покровский              </t>
  </si>
</sst>
</file>

<file path=xl/styles.xml><?xml version="1.0" encoding="utf-8"?>
<styleSheet xmlns="http://schemas.openxmlformats.org/spreadsheetml/2006/main">
  <numFmts count="7">
    <numFmt numFmtId="164" formatCode="_-* #,##0.00_р_._-;\-* #,##0.00_р_._-;_-* &quot;-&quot;??_р_._-;_-@_-"/>
    <numFmt numFmtId="165" formatCode="#,##0.0"/>
    <numFmt numFmtId="166" formatCode="#,##0.0_ ;\-#,##0.0\ "/>
    <numFmt numFmtId="167" formatCode="0.0"/>
    <numFmt numFmtId="168" formatCode="0.0%"/>
    <numFmt numFmtId="169" formatCode="0.000"/>
    <numFmt numFmtId="170" formatCode="_-* #,##0.0_р_._-;\-* #,##0.0_р_._-;_-* &quot;-&quot;?_р_._-;_-@_-"/>
  </numFmts>
  <fonts count="38">
    <font>
      <sz val="11"/>
      <color theme="1"/>
      <name val="Calibri"/>
      <family val="2"/>
      <charset val="204"/>
      <scheme val="minor"/>
    </font>
    <font>
      <sz val="11"/>
      <color theme="1"/>
      <name val="Calibri"/>
      <family val="2"/>
      <charset val="204"/>
      <scheme val="minor"/>
    </font>
    <font>
      <sz val="10"/>
      <name val="Times New Roman"/>
      <family val="1"/>
      <charset val="204"/>
    </font>
    <font>
      <sz val="12"/>
      <name val="Times New Roman"/>
      <family val="1"/>
      <charset val="204"/>
    </font>
    <font>
      <sz val="11"/>
      <name val="Calibri"/>
      <family val="2"/>
      <charset val="204"/>
      <scheme val="minor"/>
    </font>
    <font>
      <sz val="10"/>
      <name val="Calibri"/>
      <family val="2"/>
      <charset val="204"/>
      <scheme val="minor"/>
    </font>
    <font>
      <sz val="11"/>
      <name val="Times New Roman"/>
      <family val="1"/>
      <charset val="204"/>
    </font>
    <font>
      <sz val="14"/>
      <name val="Times New Roman"/>
      <family val="1"/>
      <charset val="204"/>
    </font>
    <font>
      <sz val="16"/>
      <name val="Times New Roman"/>
      <family val="1"/>
      <charset val="204"/>
    </font>
    <font>
      <u/>
      <sz val="16"/>
      <name val="Times New Roman"/>
      <family val="1"/>
      <charset val="204"/>
    </font>
    <font>
      <sz val="8"/>
      <name val="Times New Roman"/>
      <family val="1"/>
      <charset val="204"/>
    </font>
    <font>
      <b/>
      <sz val="10"/>
      <name val="Times New Roman"/>
      <family val="1"/>
      <charset val="204"/>
    </font>
    <font>
      <sz val="9"/>
      <name val="Times New Roman"/>
      <family val="1"/>
      <charset val="204"/>
    </font>
    <font>
      <sz val="8"/>
      <name val="Calibri"/>
      <family val="2"/>
      <charset val="204"/>
      <scheme val="minor"/>
    </font>
    <font>
      <b/>
      <sz val="8"/>
      <name val="Times New Roman"/>
      <family val="1"/>
      <charset val="204"/>
    </font>
    <font>
      <sz val="7"/>
      <name val="Times New Roman"/>
      <family val="1"/>
      <charset val="204"/>
    </font>
    <font>
      <sz val="10"/>
      <color rgb="FF0000CC"/>
      <name val="Times New Roman"/>
      <family val="1"/>
      <charset val="204"/>
    </font>
    <font>
      <sz val="10"/>
      <color rgb="FFFF0000"/>
      <name val="Times New Roman"/>
      <family val="1"/>
      <charset val="204"/>
    </font>
    <font>
      <sz val="9"/>
      <name val="Calibri"/>
      <family val="2"/>
      <charset val="204"/>
      <scheme val="minor"/>
    </font>
    <font>
      <b/>
      <sz val="9"/>
      <name val="Times New Roman"/>
      <family val="1"/>
      <charset val="204"/>
    </font>
    <font>
      <b/>
      <sz val="11"/>
      <name val="Calibri"/>
      <family val="2"/>
      <charset val="204"/>
      <scheme val="minor"/>
    </font>
    <font>
      <b/>
      <sz val="9"/>
      <name val="Calibri"/>
      <family val="2"/>
      <charset val="204"/>
      <scheme val="minor"/>
    </font>
    <font>
      <sz val="9"/>
      <color rgb="FFFF0000"/>
      <name val="Times New Roman"/>
      <family val="1"/>
      <charset val="204"/>
    </font>
    <font>
      <sz val="9"/>
      <color rgb="FFFF0000"/>
      <name val="Calibri"/>
      <family val="2"/>
      <charset val="204"/>
      <scheme val="minor"/>
    </font>
    <font>
      <b/>
      <sz val="9"/>
      <color rgb="FFFF0000"/>
      <name val="Times New Roman"/>
      <family val="1"/>
      <charset val="204"/>
    </font>
    <font>
      <b/>
      <sz val="9"/>
      <color rgb="FFFF0000"/>
      <name val="Calibri"/>
      <family val="2"/>
      <charset val="204"/>
      <scheme val="minor"/>
    </font>
    <font>
      <sz val="9"/>
      <color rgb="FF0000CC"/>
      <name val="Times New Roman"/>
      <family val="1"/>
      <charset val="204"/>
    </font>
    <font>
      <sz val="9"/>
      <color rgb="FF0000CC"/>
      <name val="Calibri"/>
      <family val="2"/>
      <charset val="204"/>
      <scheme val="minor"/>
    </font>
    <font>
      <sz val="9"/>
      <color theme="1"/>
      <name val="Times New Roman"/>
      <family val="1"/>
      <charset val="204"/>
    </font>
    <font>
      <b/>
      <sz val="11"/>
      <color theme="1"/>
      <name val="Calibri"/>
      <family val="2"/>
      <charset val="204"/>
      <scheme val="minor"/>
    </font>
    <font>
      <sz val="12"/>
      <color theme="1"/>
      <name val="Times New Roman"/>
      <family val="1"/>
      <charset val="204"/>
    </font>
    <font>
      <b/>
      <sz val="10"/>
      <color theme="1"/>
      <name val="Times New Roman"/>
      <family val="1"/>
      <charset val="204"/>
    </font>
    <font>
      <sz val="11.5"/>
      <color theme="1"/>
      <name val="Times New Roman"/>
      <family val="1"/>
      <charset val="204"/>
    </font>
    <font>
      <sz val="11.5"/>
      <color theme="1"/>
      <name val="Symbol"/>
      <family val="1"/>
      <charset val="2"/>
    </font>
    <font>
      <sz val="10"/>
      <color theme="1"/>
      <name val="Times New Roman"/>
      <family val="1"/>
      <charset val="204"/>
    </font>
    <font>
      <sz val="11"/>
      <color theme="1"/>
      <name val="Times New Roman"/>
      <family val="1"/>
      <charset val="204"/>
    </font>
    <font>
      <sz val="9"/>
      <color theme="1"/>
      <name val="Calibri"/>
      <family val="2"/>
      <charset val="204"/>
      <scheme val="minor"/>
    </font>
    <font>
      <b/>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427">
    <xf numFmtId="0" fontId="0" fillId="0" borderId="0" xfId="0"/>
    <xf numFmtId="167" fontId="2"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0" fontId="4" fillId="0" borderId="0" xfId="0" applyFont="1" applyFill="1" applyBorder="1"/>
    <xf numFmtId="167" fontId="2" fillId="0" borderId="1" xfId="1"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166" fontId="2" fillId="0" borderId="1" xfId="1" applyNumberFormat="1" applyFont="1" applyFill="1" applyBorder="1" applyAlignment="1">
      <alignment horizontal="center" vertical="center" wrapText="1"/>
    </xf>
    <xf numFmtId="0" fontId="3" fillId="0" borderId="0" xfId="0" applyFont="1" applyFill="1" applyAlignment="1">
      <alignment horizontal="right"/>
    </xf>
    <xf numFmtId="0" fontId="4" fillId="0" borderId="0" xfId="0" applyFont="1" applyFill="1"/>
    <xf numFmtId="0" fontId="3" fillId="0" borderId="0" xfId="0" applyFont="1" applyFill="1" applyAlignment="1">
      <alignment horizontal="center"/>
    </xf>
    <xf numFmtId="0" fontId="5" fillId="0" borderId="0" xfId="0" applyFont="1" applyFill="1" applyAlignment="1"/>
    <xf numFmtId="165" fontId="4" fillId="0" borderId="0" xfId="0" applyNumberFormat="1" applyFont="1" applyFill="1"/>
    <xf numFmtId="0" fontId="6" fillId="0" borderId="0" xfId="0" applyFont="1" applyFill="1"/>
    <xf numFmtId="0" fontId="2" fillId="0" borderId="1" xfId="0" applyFont="1" applyFill="1" applyBorder="1" applyAlignment="1">
      <alignment horizontal="center" vertical="top" wrapText="1"/>
    </xf>
    <xf numFmtId="0" fontId="2" fillId="0" borderId="1" xfId="0" applyFont="1" applyFill="1" applyBorder="1"/>
    <xf numFmtId="0" fontId="2" fillId="0" borderId="0" xfId="0" applyFont="1" applyFill="1"/>
    <xf numFmtId="165"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2" fillId="0" borderId="1" xfId="0" applyFont="1" applyFill="1" applyBorder="1" applyAlignment="1">
      <alignment horizontal="center"/>
    </xf>
    <xf numFmtId="167" fontId="2" fillId="0" borderId="1" xfId="0" applyNumberFormat="1" applyFont="1" applyFill="1" applyBorder="1" applyAlignment="1">
      <alignment horizontal="left" vertical="center" wrapText="1"/>
    </xf>
    <xf numFmtId="165" fontId="2" fillId="0" borderId="1" xfId="1" applyNumberFormat="1" applyFont="1" applyFill="1" applyBorder="1" applyAlignment="1">
      <alignment horizontal="right" vertical="center" wrapText="1"/>
    </xf>
    <xf numFmtId="4" fontId="2" fillId="0" borderId="2"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165" fontId="2" fillId="0" borderId="2" xfId="1" applyNumberFormat="1" applyFont="1" applyFill="1" applyBorder="1" applyAlignment="1">
      <alignment horizontal="right" vertical="center" wrapText="1"/>
    </xf>
    <xf numFmtId="0" fontId="10" fillId="0" borderId="0" xfId="0"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165" fontId="2" fillId="0" borderId="1" xfId="0" applyNumberFormat="1" applyFont="1" applyFill="1" applyBorder="1" applyAlignment="1">
      <alignment horizontal="center" vertical="top" wrapText="1"/>
    </xf>
    <xf numFmtId="4" fontId="2" fillId="0" borderId="1" xfId="1" applyNumberFormat="1" applyFont="1" applyFill="1" applyBorder="1" applyAlignment="1">
      <alignment horizontal="center" vertical="center" wrapText="1"/>
    </xf>
    <xf numFmtId="165" fontId="4" fillId="0" borderId="0" xfId="0" applyNumberFormat="1" applyFont="1" applyFill="1" applyAlignment="1"/>
    <xf numFmtId="168" fontId="2" fillId="0" borderId="5" xfId="0" applyNumberFormat="1" applyFont="1" applyFill="1" applyBorder="1" applyAlignment="1">
      <alignment horizontal="center" vertical="center" wrapText="1"/>
    </xf>
    <xf numFmtId="167" fontId="2" fillId="0" borderId="7"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4" fillId="0" borderId="0" xfId="0" applyFont="1" applyFill="1" applyAlignment="1"/>
    <xf numFmtId="0" fontId="2" fillId="0" borderId="0" xfId="0" applyFont="1" applyFill="1" applyAlignment="1">
      <alignment wrapText="1"/>
    </xf>
    <xf numFmtId="0" fontId="10" fillId="0" borderId="0" xfId="0" applyFont="1" applyFill="1" applyAlignment="1">
      <alignment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168" fontId="2" fillId="0" borderId="2"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3" fontId="2" fillId="2" borderId="1" xfId="0" applyNumberFormat="1" applyFont="1" applyFill="1" applyBorder="1" applyAlignment="1">
      <alignment horizontal="center" vertical="top" wrapText="1"/>
    </xf>
    <xf numFmtId="165" fontId="2" fillId="0" borderId="1" xfId="0" applyNumberFormat="1" applyFont="1" applyBorder="1" applyAlignment="1">
      <alignment horizontal="center" vertical="top" wrapText="1"/>
    </xf>
    <xf numFmtId="3" fontId="2" fillId="0" borderId="1" xfId="0" applyNumberFormat="1" applyFont="1" applyBorder="1" applyAlignment="1">
      <alignment horizontal="center" vertical="top" wrapText="1"/>
    </xf>
    <xf numFmtId="0" fontId="11" fillId="0" borderId="1" xfId="0" applyFont="1" applyBorder="1" applyAlignment="1">
      <alignment horizontal="center" vertical="top"/>
    </xf>
    <xf numFmtId="165" fontId="2" fillId="0" borderId="1" xfId="0" applyNumberFormat="1" applyFont="1" applyFill="1" applyBorder="1" applyAlignment="1">
      <alignment vertical="center" wrapText="1"/>
    </xf>
    <xf numFmtId="168" fontId="2" fillId="0" borderId="1" xfId="0" applyNumberFormat="1" applyFont="1" applyFill="1" applyBorder="1" applyAlignment="1">
      <alignment vertical="center" wrapText="1"/>
    </xf>
    <xf numFmtId="165" fontId="2" fillId="0" borderId="1" xfId="1" applyNumberFormat="1" applyFont="1" applyFill="1" applyBorder="1" applyAlignment="1">
      <alignment vertical="center" wrapText="1"/>
    </xf>
    <xf numFmtId="0" fontId="2" fillId="0" borderId="13" xfId="0" applyFont="1" applyFill="1" applyBorder="1" applyAlignment="1">
      <alignment horizontal="center" vertical="top" wrapText="1"/>
    </xf>
    <xf numFmtId="0" fontId="2" fillId="0" borderId="13" xfId="0" applyFont="1" applyFill="1" applyBorder="1"/>
    <xf numFmtId="0" fontId="10" fillId="0" borderId="0" xfId="0" applyFont="1" applyFill="1" applyBorder="1" applyAlignment="1">
      <alignment wrapText="1"/>
    </xf>
    <xf numFmtId="0" fontId="2" fillId="0" borderId="13" xfId="0" applyFont="1" applyFill="1" applyBorder="1" applyAlignment="1">
      <alignment horizontal="center" vertical="center" wrapText="1"/>
    </xf>
    <xf numFmtId="165" fontId="11" fillId="0" borderId="24" xfId="0" applyNumberFormat="1" applyFont="1" applyFill="1" applyBorder="1" applyAlignment="1">
      <alignment horizontal="center" vertical="center" wrapText="1"/>
    </xf>
    <xf numFmtId="165" fontId="2" fillId="0" borderId="24" xfId="0" applyNumberFormat="1" applyFont="1" applyFill="1" applyBorder="1" applyAlignment="1">
      <alignment horizontal="center" vertical="center" wrapText="1"/>
    </xf>
    <xf numFmtId="168" fontId="2" fillId="0" borderId="24" xfId="0" applyNumberFormat="1" applyFont="1" applyFill="1" applyBorder="1" applyAlignment="1">
      <alignment horizontal="center" vertical="center" wrapText="1"/>
    </xf>
    <xf numFmtId="168" fontId="2" fillId="0" borderId="25" xfId="0" applyNumberFormat="1" applyFont="1" applyFill="1" applyBorder="1" applyAlignment="1">
      <alignment horizontal="center" vertical="center" wrapText="1"/>
    </xf>
    <xf numFmtId="0" fontId="10"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167" fontId="2" fillId="0" borderId="27" xfId="0" applyNumberFormat="1" applyFont="1" applyFill="1" applyBorder="1" applyAlignment="1">
      <alignment horizontal="center" vertical="center" wrapText="1"/>
    </xf>
    <xf numFmtId="0" fontId="2" fillId="0" borderId="1" xfId="0" applyFont="1" applyBorder="1" applyAlignment="1">
      <alignment horizontal="center" vertical="top"/>
    </xf>
    <xf numFmtId="165" fontId="16" fillId="0" borderId="1" xfId="0" applyNumberFormat="1" applyFont="1" applyFill="1" applyBorder="1" applyAlignment="1">
      <alignment horizontal="center" vertical="center" wrapText="1"/>
    </xf>
    <xf numFmtId="165" fontId="16" fillId="0" borderId="1" xfId="1" applyNumberFormat="1" applyFont="1" applyFill="1" applyBorder="1" applyAlignment="1">
      <alignment horizontal="center" vertical="center" wrapText="1"/>
    </xf>
    <xf numFmtId="165" fontId="16" fillId="0" borderId="1" xfId="1" applyNumberFormat="1" applyFont="1" applyFill="1" applyBorder="1" applyAlignment="1">
      <alignment vertical="center" wrapText="1"/>
    </xf>
    <xf numFmtId="165" fontId="17" fillId="0" borderId="1" xfId="1" applyNumberFormat="1" applyFont="1" applyFill="1" applyBorder="1" applyAlignment="1">
      <alignment horizontal="center" vertical="center" wrapText="1"/>
    </xf>
    <xf numFmtId="0" fontId="2" fillId="0" borderId="0" xfId="0" applyFont="1" applyFill="1" applyAlignment="1">
      <alignment wrapText="1"/>
    </xf>
    <xf numFmtId="0" fontId="4" fillId="0" borderId="0" xfId="0" applyFont="1" applyFill="1" applyAlignment="1"/>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21" xfId="0" applyFont="1" applyFill="1" applyBorder="1" applyAlignment="1">
      <alignment horizontal="center" vertical="center" wrapText="1"/>
    </xf>
    <xf numFmtId="0" fontId="12" fillId="2" borderId="0" xfId="0" applyFont="1" applyFill="1" applyAlignment="1">
      <alignment horizontal="right"/>
    </xf>
    <xf numFmtId="0" fontId="18" fillId="2" borderId="0" xfId="0" applyFont="1" applyFill="1"/>
    <xf numFmtId="169" fontId="18" fillId="2" borderId="0" xfId="0" applyNumberFormat="1" applyFont="1" applyFill="1"/>
    <xf numFmtId="167" fontId="18" fillId="2" borderId="0" xfId="0" applyNumberFormat="1" applyFont="1" applyFill="1"/>
    <xf numFmtId="167" fontId="12" fillId="2" borderId="0" xfId="0" applyNumberFormat="1" applyFont="1" applyFill="1" applyAlignment="1">
      <alignment wrapText="1"/>
    </xf>
    <xf numFmtId="169" fontId="18" fillId="2" borderId="0" xfId="0" applyNumberFormat="1" applyFont="1" applyFill="1" applyAlignment="1"/>
    <xf numFmtId="169" fontId="18" fillId="2" borderId="0" xfId="0" applyNumberFormat="1" applyFont="1" applyFill="1" applyAlignment="1">
      <alignment horizontal="center"/>
    </xf>
    <xf numFmtId="167" fontId="18" fillId="2" borderId="0" xfId="0" applyNumberFormat="1" applyFont="1" applyFill="1" applyAlignment="1"/>
    <xf numFmtId="167" fontId="12" fillId="2" borderId="0" xfId="0" applyNumberFormat="1" applyFont="1" applyFill="1" applyAlignment="1">
      <alignment horizontal="right" wrapText="1"/>
    </xf>
    <xf numFmtId="169" fontId="12" fillId="2" borderId="0" xfId="0" applyNumberFormat="1" applyFont="1" applyFill="1"/>
    <xf numFmtId="0" fontId="18" fillId="2" borderId="0" xfId="0" applyFont="1" applyFill="1" applyBorder="1"/>
    <xf numFmtId="169" fontId="18" fillId="2" borderId="0" xfId="0" applyNumberFormat="1" applyFont="1" applyFill="1" applyBorder="1"/>
    <xf numFmtId="167" fontId="18" fillId="2" borderId="0" xfId="0" applyNumberFormat="1" applyFont="1" applyFill="1" applyBorder="1"/>
    <xf numFmtId="169" fontId="18" fillId="2" borderId="0" xfId="0" applyNumberFormat="1" applyFont="1" applyFill="1" applyBorder="1" applyAlignment="1">
      <alignment horizontal="center"/>
    </xf>
    <xf numFmtId="49" fontId="12" fillId="2" borderId="1" xfId="0" applyNumberFormat="1" applyFont="1" applyFill="1" applyBorder="1" applyAlignment="1">
      <alignment horizontal="center" vertical="top" wrapText="1"/>
    </xf>
    <xf numFmtId="49" fontId="18" fillId="2" borderId="0" xfId="0" applyNumberFormat="1" applyFont="1" applyFill="1"/>
    <xf numFmtId="0" fontId="12" fillId="2" borderId="7" xfId="0" applyFont="1" applyFill="1" applyBorder="1" applyAlignment="1">
      <alignment horizontal="center" vertical="center" wrapText="1"/>
    </xf>
    <xf numFmtId="167" fontId="22" fillId="2" borderId="1" xfId="0" applyNumberFormat="1" applyFont="1" applyFill="1" applyBorder="1" applyAlignment="1">
      <alignment horizontal="center" vertical="center" wrapText="1"/>
    </xf>
    <xf numFmtId="0" fontId="18" fillId="2" borderId="0" xfId="0" applyFont="1" applyFill="1" applyAlignment="1">
      <alignment horizontal="center" vertical="center"/>
    </xf>
    <xf numFmtId="167" fontId="12" fillId="2" borderId="7" xfId="0" applyNumberFormat="1" applyFont="1" applyFill="1" applyBorder="1" applyAlignment="1">
      <alignment horizontal="center" vertical="center" wrapText="1"/>
    </xf>
    <xf numFmtId="167" fontId="22" fillId="2" borderId="7" xfId="0" applyNumberFormat="1" applyFont="1" applyFill="1" applyBorder="1" applyAlignment="1">
      <alignment horizontal="center" vertical="center" wrapText="1"/>
    </xf>
    <xf numFmtId="0" fontId="23" fillId="2" borderId="0" xfId="0" applyFont="1" applyFill="1" applyAlignment="1">
      <alignment horizontal="center" vertical="center"/>
    </xf>
    <xf numFmtId="167" fontId="12" fillId="2" borderId="1" xfId="0" applyNumberFormat="1" applyFont="1" applyFill="1" applyBorder="1" applyAlignment="1">
      <alignment horizontal="center" vertical="center" wrapText="1"/>
    </xf>
    <xf numFmtId="165" fontId="22" fillId="2" borderId="1" xfId="0" applyNumberFormat="1" applyFont="1" applyFill="1" applyBorder="1" applyAlignment="1">
      <alignment horizontal="center" vertical="top" wrapText="1"/>
    </xf>
    <xf numFmtId="167" fontId="12" fillId="2" borderId="1" xfId="1" applyNumberFormat="1" applyFont="1" applyFill="1" applyBorder="1" applyAlignment="1">
      <alignment horizontal="center" vertical="center" wrapText="1"/>
    </xf>
    <xf numFmtId="167" fontId="22" fillId="2" borderId="1" xfId="1" applyNumberFormat="1" applyFont="1" applyFill="1" applyBorder="1" applyAlignment="1">
      <alignment horizontal="center" vertical="center" wrapText="1"/>
    </xf>
    <xf numFmtId="167" fontId="22" fillId="2" borderId="1" xfId="0" applyNumberFormat="1" applyFont="1" applyFill="1" applyBorder="1" applyAlignment="1">
      <alignment horizontal="center" vertical="top" wrapText="1"/>
    </xf>
    <xf numFmtId="0" fontId="23" fillId="2" borderId="0" xfId="0" applyFont="1" applyFill="1"/>
    <xf numFmtId="167" fontId="22" fillId="2" borderId="2" xfId="0" applyNumberFormat="1" applyFont="1" applyFill="1" applyBorder="1" applyAlignment="1">
      <alignment horizontal="center" vertical="center" wrapText="1"/>
    </xf>
    <xf numFmtId="167" fontId="12" fillId="2" borderId="2" xfId="0" applyNumberFormat="1" applyFont="1" applyFill="1" applyBorder="1" applyAlignment="1">
      <alignment horizontal="center" vertical="center" wrapText="1"/>
    </xf>
    <xf numFmtId="167" fontId="12" fillId="2" borderId="1" xfId="0" applyNumberFormat="1" applyFont="1" applyFill="1" applyBorder="1" applyAlignment="1">
      <alignment horizontal="center"/>
    </xf>
    <xf numFmtId="165" fontId="17" fillId="2" borderId="1" xfId="0" applyNumberFormat="1" applyFont="1" applyFill="1" applyBorder="1" applyAlignment="1">
      <alignment horizontal="center" vertical="center" wrapText="1"/>
    </xf>
    <xf numFmtId="167" fontId="17" fillId="2" borderId="3" xfId="0" applyNumberFormat="1" applyFont="1" applyFill="1" applyBorder="1" applyAlignment="1">
      <alignment horizontal="center" vertical="center"/>
    </xf>
    <xf numFmtId="169" fontId="22" fillId="2" borderId="1" xfId="0" applyNumberFormat="1" applyFont="1" applyFill="1" applyBorder="1" applyAlignment="1">
      <alignment horizontal="center" vertical="center" wrapText="1"/>
    </xf>
    <xf numFmtId="169" fontId="12" fillId="2" borderId="1" xfId="0" applyNumberFormat="1" applyFont="1" applyFill="1" applyBorder="1" applyAlignment="1">
      <alignment horizontal="center" vertical="center" wrapText="1"/>
    </xf>
    <xf numFmtId="167" fontId="22" fillId="2" borderId="4" xfId="0" applyNumberFormat="1" applyFont="1" applyFill="1" applyBorder="1" applyAlignment="1">
      <alignment horizontal="center" vertical="center" wrapText="1"/>
    </xf>
    <xf numFmtId="169" fontId="22" fillId="2" borderId="1" xfId="1"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wrapText="1"/>
    </xf>
    <xf numFmtId="0" fontId="19" fillId="2" borderId="7" xfId="0" applyFont="1" applyFill="1" applyBorder="1" applyAlignment="1">
      <alignment horizontal="center" vertical="center" wrapText="1"/>
    </xf>
    <xf numFmtId="167" fontId="19" fillId="2" borderId="1" xfId="0" applyNumberFormat="1" applyFont="1" applyFill="1" applyBorder="1" applyAlignment="1">
      <alignment horizontal="center" vertical="center" wrapText="1"/>
    </xf>
    <xf numFmtId="0" fontId="21" fillId="2" borderId="0" xfId="0" applyFont="1" applyFill="1"/>
    <xf numFmtId="167" fontId="19" fillId="2" borderId="7" xfId="0" applyNumberFormat="1" applyFont="1" applyFill="1" applyBorder="1" applyAlignment="1">
      <alignment horizontal="center" vertical="center" wrapText="1"/>
    </xf>
    <xf numFmtId="167" fontId="24" fillId="2" borderId="7" xfId="0" applyNumberFormat="1" applyFont="1" applyFill="1" applyBorder="1" applyAlignment="1">
      <alignment horizontal="center" vertical="center" wrapText="1"/>
    </xf>
    <xf numFmtId="167" fontId="24" fillId="2" borderId="1" xfId="0" applyNumberFormat="1" applyFont="1" applyFill="1" applyBorder="1" applyAlignment="1">
      <alignment horizontal="center" vertical="center" wrapText="1"/>
    </xf>
    <xf numFmtId="0" fontId="25" fillId="2" borderId="0" xfId="0" applyFont="1" applyFill="1"/>
    <xf numFmtId="167" fontId="19" fillId="2" borderId="28" xfId="0" applyNumberFormat="1" applyFont="1" applyFill="1" applyBorder="1" applyAlignment="1">
      <alignment horizontal="center" vertical="center" wrapText="1"/>
    </xf>
    <xf numFmtId="167" fontId="19" fillId="2" borderId="3" xfId="0" applyNumberFormat="1" applyFont="1" applyFill="1" applyBorder="1" applyAlignment="1">
      <alignment horizontal="center" vertical="center" wrapText="1"/>
    </xf>
    <xf numFmtId="167" fontId="12" fillId="2" borderId="28" xfId="0" applyNumberFormat="1" applyFont="1" applyFill="1" applyBorder="1" applyAlignment="1">
      <alignment horizontal="center" vertical="center" wrapText="1"/>
    </xf>
    <xf numFmtId="167" fontId="12"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167" fontId="12" fillId="2" borderId="3" xfId="0" applyNumberFormat="1" applyFont="1" applyFill="1" applyBorder="1" applyAlignment="1">
      <alignment horizontal="center" vertical="center" wrapText="1"/>
    </xf>
    <xf numFmtId="169" fontId="6" fillId="2" borderId="0" xfId="0" applyNumberFormat="1" applyFont="1" applyFill="1"/>
    <xf numFmtId="167" fontId="4" fillId="2" borderId="0" xfId="0" applyNumberFormat="1" applyFont="1" applyFill="1"/>
    <xf numFmtId="169" fontId="4" fillId="2" borderId="0" xfId="0" applyNumberFormat="1" applyFont="1" applyFill="1"/>
    <xf numFmtId="169" fontId="4" fillId="2" borderId="0" xfId="0" applyNumberFormat="1" applyFont="1" applyFill="1" applyAlignment="1">
      <alignment horizontal="center"/>
    </xf>
    <xf numFmtId="0" fontId="4" fillId="2" borderId="0" xfId="0" applyFont="1" applyFill="1"/>
    <xf numFmtId="0" fontId="6" fillId="2" borderId="0" xfId="0" applyFont="1" applyFill="1"/>
    <xf numFmtId="167" fontId="6" fillId="2" borderId="0" xfId="0" applyNumberFormat="1" applyFont="1" applyFill="1"/>
    <xf numFmtId="167" fontId="12" fillId="2" borderId="0" xfId="0" applyNumberFormat="1" applyFont="1" applyFill="1"/>
    <xf numFmtId="167" fontId="19"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167" fontId="24" fillId="0" borderId="1" xfId="0" applyNumberFormat="1" applyFont="1" applyFill="1" applyBorder="1" applyAlignment="1">
      <alignment horizontal="center" vertical="center" wrapText="1"/>
    </xf>
    <xf numFmtId="167" fontId="12" fillId="2" borderId="0" xfId="0" applyNumberFormat="1" applyFont="1" applyFill="1" applyBorder="1"/>
    <xf numFmtId="169" fontId="4" fillId="2" borderId="0" xfId="0" applyNumberFormat="1" applyFont="1" applyFill="1" applyBorder="1"/>
    <xf numFmtId="167" fontId="18" fillId="0" borderId="0" xfId="0" applyNumberFormat="1" applyFont="1" applyFill="1" applyBorder="1"/>
    <xf numFmtId="169" fontId="18" fillId="0" borderId="0" xfId="0" applyNumberFormat="1" applyFont="1" applyFill="1" applyBorder="1"/>
    <xf numFmtId="167" fontId="4" fillId="2" borderId="0" xfId="0" applyNumberFormat="1" applyFont="1" applyFill="1" applyBorder="1"/>
    <xf numFmtId="165" fontId="22" fillId="2" borderId="1" xfId="0" applyNumberFormat="1" applyFont="1" applyFill="1" applyBorder="1" applyAlignment="1">
      <alignment horizontal="center" vertical="center" wrapText="1"/>
    </xf>
    <xf numFmtId="167" fontId="22"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vertical="center" wrapText="1"/>
    </xf>
    <xf numFmtId="167" fontId="23" fillId="2" borderId="0" xfId="0" applyNumberFormat="1" applyFont="1" applyFill="1" applyAlignment="1">
      <alignment horizontal="center" vertical="center"/>
    </xf>
    <xf numFmtId="0" fontId="27" fillId="2" borderId="0" xfId="0" applyFont="1" applyFill="1"/>
    <xf numFmtId="167" fontId="22" fillId="2" borderId="1" xfId="0" applyNumberFormat="1" applyFont="1" applyFill="1" applyBorder="1" applyAlignment="1">
      <alignment horizontal="center" vertical="top"/>
    </xf>
    <xf numFmtId="165" fontId="12" fillId="2" borderId="1" xfId="0" applyNumberFormat="1" applyFont="1" applyFill="1" applyBorder="1" applyAlignment="1">
      <alignment horizontal="center" vertical="center" wrapText="1"/>
    </xf>
    <xf numFmtId="169" fontId="12" fillId="2" borderId="2" xfId="0" applyNumberFormat="1" applyFont="1" applyFill="1" applyBorder="1" applyAlignment="1">
      <alignment horizontal="center" vertical="center" wrapText="1"/>
    </xf>
    <xf numFmtId="0" fontId="18" fillId="2" borderId="0" xfId="0" applyFont="1" applyFill="1" applyAlignment="1"/>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167" fontId="12" fillId="2" borderId="1" xfId="0" applyNumberFormat="1" applyFont="1" applyFill="1" applyBorder="1" applyAlignment="1">
      <alignment horizontal="center" vertical="top" wrapText="1"/>
    </xf>
    <xf numFmtId="169" fontId="12" fillId="2" borderId="0" xfId="0" applyNumberFormat="1" applyFont="1" applyFill="1" applyAlignment="1">
      <alignment horizontal="right" wrapText="1"/>
    </xf>
    <xf numFmtId="170" fontId="22" fillId="2" borderId="1" xfId="1" applyNumberFormat="1" applyFont="1" applyFill="1" applyBorder="1" applyAlignment="1">
      <alignment horizontal="center" vertical="center" wrapText="1"/>
    </xf>
    <xf numFmtId="167" fontId="12" fillId="2" borderId="5" xfId="0" applyNumberFormat="1" applyFont="1" applyFill="1" applyBorder="1" applyAlignment="1">
      <alignment horizontal="center" vertical="center" wrapText="1"/>
    </xf>
    <xf numFmtId="167" fontId="22" fillId="2" borderId="5" xfId="0" applyNumberFormat="1" applyFont="1" applyFill="1" applyBorder="1" applyAlignment="1">
      <alignment horizontal="center" vertical="center" wrapText="1"/>
    </xf>
    <xf numFmtId="167" fontId="12" fillId="2" borderId="32" xfId="0" applyNumberFormat="1" applyFont="1" applyFill="1" applyBorder="1" applyAlignment="1">
      <alignment horizontal="center" vertical="center" wrapText="1"/>
    </xf>
    <xf numFmtId="165" fontId="28" fillId="2" borderId="1" xfId="0" applyNumberFormat="1" applyFont="1" applyFill="1" applyBorder="1" applyAlignment="1">
      <alignment horizontal="center" vertical="center" wrapText="1"/>
    </xf>
    <xf numFmtId="0" fontId="12" fillId="0" borderId="0" xfId="0" applyFont="1" applyFill="1" applyAlignment="1">
      <alignment horizontal="right"/>
    </xf>
    <xf numFmtId="0" fontId="18" fillId="0" borderId="0" xfId="0" applyFont="1" applyFill="1"/>
    <xf numFmtId="0" fontId="12" fillId="0" borderId="0" xfId="0" applyFont="1" applyFill="1" applyAlignment="1">
      <alignment horizontal="center"/>
    </xf>
    <xf numFmtId="0" fontId="18" fillId="0" borderId="0" xfId="0" applyFont="1" applyFill="1" applyAlignment="1"/>
    <xf numFmtId="0" fontId="18" fillId="0" borderId="0" xfId="0" applyFont="1" applyFill="1" applyAlignment="1">
      <alignment horizontal="center"/>
    </xf>
    <xf numFmtId="0" fontId="12" fillId="0" borderId="0" xfId="0" applyFont="1" applyFill="1" applyBorder="1" applyAlignment="1">
      <alignment horizontal="center"/>
    </xf>
    <xf numFmtId="0" fontId="18" fillId="0" borderId="0" xfId="0" applyFont="1" applyFill="1" applyBorder="1"/>
    <xf numFmtId="49" fontId="12"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2"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2" xfId="0" applyFont="1" applyFill="1" applyBorder="1" applyAlignment="1">
      <alignment horizontal="center" vertical="top" wrapText="1"/>
    </xf>
    <xf numFmtId="0" fontId="12" fillId="0" borderId="0" xfId="0" applyFont="1" applyFill="1" applyBorder="1" applyAlignment="1">
      <alignment horizontal="center" vertical="center" wrapText="1"/>
    </xf>
    <xf numFmtId="0" fontId="6" fillId="0" borderId="0" xfId="0" applyFont="1" applyFill="1" applyAlignment="1">
      <alignment horizontal="center"/>
    </xf>
    <xf numFmtId="0" fontId="6" fillId="0" borderId="0" xfId="0" applyFont="1" applyFill="1" applyAlignment="1">
      <alignment vertical="top"/>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9" fontId="18" fillId="0" borderId="0" xfId="0" applyNumberFormat="1" applyFont="1" applyFill="1"/>
    <xf numFmtId="167" fontId="2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top" wrapText="1"/>
    </xf>
    <xf numFmtId="165" fontId="22"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7" fontId="22" fillId="0" borderId="1" xfId="1"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9" fillId="0" borderId="3" xfId="0" applyNumberFormat="1" applyFont="1" applyFill="1" applyBorder="1" applyAlignment="1">
      <alignment horizontal="center" vertical="center" wrapText="1"/>
    </xf>
    <xf numFmtId="167" fontId="12" fillId="0" borderId="0" xfId="0" applyNumberFormat="1" applyFont="1" applyFill="1" applyBorder="1" applyAlignment="1">
      <alignment horizontal="center" vertical="center" wrapText="1"/>
    </xf>
    <xf numFmtId="169" fontId="4" fillId="0" borderId="0" xfId="0" applyNumberFormat="1" applyFont="1" applyFill="1"/>
    <xf numFmtId="167" fontId="24" fillId="2" borderId="1" xfId="0" applyNumberFormat="1" applyFont="1" applyFill="1" applyBorder="1" applyAlignment="1">
      <alignment horizontal="left" vertical="center" wrapText="1" indent="1"/>
    </xf>
    <xf numFmtId="0" fontId="18" fillId="3" borderId="0" xfId="0" applyFont="1" applyFill="1"/>
    <xf numFmtId="0" fontId="0" fillId="0" borderId="0" xfId="0" applyFont="1"/>
    <xf numFmtId="0" fontId="30" fillId="0" borderId="0" xfId="0" applyFont="1" applyAlignment="1">
      <alignment horizontal="right"/>
    </xf>
    <xf numFmtId="0" fontId="30" fillId="0" borderId="0" xfId="0" applyFont="1" applyAlignment="1">
      <alignment horizontal="center"/>
    </xf>
    <xf numFmtId="0" fontId="30" fillId="0" borderId="1" xfId="0" applyFont="1" applyBorder="1" applyAlignment="1">
      <alignment horizontal="center" vertical="top" wrapText="1"/>
    </xf>
    <xf numFmtId="0" fontId="31" fillId="0" borderId="1" xfId="0" applyFont="1" applyBorder="1" applyAlignment="1">
      <alignment horizontal="center" vertical="top" wrapText="1"/>
    </xf>
    <xf numFmtId="0" fontId="32" fillId="0" borderId="1" xfId="0" applyFont="1" applyBorder="1" applyAlignment="1">
      <alignment vertical="top" wrapText="1"/>
    </xf>
    <xf numFmtId="0" fontId="34" fillId="0" borderId="1" xfId="0" applyFont="1" applyBorder="1" applyAlignment="1">
      <alignment vertical="top" wrapText="1"/>
    </xf>
    <xf numFmtId="0" fontId="34" fillId="0" borderId="1" xfId="0" applyFont="1" applyBorder="1" applyAlignment="1">
      <alignment horizontal="left" vertical="top" wrapText="1"/>
    </xf>
    <xf numFmtId="0" fontId="32" fillId="0" borderId="1" xfId="0" applyFont="1" applyBorder="1" applyAlignment="1">
      <alignment horizontal="left" vertical="top" wrapText="1"/>
    </xf>
    <xf numFmtId="0" fontId="34" fillId="0" borderId="1" xfId="0" applyFont="1" applyBorder="1" applyAlignment="1">
      <alignment horizontal="center" vertical="top" wrapText="1"/>
    </xf>
    <xf numFmtId="2" fontId="35" fillId="0" borderId="1" xfId="0" applyNumberFormat="1"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Border="1" applyAlignment="1">
      <alignment vertical="top" wrapText="1"/>
    </xf>
    <xf numFmtId="0" fontId="34" fillId="0" borderId="0" xfId="0" applyFont="1" applyBorder="1" applyAlignment="1">
      <alignment horizontal="center" vertical="top" wrapText="1"/>
    </xf>
    <xf numFmtId="0" fontId="35" fillId="0" borderId="0" xfId="0" applyFont="1" applyFill="1"/>
    <xf numFmtId="0" fontId="35" fillId="0" borderId="0" xfId="0" applyFont="1" applyFill="1" applyAlignment="1">
      <alignment wrapText="1"/>
    </xf>
    <xf numFmtId="0" fontId="0" fillId="0" borderId="0" xfId="0" applyFont="1" applyFill="1"/>
    <xf numFmtId="0" fontId="0" fillId="0" borderId="0" xfId="0" applyFont="1" applyFill="1" applyAlignment="1">
      <alignment horizontal="center"/>
    </xf>
    <xf numFmtId="0" fontId="35" fillId="0" borderId="0" xfId="0" applyFont="1" applyFill="1" applyAlignment="1"/>
    <xf numFmtId="0" fontId="35" fillId="0" borderId="0" xfId="0" applyFont="1" applyFill="1" applyAlignment="1">
      <alignment horizontal="center"/>
    </xf>
    <xf numFmtId="0" fontId="35" fillId="0" borderId="0" xfId="0" applyFont="1" applyFill="1" applyAlignment="1">
      <alignment vertical="top"/>
    </xf>
    <xf numFmtId="0" fontId="28" fillId="0" borderId="0" xfId="0" applyFont="1" applyFill="1" applyAlignment="1">
      <alignment horizontal="justify" wrapText="1"/>
    </xf>
    <xf numFmtId="0" fontId="28" fillId="0" borderId="0" xfId="0" applyFont="1" applyFill="1"/>
    <xf numFmtId="0" fontId="36" fillId="0" borderId="0" xfId="0" applyFont="1" applyFill="1"/>
    <xf numFmtId="0" fontId="36" fillId="0" borderId="0" xfId="0" applyFont="1" applyFill="1" applyAlignment="1">
      <alignment horizontal="center"/>
    </xf>
    <xf numFmtId="1" fontId="0" fillId="0" borderId="0" xfId="0" applyNumberFormat="1" applyFont="1"/>
    <xf numFmtId="0" fontId="30" fillId="0" borderId="1" xfId="0" applyFont="1" applyBorder="1" applyAlignment="1">
      <alignment horizontal="center" vertical="top" wrapText="1"/>
    </xf>
    <xf numFmtId="167" fontId="30" fillId="0" borderId="1" xfId="0" applyNumberFormat="1" applyFont="1" applyBorder="1" applyAlignment="1">
      <alignment horizontal="center" vertical="top" wrapText="1"/>
    </xf>
    <xf numFmtId="1" fontId="12" fillId="2" borderId="1" xfId="0" applyNumberFormat="1" applyFont="1" applyFill="1" applyBorder="1" applyAlignment="1">
      <alignment horizontal="center" vertical="top" wrapText="1"/>
    </xf>
    <xf numFmtId="0" fontId="2" fillId="0" borderId="0" xfId="0" applyFont="1" applyFill="1" applyAlignment="1">
      <alignment wrapText="1"/>
    </xf>
    <xf numFmtId="0" fontId="2" fillId="0" borderId="0" xfId="0" applyFont="1" applyFill="1" applyAlignment="1"/>
    <xf numFmtId="0" fontId="2" fillId="0" borderId="0" xfId="0" applyFont="1" applyFill="1" applyAlignment="1">
      <alignment horizontal="right"/>
    </xf>
    <xf numFmtId="0" fontId="4" fillId="0" borderId="0" xfId="0" applyFont="1" applyFill="1" applyAlignment="1"/>
    <xf numFmtId="0" fontId="7" fillId="0" borderId="0" xfId="0" applyFont="1" applyFill="1" applyAlignment="1">
      <alignment horizontal="center"/>
    </xf>
    <xf numFmtId="0" fontId="8" fillId="0" borderId="0" xfId="0" applyFont="1" applyFill="1" applyAlignment="1">
      <alignment horizontal="center" wrapText="1"/>
    </xf>
    <xf numFmtId="0" fontId="10"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10" fillId="0" borderId="1" xfId="0" applyFont="1" applyFill="1" applyBorder="1" applyAlignment="1">
      <alignment vertical="top" wrapText="1"/>
    </xf>
    <xf numFmtId="0" fontId="11" fillId="0" borderId="1" xfId="0" applyFont="1" applyFill="1" applyBorder="1" applyAlignment="1">
      <alignment vertical="top"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 xfId="0" applyFont="1" applyFill="1" applyBorder="1" applyAlignment="1">
      <alignment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2" xfId="0" applyFont="1" applyFill="1" applyBorder="1" applyAlignment="1">
      <alignment horizontal="center"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10" fillId="0" borderId="3" xfId="0" applyNumberFormat="1" applyFont="1" applyFill="1" applyBorder="1" applyAlignment="1">
      <alignment horizontal="center" vertical="top" wrapText="1"/>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0" xfId="0" applyFont="1" applyFill="1" applyAlignment="1">
      <alignment horizontal="justify" wrapText="1"/>
    </xf>
    <xf numFmtId="0" fontId="4" fillId="0" borderId="0" xfId="0" applyFont="1" applyFill="1" applyAlignment="1">
      <alignment wrapText="1"/>
    </xf>
    <xf numFmtId="164" fontId="14" fillId="0" borderId="0" xfId="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3" fillId="0" borderId="0" xfId="0" applyFont="1" applyFill="1" applyAlignment="1">
      <alignment wrapText="1"/>
    </xf>
    <xf numFmtId="0" fontId="2" fillId="0" borderId="0" xfId="0" applyFont="1" applyFill="1" applyAlignment="1">
      <alignment horizontal="justify" wrapText="1"/>
    </xf>
    <xf numFmtId="0" fontId="12" fillId="0" borderId="0" xfId="0" applyFont="1" applyFill="1" applyAlignment="1">
      <alignment vertical="top"/>
    </xf>
    <xf numFmtId="0" fontId="10" fillId="0" borderId="0" xfId="0" applyFont="1" applyFill="1" applyAlignment="1">
      <alignment wrapText="1"/>
    </xf>
    <xf numFmtId="0" fontId="13" fillId="0" borderId="0" xfId="0" applyFont="1" applyFill="1" applyAlignment="1"/>
    <xf numFmtId="0" fontId="2"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6"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10" fillId="0" borderId="18" xfId="0" applyFont="1" applyFill="1" applyBorder="1" applyAlignment="1">
      <alignment horizontal="center" vertical="top" wrapText="1"/>
    </xf>
    <xf numFmtId="0" fontId="11"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0" fillId="0" borderId="12" xfId="0" applyFont="1" applyFill="1" applyBorder="1" applyAlignment="1">
      <alignment horizontal="center" vertical="top" wrapText="1"/>
    </xf>
    <xf numFmtId="0" fontId="4" fillId="0" borderId="12" xfId="0" applyFont="1" applyFill="1" applyBorder="1" applyAlignment="1">
      <alignment horizontal="center" vertical="top" wrapText="1"/>
    </xf>
    <xf numFmtId="0" fontId="10" fillId="0" borderId="13" xfId="0" applyFont="1" applyFill="1" applyBorder="1" applyAlignment="1">
      <alignment horizontal="center" vertical="center" wrapText="1"/>
    </xf>
    <xf numFmtId="14" fontId="10" fillId="0" borderId="16" xfId="0" applyNumberFormat="1" applyFont="1" applyFill="1" applyBorder="1" applyAlignment="1">
      <alignment horizontal="center" vertical="top" wrapText="1"/>
    </xf>
    <xf numFmtId="0" fontId="15" fillId="0" borderId="13" xfId="0" applyFont="1" applyFill="1" applyBorder="1" applyAlignment="1">
      <alignment horizontal="center" vertical="center" wrapText="1"/>
    </xf>
    <xf numFmtId="0" fontId="11" fillId="0" borderId="13" xfId="0" applyFont="1" applyFill="1" applyBorder="1" applyAlignment="1">
      <alignment vertical="top" wrapText="1"/>
    </xf>
    <xf numFmtId="0" fontId="2" fillId="0" borderId="13" xfId="0" applyFont="1" applyFill="1" applyBorder="1" applyAlignment="1">
      <alignment vertical="top" wrapText="1"/>
    </xf>
    <xf numFmtId="0" fontId="2" fillId="0" borderId="15" xfId="0" applyFont="1" applyFill="1" applyBorder="1" applyAlignment="1">
      <alignment horizontal="left" vertical="center" wrapText="1"/>
    </xf>
    <xf numFmtId="0" fontId="10" fillId="0" borderId="9" xfId="0" applyFont="1" applyFill="1" applyBorder="1" applyAlignment="1">
      <alignment horizontal="center" vertical="top" wrapText="1"/>
    </xf>
    <xf numFmtId="0" fontId="10"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10" fillId="0" borderId="11" xfId="0" applyFont="1" applyFill="1" applyBorder="1" applyAlignment="1">
      <alignment vertical="top" wrapText="1"/>
    </xf>
    <xf numFmtId="0" fontId="10" fillId="0" borderId="13" xfId="0" applyFont="1" applyFill="1" applyBorder="1" applyAlignment="1">
      <alignment vertical="top" wrapText="1"/>
    </xf>
    <xf numFmtId="169" fontId="12" fillId="2" borderId="30" xfId="0" applyNumberFormat="1" applyFont="1" applyFill="1" applyBorder="1" applyAlignment="1">
      <alignment horizontal="center" vertical="top" wrapText="1"/>
    </xf>
    <xf numFmtId="169" fontId="12" fillId="2" borderId="33" xfId="0" applyNumberFormat="1" applyFont="1" applyFill="1" applyBorder="1" applyAlignment="1">
      <alignment horizontal="center" vertical="top" wrapText="1"/>
    </xf>
    <xf numFmtId="169" fontId="12" fillId="2" borderId="28" xfId="0" applyNumberFormat="1" applyFont="1" applyFill="1" applyBorder="1" applyAlignment="1">
      <alignment horizontal="center" vertical="top" wrapText="1"/>
    </xf>
    <xf numFmtId="169" fontId="12" fillId="2" borderId="32" xfId="0" applyNumberFormat="1" applyFont="1" applyFill="1" applyBorder="1" applyAlignment="1">
      <alignment horizontal="center" vertical="top" wrapText="1"/>
    </xf>
    <xf numFmtId="169" fontId="12" fillId="2" borderId="34" xfId="0" applyNumberFormat="1" applyFont="1" applyFill="1" applyBorder="1" applyAlignment="1">
      <alignment horizontal="center" vertical="top" wrapText="1"/>
    </xf>
    <xf numFmtId="169" fontId="12" fillId="2" borderId="8" xfId="0" applyNumberFormat="1" applyFont="1" applyFill="1" applyBorder="1" applyAlignment="1">
      <alignment horizontal="center" vertical="top" wrapText="1"/>
    </xf>
    <xf numFmtId="169" fontId="12" fillId="2" borderId="1" xfId="0" applyNumberFormat="1" applyFont="1" applyFill="1" applyBorder="1" applyAlignment="1">
      <alignment horizontal="center" vertical="top" wrapText="1"/>
    </xf>
    <xf numFmtId="167" fontId="12" fillId="2" borderId="1" xfId="0" applyNumberFormat="1" applyFont="1" applyFill="1" applyBorder="1" applyAlignment="1">
      <alignment vertical="top" wrapText="1"/>
    </xf>
    <xf numFmtId="169" fontId="12" fillId="0" borderId="1" xfId="0" applyNumberFormat="1" applyFont="1" applyFill="1" applyBorder="1" applyAlignment="1">
      <alignment horizontal="center" vertical="top" wrapText="1"/>
    </xf>
    <xf numFmtId="169" fontId="12" fillId="2" borderId="0" xfId="0" applyNumberFormat="1" applyFont="1" applyFill="1" applyAlignment="1">
      <alignment horizontal="right" wrapText="1"/>
    </xf>
    <xf numFmtId="0" fontId="12" fillId="2" borderId="0" xfId="0" applyFont="1" applyFill="1" applyBorder="1" applyAlignment="1">
      <alignment horizontal="center"/>
    </xf>
    <xf numFmtId="0" fontId="37" fillId="2" borderId="0" xfId="0" applyFont="1" applyFill="1" applyBorder="1" applyAlignment="1">
      <alignment horizontal="center" wrapText="1"/>
    </xf>
    <xf numFmtId="0" fontId="12" fillId="0" borderId="1" xfId="0" applyFont="1" applyFill="1" applyBorder="1" applyAlignment="1">
      <alignment horizontal="center" vertical="top" wrapText="1"/>
    </xf>
    <xf numFmtId="0" fontId="18" fillId="0" borderId="1" xfId="0" applyFont="1" applyFill="1" applyBorder="1" applyAlignment="1">
      <alignment vertical="top" wrapText="1"/>
    </xf>
    <xf numFmtId="0" fontId="12" fillId="2" borderId="1" xfId="0" applyFont="1" applyFill="1" applyBorder="1" applyAlignment="1">
      <alignment horizontal="center" vertical="top" wrapText="1"/>
    </xf>
    <xf numFmtId="0" fontId="18" fillId="2" borderId="1" xfId="0" applyFont="1" applyFill="1" applyBorder="1" applyAlignment="1">
      <alignment vertical="top" wrapText="1"/>
    </xf>
    <xf numFmtId="169" fontId="18" fillId="2" borderId="1" xfId="0" applyNumberFormat="1" applyFont="1" applyFill="1" applyBorder="1" applyAlignment="1">
      <alignment horizontal="center" vertical="top" wrapText="1"/>
    </xf>
    <xf numFmtId="169" fontId="12" fillId="2" borderId="1" xfId="0" applyNumberFormat="1" applyFont="1" applyFill="1" applyBorder="1" applyAlignment="1">
      <alignment vertical="top" wrapText="1"/>
    </xf>
    <xf numFmtId="0" fontId="12" fillId="2" borderId="3" xfId="0"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2" xfId="0" applyFont="1" applyFill="1" applyBorder="1" applyAlignment="1">
      <alignment horizontal="center" vertical="top" wrapText="1"/>
    </xf>
    <xf numFmtId="167" fontId="12" fillId="2" borderId="1" xfId="0" applyNumberFormat="1" applyFont="1" applyFill="1" applyBorder="1" applyAlignment="1">
      <alignment horizontal="center" vertical="top" wrapText="1"/>
    </xf>
    <xf numFmtId="0" fontId="12" fillId="2" borderId="1" xfId="0" applyFont="1" applyFill="1" applyBorder="1" applyAlignment="1">
      <alignment vertical="top"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 xfId="0" applyFont="1" applyFill="1" applyBorder="1" applyAlignment="1">
      <alignment horizontal="left" vertical="center" wrapText="1"/>
    </xf>
    <xf numFmtId="169" fontId="12" fillId="0" borderId="1" xfId="0" applyNumberFormat="1" applyFont="1" applyFill="1" applyBorder="1" applyAlignment="1">
      <alignment vertical="top" wrapText="1"/>
    </xf>
    <xf numFmtId="0" fontId="12" fillId="2" borderId="1" xfId="0" applyFont="1" applyFill="1" applyBorder="1" applyAlignment="1">
      <alignment horizontal="left" vertical="center" wrapText="1"/>
    </xf>
    <xf numFmtId="0" fontId="12" fillId="2" borderId="1"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14" fontId="12" fillId="0" borderId="16" xfId="0" applyNumberFormat="1" applyFont="1" applyFill="1" applyBorder="1" applyAlignment="1">
      <alignment horizontal="center" vertical="center" wrapText="1"/>
    </xf>
    <xf numFmtId="14" fontId="12" fillId="0" borderId="17" xfId="0" applyNumberFormat="1" applyFont="1" applyFill="1" applyBorder="1" applyAlignment="1">
      <alignment horizontal="center" vertical="center" wrapText="1"/>
    </xf>
    <xf numFmtId="14" fontId="12" fillId="0" borderId="18" xfId="0" applyNumberFormat="1" applyFont="1" applyFill="1" applyBorder="1" applyAlignment="1">
      <alignment horizontal="center" vertical="center" wrapText="1"/>
    </xf>
    <xf numFmtId="0" fontId="12" fillId="2" borderId="28"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2" fillId="2" borderId="8" xfId="0" applyFont="1" applyFill="1" applyBorder="1" applyAlignment="1">
      <alignment horizontal="left" vertical="center" wrapText="1"/>
    </xf>
    <xf numFmtId="49" fontId="26" fillId="0" borderId="3" xfId="0" applyNumberFormat="1" applyFont="1" applyFill="1" applyBorder="1" applyAlignment="1">
      <alignment horizontal="center" vertical="top" wrapText="1"/>
    </xf>
    <xf numFmtId="0" fontId="27" fillId="0" borderId="4" xfId="0" applyFont="1" applyFill="1" applyBorder="1" applyAlignment="1">
      <alignment vertical="top" wrapText="1"/>
    </xf>
    <xf numFmtId="0" fontId="27" fillId="0" borderId="2" xfId="0" applyFont="1" applyFill="1" applyBorder="1" applyAlignment="1">
      <alignment vertical="top" wrapText="1"/>
    </xf>
    <xf numFmtId="0" fontId="12" fillId="0" borderId="3" xfId="0" applyFont="1" applyFill="1" applyBorder="1" applyAlignment="1">
      <alignment vertical="top" wrapText="1"/>
    </xf>
    <xf numFmtId="0" fontId="18" fillId="0" borderId="4" xfId="0" applyFont="1" applyFill="1" applyBorder="1" applyAlignment="1">
      <alignment vertical="top" wrapText="1"/>
    </xf>
    <xf numFmtId="0" fontId="18" fillId="0" borderId="2" xfId="0" applyFont="1" applyFill="1" applyBorder="1" applyAlignment="1">
      <alignment vertical="top" wrapText="1"/>
    </xf>
    <xf numFmtId="0" fontId="18" fillId="2" borderId="2" xfId="0" applyFont="1" applyFill="1" applyBorder="1" applyAlignment="1">
      <alignment horizontal="left" vertical="center" wrapText="1"/>
    </xf>
    <xf numFmtId="0" fontId="26" fillId="0" borderId="16" xfId="0" applyFont="1" applyFill="1" applyBorder="1" applyAlignment="1">
      <alignment horizontal="center" vertical="top" wrapText="1"/>
    </xf>
    <xf numFmtId="0" fontId="26" fillId="0" borderId="17" xfId="0" applyFont="1" applyFill="1" applyBorder="1" applyAlignment="1">
      <alignment horizontal="center" vertical="top" wrapText="1"/>
    </xf>
    <xf numFmtId="0" fontId="27" fillId="0" borderId="17" xfId="0" applyFont="1" applyFill="1" applyBorder="1" applyAlignment="1">
      <alignment horizontal="center" vertical="top" wrapText="1"/>
    </xf>
    <xf numFmtId="0" fontId="26" fillId="2" borderId="3"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12" fillId="0" borderId="16"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35"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4" xfId="0" applyFont="1" applyFill="1" applyBorder="1" applyAlignment="1">
      <alignment horizontal="center" vertical="center"/>
    </xf>
    <xf numFmtId="0" fontId="4"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12" fillId="2" borderId="5" xfId="0" applyFont="1" applyFill="1" applyBorder="1" applyAlignment="1">
      <alignment vertical="top" wrapText="1"/>
    </xf>
    <xf numFmtId="0" fontId="12" fillId="2" borderId="6" xfId="0" applyFont="1" applyFill="1" applyBorder="1" applyAlignment="1">
      <alignment vertical="top" wrapText="1"/>
    </xf>
    <xf numFmtId="0" fontId="12" fillId="2" borderId="7" xfId="0" applyFont="1" applyFill="1" applyBorder="1" applyAlignment="1">
      <alignment vertical="top" wrapText="1"/>
    </xf>
    <xf numFmtId="0" fontId="4" fillId="0" borderId="18" xfId="0" applyFont="1" applyFill="1" applyBorder="1" applyAlignment="1">
      <alignment horizontal="center" wrapText="1"/>
    </xf>
    <xf numFmtId="0" fontId="4" fillId="0" borderId="2"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horizontal="left" vertical="center" wrapText="1"/>
    </xf>
    <xf numFmtId="0" fontId="18" fillId="2" borderId="2" xfId="0" applyFont="1" applyFill="1" applyBorder="1" applyAlignment="1">
      <alignment vertical="center" wrapText="1"/>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4" fillId="2" borderId="4"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0" borderId="33" xfId="0" applyFont="1" applyFill="1" applyBorder="1" applyAlignment="1">
      <alignment horizontal="center" vertical="center" wrapText="1"/>
    </xf>
    <xf numFmtId="169" fontId="6" fillId="2" borderId="0" xfId="0" applyNumberFormat="1" applyFont="1" applyFill="1" applyAlignment="1">
      <alignment vertical="top"/>
    </xf>
    <xf numFmtId="0" fontId="12" fillId="2" borderId="0" xfId="0" applyFont="1" applyFill="1" applyAlignment="1">
      <alignment horizontal="justify" wrapText="1"/>
    </xf>
    <xf numFmtId="0" fontId="12" fillId="2" borderId="0" xfId="0" applyFont="1" applyFill="1" applyAlignment="1">
      <alignment wrapText="1"/>
    </xf>
    <xf numFmtId="0" fontId="18" fillId="2" borderId="0" xfId="0" applyFont="1" applyFill="1" applyAlignment="1"/>
    <xf numFmtId="0" fontId="18" fillId="2" borderId="0" xfId="0" applyFont="1" applyFill="1" applyAlignment="1">
      <alignment wrapText="1"/>
    </xf>
    <xf numFmtId="0" fontId="6" fillId="2" borderId="0" xfId="0" applyFont="1" applyFill="1" applyAlignment="1">
      <alignment horizontal="justify" wrapText="1"/>
    </xf>
    <xf numFmtId="0" fontId="6" fillId="2" borderId="0" xfId="0" applyFont="1" applyFill="1" applyAlignment="1">
      <alignment wrapText="1"/>
    </xf>
    <xf numFmtId="169" fontId="6" fillId="2" borderId="0" xfId="0" applyNumberFormat="1" applyFont="1" applyFill="1" applyAlignment="1"/>
    <xf numFmtId="169" fontId="6" fillId="2" borderId="0" xfId="0" applyNumberFormat="1" applyFont="1" applyFill="1" applyAlignment="1">
      <alignment wrapText="1"/>
    </xf>
    <xf numFmtId="0" fontId="30" fillId="0" borderId="3" xfId="0" applyFont="1" applyBorder="1" applyAlignment="1">
      <alignment vertical="top" wrapText="1"/>
    </xf>
    <xf numFmtId="0" fontId="30" fillId="0" borderId="4" xfId="0" applyFont="1" applyBorder="1" applyAlignment="1">
      <alignment vertical="top" wrapText="1"/>
    </xf>
    <xf numFmtId="0" fontId="28" fillId="0" borderId="0" xfId="0" applyFont="1" applyFill="1" applyAlignment="1">
      <alignment horizontal="justify" wrapText="1"/>
    </xf>
    <xf numFmtId="0" fontId="0" fillId="0" borderId="0" xfId="0" applyFont="1" applyAlignment="1">
      <alignment wrapText="1"/>
    </xf>
    <xf numFmtId="0" fontId="0" fillId="0" borderId="0" xfId="0" applyFont="1"/>
    <xf numFmtId="0" fontId="0" fillId="0" borderId="0" xfId="0" applyAlignment="1">
      <alignment wrapText="1"/>
    </xf>
    <xf numFmtId="0" fontId="35" fillId="0" borderId="0" xfId="0" applyFont="1" applyFill="1" applyAlignment="1">
      <alignment horizontal="justify" wrapText="1"/>
    </xf>
    <xf numFmtId="0" fontId="30" fillId="0" borderId="3" xfId="0" applyFont="1" applyBorder="1" applyAlignment="1">
      <alignment horizontal="center" vertical="top" wrapText="1"/>
    </xf>
    <xf numFmtId="0" fontId="30" fillId="0" borderId="2" xfId="0" applyFont="1" applyBorder="1" applyAlignment="1">
      <alignment horizontal="center" vertical="top" wrapText="1"/>
    </xf>
    <xf numFmtId="0" fontId="30" fillId="0" borderId="4" xfId="0" applyFont="1" applyBorder="1" applyAlignment="1">
      <alignment horizontal="center" vertical="top" wrapText="1"/>
    </xf>
    <xf numFmtId="0" fontId="30" fillId="0" borderId="5" xfId="0" applyFont="1" applyBorder="1" applyAlignment="1">
      <alignment horizontal="center" vertical="top" wrapText="1"/>
    </xf>
    <xf numFmtId="0" fontId="30" fillId="0" borderId="7" xfId="0" applyFont="1" applyBorder="1" applyAlignment="1">
      <alignment horizontal="center" vertical="top" wrapText="1"/>
    </xf>
  </cellXfs>
  <cellStyles count="2">
    <cellStyle name="Обычный" xfId="0" builtinId="0"/>
    <cellStyle name="Финансовый" xfId="1" builtinId="3"/>
  </cellStyles>
  <dxfs count="0"/>
  <tableStyles count="0" defaultTableStyle="TableStyleMedium9" defaultPivotStyle="PivotStyleLight16"/>
  <colors>
    <mruColors>
      <color rgb="FF0000CC"/>
      <color rgb="FF339933"/>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T67"/>
  <sheetViews>
    <sheetView view="pageBreakPreview" topLeftCell="A4" zoomScaleNormal="85" zoomScaleSheetLayoutView="100" workbookViewId="0">
      <selection activeCell="F46" sqref="F46"/>
    </sheetView>
  </sheetViews>
  <sheetFormatPr defaultColWidth="9.125" defaultRowHeight="14.3"/>
  <cols>
    <col min="1" max="1" width="7.375" style="27" customWidth="1"/>
    <col min="2" max="2" width="33.875" style="8" customWidth="1"/>
    <col min="3" max="3" width="9.875" style="8" customWidth="1"/>
    <col min="4" max="4" width="8.375" style="8" customWidth="1"/>
    <col min="5" max="5" width="15.625" style="8" customWidth="1"/>
    <col min="6" max="6" width="10.375" style="8" customWidth="1"/>
    <col min="7" max="7" width="7.875" style="8" customWidth="1"/>
    <col min="8" max="9" width="7.375" style="8" customWidth="1"/>
    <col min="10" max="10" width="6.875" style="8" customWidth="1"/>
    <col min="11" max="11" width="9.375" style="8" customWidth="1"/>
    <col min="12" max="12" width="5.875" style="8" customWidth="1"/>
    <col min="13" max="13" width="6" style="8" customWidth="1"/>
    <col min="14" max="14" width="7.625" style="8" customWidth="1"/>
    <col min="15" max="15" width="6.625" style="8" customWidth="1"/>
    <col min="16" max="16" width="8.375" style="8" customWidth="1"/>
    <col min="17" max="17" width="7.875" style="8" customWidth="1"/>
    <col min="18" max="18" width="8.125" style="8" customWidth="1"/>
    <col min="19" max="19" width="5.875" style="8" customWidth="1"/>
    <col min="20" max="20" width="7.625" style="8" customWidth="1"/>
    <col min="21" max="21" width="7" style="8" customWidth="1"/>
    <col min="22" max="22" width="5.875" style="8" customWidth="1"/>
    <col min="23" max="23" width="7.625" style="8" customWidth="1"/>
    <col min="24" max="24" width="8.375" style="8" customWidth="1"/>
    <col min="25" max="25" width="7.375" style="8" customWidth="1"/>
    <col min="26" max="26" width="7.625" style="8" customWidth="1"/>
    <col min="27" max="27" width="10" style="8" customWidth="1"/>
    <col min="28" max="28" width="7.375" style="8" customWidth="1"/>
    <col min="29" max="29" width="7.625" style="8" customWidth="1"/>
    <col min="30" max="30" width="8.375" style="8" customWidth="1"/>
    <col min="31" max="31" width="7.125" style="8" customWidth="1"/>
    <col min="32" max="32" width="7.375" style="8" customWidth="1"/>
    <col min="33" max="33" width="8.625" style="8" customWidth="1"/>
    <col min="34" max="34" width="7.625" style="8" customWidth="1"/>
    <col min="35" max="35" width="7.125" style="8" customWidth="1"/>
    <col min="36" max="36" width="9.625" style="8" customWidth="1"/>
    <col min="37" max="37" width="6.875" style="8" hidden="1" customWidth="1"/>
    <col min="38" max="38" width="8.375" style="8" hidden="1" customWidth="1"/>
    <col min="39" max="39" width="8.125" style="8" customWidth="1"/>
    <col min="40" max="40" width="9.375" style="8" hidden="1" customWidth="1"/>
    <col min="41" max="41" width="8" style="8" hidden="1" customWidth="1"/>
    <col min="42" max="42" width="8.375" style="8" customWidth="1"/>
    <col min="43" max="43" width="8.125" style="8" hidden="1" customWidth="1"/>
    <col min="44" max="44" width="7.375" style="8" hidden="1" customWidth="1"/>
    <col min="45" max="45" width="29.125" style="8" customWidth="1"/>
    <col min="46" max="46" width="21.375" style="8" customWidth="1"/>
    <col min="47" max="16384" width="9.125" style="8"/>
  </cols>
  <sheetData>
    <row r="1" spans="1:46" ht="15.8" hidden="1" customHeight="1">
      <c r="A1" s="7"/>
      <c r="N1" s="40"/>
      <c r="O1" s="224"/>
      <c r="P1" s="225"/>
      <c r="Q1" s="225"/>
      <c r="R1" s="225"/>
      <c r="S1" s="225"/>
      <c r="T1" s="225"/>
      <c r="U1" s="225"/>
      <c r="V1" s="39"/>
      <c r="AK1" s="224"/>
      <c r="AL1" s="225"/>
      <c r="AM1" s="225"/>
      <c r="AN1" s="225"/>
      <c r="AO1" s="225"/>
      <c r="AP1" s="225"/>
      <c r="AQ1" s="225"/>
    </row>
    <row r="2" spans="1:46" ht="21.75" hidden="1" customHeight="1">
      <c r="A2" s="9"/>
      <c r="B2" s="39"/>
      <c r="C2" s="39"/>
      <c r="D2" s="39"/>
      <c r="E2" s="39"/>
      <c r="F2" s="39"/>
      <c r="G2" s="39"/>
      <c r="H2" s="39"/>
      <c r="I2" s="39"/>
      <c r="J2" s="39"/>
      <c r="K2" s="39"/>
      <c r="L2" s="39"/>
      <c r="M2" s="39"/>
      <c r="N2" s="39"/>
      <c r="O2" s="225"/>
      <c r="P2" s="225"/>
      <c r="Q2" s="225"/>
      <c r="R2" s="225"/>
      <c r="S2" s="225"/>
      <c r="T2" s="225"/>
      <c r="U2" s="225"/>
      <c r="V2" s="39"/>
      <c r="W2" s="39"/>
      <c r="X2" s="39"/>
      <c r="Y2" s="39"/>
      <c r="Z2" s="39"/>
      <c r="AA2" s="39"/>
      <c r="AB2" s="39"/>
      <c r="AC2" s="39"/>
      <c r="AD2" s="39"/>
      <c r="AE2" s="39"/>
      <c r="AF2" s="39"/>
      <c r="AG2" s="39"/>
      <c r="AH2" s="30"/>
      <c r="AI2" s="39"/>
      <c r="AJ2" s="39"/>
      <c r="AK2" s="225"/>
      <c r="AL2" s="225"/>
      <c r="AM2" s="225"/>
      <c r="AN2" s="225"/>
      <c r="AO2" s="225"/>
      <c r="AP2" s="225"/>
      <c r="AQ2" s="225"/>
      <c r="AR2" s="39"/>
      <c r="AS2" s="39"/>
      <c r="AT2" s="39"/>
    </row>
    <row r="3" spans="1:46" hidden="1">
      <c r="A3" s="226"/>
      <c r="B3" s="227"/>
      <c r="C3" s="227"/>
      <c r="D3" s="227"/>
      <c r="E3" s="227"/>
      <c r="F3" s="227"/>
      <c r="G3" s="227"/>
      <c r="H3" s="227"/>
      <c r="I3" s="227"/>
      <c r="J3" s="227"/>
      <c r="K3" s="227"/>
      <c r="L3" s="227"/>
      <c r="M3" s="227"/>
      <c r="N3" s="227"/>
      <c r="O3" s="227"/>
      <c r="P3" s="227"/>
      <c r="Q3" s="227"/>
      <c r="R3" s="227"/>
      <c r="S3" s="227"/>
      <c r="T3" s="227"/>
      <c r="U3" s="227"/>
      <c r="V3" s="10"/>
      <c r="AN3" s="11"/>
      <c r="AP3" s="12"/>
      <c r="AR3" s="11"/>
    </row>
    <row r="4" spans="1:46" ht="18.350000000000001">
      <c r="A4" s="228" t="s">
        <v>89</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row>
    <row r="5" spans="1:46" ht="19.55" customHeight="1">
      <c r="A5" s="229" t="s">
        <v>92</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row>
    <row r="6" spans="1:46" ht="12.4" customHeight="1">
      <c r="A6" s="9"/>
    </row>
    <row r="7" spans="1:46" ht="16.5" customHeight="1">
      <c r="A7" s="230" t="s">
        <v>0</v>
      </c>
      <c r="B7" s="230" t="s">
        <v>20</v>
      </c>
      <c r="C7" s="230" t="s">
        <v>1</v>
      </c>
      <c r="D7" s="230" t="s">
        <v>2</v>
      </c>
      <c r="E7" s="230" t="s">
        <v>21</v>
      </c>
      <c r="F7" s="230" t="s">
        <v>3</v>
      </c>
      <c r="G7" s="230"/>
      <c r="H7" s="230"/>
      <c r="I7" s="230" t="s">
        <v>5</v>
      </c>
      <c r="J7" s="230"/>
      <c r="K7" s="230"/>
      <c r="L7" s="230"/>
      <c r="M7" s="230"/>
      <c r="N7" s="230"/>
      <c r="O7" s="230"/>
      <c r="P7" s="230"/>
      <c r="Q7" s="230"/>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0" t="s">
        <v>6</v>
      </c>
      <c r="AT7" s="233" t="s">
        <v>7</v>
      </c>
    </row>
    <row r="8" spans="1:46" ht="18.7" customHeight="1">
      <c r="A8" s="230"/>
      <c r="B8" s="231"/>
      <c r="C8" s="230"/>
      <c r="D8" s="230"/>
      <c r="E8" s="231"/>
      <c r="F8" s="230" t="s">
        <v>4</v>
      </c>
      <c r="G8" s="230"/>
      <c r="H8" s="230"/>
      <c r="I8" s="230" t="s">
        <v>8</v>
      </c>
      <c r="J8" s="230"/>
      <c r="K8" s="230"/>
      <c r="L8" s="230" t="s">
        <v>22</v>
      </c>
      <c r="M8" s="230"/>
      <c r="N8" s="230"/>
      <c r="O8" s="230" t="s">
        <v>23</v>
      </c>
      <c r="P8" s="230"/>
      <c r="Q8" s="230"/>
      <c r="R8" s="230" t="s">
        <v>24</v>
      </c>
      <c r="S8" s="230"/>
      <c r="T8" s="230"/>
      <c r="U8" s="230" t="s">
        <v>25</v>
      </c>
      <c r="V8" s="230"/>
      <c r="W8" s="230"/>
      <c r="X8" s="230" t="s">
        <v>26</v>
      </c>
      <c r="Y8" s="230"/>
      <c r="Z8" s="230"/>
      <c r="AA8" s="230" t="s">
        <v>27</v>
      </c>
      <c r="AB8" s="230"/>
      <c r="AC8" s="230"/>
      <c r="AD8" s="230" t="s">
        <v>28</v>
      </c>
      <c r="AE8" s="230"/>
      <c r="AF8" s="230"/>
      <c r="AG8" s="230" t="s">
        <v>29</v>
      </c>
      <c r="AH8" s="230"/>
      <c r="AI8" s="230"/>
      <c r="AJ8" s="230" t="s">
        <v>30</v>
      </c>
      <c r="AK8" s="230"/>
      <c r="AL8" s="230"/>
      <c r="AM8" s="230" t="s">
        <v>31</v>
      </c>
      <c r="AN8" s="230"/>
      <c r="AO8" s="230"/>
      <c r="AP8" s="230" t="s">
        <v>9</v>
      </c>
      <c r="AQ8" s="230"/>
      <c r="AR8" s="230"/>
      <c r="AS8" s="230"/>
      <c r="AT8" s="233"/>
    </row>
    <row r="9" spans="1:46">
      <c r="A9" s="230"/>
      <c r="B9" s="231"/>
      <c r="C9" s="230"/>
      <c r="D9" s="230"/>
      <c r="E9" s="231"/>
      <c r="F9" s="230" t="s">
        <v>10</v>
      </c>
      <c r="G9" s="230" t="s">
        <v>11</v>
      </c>
      <c r="H9" s="233" t="s">
        <v>12</v>
      </c>
      <c r="I9" s="230" t="s">
        <v>10</v>
      </c>
      <c r="J9" s="230" t="s">
        <v>11</v>
      </c>
      <c r="K9" s="233" t="s">
        <v>12</v>
      </c>
      <c r="L9" s="230" t="s">
        <v>10</v>
      </c>
      <c r="M9" s="230" t="s">
        <v>11</v>
      </c>
      <c r="N9" s="233" t="s">
        <v>12</v>
      </c>
      <c r="O9" s="230" t="s">
        <v>10</v>
      </c>
      <c r="P9" s="230" t="s">
        <v>11</v>
      </c>
      <c r="Q9" s="233" t="s">
        <v>12</v>
      </c>
      <c r="R9" s="230" t="s">
        <v>10</v>
      </c>
      <c r="S9" s="230" t="s">
        <v>11</v>
      </c>
      <c r="T9" s="233" t="s">
        <v>12</v>
      </c>
      <c r="U9" s="230" t="s">
        <v>10</v>
      </c>
      <c r="V9" s="230" t="s">
        <v>11</v>
      </c>
      <c r="W9" s="233" t="s">
        <v>12</v>
      </c>
      <c r="X9" s="230" t="s">
        <v>10</v>
      </c>
      <c r="Y9" s="230" t="s">
        <v>11</v>
      </c>
      <c r="Z9" s="233" t="s">
        <v>12</v>
      </c>
      <c r="AA9" s="230" t="s">
        <v>10</v>
      </c>
      <c r="AB9" s="230" t="s">
        <v>11</v>
      </c>
      <c r="AC9" s="233" t="s">
        <v>12</v>
      </c>
      <c r="AD9" s="230" t="s">
        <v>10</v>
      </c>
      <c r="AE9" s="230" t="s">
        <v>11</v>
      </c>
      <c r="AF9" s="233" t="s">
        <v>12</v>
      </c>
      <c r="AG9" s="230" t="s">
        <v>10</v>
      </c>
      <c r="AH9" s="230" t="s">
        <v>11</v>
      </c>
      <c r="AI9" s="233" t="s">
        <v>12</v>
      </c>
      <c r="AJ9" s="230" t="s">
        <v>10</v>
      </c>
      <c r="AK9" s="230" t="s">
        <v>11</v>
      </c>
      <c r="AL9" s="233" t="s">
        <v>12</v>
      </c>
      <c r="AM9" s="230" t="s">
        <v>10</v>
      </c>
      <c r="AN9" s="230" t="s">
        <v>11</v>
      </c>
      <c r="AO9" s="233" t="s">
        <v>12</v>
      </c>
      <c r="AP9" s="230" t="s">
        <v>10</v>
      </c>
      <c r="AQ9" s="230" t="s">
        <v>11</v>
      </c>
      <c r="AR9" s="233" t="s">
        <v>12</v>
      </c>
      <c r="AS9" s="230"/>
      <c r="AT9" s="233"/>
    </row>
    <row r="10" spans="1:46" ht="23.3" customHeight="1">
      <c r="A10" s="230"/>
      <c r="B10" s="231"/>
      <c r="C10" s="230"/>
      <c r="D10" s="230"/>
      <c r="E10" s="231"/>
      <c r="F10" s="230"/>
      <c r="G10" s="230"/>
      <c r="H10" s="233"/>
      <c r="I10" s="230"/>
      <c r="J10" s="230"/>
      <c r="K10" s="233"/>
      <c r="L10" s="230"/>
      <c r="M10" s="230"/>
      <c r="N10" s="233"/>
      <c r="O10" s="230"/>
      <c r="P10" s="230"/>
      <c r="Q10" s="233"/>
      <c r="R10" s="230"/>
      <c r="S10" s="230"/>
      <c r="T10" s="233"/>
      <c r="U10" s="230"/>
      <c r="V10" s="230"/>
      <c r="W10" s="233"/>
      <c r="X10" s="230"/>
      <c r="Y10" s="230"/>
      <c r="Z10" s="233"/>
      <c r="AA10" s="230"/>
      <c r="AB10" s="230"/>
      <c r="AC10" s="233"/>
      <c r="AD10" s="230"/>
      <c r="AE10" s="230"/>
      <c r="AF10" s="233"/>
      <c r="AG10" s="230"/>
      <c r="AH10" s="230"/>
      <c r="AI10" s="233"/>
      <c r="AJ10" s="230"/>
      <c r="AK10" s="230"/>
      <c r="AL10" s="233"/>
      <c r="AM10" s="230"/>
      <c r="AN10" s="230"/>
      <c r="AO10" s="233"/>
      <c r="AP10" s="230"/>
      <c r="AQ10" s="230"/>
      <c r="AR10" s="233"/>
      <c r="AS10" s="230"/>
      <c r="AT10" s="233"/>
    </row>
    <row r="11" spans="1:46" ht="27" customHeight="1">
      <c r="A11" s="38">
        <v>1</v>
      </c>
      <c r="B11" s="13">
        <v>2</v>
      </c>
      <c r="C11" s="13">
        <v>3</v>
      </c>
      <c r="D11" s="13">
        <v>4</v>
      </c>
      <c r="E11" s="13">
        <v>5</v>
      </c>
      <c r="F11" s="13">
        <v>6</v>
      </c>
      <c r="G11" s="13">
        <v>7</v>
      </c>
      <c r="H11" s="13" t="s">
        <v>13</v>
      </c>
      <c r="I11" s="13">
        <v>9</v>
      </c>
      <c r="J11" s="13">
        <v>10</v>
      </c>
      <c r="K11" s="13">
        <v>11</v>
      </c>
      <c r="L11" s="13">
        <v>12</v>
      </c>
      <c r="M11" s="13">
        <v>13</v>
      </c>
      <c r="N11" s="13">
        <v>14</v>
      </c>
      <c r="O11" s="13">
        <v>15</v>
      </c>
      <c r="P11" s="13">
        <v>16</v>
      </c>
      <c r="Q11" s="13">
        <v>17</v>
      </c>
      <c r="R11" s="13">
        <v>18</v>
      </c>
      <c r="S11" s="13">
        <v>19</v>
      </c>
      <c r="T11" s="13">
        <v>20</v>
      </c>
      <c r="U11" s="13">
        <v>21</v>
      </c>
      <c r="V11" s="13">
        <v>22</v>
      </c>
      <c r="W11" s="13">
        <v>23</v>
      </c>
      <c r="X11" s="13">
        <v>24</v>
      </c>
      <c r="Y11" s="13">
        <v>25</v>
      </c>
      <c r="Z11" s="13">
        <v>26</v>
      </c>
      <c r="AA11" s="13">
        <v>27</v>
      </c>
      <c r="AB11" s="13">
        <v>28</v>
      </c>
      <c r="AC11" s="13">
        <v>29</v>
      </c>
      <c r="AD11" s="13">
        <v>30</v>
      </c>
      <c r="AE11" s="13">
        <v>31</v>
      </c>
      <c r="AF11" s="13">
        <v>32</v>
      </c>
      <c r="AG11" s="13">
        <v>33</v>
      </c>
      <c r="AH11" s="13">
        <v>34</v>
      </c>
      <c r="AI11" s="13">
        <v>35</v>
      </c>
      <c r="AJ11" s="13">
        <v>36</v>
      </c>
      <c r="AK11" s="13">
        <v>37</v>
      </c>
      <c r="AL11" s="13">
        <v>38</v>
      </c>
      <c r="AM11" s="13">
        <v>39</v>
      </c>
      <c r="AN11" s="13">
        <v>40</v>
      </c>
      <c r="AO11" s="13">
        <v>41</v>
      </c>
      <c r="AP11" s="13">
        <v>42</v>
      </c>
      <c r="AQ11" s="13">
        <v>43</v>
      </c>
      <c r="AR11" s="13">
        <v>44</v>
      </c>
      <c r="AS11" s="13">
        <v>45</v>
      </c>
      <c r="AT11" s="13">
        <v>46</v>
      </c>
    </row>
    <row r="12" spans="1:46" ht="13.95" customHeight="1">
      <c r="A12" s="38" t="s">
        <v>14</v>
      </c>
      <c r="B12" s="234" t="s">
        <v>36</v>
      </c>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row>
    <row r="13" spans="1:46" s="15" customFormat="1" ht="19.55" customHeight="1">
      <c r="A13" s="235" t="s">
        <v>64</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7"/>
      <c r="AS13" s="14"/>
      <c r="AT13" s="14"/>
    </row>
    <row r="14" spans="1:46" s="15" customFormat="1" ht="57.4" customHeight="1">
      <c r="A14" s="235" t="s">
        <v>65</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7"/>
      <c r="AS14" s="14"/>
      <c r="AT14" s="14"/>
    </row>
    <row r="15" spans="1:46" ht="14.3" customHeight="1">
      <c r="A15" s="38" t="s">
        <v>15</v>
      </c>
      <c r="B15" s="238" t="s">
        <v>38</v>
      </c>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row>
    <row r="16" spans="1:46" ht="18.7" hidden="1" customHeight="1">
      <c r="A16" s="38" t="s">
        <v>16</v>
      </c>
      <c r="B16" s="43" t="s">
        <v>59</v>
      </c>
      <c r="C16" s="37" t="s">
        <v>35</v>
      </c>
      <c r="D16" s="37">
        <v>2</v>
      </c>
      <c r="E16" s="1" t="s">
        <v>41</v>
      </c>
      <c r="F16" s="16">
        <f>I16+L16+O16+R16+U16+X16+AA16+AD16+AG16+AJ16+AM16+AP16</f>
        <v>0</v>
      </c>
      <c r="G16" s="16">
        <v>0</v>
      </c>
      <c r="H16" s="2">
        <v>0</v>
      </c>
      <c r="I16" s="16">
        <v>0</v>
      </c>
      <c r="J16" s="16">
        <v>0</v>
      </c>
      <c r="K16" s="2">
        <v>0</v>
      </c>
      <c r="L16" s="16">
        <v>0</v>
      </c>
      <c r="M16" s="16">
        <v>0</v>
      </c>
      <c r="N16" s="2">
        <v>0</v>
      </c>
      <c r="O16" s="16">
        <v>0</v>
      </c>
      <c r="P16" s="16">
        <v>0</v>
      </c>
      <c r="Q16" s="2">
        <v>0</v>
      </c>
      <c r="R16" s="16">
        <v>0</v>
      </c>
      <c r="S16" s="16">
        <v>0</v>
      </c>
      <c r="T16" s="2">
        <v>0</v>
      </c>
      <c r="U16" s="16">
        <v>0</v>
      </c>
      <c r="V16" s="16">
        <v>0</v>
      </c>
      <c r="W16" s="2">
        <v>0</v>
      </c>
      <c r="X16" s="16">
        <v>0</v>
      </c>
      <c r="Y16" s="16">
        <v>0</v>
      </c>
      <c r="Z16" s="2">
        <v>0</v>
      </c>
      <c r="AA16" s="16">
        <v>0</v>
      </c>
      <c r="AB16" s="16">
        <v>0</v>
      </c>
      <c r="AC16" s="2">
        <v>0</v>
      </c>
      <c r="AD16" s="16">
        <v>0</v>
      </c>
      <c r="AE16" s="16">
        <v>0</v>
      </c>
      <c r="AF16" s="2">
        <v>0</v>
      </c>
      <c r="AG16" s="16">
        <v>0</v>
      </c>
      <c r="AH16" s="16">
        <v>0</v>
      </c>
      <c r="AI16" s="2">
        <v>0</v>
      </c>
      <c r="AJ16" s="16">
        <v>0</v>
      </c>
      <c r="AK16" s="16">
        <v>0</v>
      </c>
      <c r="AL16" s="2">
        <v>0</v>
      </c>
      <c r="AM16" s="16">
        <v>0</v>
      </c>
      <c r="AN16" s="16">
        <v>0</v>
      </c>
      <c r="AO16" s="2">
        <v>0</v>
      </c>
      <c r="AP16" s="16">
        <v>0</v>
      </c>
      <c r="AQ16" s="16">
        <v>0</v>
      </c>
      <c r="AR16" s="2">
        <v>0</v>
      </c>
      <c r="AS16" s="41" t="s">
        <v>63</v>
      </c>
      <c r="AT16" s="37"/>
    </row>
    <row r="17" spans="1:46" ht="14.3" customHeight="1">
      <c r="A17" s="38" t="s">
        <v>37</v>
      </c>
      <c r="B17" s="235" t="s">
        <v>39</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7"/>
    </row>
    <row r="18" spans="1:46" ht="15.8" customHeight="1">
      <c r="A18" s="239" t="s">
        <v>40</v>
      </c>
      <c r="B18" s="242" t="s">
        <v>73</v>
      </c>
      <c r="C18" s="243" t="s">
        <v>45</v>
      </c>
      <c r="D18" s="243">
        <v>3</v>
      </c>
      <c r="E18" s="37" t="s">
        <v>43</v>
      </c>
      <c r="F18" s="17">
        <f>SUM(F19:F20)</f>
        <v>0</v>
      </c>
      <c r="G18" s="16">
        <f t="shared" ref="G18" si="0">SUM(G19:G20)</f>
        <v>0</v>
      </c>
      <c r="H18" s="2">
        <v>0</v>
      </c>
      <c r="I18" s="16">
        <f t="shared" ref="I18:J18" si="1">SUM(I19:I20)</f>
        <v>0</v>
      </c>
      <c r="J18" s="16">
        <f t="shared" si="1"/>
        <v>0</v>
      </c>
      <c r="K18" s="2">
        <v>0</v>
      </c>
      <c r="L18" s="16">
        <f t="shared" ref="L18:M18" si="2">SUM(L19:L20)</f>
        <v>0</v>
      </c>
      <c r="M18" s="16">
        <f t="shared" si="2"/>
        <v>0</v>
      </c>
      <c r="N18" s="2">
        <v>0</v>
      </c>
      <c r="O18" s="16">
        <f t="shared" ref="O18:P18" si="3">SUM(O19:O20)</f>
        <v>0</v>
      </c>
      <c r="P18" s="16">
        <f t="shared" si="3"/>
        <v>0</v>
      </c>
      <c r="Q18" s="2">
        <v>0</v>
      </c>
      <c r="R18" s="16">
        <f t="shared" ref="R18:S18" si="4">SUM(R19:R20)</f>
        <v>0</v>
      </c>
      <c r="S18" s="16">
        <f t="shared" si="4"/>
        <v>0</v>
      </c>
      <c r="T18" s="2">
        <v>0</v>
      </c>
      <c r="U18" s="16">
        <f t="shared" ref="U18:V18" si="5">SUM(U19:U20)</f>
        <v>0</v>
      </c>
      <c r="V18" s="16">
        <f t="shared" si="5"/>
        <v>0</v>
      </c>
      <c r="W18" s="2">
        <v>0</v>
      </c>
      <c r="X18" s="16">
        <f t="shared" ref="X18:Y18" si="6">SUM(X19:X20)</f>
        <v>0</v>
      </c>
      <c r="Y18" s="16">
        <f t="shared" si="6"/>
        <v>0</v>
      </c>
      <c r="Z18" s="2">
        <v>0</v>
      </c>
      <c r="AA18" s="16">
        <f t="shared" ref="AA18:AB18" si="7">SUM(AA19:AA20)</f>
        <v>0</v>
      </c>
      <c r="AB18" s="16">
        <f t="shared" si="7"/>
        <v>0</v>
      </c>
      <c r="AC18" s="2">
        <v>0</v>
      </c>
      <c r="AD18" s="16">
        <f t="shared" ref="AD18:AE18" si="8">SUM(AD19:AD20)</f>
        <v>0</v>
      </c>
      <c r="AE18" s="16">
        <f t="shared" si="8"/>
        <v>0</v>
      </c>
      <c r="AF18" s="2">
        <v>0</v>
      </c>
      <c r="AG18" s="16">
        <f t="shared" ref="AG18:AH18" si="9">SUM(AG19:AG20)</f>
        <v>0</v>
      </c>
      <c r="AH18" s="16">
        <f t="shared" si="9"/>
        <v>0</v>
      </c>
      <c r="AI18" s="2">
        <v>0</v>
      </c>
      <c r="AJ18" s="16">
        <f t="shared" ref="AJ18:AK18" si="10">SUM(AJ19:AJ20)</f>
        <v>0</v>
      </c>
      <c r="AK18" s="16">
        <f t="shared" si="10"/>
        <v>0</v>
      </c>
      <c r="AL18" s="2">
        <v>0</v>
      </c>
      <c r="AM18" s="16">
        <f t="shared" ref="AM18:AN18" si="11">SUM(AM19:AM20)</f>
        <v>0</v>
      </c>
      <c r="AN18" s="16">
        <f t="shared" si="11"/>
        <v>0</v>
      </c>
      <c r="AO18" s="2">
        <v>0.99299999999999999</v>
      </c>
      <c r="AP18" s="16">
        <f t="shared" ref="AP18:AQ18" si="12">SUM(AP19:AP20)</f>
        <v>0</v>
      </c>
      <c r="AQ18" s="16">
        <f t="shared" si="12"/>
        <v>0</v>
      </c>
      <c r="AR18" s="2">
        <v>0</v>
      </c>
      <c r="AS18" s="244"/>
      <c r="AT18" s="244"/>
    </row>
    <row r="19" spans="1:46" ht="15.8" customHeight="1">
      <c r="A19" s="240"/>
      <c r="B19" s="242"/>
      <c r="C19" s="243"/>
      <c r="D19" s="243"/>
      <c r="E19" s="1" t="s">
        <v>53</v>
      </c>
      <c r="F19" s="17">
        <f>I19+L19+O19+R19+U19+X19+AA19+AD19+AG19+AJ19+AM19+AP19</f>
        <v>0</v>
      </c>
      <c r="G19" s="16">
        <f>J19+M19+P19+S19+V19+Y19+AB19+AE19+AH19+AK19+AN19+AQ19</f>
        <v>0</v>
      </c>
      <c r="H19" s="2">
        <v>0</v>
      </c>
      <c r="I19" s="16">
        <v>0</v>
      </c>
      <c r="J19" s="16">
        <v>0</v>
      </c>
      <c r="K19" s="2">
        <v>0</v>
      </c>
      <c r="L19" s="16">
        <v>0</v>
      </c>
      <c r="M19" s="16">
        <v>0</v>
      </c>
      <c r="N19" s="2">
        <v>0</v>
      </c>
      <c r="O19" s="16">
        <v>0</v>
      </c>
      <c r="P19" s="16">
        <v>0</v>
      </c>
      <c r="Q19" s="2">
        <v>0</v>
      </c>
      <c r="R19" s="16">
        <v>0</v>
      </c>
      <c r="S19" s="16">
        <v>0</v>
      </c>
      <c r="T19" s="2">
        <v>0</v>
      </c>
      <c r="U19" s="16">
        <v>0</v>
      </c>
      <c r="V19" s="16">
        <v>0</v>
      </c>
      <c r="W19" s="2">
        <v>0</v>
      </c>
      <c r="X19" s="16">
        <v>0</v>
      </c>
      <c r="Y19" s="16">
        <v>0</v>
      </c>
      <c r="Z19" s="2">
        <v>0</v>
      </c>
      <c r="AA19" s="16">
        <v>0</v>
      </c>
      <c r="AB19" s="16">
        <v>0</v>
      </c>
      <c r="AC19" s="2">
        <v>0</v>
      </c>
      <c r="AD19" s="4">
        <v>0</v>
      </c>
      <c r="AE19" s="5">
        <v>0</v>
      </c>
      <c r="AF19" s="2">
        <v>0</v>
      </c>
      <c r="AG19" s="16">
        <v>0</v>
      </c>
      <c r="AH19" s="16">
        <v>0</v>
      </c>
      <c r="AI19" s="2">
        <v>0</v>
      </c>
      <c r="AJ19" s="16">
        <v>0</v>
      </c>
      <c r="AK19" s="16">
        <f t="shared" ref="AK19:AL20" si="13">AK16</f>
        <v>0</v>
      </c>
      <c r="AL19" s="16">
        <f t="shared" si="13"/>
        <v>0</v>
      </c>
      <c r="AM19" s="16">
        <v>0</v>
      </c>
      <c r="AN19" s="16">
        <v>0</v>
      </c>
      <c r="AO19" s="2">
        <v>0</v>
      </c>
      <c r="AP19" s="16">
        <v>0</v>
      </c>
      <c r="AQ19" s="16">
        <v>0</v>
      </c>
      <c r="AR19" s="2">
        <v>0</v>
      </c>
      <c r="AS19" s="244"/>
      <c r="AT19" s="244"/>
    </row>
    <row r="20" spans="1:46" ht="15.8" customHeight="1">
      <c r="A20" s="241"/>
      <c r="B20" s="242"/>
      <c r="C20" s="243"/>
      <c r="D20" s="243"/>
      <c r="E20" s="1" t="s">
        <v>41</v>
      </c>
      <c r="F20" s="17">
        <f>I20+L20+O20+R20+U20+X20+AA20+AD20+AG20+AJ20+AM20+AP20</f>
        <v>0</v>
      </c>
      <c r="G20" s="16">
        <f>J20+M20+P20+S20+V20+Y20+AB20+AE20+AH20+AK20+AN20+AQ20</f>
        <v>0</v>
      </c>
      <c r="H20" s="2">
        <v>0</v>
      </c>
      <c r="I20" s="16">
        <v>0</v>
      </c>
      <c r="J20" s="16">
        <v>0</v>
      </c>
      <c r="K20" s="2">
        <v>0</v>
      </c>
      <c r="L20" s="16">
        <v>0</v>
      </c>
      <c r="M20" s="16">
        <v>0</v>
      </c>
      <c r="N20" s="2">
        <v>0</v>
      </c>
      <c r="O20" s="16">
        <v>0</v>
      </c>
      <c r="P20" s="16">
        <v>0</v>
      </c>
      <c r="Q20" s="2">
        <v>0</v>
      </c>
      <c r="R20" s="16">
        <v>0</v>
      </c>
      <c r="S20" s="16">
        <v>0</v>
      </c>
      <c r="T20" s="2">
        <v>0</v>
      </c>
      <c r="U20" s="16">
        <v>0</v>
      </c>
      <c r="V20" s="16">
        <v>0</v>
      </c>
      <c r="W20" s="2">
        <v>0</v>
      </c>
      <c r="X20" s="16">
        <v>0</v>
      </c>
      <c r="Y20" s="16">
        <v>0</v>
      </c>
      <c r="Z20" s="2">
        <v>0</v>
      </c>
      <c r="AA20" s="16">
        <v>0</v>
      </c>
      <c r="AB20" s="16">
        <v>0</v>
      </c>
      <c r="AC20" s="2">
        <v>0</v>
      </c>
      <c r="AD20" s="6">
        <v>0</v>
      </c>
      <c r="AE20" s="5">
        <v>0</v>
      </c>
      <c r="AF20" s="2">
        <v>0</v>
      </c>
      <c r="AG20" s="16">
        <v>0</v>
      </c>
      <c r="AH20" s="16">
        <v>0</v>
      </c>
      <c r="AI20" s="2">
        <v>0</v>
      </c>
      <c r="AJ20" s="16">
        <v>0</v>
      </c>
      <c r="AK20" s="16">
        <f t="shared" si="13"/>
        <v>0</v>
      </c>
      <c r="AL20" s="16">
        <f t="shared" si="13"/>
        <v>0</v>
      </c>
      <c r="AM20" s="16">
        <v>0</v>
      </c>
      <c r="AN20" s="16">
        <v>0</v>
      </c>
      <c r="AO20" s="2">
        <v>0</v>
      </c>
      <c r="AP20" s="16">
        <v>0</v>
      </c>
      <c r="AQ20" s="16">
        <v>0</v>
      </c>
      <c r="AR20" s="2">
        <v>0</v>
      </c>
      <c r="AS20" s="244"/>
      <c r="AT20" s="244"/>
    </row>
    <row r="21" spans="1:46" s="18" customFormat="1" ht="18" customHeight="1">
      <c r="A21" s="239" t="s">
        <v>44</v>
      </c>
      <c r="B21" s="242" t="s">
        <v>83</v>
      </c>
      <c r="C21" s="243" t="s">
        <v>35</v>
      </c>
      <c r="D21" s="243">
        <v>2</v>
      </c>
      <c r="E21" s="37" t="s">
        <v>43</v>
      </c>
      <c r="F21" s="16">
        <f>SUM(F22:F23)</f>
        <v>1745.6</v>
      </c>
      <c r="G21" s="16">
        <f t="shared" ref="G21:AQ21" si="14">SUM(G22:G23)</f>
        <v>0</v>
      </c>
      <c r="H21" s="2">
        <f t="shared" ref="H21" si="15">G21/F21</f>
        <v>0</v>
      </c>
      <c r="I21" s="16">
        <f t="shared" si="14"/>
        <v>0</v>
      </c>
      <c r="J21" s="16">
        <f t="shared" si="14"/>
        <v>0</v>
      </c>
      <c r="K21" s="2">
        <v>0</v>
      </c>
      <c r="L21" s="16">
        <f t="shared" si="14"/>
        <v>100</v>
      </c>
      <c r="M21" s="16">
        <f t="shared" si="14"/>
        <v>0</v>
      </c>
      <c r="N21" s="2">
        <v>0</v>
      </c>
      <c r="O21" s="16">
        <f t="shared" si="14"/>
        <v>140</v>
      </c>
      <c r="P21" s="16">
        <f t="shared" si="14"/>
        <v>0</v>
      </c>
      <c r="Q21" s="2">
        <f t="shared" ref="Q21" si="16">P21/O21</f>
        <v>0</v>
      </c>
      <c r="R21" s="16">
        <f t="shared" si="14"/>
        <v>140</v>
      </c>
      <c r="S21" s="16">
        <f t="shared" si="14"/>
        <v>0</v>
      </c>
      <c r="T21" s="2">
        <f t="shared" ref="T21" si="17">S21/R21</f>
        <v>0</v>
      </c>
      <c r="U21" s="16">
        <f t="shared" si="14"/>
        <v>130</v>
      </c>
      <c r="V21" s="16">
        <f t="shared" si="14"/>
        <v>0</v>
      </c>
      <c r="W21" s="2">
        <f t="shared" ref="W21" si="18">V21/U21</f>
        <v>0</v>
      </c>
      <c r="X21" s="16">
        <f t="shared" si="14"/>
        <v>195.6</v>
      </c>
      <c r="Y21" s="16">
        <f t="shared" si="14"/>
        <v>0</v>
      </c>
      <c r="Z21" s="2">
        <f t="shared" ref="Z21" si="19">Y21/X21</f>
        <v>0</v>
      </c>
      <c r="AA21" s="16">
        <f t="shared" si="14"/>
        <v>110</v>
      </c>
      <c r="AB21" s="16">
        <f t="shared" si="14"/>
        <v>0</v>
      </c>
      <c r="AC21" s="2">
        <f t="shared" ref="AC21" si="20">AB21/AA21</f>
        <v>0</v>
      </c>
      <c r="AD21" s="16">
        <f t="shared" si="14"/>
        <v>110</v>
      </c>
      <c r="AE21" s="16">
        <f t="shared" si="14"/>
        <v>0</v>
      </c>
      <c r="AF21" s="2">
        <f t="shared" ref="AF21" si="21">AE21/AD21</f>
        <v>0</v>
      </c>
      <c r="AG21" s="16">
        <f t="shared" si="14"/>
        <v>110</v>
      </c>
      <c r="AH21" s="16">
        <f t="shared" si="14"/>
        <v>0</v>
      </c>
      <c r="AI21" s="2">
        <f t="shared" ref="AI21" si="22">AH21/AG21</f>
        <v>0</v>
      </c>
      <c r="AJ21" s="16">
        <f t="shared" si="14"/>
        <v>170</v>
      </c>
      <c r="AK21" s="16">
        <f t="shared" si="14"/>
        <v>0</v>
      </c>
      <c r="AL21" s="2">
        <f t="shared" ref="AL21" si="23">AK21/AJ21</f>
        <v>0</v>
      </c>
      <c r="AM21" s="16">
        <f t="shared" si="14"/>
        <v>200</v>
      </c>
      <c r="AN21" s="16">
        <f t="shared" si="14"/>
        <v>0</v>
      </c>
      <c r="AO21" s="2">
        <f t="shared" ref="AO21" si="24">AN21/AM21</f>
        <v>0</v>
      </c>
      <c r="AP21" s="16">
        <f t="shared" si="14"/>
        <v>340</v>
      </c>
      <c r="AQ21" s="16">
        <f t="shared" si="14"/>
        <v>0</v>
      </c>
      <c r="AR21" s="2">
        <f t="shared" ref="AR21" si="25">AQ21/AP21</f>
        <v>0</v>
      </c>
      <c r="AS21" s="244" t="s">
        <v>85</v>
      </c>
      <c r="AT21" s="247"/>
    </row>
    <row r="22" spans="1:46" s="18" customFormat="1" ht="13.95" customHeight="1">
      <c r="A22" s="240"/>
      <c r="B22" s="242"/>
      <c r="C22" s="243"/>
      <c r="D22" s="243"/>
      <c r="E22" s="1" t="s">
        <v>53</v>
      </c>
      <c r="F22" s="17">
        <f>I22+L22+O22+R22+U22+X22</f>
        <v>0</v>
      </c>
      <c r="G22" s="16">
        <f>J22+M22+P22+S22+V22+Y22+AB22+AE22+AH22+AK22+AN22+AQ22</f>
        <v>0</v>
      </c>
      <c r="H22" s="2">
        <v>0</v>
      </c>
      <c r="I22" s="16">
        <v>0</v>
      </c>
      <c r="J22" s="16">
        <v>0</v>
      </c>
      <c r="K22" s="2">
        <v>0</v>
      </c>
      <c r="L22" s="16">
        <v>0</v>
      </c>
      <c r="M22" s="16">
        <v>0</v>
      </c>
      <c r="N22" s="2">
        <v>0</v>
      </c>
      <c r="O22" s="16">
        <v>0</v>
      </c>
      <c r="P22" s="16">
        <v>0</v>
      </c>
      <c r="Q22" s="2">
        <v>0</v>
      </c>
      <c r="R22" s="16">
        <v>0</v>
      </c>
      <c r="S22" s="16">
        <v>0</v>
      </c>
      <c r="T22" s="2">
        <v>0</v>
      </c>
      <c r="U22" s="16">
        <v>0</v>
      </c>
      <c r="V22" s="16">
        <v>0</v>
      </c>
      <c r="W22" s="2">
        <v>0</v>
      </c>
      <c r="X22" s="16">
        <v>0</v>
      </c>
      <c r="Y22" s="16">
        <v>0</v>
      </c>
      <c r="Z22" s="2">
        <v>0</v>
      </c>
      <c r="AA22" s="16">
        <v>0</v>
      </c>
      <c r="AB22" s="16">
        <v>0</v>
      </c>
      <c r="AC22" s="2">
        <v>0</v>
      </c>
      <c r="AD22" s="16">
        <v>0</v>
      </c>
      <c r="AE22" s="16">
        <v>0</v>
      </c>
      <c r="AF22" s="2">
        <v>0</v>
      </c>
      <c r="AG22" s="16">
        <v>0</v>
      </c>
      <c r="AH22" s="16">
        <v>0</v>
      </c>
      <c r="AI22" s="2">
        <v>0</v>
      </c>
      <c r="AJ22" s="16">
        <v>0</v>
      </c>
      <c r="AK22" s="16">
        <v>0</v>
      </c>
      <c r="AL22" s="2">
        <v>0</v>
      </c>
      <c r="AM22" s="16">
        <v>0</v>
      </c>
      <c r="AN22" s="16">
        <v>0</v>
      </c>
      <c r="AO22" s="2">
        <v>0</v>
      </c>
      <c r="AP22" s="16">
        <v>0</v>
      </c>
      <c r="AQ22" s="16">
        <v>0</v>
      </c>
      <c r="AR22" s="2">
        <v>0</v>
      </c>
      <c r="AS22" s="244"/>
      <c r="AT22" s="247"/>
    </row>
    <row r="23" spans="1:46" s="18" customFormat="1" ht="18" customHeight="1">
      <c r="A23" s="240"/>
      <c r="B23" s="242"/>
      <c r="C23" s="243"/>
      <c r="D23" s="243"/>
      <c r="E23" s="1" t="s">
        <v>41</v>
      </c>
      <c r="F23" s="28">
        <f>I23+L23+O23+R23+U23+X23+AA23+AD23+AG23+AJ23+AM23+AP23</f>
        <v>1745.6</v>
      </c>
      <c r="G23" s="28">
        <f>J23+M23+P23+S23+V23+Y23+AB23+AE23+AH23+AK23+AN23+AQ23</f>
        <v>0</v>
      </c>
      <c r="H23" s="47">
        <f>G23/F23*100</f>
        <v>0</v>
      </c>
      <c r="I23" s="48">
        <v>0</v>
      </c>
      <c r="J23" s="48">
        <v>0</v>
      </c>
      <c r="K23" s="49">
        <v>0</v>
      </c>
      <c r="L23" s="48">
        <v>100</v>
      </c>
      <c r="M23" s="48">
        <v>0</v>
      </c>
      <c r="N23" s="49">
        <v>0</v>
      </c>
      <c r="O23" s="48">
        <v>140</v>
      </c>
      <c r="P23" s="48">
        <v>0</v>
      </c>
      <c r="Q23" s="49">
        <f>P23/O23*100</f>
        <v>0</v>
      </c>
      <c r="R23" s="48">
        <v>140</v>
      </c>
      <c r="S23" s="48">
        <v>0</v>
      </c>
      <c r="T23" s="49">
        <f>S23/R23*100</f>
        <v>0</v>
      </c>
      <c r="U23" s="48">
        <v>130</v>
      </c>
      <c r="V23" s="48">
        <v>0</v>
      </c>
      <c r="W23" s="49">
        <f>V23/U23*100</f>
        <v>0</v>
      </c>
      <c r="X23" s="48">
        <v>195.6</v>
      </c>
      <c r="Y23" s="48">
        <v>0</v>
      </c>
      <c r="Z23" s="49">
        <f>Y23/X23*100</f>
        <v>0</v>
      </c>
      <c r="AA23" s="48">
        <v>110</v>
      </c>
      <c r="AB23" s="48">
        <v>0</v>
      </c>
      <c r="AC23" s="49">
        <f>AB23/AA23*100</f>
        <v>0</v>
      </c>
      <c r="AD23" s="48">
        <v>110</v>
      </c>
      <c r="AE23" s="48">
        <v>0</v>
      </c>
      <c r="AF23" s="49">
        <f>AE23/AD23*100</f>
        <v>0</v>
      </c>
      <c r="AG23" s="48">
        <v>110</v>
      </c>
      <c r="AH23" s="50">
        <v>0</v>
      </c>
      <c r="AI23" s="51">
        <f>AH23/AG23*100</f>
        <v>0</v>
      </c>
      <c r="AJ23" s="48">
        <v>170</v>
      </c>
      <c r="AK23" s="48">
        <v>0</v>
      </c>
      <c r="AL23" s="49">
        <f>AK23/AJ23*100</f>
        <v>0</v>
      </c>
      <c r="AM23" s="50">
        <v>200</v>
      </c>
      <c r="AN23" s="50">
        <v>0</v>
      </c>
      <c r="AO23" s="51">
        <f>AN23/AM23*100</f>
        <v>0</v>
      </c>
      <c r="AP23" s="50">
        <v>340</v>
      </c>
      <c r="AQ23" s="50">
        <v>0</v>
      </c>
      <c r="AR23" s="51">
        <v>0</v>
      </c>
      <c r="AS23" s="244"/>
      <c r="AT23" s="247"/>
    </row>
    <row r="24" spans="1:46" ht="22.95" customHeight="1">
      <c r="A24" s="245" t="s">
        <v>68</v>
      </c>
      <c r="B24" s="242" t="s">
        <v>90</v>
      </c>
      <c r="C24" s="243" t="s">
        <v>45</v>
      </c>
      <c r="D24" s="243">
        <v>3</v>
      </c>
      <c r="E24" s="37" t="s">
        <v>43</v>
      </c>
      <c r="F24" s="17">
        <f>SUM(F25:F26)</f>
        <v>23798.305</v>
      </c>
      <c r="G24" s="16">
        <f t="shared" ref="G24" si="26">SUM(G25:G26)</f>
        <v>0</v>
      </c>
      <c r="H24" s="2">
        <f t="shared" ref="H24:H25" si="27">G24/F24</f>
        <v>0</v>
      </c>
      <c r="I24" s="16">
        <f t="shared" ref="I24:J24" si="28">SUM(I25:I26)</f>
        <v>0</v>
      </c>
      <c r="J24" s="16">
        <f t="shared" si="28"/>
        <v>0</v>
      </c>
      <c r="K24" s="2">
        <v>0</v>
      </c>
      <c r="L24" s="16">
        <f t="shared" ref="L24:M24" si="29">SUM(L25:L26)</f>
        <v>0</v>
      </c>
      <c r="M24" s="16">
        <f t="shared" si="29"/>
        <v>0</v>
      </c>
      <c r="N24" s="2">
        <v>0</v>
      </c>
      <c r="O24" s="16">
        <f t="shared" ref="O24:P24" si="30">SUM(O25:O26)</f>
        <v>0</v>
      </c>
      <c r="P24" s="16">
        <f t="shared" si="30"/>
        <v>0</v>
      </c>
      <c r="Q24" s="2">
        <v>0</v>
      </c>
      <c r="R24" s="16">
        <f t="shared" ref="R24:S24" si="31">SUM(R25:R26)</f>
        <v>0</v>
      </c>
      <c r="S24" s="16">
        <f t="shared" si="31"/>
        <v>0</v>
      </c>
      <c r="T24" s="2">
        <v>0</v>
      </c>
      <c r="U24" s="16">
        <f t="shared" ref="U24:V24" si="32">SUM(U25:U26)</f>
        <v>0</v>
      </c>
      <c r="V24" s="16">
        <f t="shared" si="32"/>
        <v>0</v>
      </c>
      <c r="W24" s="2">
        <v>0</v>
      </c>
      <c r="X24" s="16">
        <f t="shared" ref="X24:Y24" si="33">SUM(X25:X26)</f>
        <v>0</v>
      </c>
      <c r="Y24" s="16">
        <f t="shared" si="33"/>
        <v>0</v>
      </c>
      <c r="Z24" s="2">
        <v>0</v>
      </c>
      <c r="AA24" s="16">
        <f t="shared" ref="AA24:AB24" si="34">SUM(AA25:AA26)</f>
        <v>0</v>
      </c>
      <c r="AB24" s="16">
        <f t="shared" si="34"/>
        <v>0</v>
      </c>
      <c r="AC24" s="2">
        <v>0</v>
      </c>
      <c r="AD24" s="16">
        <f t="shared" ref="AD24:AE24" si="35">SUM(AD25:AD26)</f>
        <v>0</v>
      </c>
      <c r="AE24" s="16">
        <f t="shared" si="35"/>
        <v>0</v>
      </c>
      <c r="AF24" s="2">
        <v>0</v>
      </c>
      <c r="AG24" s="46">
        <f t="shared" ref="AG24:AH24" si="36">SUM(AG25:AG26)</f>
        <v>23798.305</v>
      </c>
      <c r="AH24" s="16">
        <f t="shared" si="36"/>
        <v>0</v>
      </c>
      <c r="AI24" s="2">
        <v>0</v>
      </c>
      <c r="AJ24" s="16">
        <v>0</v>
      </c>
      <c r="AK24" s="16">
        <f t="shared" ref="AK24" si="37">SUM(AK25:AK26)</f>
        <v>0</v>
      </c>
      <c r="AL24" s="2">
        <v>0</v>
      </c>
      <c r="AM24" s="16">
        <f t="shared" ref="AM24:AN24" si="38">SUM(AM25:AM26)</f>
        <v>0</v>
      </c>
      <c r="AN24" s="16">
        <f t="shared" si="38"/>
        <v>0</v>
      </c>
      <c r="AO24" s="2">
        <v>0</v>
      </c>
      <c r="AP24" s="2">
        <v>0</v>
      </c>
      <c r="AQ24" s="16">
        <f t="shared" ref="AQ24" si="39">SUM(AQ25:AQ26)</f>
        <v>0</v>
      </c>
      <c r="AR24" s="2">
        <v>0</v>
      </c>
      <c r="AS24" s="244" t="s">
        <v>84</v>
      </c>
      <c r="AT24" s="244"/>
    </row>
    <row r="25" spans="1:46" ht="22.95" customHeight="1">
      <c r="A25" s="240"/>
      <c r="B25" s="242"/>
      <c r="C25" s="243"/>
      <c r="D25" s="246"/>
      <c r="E25" s="1" t="s">
        <v>53</v>
      </c>
      <c r="F25" s="17">
        <f>I25+L25+O25+R25+U25+X25+AA25+AD25+AG25+AJ25+AM25+AP25</f>
        <v>22608.39</v>
      </c>
      <c r="G25" s="16">
        <f>J25+M25+P25+S25+V25+Y25+AB25+AE25+AH25+AK25+AN25+AQ25</f>
        <v>0</v>
      </c>
      <c r="H25" s="2">
        <f t="shared" si="27"/>
        <v>0</v>
      </c>
      <c r="I25" s="16">
        <v>0</v>
      </c>
      <c r="J25" s="16">
        <v>0</v>
      </c>
      <c r="K25" s="2">
        <v>0</v>
      </c>
      <c r="L25" s="16">
        <v>0</v>
      </c>
      <c r="M25" s="16">
        <v>0</v>
      </c>
      <c r="N25" s="2">
        <v>0</v>
      </c>
      <c r="O25" s="16">
        <v>0</v>
      </c>
      <c r="P25" s="16">
        <v>0</v>
      </c>
      <c r="Q25" s="2">
        <v>0</v>
      </c>
      <c r="R25" s="16">
        <v>0</v>
      </c>
      <c r="S25" s="16">
        <v>0</v>
      </c>
      <c r="T25" s="2">
        <v>0</v>
      </c>
      <c r="U25" s="16">
        <v>0</v>
      </c>
      <c r="V25" s="16">
        <v>0</v>
      </c>
      <c r="W25" s="2">
        <v>0</v>
      </c>
      <c r="X25" s="16">
        <v>0</v>
      </c>
      <c r="Y25" s="16">
        <v>0</v>
      </c>
      <c r="Z25" s="2">
        <v>0</v>
      </c>
      <c r="AA25" s="16">
        <v>0</v>
      </c>
      <c r="AB25" s="16">
        <v>0</v>
      </c>
      <c r="AC25" s="2">
        <v>0</v>
      </c>
      <c r="AD25" s="5">
        <v>0</v>
      </c>
      <c r="AE25" s="5">
        <v>0</v>
      </c>
      <c r="AF25" s="2">
        <v>0</v>
      </c>
      <c r="AG25" s="52">
        <v>22608.39</v>
      </c>
      <c r="AH25" s="16">
        <v>0</v>
      </c>
      <c r="AI25" s="2">
        <v>0</v>
      </c>
      <c r="AJ25" s="16">
        <v>0</v>
      </c>
      <c r="AK25" s="16">
        <v>0</v>
      </c>
      <c r="AL25" s="2">
        <v>0</v>
      </c>
      <c r="AM25" s="16">
        <v>0</v>
      </c>
      <c r="AN25" s="16">
        <v>0</v>
      </c>
      <c r="AO25" s="2">
        <v>0</v>
      </c>
      <c r="AP25" s="2">
        <v>0</v>
      </c>
      <c r="AQ25" s="19">
        <v>0</v>
      </c>
      <c r="AR25" s="2">
        <v>0</v>
      </c>
      <c r="AS25" s="244"/>
      <c r="AT25" s="244"/>
    </row>
    <row r="26" spans="1:46" ht="22.95" customHeight="1">
      <c r="A26" s="241"/>
      <c r="B26" s="242"/>
      <c r="C26" s="243"/>
      <c r="D26" s="246"/>
      <c r="E26" s="1" t="s">
        <v>41</v>
      </c>
      <c r="F26" s="17">
        <f>I26+L26+O26+R26+U26+X26+AA26+AD26+AG26+AJ26+AM26+AP26</f>
        <v>1189.915</v>
      </c>
      <c r="G26" s="16">
        <f>J26+M26+P26+S26+V26+Y26+AB26+AE26+AH26+AK26+AN26+AQ26</f>
        <v>0</v>
      </c>
      <c r="H26" s="2">
        <f>G26/F26</f>
        <v>0</v>
      </c>
      <c r="I26" s="16">
        <v>0</v>
      </c>
      <c r="J26" s="16">
        <v>0</v>
      </c>
      <c r="K26" s="2">
        <v>0</v>
      </c>
      <c r="L26" s="16">
        <v>0</v>
      </c>
      <c r="M26" s="16">
        <v>0</v>
      </c>
      <c r="N26" s="2">
        <v>0</v>
      </c>
      <c r="O26" s="16">
        <v>0</v>
      </c>
      <c r="P26" s="16">
        <v>0</v>
      </c>
      <c r="Q26" s="2">
        <v>0</v>
      </c>
      <c r="R26" s="16">
        <v>0</v>
      </c>
      <c r="S26" s="16">
        <v>0</v>
      </c>
      <c r="T26" s="2">
        <v>0</v>
      </c>
      <c r="U26" s="16">
        <v>0</v>
      </c>
      <c r="V26" s="16">
        <v>0</v>
      </c>
      <c r="W26" s="2">
        <v>0</v>
      </c>
      <c r="X26" s="16">
        <v>0</v>
      </c>
      <c r="Y26" s="16">
        <v>0</v>
      </c>
      <c r="Z26" s="2">
        <v>0</v>
      </c>
      <c r="AA26" s="16">
        <v>0</v>
      </c>
      <c r="AB26" s="16">
        <v>0</v>
      </c>
      <c r="AC26" s="2">
        <v>0</v>
      </c>
      <c r="AD26" s="5">
        <v>0</v>
      </c>
      <c r="AE26" s="5">
        <v>0</v>
      </c>
      <c r="AF26" s="2">
        <v>0</v>
      </c>
      <c r="AG26" s="52">
        <v>1189.915</v>
      </c>
      <c r="AH26" s="16">
        <v>0</v>
      </c>
      <c r="AI26" s="2">
        <v>0</v>
      </c>
      <c r="AJ26" s="16">
        <v>0</v>
      </c>
      <c r="AK26" s="16">
        <v>0</v>
      </c>
      <c r="AL26" s="2">
        <v>0</v>
      </c>
      <c r="AM26" s="16">
        <v>0</v>
      </c>
      <c r="AN26" s="16">
        <v>0</v>
      </c>
      <c r="AO26" s="2">
        <v>0</v>
      </c>
      <c r="AP26" s="2">
        <v>0</v>
      </c>
      <c r="AQ26" s="16">
        <v>0</v>
      </c>
      <c r="AR26" s="2">
        <v>0</v>
      </c>
      <c r="AS26" s="244"/>
      <c r="AT26" s="244"/>
    </row>
    <row r="27" spans="1:46" ht="18.7" customHeight="1">
      <c r="A27" s="230" t="s">
        <v>75</v>
      </c>
      <c r="B27" s="242" t="s">
        <v>91</v>
      </c>
      <c r="C27" s="243" t="s">
        <v>45</v>
      </c>
      <c r="D27" s="243">
        <v>3</v>
      </c>
      <c r="E27" s="37" t="s">
        <v>43</v>
      </c>
      <c r="F27" s="17">
        <f t="shared" ref="F27:G27" si="40">SUM(F28:F29)</f>
        <v>2000</v>
      </c>
      <c r="G27" s="16">
        <f t="shared" si="40"/>
        <v>0</v>
      </c>
      <c r="H27" s="2">
        <v>0</v>
      </c>
      <c r="I27" s="16">
        <f t="shared" ref="I27:J27" si="41">SUM(I28:I29)</f>
        <v>0</v>
      </c>
      <c r="J27" s="16">
        <f t="shared" si="41"/>
        <v>0</v>
      </c>
      <c r="K27" s="2">
        <v>0</v>
      </c>
      <c r="L27" s="16">
        <f t="shared" ref="L27:M27" si="42">SUM(L28:L29)</f>
        <v>0</v>
      </c>
      <c r="M27" s="16">
        <f t="shared" si="42"/>
        <v>0</v>
      </c>
      <c r="N27" s="2">
        <v>0</v>
      </c>
      <c r="O27" s="16">
        <f t="shared" ref="O27:P27" si="43">SUM(O28:O29)</f>
        <v>0</v>
      </c>
      <c r="P27" s="16">
        <f t="shared" si="43"/>
        <v>0</v>
      </c>
      <c r="Q27" s="2">
        <v>0</v>
      </c>
      <c r="R27" s="16">
        <f t="shared" ref="R27:S27" si="44">SUM(R28:R29)</f>
        <v>0</v>
      </c>
      <c r="S27" s="16">
        <f t="shared" si="44"/>
        <v>0</v>
      </c>
      <c r="T27" s="2">
        <v>0</v>
      </c>
      <c r="U27" s="16">
        <f t="shared" ref="U27:V27" si="45">SUM(U28:U29)</f>
        <v>0</v>
      </c>
      <c r="V27" s="16">
        <f t="shared" si="45"/>
        <v>0</v>
      </c>
      <c r="W27" s="2">
        <v>0</v>
      </c>
      <c r="X27" s="46">
        <f t="shared" ref="X27:Y27" si="46">SUM(X28:X29)</f>
        <v>2000</v>
      </c>
      <c r="Y27" s="16">
        <f t="shared" si="46"/>
        <v>0</v>
      </c>
      <c r="Z27" s="2">
        <v>0</v>
      </c>
      <c r="AA27" s="16">
        <f t="shared" ref="AA27:AB27" si="47">SUM(AA28:AA29)</f>
        <v>0</v>
      </c>
      <c r="AB27" s="16">
        <f t="shared" si="47"/>
        <v>0</v>
      </c>
      <c r="AC27" s="2">
        <v>0</v>
      </c>
      <c r="AD27" s="16">
        <f t="shared" ref="AD27:AE27" si="48">SUM(AD28:AD29)</f>
        <v>0</v>
      </c>
      <c r="AE27" s="16">
        <f t="shared" si="48"/>
        <v>0</v>
      </c>
      <c r="AF27" s="45">
        <v>0</v>
      </c>
      <c r="AG27" s="23">
        <f t="shared" ref="AG27:AH27" si="49">SUM(AG28:AG29)</f>
        <v>0</v>
      </c>
      <c r="AH27" s="23">
        <f t="shared" si="49"/>
        <v>0</v>
      </c>
      <c r="AI27" s="2">
        <v>0</v>
      </c>
      <c r="AJ27" s="16">
        <f t="shared" ref="AJ27:AK27" si="50">SUM(AJ28:AJ29)</f>
        <v>0</v>
      </c>
      <c r="AK27" s="16">
        <f t="shared" si="50"/>
        <v>0</v>
      </c>
      <c r="AL27" s="2">
        <v>0</v>
      </c>
      <c r="AM27" s="16">
        <f t="shared" ref="AM27:AN27" si="51">SUM(AM28:AM29)</f>
        <v>0</v>
      </c>
      <c r="AN27" s="16">
        <f t="shared" si="51"/>
        <v>0</v>
      </c>
      <c r="AO27" s="2">
        <v>0</v>
      </c>
      <c r="AP27" s="16">
        <f t="shared" ref="AP27:AQ27" si="52">SUM(AP28:AP29)</f>
        <v>0</v>
      </c>
      <c r="AQ27" s="16">
        <f t="shared" si="52"/>
        <v>0</v>
      </c>
      <c r="AR27" s="2">
        <v>0</v>
      </c>
      <c r="AS27" s="244" t="s">
        <v>86</v>
      </c>
      <c r="AT27" s="244"/>
    </row>
    <row r="28" spans="1:46" ht="18.7" customHeight="1">
      <c r="A28" s="232"/>
      <c r="B28" s="242"/>
      <c r="C28" s="243"/>
      <c r="D28" s="246"/>
      <c r="E28" s="1" t="s">
        <v>53</v>
      </c>
      <c r="F28" s="17">
        <f>I28+L28+O28+R28+U28+X28+AA28+AD28+AG28+AJ28+AM28+AP28</f>
        <v>0</v>
      </c>
      <c r="G28" s="16">
        <f>J28+M28+P28+S28+V28+Y28+AB28+AE28+AH28+AK28+AN28+AQ28</f>
        <v>0</v>
      </c>
      <c r="H28" s="2">
        <v>0</v>
      </c>
      <c r="I28" s="16">
        <v>0</v>
      </c>
      <c r="J28" s="16">
        <v>0</v>
      </c>
      <c r="K28" s="2">
        <v>0</v>
      </c>
      <c r="L28" s="16">
        <v>0</v>
      </c>
      <c r="M28" s="16">
        <v>0</v>
      </c>
      <c r="N28" s="2">
        <v>0</v>
      </c>
      <c r="O28" s="16">
        <v>0</v>
      </c>
      <c r="P28" s="16">
        <v>0</v>
      </c>
      <c r="Q28" s="2">
        <v>0</v>
      </c>
      <c r="R28" s="16">
        <v>0</v>
      </c>
      <c r="S28" s="16">
        <v>0</v>
      </c>
      <c r="T28" s="2">
        <v>0</v>
      </c>
      <c r="U28" s="16">
        <v>0</v>
      </c>
      <c r="V28" s="16">
        <v>0</v>
      </c>
      <c r="W28" s="2">
        <v>0</v>
      </c>
      <c r="X28" s="16">
        <v>0</v>
      </c>
      <c r="Y28" s="16">
        <v>0</v>
      </c>
      <c r="Z28" s="2">
        <v>0</v>
      </c>
      <c r="AA28" s="16">
        <v>0</v>
      </c>
      <c r="AB28" s="16">
        <v>0</v>
      </c>
      <c r="AC28" s="2">
        <v>0</v>
      </c>
      <c r="AD28" s="5">
        <v>0</v>
      </c>
      <c r="AE28" s="5">
        <v>0</v>
      </c>
      <c r="AF28" s="2">
        <v>0</v>
      </c>
      <c r="AG28" s="5">
        <v>0</v>
      </c>
      <c r="AH28" s="5">
        <v>0</v>
      </c>
      <c r="AI28" s="2">
        <v>0</v>
      </c>
      <c r="AJ28" s="16">
        <v>0</v>
      </c>
      <c r="AK28" s="16">
        <v>0</v>
      </c>
      <c r="AL28" s="2">
        <v>0</v>
      </c>
      <c r="AM28" s="16">
        <v>0</v>
      </c>
      <c r="AN28" s="16">
        <v>0</v>
      </c>
      <c r="AO28" s="2">
        <v>0</v>
      </c>
      <c r="AP28" s="16">
        <v>0</v>
      </c>
      <c r="AQ28" s="16">
        <v>0</v>
      </c>
      <c r="AR28" s="2">
        <v>0</v>
      </c>
      <c r="AS28" s="244"/>
      <c r="AT28" s="244"/>
    </row>
    <row r="29" spans="1:46" ht="18.7" customHeight="1">
      <c r="A29" s="232"/>
      <c r="B29" s="242"/>
      <c r="C29" s="243"/>
      <c r="D29" s="246"/>
      <c r="E29" s="1" t="s">
        <v>41</v>
      </c>
      <c r="F29" s="17">
        <f>I29+L29+O29+R29+U29+X29+AA29+AD29+AG29+AJ29+AM29+AP29</f>
        <v>2000</v>
      </c>
      <c r="G29" s="16">
        <f>J29+M29+P29+S29+V29+Y29+AB29+AE29+AH29+AK29+AN29+AQ29</f>
        <v>0</v>
      </c>
      <c r="H29" s="2">
        <v>0</v>
      </c>
      <c r="I29" s="16">
        <v>0</v>
      </c>
      <c r="J29" s="16">
        <v>0</v>
      </c>
      <c r="K29" s="2">
        <v>0</v>
      </c>
      <c r="L29" s="16">
        <v>0</v>
      </c>
      <c r="M29" s="16">
        <v>0</v>
      </c>
      <c r="N29" s="2">
        <v>0</v>
      </c>
      <c r="O29" s="16">
        <v>0</v>
      </c>
      <c r="P29" s="16">
        <v>0</v>
      </c>
      <c r="Q29" s="2">
        <v>0</v>
      </c>
      <c r="R29" s="16">
        <v>0</v>
      </c>
      <c r="S29" s="16">
        <v>0</v>
      </c>
      <c r="T29" s="2">
        <v>0</v>
      </c>
      <c r="U29" s="16">
        <v>0</v>
      </c>
      <c r="V29" s="16">
        <v>0</v>
      </c>
      <c r="W29" s="2">
        <v>0</v>
      </c>
      <c r="X29" s="46">
        <v>2000</v>
      </c>
      <c r="Y29" s="16">
        <v>0</v>
      </c>
      <c r="Z29" s="2">
        <v>0</v>
      </c>
      <c r="AA29" s="16">
        <v>0</v>
      </c>
      <c r="AB29" s="16">
        <v>0</v>
      </c>
      <c r="AC29" s="2">
        <v>0</v>
      </c>
      <c r="AD29" s="5">
        <v>0</v>
      </c>
      <c r="AE29" s="5">
        <v>0</v>
      </c>
      <c r="AF29" s="2">
        <v>0</v>
      </c>
      <c r="AG29" s="5">
        <v>0</v>
      </c>
      <c r="AH29" s="5">
        <v>0</v>
      </c>
      <c r="AI29" s="2">
        <v>0</v>
      </c>
      <c r="AJ29" s="16">
        <v>0</v>
      </c>
      <c r="AK29" s="16">
        <v>0</v>
      </c>
      <c r="AL29" s="2">
        <v>0</v>
      </c>
      <c r="AM29" s="16">
        <v>0</v>
      </c>
      <c r="AN29" s="16">
        <v>0</v>
      </c>
      <c r="AO29" s="2">
        <v>0</v>
      </c>
      <c r="AP29" s="16">
        <v>0</v>
      </c>
      <c r="AQ29" s="16">
        <v>0</v>
      </c>
      <c r="AR29" s="2">
        <v>0</v>
      </c>
      <c r="AS29" s="244"/>
      <c r="AT29" s="244"/>
    </row>
    <row r="30" spans="1:46" ht="17.7" hidden="1" customHeight="1">
      <c r="A30" s="38" t="s">
        <v>46</v>
      </c>
      <c r="B30" s="242" t="s">
        <v>60</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row>
    <row r="31" spans="1:46" ht="18.7" hidden="1" customHeight="1">
      <c r="A31" s="230" t="s">
        <v>47</v>
      </c>
      <c r="B31" s="243"/>
      <c r="C31" s="243" t="s">
        <v>49</v>
      </c>
      <c r="D31" s="243">
        <v>1</v>
      </c>
      <c r="E31" s="37" t="s">
        <v>43</v>
      </c>
      <c r="F31" s="16">
        <f>SUM(F32:F33)</f>
        <v>0</v>
      </c>
      <c r="G31" s="16">
        <f>SUM(G32:G33)</f>
        <v>0</v>
      </c>
      <c r="H31" s="2">
        <v>0</v>
      </c>
      <c r="I31" s="16">
        <f>SUM(I32:I33)</f>
        <v>0</v>
      </c>
      <c r="J31" s="16">
        <f>SUM(J32:J33)</f>
        <v>0</v>
      </c>
      <c r="K31" s="2">
        <v>0</v>
      </c>
      <c r="L31" s="16">
        <f>SUM(L32:L33)</f>
        <v>0</v>
      </c>
      <c r="M31" s="16">
        <f>SUM(M32:M33)</f>
        <v>0</v>
      </c>
      <c r="N31" s="2">
        <v>0</v>
      </c>
      <c r="O31" s="16">
        <f>SUM(O32:O33)</f>
        <v>0</v>
      </c>
      <c r="P31" s="16">
        <f>SUM(P32:P33)</f>
        <v>0</v>
      </c>
      <c r="Q31" s="2">
        <v>0</v>
      </c>
      <c r="R31" s="16">
        <f>SUM(R32:R33)</f>
        <v>0</v>
      </c>
      <c r="S31" s="16">
        <f>SUM(S32:S33)</f>
        <v>0</v>
      </c>
      <c r="T31" s="2">
        <v>0</v>
      </c>
      <c r="U31" s="16">
        <f>SUM(U32:U33)</f>
        <v>0</v>
      </c>
      <c r="V31" s="16">
        <f>SUM(V32:V33)</f>
        <v>0</v>
      </c>
      <c r="W31" s="2">
        <v>0</v>
      </c>
      <c r="X31" s="16">
        <f>SUM(X32:X33)</f>
        <v>0</v>
      </c>
      <c r="Y31" s="16">
        <f>SUM(Y32:Y33)</f>
        <v>0</v>
      </c>
      <c r="Z31" s="2">
        <v>0</v>
      </c>
      <c r="AA31" s="16">
        <f>SUM(AA32:AA33)</f>
        <v>0</v>
      </c>
      <c r="AB31" s="16">
        <f>SUM(AB32:AB33)</f>
        <v>0</v>
      </c>
      <c r="AC31" s="2">
        <v>0</v>
      </c>
      <c r="AD31" s="16">
        <f>SUM(AD32:AD33)</f>
        <v>0</v>
      </c>
      <c r="AE31" s="16">
        <f>SUM(AE32:AE33)</f>
        <v>0</v>
      </c>
      <c r="AF31" s="2">
        <v>0</v>
      </c>
      <c r="AG31" s="16">
        <f>SUM(AG32:AG33)</f>
        <v>0</v>
      </c>
      <c r="AH31" s="16">
        <f>SUM(AH32:AH33)</f>
        <v>0</v>
      </c>
      <c r="AI31" s="2">
        <v>0</v>
      </c>
      <c r="AJ31" s="16">
        <f>SUM(AJ32:AJ33)</f>
        <v>0</v>
      </c>
      <c r="AK31" s="16">
        <f>SUM(AK32:AK33)</f>
        <v>0</v>
      </c>
      <c r="AL31" s="2">
        <v>0</v>
      </c>
      <c r="AM31" s="16">
        <f>SUM(AM32:AM33)</f>
        <v>0</v>
      </c>
      <c r="AN31" s="16">
        <f>SUM(AN32:AN33)</f>
        <v>0</v>
      </c>
      <c r="AO31" s="2">
        <v>0</v>
      </c>
      <c r="AP31" s="16">
        <f>SUM(AP32:AP33)</f>
        <v>0</v>
      </c>
      <c r="AQ31" s="16">
        <f>SUM(AQ32:AQ33)</f>
        <v>0</v>
      </c>
      <c r="AR31" s="2">
        <v>0</v>
      </c>
      <c r="AS31" s="244" t="s">
        <v>76</v>
      </c>
      <c r="AT31" s="37"/>
    </row>
    <row r="32" spans="1:46" ht="18.7" hidden="1" customHeight="1">
      <c r="A32" s="232"/>
      <c r="B32" s="243"/>
      <c r="C32" s="243"/>
      <c r="D32" s="243"/>
      <c r="E32" s="1" t="s">
        <v>53</v>
      </c>
      <c r="F32" s="16">
        <f>I32+L32+O32+R32+U32+X32+AA32+AD32+AG32+AJ32+AM32+AP32</f>
        <v>0</v>
      </c>
      <c r="G32" s="16">
        <f>J32+M32+P32+S32+V32+Y32+AB32+AE32+AH32+AK32+AN32+AQ32</f>
        <v>0</v>
      </c>
      <c r="H32" s="2">
        <v>0</v>
      </c>
      <c r="I32" s="16">
        <v>0</v>
      </c>
      <c r="J32" s="16">
        <v>0</v>
      </c>
      <c r="K32" s="2">
        <v>0</v>
      </c>
      <c r="L32" s="16">
        <v>0</v>
      </c>
      <c r="M32" s="16">
        <v>0</v>
      </c>
      <c r="N32" s="2">
        <v>0</v>
      </c>
      <c r="O32" s="16">
        <v>0</v>
      </c>
      <c r="P32" s="16">
        <v>0</v>
      </c>
      <c r="Q32" s="2">
        <v>0</v>
      </c>
      <c r="R32" s="16">
        <v>0</v>
      </c>
      <c r="S32" s="16">
        <v>0</v>
      </c>
      <c r="T32" s="2">
        <v>0</v>
      </c>
      <c r="U32" s="16">
        <v>0</v>
      </c>
      <c r="V32" s="16">
        <v>0</v>
      </c>
      <c r="W32" s="2">
        <v>0</v>
      </c>
      <c r="X32" s="16">
        <v>0</v>
      </c>
      <c r="Y32" s="16">
        <v>0</v>
      </c>
      <c r="Z32" s="2">
        <v>0</v>
      </c>
      <c r="AA32" s="16">
        <v>0</v>
      </c>
      <c r="AB32" s="16">
        <v>0</v>
      </c>
      <c r="AC32" s="2">
        <v>0</v>
      </c>
      <c r="AD32" s="16">
        <v>0</v>
      </c>
      <c r="AE32" s="16">
        <v>0</v>
      </c>
      <c r="AF32" s="2">
        <v>0</v>
      </c>
      <c r="AG32" s="16">
        <v>0</v>
      </c>
      <c r="AH32" s="16">
        <v>0</v>
      </c>
      <c r="AI32" s="2">
        <v>0</v>
      </c>
      <c r="AJ32" s="16">
        <v>0</v>
      </c>
      <c r="AK32" s="16">
        <v>0</v>
      </c>
      <c r="AL32" s="2">
        <v>0</v>
      </c>
      <c r="AM32" s="16">
        <v>0</v>
      </c>
      <c r="AN32" s="16">
        <v>0</v>
      </c>
      <c r="AO32" s="2">
        <v>0</v>
      </c>
      <c r="AP32" s="16">
        <v>0</v>
      </c>
      <c r="AQ32" s="16">
        <v>0</v>
      </c>
      <c r="AR32" s="2">
        <v>0</v>
      </c>
      <c r="AS32" s="244"/>
      <c r="AT32" s="37"/>
    </row>
    <row r="33" spans="1:46" ht="18.7" hidden="1" customHeight="1">
      <c r="A33" s="232"/>
      <c r="B33" s="243"/>
      <c r="C33" s="243"/>
      <c r="D33" s="243"/>
      <c r="E33" s="1" t="s">
        <v>41</v>
      </c>
      <c r="F33" s="16">
        <f>I33+L33+O33+R33+U33+X33+AA33+AD33+AG33+AJ33+AM33+AP33</f>
        <v>0</v>
      </c>
      <c r="G33" s="16">
        <f>J33+M33+P33+S33+V33+Y33+AB33+AE33+AH33+AK33+AN33+AQ33</f>
        <v>0</v>
      </c>
      <c r="H33" s="2">
        <v>0</v>
      </c>
      <c r="I33" s="16">
        <v>0</v>
      </c>
      <c r="J33" s="16">
        <v>0</v>
      </c>
      <c r="K33" s="2">
        <v>0</v>
      </c>
      <c r="L33" s="16">
        <v>0</v>
      </c>
      <c r="M33" s="16">
        <v>0</v>
      </c>
      <c r="N33" s="2">
        <v>0</v>
      </c>
      <c r="O33" s="16">
        <v>0</v>
      </c>
      <c r="P33" s="16">
        <v>0</v>
      </c>
      <c r="Q33" s="2">
        <v>0</v>
      </c>
      <c r="R33" s="16">
        <v>0</v>
      </c>
      <c r="S33" s="16">
        <v>0</v>
      </c>
      <c r="T33" s="2">
        <v>0</v>
      </c>
      <c r="U33" s="16">
        <v>0</v>
      </c>
      <c r="V33" s="16">
        <v>0</v>
      </c>
      <c r="W33" s="2">
        <v>0</v>
      </c>
      <c r="X33" s="16">
        <v>0</v>
      </c>
      <c r="Y33" s="16">
        <v>0</v>
      </c>
      <c r="Z33" s="2">
        <v>0</v>
      </c>
      <c r="AA33" s="16">
        <v>0</v>
      </c>
      <c r="AB33" s="16">
        <v>0</v>
      </c>
      <c r="AC33" s="2">
        <v>0</v>
      </c>
      <c r="AD33" s="16">
        <v>0</v>
      </c>
      <c r="AE33" s="16">
        <v>0</v>
      </c>
      <c r="AF33" s="2">
        <v>0</v>
      </c>
      <c r="AG33" s="16">
        <v>0</v>
      </c>
      <c r="AH33" s="16">
        <v>0</v>
      </c>
      <c r="AI33" s="2">
        <v>0</v>
      </c>
      <c r="AJ33" s="16">
        <v>0</v>
      </c>
      <c r="AK33" s="16">
        <v>0</v>
      </c>
      <c r="AL33" s="2">
        <v>0</v>
      </c>
      <c r="AM33" s="16">
        <v>0</v>
      </c>
      <c r="AN33" s="16">
        <v>0</v>
      </c>
      <c r="AO33" s="2">
        <v>0</v>
      </c>
      <c r="AP33" s="5">
        <v>0</v>
      </c>
      <c r="AQ33" s="16">
        <v>0</v>
      </c>
      <c r="AR33" s="2">
        <v>0</v>
      </c>
      <c r="AS33" s="244"/>
      <c r="AT33" s="37"/>
    </row>
    <row r="34" spans="1:46" ht="65.25" hidden="1" customHeight="1">
      <c r="A34" s="36" t="s">
        <v>48</v>
      </c>
      <c r="B34" s="43"/>
      <c r="C34" s="37" t="s">
        <v>49</v>
      </c>
      <c r="D34" s="37"/>
      <c r="E34" s="1" t="s">
        <v>77</v>
      </c>
      <c r="F34" s="16">
        <v>0</v>
      </c>
      <c r="G34" s="16">
        <v>0</v>
      </c>
      <c r="H34" s="2">
        <v>0</v>
      </c>
      <c r="I34" s="16">
        <v>0</v>
      </c>
      <c r="J34" s="16">
        <v>0</v>
      </c>
      <c r="K34" s="2">
        <v>0</v>
      </c>
      <c r="L34" s="16">
        <v>0</v>
      </c>
      <c r="M34" s="16">
        <v>0</v>
      </c>
      <c r="N34" s="2">
        <v>0</v>
      </c>
      <c r="O34" s="16">
        <v>0</v>
      </c>
      <c r="P34" s="16">
        <v>0</v>
      </c>
      <c r="Q34" s="2">
        <v>0</v>
      </c>
      <c r="R34" s="16">
        <v>0</v>
      </c>
      <c r="S34" s="16">
        <v>0</v>
      </c>
      <c r="T34" s="2">
        <v>0</v>
      </c>
      <c r="U34" s="16">
        <v>0</v>
      </c>
      <c r="V34" s="16">
        <v>0</v>
      </c>
      <c r="W34" s="2">
        <v>0</v>
      </c>
      <c r="X34" s="16">
        <v>0</v>
      </c>
      <c r="Y34" s="16">
        <v>0</v>
      </c>
      <c r="Z34" s="2">
        <v>0</v>
      </c>
      <c r="AA34" s="16">
        <v>0</v>
      </c>
      <c r="AB34" s="16">
        <v>0</v>
      </c>
      <c r="AC34" s="2">
        <v>0</v>
      </c>
      <c r="AD34" s="16">
        <v>0</v>
      </c>
      <c r="AE34" s="16">
        <v>0</v>
      </c>
      <c r="AF34" s="2">
        <v>0</v>
      </c>
      <c r="AG34" s="16">
        <v>0</v>
      </c>
      <c r="AH34" s="16">
        <v>0</v>
      </c>
      <c r="AI34" s="2">
        <v>0</v>
      </c>
      <c r="AJ34" s="16">
        <v>0</v>
      </c>
      <c r="AK34" s="16" t="e">
        <f>SUM(#REF!)</f>
        <v>#REF!</v>
      </c>
      <c r="AL34" s="2">
        <v>0</v>
      </c>
      <c r="AM34" s="16">
        <v>0</v>
      </c>
      <c r="AN34" s="16" t="e">
        <f>SUM(#REF!)</f>
        <v>#REF!</v>
      </c>
      <c r="AO34" s="2">
        <v>0</v>
      </c>
      <c r="AP34" s="16">
        <v>0</v>
      </c>
      <c r="AQ34" s="16" t="e">
        <f>SUM(#REF!)</f>
        <v>#REF!</v>
      </c>
      <c r="AR34" s="2">
        <v>0</v>
      </c>
      <c r="AS34" s="44" t="s">
        <v>78</v>
      </c>
      <c r="AT34" s="37"/>
    </row>
    <row r="35" spans="1:46" ht="43.5" hidden="1" customHeight="1">
      <c r="A35" s="36" t="s">
        <v>50</v>
      </c>
      <c r="B35" s="43"/>
      <c r="C35" s="37" t="s">
        <v>49</v>
      </c>
      <c r="D35" s="37"/>
      <c r="E35" s="1" t="s">
        <v>77</v>
      </c>
      <c r="F35" s="16">
        <v>0</v>
      </c>
      <c r="G35" s="16">
        <v>0</v>
      </c>
      <c r="H35" s="2">
        <v>0</v>
      </c>
      <c r="I35" s="16">
        <v>0</v>
      </c>
      <c r="J35" s="16">
        <v>0</v>
      </c>
      <c r="K35" s="2">
        <v>0</v>
      </c>
      <c r="L35" s="16">
        <v>0</v>
      </c>
      <c r="M35" s="16">
        <v>0</v>
      </c>
      <c r="N35" s="2">
        <v>0</v>
      </c>
      <c r="O35" s="16">
        <v>0</v>
      </c>
      <c r="P35" s="16">
        <v>0</v>
      </c>
      <c r="Q35" s="2">
        <v>0</v>
      </c>
      <c r="R35" s="16">
        <v>0</v>
      </c>
      <c r="S35" s="16">
        <v>0</v>
      </c>
      <c r="T35" s="2">
        <v>0</v>
      </c>
      <c r="U35" s="16">
        <v>0</v>
      </c>
      <c r="V35" s="16">
        <v>0</v>
      </c>
      <c r="W35" s="2">
        <v>0</v>
      </c>
      <c r="X35" s="16">
        <v>0</v>
      </c>
      <c r="Y35" s="16">
        <v>0</v>
      </c>
      <c r="Z35" s="2">
        <v>0</v>
      </c>
      <c r="AA35" s="16">
        <v>0</v>
      </c>
      <c r="AB35" s="16">
        <v>0</v>
      </c>
      <c r="AC35" s="2">
        <v>0</v>
      </c>
      <c r="AD35" s="16">
        <v>0</v>
      </c>
      <c r="AE35" s="16">
        <v>0</v>
      </c>
      <c r="AF35" s="2">
        <v>0</v>
      </c>
      <c r="AG35" s="16">
        <v>0</v>
      </c>
      <c r="AH35" s="16">
        <v>0</v>
      </c>
      <c r="AI35" s="2">
        <v>0</v>
      </c>
      <c r="AJ35" s="16">
        <v>0</v>
      </c>
      <c r="AK35" s="16" t="e">
        <f>SUM(#REF!)</f>
        <v>#REF!</v>
      </c>
      <c r="AL35" s="2">
        <v>0</v>
      </c>
      <c r="AM35" s="16">
        <v>0</v>
      </c>
      <c r="AN35" s="16" t="e">
        <f>SUM(#REF!)</f>
        <v>#REF!</v>
      </c>
      <c r="AO35" s="2">
        <v>0</v>
      </c>
      <c r="AP35" s="16">
        <v>0</v>
      </c>
      <c r="AQ35" s="16" t="e">
        <f>SUM(#REF!)</f>
        <v>#REF!</v>
      </c>
      <c r="AR35" s="2">
        <v>0</v>
      </c>
      <c r="AS35" s="44" t="s">
        <v>79</v>
      </c>
      <c r="AT35" s="37"/>
    </row>
    <row r="36" spans="1:46" ht="14.3" hidden="1" customHeight="1">
      <c r="A36" s="239" t="s">
        <v>80</v>
      </c>
      <c r="B36" s="242"/>
      <c r="C36" s="243" t="s">
        <v>49</v>
      </c>
      <c r="D36" s="243">
        <v>4</v>
      </c>
      <c r="E36" s="37" t="s">
        <v>43</v>
      </c>
      <c r="F36" s="17">
        <f>SUM(F37:F38)</f>
        <v>0</v>
      </c>
      <c r="G36" s="16">
        <f t="shared" ref="G36:AQ36" si="53">SUM(G37:G38)</f>
        <v>0</v>
      </c>
      <c r="H36" s="2">
        <v>0</v>
      </c>
      <c r="I36" s="16">
        <f t="shared" si="53"/>
        <v>0</v>
      </c>
      <c r="J36" s="16">
        <f t="shared" si="53"/>
        <v>0</v>
      </c>
      <c r="K36" s="2">
        <v>0</v>
      </c>
      <c r="L36" s="16">
        <f t="shared" si="53"/>
        <v>0</v>
      </c>
      <c r="M36" s="16">
        <f t="shared" si="53"/>
        <v>0</v>
      </c>
      <c r="N36" s="2">
        <v>0</v>
      </c>
      <c r="O36" s="16">
        <f t="shared" si="53"/>
        <v>0</v>
      </c>
      <c r="P36" s="16">
        <f t="shared" si="53"/>
        <v>0</v>
      </c>
      <c r="Q36" s="2">
        <v>0</v>
      </c>
      <c r="R36" s="16">
        <f t="shared" si="53"/>
        <v>0</v>
      </c>
      <c r="S36" s="16">
        <f t="shared" si="53"/>
        <v>0</v>
      </c>
      <c r="T36" s="2">
        <v>0</v>
      </c>
      <c r="U36" s="16">
        <f t="shared" si="53"/>
        <v>0</v>
      </c>
      <c r="V36" s="16">
        <f t="shared" si="53"/>
        <v>0</v>
      </c>
      <c r="W36" s="2">
        <v>0</v>
      </c>
      <c r="X36" s="16">
        <f t="shared" si="53"/>
        <v>0</v>
      </c>
      <c r="Y36" s="16">
        <f t="shared" si="53"/>
        <v>0</v>
      </c>
      <c r="Z36" s="2">
        <v>0</v>
      </c>
      <c r="AA36" s="16">
        <f t="shared" ref="AA36:AB36" si="54">SUM(AA37:AA38)</f>
        <v>0</v>
      </c>
      <c r="AB36" s="16">
        <f t="shared" si="54"/>
        <v>0</v>
      </c>
      <c r="AC36" s="2">
        <v>0</v>
      </c>
      <c r="AD36" s="16">
        <v>0</v>
      </c>
      <c r="AE36" s="16">
        <v>0</v>
      </c>
      <c r="AF36" s="2">
        <v>0</v>
      </c>
      <c r="AG36" s="16">
        <f t="shared" si="53"/>
        <v>0</v>
      </c>
      <c r="AH36" s="16">
        <f t="shared" si="53"/>
        <v>0</v>
      </c>
      <c r="AI36" s="2">
        <v>0</v>
      </c>
      <c r="AJ36" s="16">
        <f t="shared" si="53"/>
        <v>0</v>
      </c>
      <c r="AK36" s="16">
        <f t="shared" si="53"/>
        <v>0</v>
      </c>
      <c r="AL36" s="2">
        <v>0</v>
      </c>
      <c r="AM36" s="16">
        <f t="shared" si="53"/>
        <v>0</v>
      </c>
      <c r="AN36" s="16">
        <f t="shared" si="53"/>
        <v>0</v>
      </c>
      <c r="AO36" s="2">
        <v>0</v>
      </c>
      <c r="AP36" s="16">
        <f t="shared" si="53"/>
        <v>0</v>
      </c>
      <c r="AQ36" s="16">
        <f t="shared" si="53"/>
        <v>0</v>
      </c>
      <c r="AR36" s="2">
        <v>0</v>
      </c>
      <c r="AS36" s="244" t="s">
        <v>81</v>
      </c>
      <c r="AT36" s="37"/>
    </row>
    <row r="37" spans="1:46" ht="14.95" hidden="1" customHeight="1">
      <c r="A37" s="240"/>
      <c r="B37" s="242"/>
      <c r="C37" s="246"/>
      <c r="D37" s="246"/>
      <c r="E37" s="1" t="s">
        <v>53</v>
      </c>
      <c r="F37" s="17">
        <f>I37+L37+O37+R37+U37+X37+AA37+AD37+AG37+AJ37+AM37+AP37</f>
        <v>0</v>
      </c>
      <c r="G37" s="16">
        <f>J37+M37+P37+S37+V37+Y37+AB37+AE37+AH37+AK37+AN37+AQ37</f>
        <v>0</v>
      </c>
      <c r="H37" s="2">
        <v>0</v>
      </c>
      <c r="I37" s="16">
        <v>0</v>
      </c>
      <c r="J37" s="16">
        <v>0</v>
      </c>
      <c r="K37" s="2">
        <v>0</v>
      </c>
      <c r="L37" s="16">
        <v>0</v>
      </c>
      <c r="M37" s="16">
        <v>0</v>
      </c>
      <c r="N37" s="2">
        <v>0</v>
      </c>
      <c r="O37" s="16">
        <v>0</v>
      </c>
      <c r="P37" s="16">
        <v>0</v>
      </c>
      <c r="Q37" s="2">
        <v>0</v>
      </c>
      <c r="R37" s="16">
        <v>0</v>
      </c>
      <c r="S37" s="16">
        <v>0</v>
      </c>
      <c r="T37" s="2">
        <v>0</v>
      </c>
      <c r="U37" s="16">
        <v>0</v>
      </c>
      <c r="V37" s="16">
        <v>0</v>
      </c>
      <c r="W37" s="2">
        <v>0</v>
      </c>
      <c r="X37" s="16">
        <v>0</v>
      </c>
      <c r="Y37" s="16">
        <v>0</v>
      </c>
      <c r="Z37" s="2">
        <v>0</v>
      </c>
      <c r="AA37" s="16">
        <v>0</v>
      </c>
      <c r="AB37" s="16">
        <v>0</v>
      </c>
      <c r="AC37" s="2">
        <v>0</v>
      </c>
      <c r="AD37" s="16">
        <v>0</v>
      </c>
      <c r="AE37" s="16">
        <v>0</v>
      </c>
      <c r="AF37" s="2">
        <v>0</v>
      </c>
      <c r="AG37" s="16">
        <v>0</v>
      </c>
      <c r="AH37" s="16">
        <v>0</v>
      </c>
      <c r="AI37" s="2">
        <v>0</v>
      </c>
      <c r="AJ37" s="16">
        <v>0</v>
      </c>
      <c r="AK37" s="16">
        <v>0</v>
      </c>
      <c r="AL37" s="2">
        <v>0</v>
      </c>
      <c r="AM37" s="16">
        <v>0</v>
      </c>
      <c r="AN37" s="16">
        <v>0</v>
      </c>
      <c r="AO37" s="2">
        <v>0</v>
      </c>
      <c r="AP37" s="16">
        <v>0</v>
      </c>
      <c r="AQ37" s="16">
        <v>0</v>
      </c>
      <c r="AR37" s="2">
        <v>0</v>
      </c>
      <c r="AS37" s="244"/>
      <c r="AT37" s="37"/>
    </row>
    <row r="38" spans="1:46" ht="14.95" hidden="1" customHeight="1">
      <c r="A38" s="241"/>
      <c r="B38" s="242"/>
      <c r="C38" s="246"/>
      <c r="D38" s="246"/>
      <c r="E38" s="1" t="s">
        <v>41</v>
      </c>
      <c r="F38" s="17">
        <f>I38+L38+O38+R38+U38+X38+AA38+AD38+AG38+AJ38+AM38+AP38</f>
        <v>0</v>
      </c>
      <c r="G38" s="16">
        <f>J38+M38+P38+S38+V38+Y38+AB38+AE38+AH38+AK38+AN38+AQ38</f>
        <v>0</v>
      </c>
      <c r="H38" s="2">
        <v>0</v>
      </c>
      <c r="I38" s="16">
        <v>0</v>
      </c>
      <c r="J38" s="16">
        <v>0</v>
      </c>
      <c r="K38" s="2">
        <v>0</v>
      </c>
      <c r="L38" s="16">
        <v>0</v>
      </c>
      <c r="M38" s="16">
        <v>0</v>
      </c>
      <c r="N38" s="2">
        <v>0</v>
      </c>
      <c r="O38" s="16">
        <v>0</v>
      </c>
      <c r="P38" s="16">
        <v>0</v>
      </c>
      <c r="Q38" s="2">
        <v>0</v>
      </c>
      <c r="R38" s="16">
        <v>0</v>
      </c>
      <c r="S38" s="16">
        <v>0</v>
      </c>
      <c r="T38" s="2">
        <v>0</v>
      </c>
      <c r="U38" s="16">
        <v>0</v>
      </c>
      <c r="V38" s="16">
        <v>0</v>
      </c>
      <c r="W38" s="2">
        <v>0</v>
      </c>
      <c r="X38" s="16">
        <v>0</v>
      </c>
      <c r="Y38" s="16">
        <v>0</v>
      </c>
      <c r="Z38" s="2">
        <v>0</v>
      </c>
      <c r="AA38" s="16">
        <v>0</v>
      </c>
      <c r="AB38" s="16">
        <v>0</v>
      </c>
      <c r="AC38" s="2">
        <v>0</v>
      </c>
      <c r="AD38" s="16">
        <v>0</v>
      </c>
      <c r="AE38" s="16">
        <v>0</v>
      </c>
      <c r="AF38" s="2">
        <v>0</v>
      </c>
      <c r="AG38" s="16">
        <v>0</v>
      </c>
      <c r="AH38" s="16">
        <v>0</v>
      </c>
      <c r="AI38" s="2">
        <v>0</v>
      </c>
      <c r="AJ38" s="16">
        <v>0</v>
      </c>
      <c r="AK38" s="16">
        <v>0</v>
      </c>
      <c r="AL38" s="2">
        <v>0</v>
      </c>
      <c r="AM38" s="16">
        <v>0</v>
      </c>
      <c r="AN38" s="16">
        <v>0</v>
      </c>
      <c r="AO38" s="2">
        <v>0</v>
      </c>
      <c r="AP38" s="5">
        <v>0</v>
      </c>
      <c r="AQ38" s="16">
        <v>0</v>
      </c>
      <c r="AR38" s="2">
        <v>0</v>
      </c>
      <c r="AS38" s="244"/>
      <c r="AT38" s="37"/>
    </row>
    <row r="39" spans="1:46" ht="13.95" customHeight="1">
      <c r="A39" s="38" t="s">
        <v>42</v>
      </c>
      <c r="B39" s="248" t="s">
        <v>51</v>
      </c>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50"/>
    </row>
    <row r="40" spans="1:46" s="15" customFormat="1" ht="29.25" customHeight="1">
      <c r="A40" s="235" t="s">
        <v>66</v>
      </c>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7"/>
      <c r="AS40" s="14"/>
      <c r="AT40" s="14"/>
    </row>
    <row r="41" spans="1:46" s="15" customFormat="1" ht="40.950000000000003" customHeight="1">
      <c r="A41" s="235" t="s">
        <v>67</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7"/>
      <c r="AS41" s="14"/>
      <c r="AT41" s="14"/>
    </row>
    <row r="42" spans="1:46" ht="21.75" customHeight="1">
      <c r="A42" s="239" t="s">
        <v>52</v>
      </c>
      <c r="B42" s="251" t="s">
        <v>62</v>
      </c>
      <c r="C42" s="254" t="s">
        <v>49</v>
      </c>
      <c r="D42" s="254">
        <v>5</v>
      </c>
      <c r="E42" s="37" t="s">
        <v>43</v>
      </c>
      <c r="F42" s="17">
        <f>SUM(F43:F44)</f>
        <v>7000.0000000000009</v>
      </c>
      <c r="G42" s="16">
        <f>SUM(G43:G44)</f>
        <v>0</v>
      </c>
      <c r="H42" s="2">
        <f t="shared" ref="H42" si="55">G42/F42</f>
        <v>0</v>
      </c>
      <c r="I42" s="16">
        <f>SUM(I43:I44)</f>
        <v>499.4</v>
      </c>
      <c r="J42" s="16">
        <f>SUM(J43:J44)</f>
        <v>0</v>
      </c>
      <c r="K42" s="2">
        <v>0</v>
      </c>
      <c r="L42" s="16">
        <f>SUM(L43:L44)</f>
        <v>499.4</v>
      </c>
      <c r="M42" s="16">
        <f>SUM(M43:M44)</f>
        <v>0</v>
      </c>
      <c r="N42" s="2">
        <f t="shared" ref="N42" si="56">M42/L42</f>
        <v>0</v>
      </c>
      <c r="O42" s="16">
        <f>SUM(O43:O44)</f>
        <v>499.4</v>
      </c>
      <c r="P42" s="16">
        <f>SUM(P43:P44)</f>
        <v>0</v>
      </c>
      <c r="Q42" s="2">
        <f t="shared" ref="Q42" si="57">P42/O42</f>
        <v>0</v>
      </c>
      <c r="R42" s="16">
        <f>SUM(R43:R44)</f>
        <v>499.4</v>
      </c>
      <c r="S42" s="16">
        <f>SUM(S43:S44)</f>
        <v>0</v>
      </c>
      <c r="T42" s="2">
        <f t="shared" ref="T42" si="58">S42/R42</f>
        <v>0</v>
      </c>
      <c r="U42" s="16">
        <f>SUM(U43:U44)</f>
        <v>499.4</v>
      </c>
      <c r="V42" s="16">
        <f>SUM(V43:V44)</f>
        <v>0</v>
      </c>
      <c r="W42" s="2">
        <f t="shared" ref="W42" si="59">V42/U42</f>
        <v>0</v>
      </c>
      <c r="X42" s="16">
        <f>SUM(X43:X44)</f>
        <v>770.1</v>
      </c>
      <c r="Y42" s="16">
        <f>SUM(Y43:Y44)</f>
        <v>0</v>
      </c>
      <c r="Z42" s="2">
        <f t="shared" ref="Z42" si="60">Y42/X42</f>
        <v>0</v>
      </c>
      <c r="AA42" s="16">
        <f>SUM(AA43:AA44)</f>
        <v>770.1</v>
      </c>
      <c r="AB42" s="16">
        <f>SUM(AB43:AB44)</f>
        <v>0</v>
      </c>
      <c r="AC42" s="2">
        <f t="shared" ref="AC42" si="61">AB42/AA42</f>
        <v>0</v>
      </c>
      <c r="AD42" s="16">
        <f>SUM(AD43:AD44)</f>
        <v>770.1</v>
      </c>
      <c r="AE42" s="16">
        <f>SUM(AE43:AE44)</f>
        <v>0</v>
      </c>
      <c r="AF42" s="2">
        <f t="shared" ref="AF42" si="62">AE42/AD42</f>
        <v>0</v>
      </c>
      <c r="AG42" s="16">
        <f>SUM(AG43:AG44)</f>
        <v>770.1</v>
      </c>
      <c r="AH42" s="16">
        <f>SUM(AH43:AH44)</f>
        <v>0</v>
      </c>
      <c r="AI42" s="2">
        <f t="shared" ref="AI42" si="63">AH42/AG42</f>
        <v>0</v>
      </c>
      <c r="AJ42" s="16">
        <f>SUM(AJ43:AJ44)</f>
        <v>770.1</v>
      </c>
      <c r="AK42" s="16">
        <f>SUM(AK43:AK44)</f>
        <v>0</v>
      </c>
      <c r="AL42" s="2">
        <f t="shared" ref="AL42" si="64">AK42/AJ42</f>
        <v>0</v>
      </c>
      <c r="AM42" s="16">
        <f>SUM(AM43:AM44)</f>
        <v>523.6</v>
      </c>
      <c r="AN42" s="16">
        <f>SUM(AN43:AN44)</f>
        <v>0</v>
      </c>
      <c r="AO42" s="2">
        <f t="shared" ref="AO42" si="65">AN42/AM42</f>
        <v>0</v>
      </c>
      <c r="AP42" s="16">
        <f>SUM(AP43:AP44)</f>
        <v>128.9</v>
      </c>
      <c r="AQ42" s="16">
        <f>SUM(AQ43:AQ44)</f>
        <v>0</v>
      </c>
      <c r="AR42" s="2">
        <f t="shared" ref="AR42" si="66">AQ42/AP42</f>
        <v>0</v>
      </c>
      <c r="AS42" s="260" t="s">
        <v>87</v>
      </c>
      <c r="AT42" s="260"/>
    </row>
    <row r="43" spans="1:46" ht="20.25" customHeight="1">
      <c r="A43" s="240"/>
      <c r="B43" s="252"/>
      <c r="C43" s="255"/>
      <c r="D43" s="255"/>
      <c r="E43" s="1" t="s">
        <v>53</v>
      </c>
      <c r="F43" s="17">
        <f>I43+L43+O43+R43+U43+X43+AA43+AD43+AG43+AJ43+AM43+AP43</f>
        <v>0</v>
      </c>
      <c r="G43" s="16">
        <f>J43+M43+P43+S43+V43+Y43+AB43+AE43+AH43+AK43+AN43+AQ43</f>
        <v>0</v>
      </c>
      <c r="H43" s="2">
        <v>0</v>
      </c>
      <c r="I43" s="16">
        <v>0</v>
      </c>
      <c r="J43" s="16">
        <v>0</v>
      </c>
      <c r="K43" s="2">
        <v>0</v>
      </c>
      <c r="L43" s="16">
        <v>0</v>
      </c>
      <c r="M43" s="16">
        <v>0</v>
      </c>
      <c r="N43" s="16">
        <v>0</v>
      </c>
      <c r="O43" s="16">
        <v>0</v>
      </c>
      <c r="P43" s="16">
        <v>0</v>
      </c>
      <c r="Q43" s="16">
        <v>0</v>
      </c>
      <c r="R43" s="16">
        <v>0</v>
      </c>
      <c r="S43" s="16">
        <v>0</v>
      </c>
      <c r="T43" s="16">
        <v>0</v>
      </c>
      <c r="U43" s="16">
        <v>0</v>
      </c>
      <c r="V43" s="16">
        <v>0</v>
      </c>
      <c r="W43" s="16">
        <v>0</v>
      </c>
      <c r="X43" s="16">
        <v>0</v>
      </c>
      <c r="Y43" s="16">
        <v>0</v>
      </c>
      <c r="Z43" s="16">
        <v>0</v>
      </c>
      <c r="AA43" s="16">
        <v>0</v>
      </c>
      <c r="AB43" s="16">
        <v>0</v>
      </c>
      <c r="AC43" s="16">
        <v>0</v>
      </c>
      <c r="AD43" s="16">
        <v>0</v>
      </c>
      <c r="AE43" s="16">
        <v>0</v>
      </c>
      <c r="AF43" s="16">
        <v>0</v>
      </c>
      <c r="AG43" s="16">
        <v>0</v>
      </c>
      <c r="AH43" s="16">
        <v>0</v>
      </c>
      <c r="AI43" s="16">
        <v>0</v>
      </c>
      <c r="AJ43" s="16">
        <v>0</v>
      </c>
      <c r="AK43" s="16">
        <v>0</v>
      </c>
      <c r="AL43" s="16">
        <v>0</v>
      </c>
      <c r="AM43" s="16">
        <v>0</v>
      </c>
      <c r="AN43" s="16">
        <v>0</v>
      </c>
      <c r="AO43" s="16">
        <v>0</v>
      </c>
      <c r="AP43" s="16">
        <v>0</v>
      </c>
      <c r="AQ43" s="16">
        <v>0</v>
      </c>
      <c r="AR43" s="16">
        <v>0</v>
      </c>
      <c r="AS43" s="261"/>
      <c r="AT43" s="261"/>
    </row>
    <row r="44" spans="1:46" ht="23.3" customHeight="1">
      <c r="A44" s="240"/>
      <c r="B44" s="252"/>
      <c r="C44" s="255"/>
      <c r="D44" s="255"/>
      <c r="E44" s="20" t="s">
        <v>41</v>
      </c>
      <c r="F44" s="16">
        <f>I44+L44+O44+R44+U44+X44+AA44+AD44+AG44+AJ44+AM44+AP44</f>
        <v>7000.0000000000009</v>
      </c>
      <c r="G44" s="16">
        <f>J44+M44+P44+S44+V44+Y44+AB44+AE44+AH44+AK44+AN44+AQ44</f>
        <v>0</v>
      </c>
      <c r="H44" s="2">
        <f>G44/F44</f>
        <v>0</v>
      </c>
      <c r="I44" s="21">
        <v>499.4</v>
      </c>
      <c r="J44" s="21"/>
      <c r="K44" s="2">
        <f>J44/I44</f>
        <v>0</v>
      </c>
      <c r="L44" s="21">
        <v>499.4</v>
      </c>
      <c r="M44" s="21"/>
      <c r="N44" s="2">
        <f>M44/L44</f>
        <v>0</v>
      </c>
      <c r="O44" s="21">
        <v>499.4</v>
      </c>
      <c r="P44" s="5"/>
      <c r="Q44" s="2">
        <f>P44/O44</f>
        <v>0</v>
      </c>
      <c r="R44" s="21">
        <v>499.4</v>
      </c>
      <c r="S44" s="5"/>
      <c r="T44" s="2">
        <f>S44/R44</f>
        <v>0</v>
      </c>
      <c r="U44" s="5">
        <v>499.4</v>
      </c>
      <c r="V44" s="5"/>
      <c r="W44" s="2">
        <f>V44/U44</f>
        <v>0</v>
      </c>
      <c r="X44" s="21">
        <v>770.1</v>
      </c>
      <c r="Y44" s="21"/>
      <c r="Z44" s="2">
        <f>Y44/X44</f>
        <v>0</v>
      </c>
      <c r="AA44" s="21">
        <v>770.1</v>
      </c>
      <c r="AB44" s="21">
        <v>0</v>
      </c>
      <c r="AC44" s="2">
        <v>0</v>
      </c>
      <c r="AD44" s="21">
        <v>770.1</v>
      </c>
      <c r="AE44" s="21">
        <v>0</v>
      </c>
      <c r="AF44" s="2">
        <f>AE44/AD44</f>
        <v>0</v>
      </c>
      <c r="AG44" s="5">
        <v>770.1</v>
      </c>
      <c r="AH44" s="21">
        <v>0</v>
      </c>
      <c r="AI44" s="2">
        <f>AH44/AG44</f>
        <v>0</v>
      </c>
      <c r="AJ44" s="21">
        <v>770.1</v>
      </c>
      <c r="AK44" s="21">
        <v>0</v>
      </c>
      <c r="AL44" s="2">
        <f>AK44/AJ44</f>
        <v>0</v>
      </c>
      <c r="AM44" s="21">
        <v>523.6</v>
      </c>
      <c r="AN44" s="21">
        <v>0</v>
      </c>
      <c r="AO44" s="2">
        <f>AN44/AM44</f>
        <v>0</v>
      </c>
      <c r="AP44" s="5">
        <v>128.9</v>
      </c>
      <c r="AQ44" s="21">
        <v>0</v>
      </c>
      <c r="AR44" s="2">
        <f>AQ44/AP44</f>
        <v>0</v>
      </c>
      <c r="AS44" s="262"/>
      <c r="AT44" s="262"/>
    </row>
    <row r="45" spans="1:46" ht="18.7" hidden="1" customHeight="1">
      <c r="A45" s="241"/>
      <c r="B45" s="253"/>
      <c r="C45" s="256"/>
      <c r="D45" s="256"/>
      <c r="E45" s="1" t="s">
        <v>72</v>
      </c>
      <c r="F45" s="22">
        <v>0</v>
      </c>
      <c r="G45" s="23">
        <v>0</v>
      </c>
      <c r="H45" s="2">
        <v>0</v>
      </c>
      <c r="I45" s="24">
        <v>0</v>
      </c>
      <c r="J45" s="21">
        <v>0</v>
      </c>
      <c r="K45" s="2">
        <v>0</v>
      </c>
      <c r="L45" s="21">
        <v>0</v>
      </c>
      <c r="M45" s="24">
        <v>0</v>
      </c>
      <c r="N45" s="2">
        <v>0</v>
      </c>
      <c r="O45" s="24">
        <v>0</v>
      </c>
      <c r="P45" s="24">
        <v>253.5</v>
      </c>
      <c r="Q45" s="2">
        <v>0</v>
      </c>
      <c r="R45" s="5">
        <v>0</v>
      </c>
      <c r="S45" s="5">
        <v>0</v>
      </c>
      <c r="T45" s="2">
        <v>0</v>
      </c>
      <c r="U45" s="5">
        <v>0</v>
      </c>
      <c r="V45" s="5">
        <v>0</v>
      </c>
      <c r="W45" s="2">
        <v>0</v>
      </c>
      <c r="X45" s="5">
        <v>0</v>
      </c>
      <c r="Y45" s="5">
        <v>0</v>
      </c>
      <c r="Z45" s="2">
        <v>0</v>
      </c>
      <c r="AA45" s="5">
        <v>0</v>
      </c>
      <c r="AB45" s="5">
        <v>0</v>
      </c>
      <c r="AC45" s="2">
        <v>0</v>
      </c>
      <c r="AD45" s="5">
        <v>0</v>
      </c>
      <c r="AE45" s="5">
        <v>0</v>
      </c>
      <c r="AF45" s="2">
        <v>0</v>
      </c>
      <c r="AG45" s="5">
        <v>0</v>
      </c>
      <c r="AH45" s="5">
        <v>0</v>
      </c>
      <c r="AI45" s="2">
        <v>0</v>
      </c>
      <c r="AJ45" s="5">
        <v>0</v>
      </c>
      <c r="AK45" s="5">
        <v>0</v>
      </c>
      <c r="AL45" s="2">
        <v>0</v>
      </c>
      <c r="AM45" s="5">
        <v>0</v>
      </c>
      <c r="AN45" s="5">
        <v>0</v>
      </c>
      <c r="AO45" s="2">
        <v>0</v>
      </c>
      <c r="AP45" s="5">
        <v>0</v>
      </c>
      <c r="AQ45" s="5">
        <v>0</v>
      </c>
      <c r="AR45" s="2">
        <v>0</v>
      </c>
      <c r="AS45" s="35"/>
      <c r="AT45" s="35" t="s">
        <v>71</v>
      </c>
    </row>
    <row r="46" spans="1:46" ht="18.7" customHeight="1">
      <c r="A46" s="239" t="s">
        <v>54</v>
      </c>
      <c r="B46" s="251" t="s">
        <v>61</v>
      </c>
      <c r="C46" s="254" t="s">
        <v>49</v>
      </c>
      <c r="D46" s="254">
        <v>6</v>
      </c>
      <c r="E46" s="37" t="s">
        <v>43</v>
      </c>
      <c r="F46" s="23">
        <f>SUM(F47:F48)</f>
        <v>3600.0340000000001</v>
      </c>
      <c r="G46" s="23">
        <f t="shared" ref="G46:AQ46" si="67">SUM(G47:G48)</f>
        <v>0</v>
      </c>
      <c r="H46" s="2">
        <f>G46/F46</f>
        <v>0</v>
      </c>
      <c r="I46" s="23">
        <f t="shared" si="67"/>
        <v>0</v>
      </c>
      <c r="J46" s="16">
        <f t="shared" si="67"/>
        <v>0</v>
      </c>
      <c r="K46" s="2">
        <v>0</v>
      </c>
      <c r="L46" s="16">
        <f t="shared" si="67"/>
        <v>99.9</v>
      </c>
      <c r="M46" s="23">
        <f t="shared" si="67"/>
        <v>0</v>
      </c>
      <c r="N46" s="2">
        <f>M46/L46</f>
        <v>0</v>
      </c>
      <c r="O46" s="23">
        <f t="shared" si="67"/>
        <v>99.9</v>
      </c>
      <c r="P46" s="23">
        <f t="shared" si="67"/>
        <v>0</v>
      </c>
      <c r="Q46" s="2">
        <f>P46/O46</f>
        <v>0</v>
      </c>
      <c r="R46" s="23">
        <f t="shared" si="67"/>
        <v>99.9</v>
      </c>
      <c r="S46" s="22">
        <f t="shared" si="67"/>
        <v>0</v>
      </c>
      <c r="T46" s="2">
        <f>S46/R46</f>
        <v>0</v>
      </c>
      <c r="U46" s="23">
        <f t="shared" si="67"/>
        <v>99.039000000000001</v>
      </c>
      <c r="V46" s="22">
        <v>99.99</v>
      </c>
      <c r="W46" s="2">
        <f>V46/U46</f>
        <v>1.0096022778905278</v>
      </c>
      <c r="X46" s="23">
        <f t="shared" si="67"/>
        <v>581.33900000000006</v>
      </c>
      <c r="Y46" s="23">
        <f t="shared" si="67"/>
        <v>0</v>
      </c>
      <c r="Z46" s="2">
        <f>Y46/X46</f>
        <v>0</v>
      </c>
      <c r="AA46" s="23">
        <f t="shared" si="67"/>
        <v>581.33900000000006</v>
      </c>
      <c r="AB46" s="23">
        <f t="shared" si="67"/>
        <v>0</v>
      </c>
      <c r="AC46" s="2">
        <f>AB46/AA46</f>
        <v>0</v>
      </c>
      <c r="AD46" s="23">
        <f t="shared" si="67"/>
        <v>581.29999999999995</v>
      </c>
      <c r="AE46" s="23">
        <f t="shared" si="67"/>
        <v>0</v>
      </c>
      <c r="AF46" s="2">
        <f>AE46/AD46</f>
        <v>0</v>
      </c>
      <c r="AG46" s="23">
        <f t="shared" si="67"/>
        <v>581.33900000000006</v>
      </c>
      <c r="AH46" s="23">
        <f t="shared" si="67"/>
        <v>0</v>
      </c>
      <c r="AI46" s="2">
        <f>AH46/AG46</f>
        <v>0</v>
      </c>
      <c r="AJ46" s="23">
        <f t="shared" si="67"/>
        <v>581.33900000000006</v>
      </c>
      <c r="AK46" s="23">
        <f t="shared" si="67"/>
        <v>0</v>
      </c>
      <c r="AL46" s="2">
        <f>AK46/AJ46</f>
        <v>0</v>
      </c>
      <c r="AM46" s="23">
        <f t="shared" si="67"/>
        <v>99.039000000000001</v>
      </c>
      <c r="AN46" s="23">
        <f t="shared" si="67"/>
        <v>0</v>
      </c>
      <c r="AO46" s="2">
        <f>AN46/AM46</f>
        <v>0</v>
      </c>
      <c r="AP46" s="23">
        <f t="shared" si="67"/>
        <v>195.6</v>
      </c>
      <c r="AQ46" s="23">
        <f t="shared" si="67"/>
        <v>0</v>
      </c>
      <c r="AR46" s="2">
        <f>AQ46/AP46</f>
        <v>0</v>
      </c>
      <c r="AS46" s="260" t="s">
        <v>88</v>
      </c>
      <c r="AT46" s="263"/>
    </row>
    <row r="47" spans="1:46" ht="16.5" customHeight="1">
      <c r="A47" s="240"/>
      <c r="B47" s="252"/>
      <c r="C47" s="255"/>
      <c r="D47" s="255"/>
      <c r="E47" s="1" t="s">
        <v>53</v>
      </c>
      <c r="F47" s="16">
        <f>I47+L47+O47+R47+U47+X47+AA47+AD47+AG47+AJ47+AM47+AP47</f>
        <v>0</v>
      </c>
      <c r="G47" s="16">
        <f>J47+M47+P47+S47+V47+Y47+AB47+AE47+AH47+AK47+AN47+AQ47</f>
        <v>0</v>
      </c>
      <c r="H47" s="2">
        <v>0</v>
      </c>
      <c r="I47" s="16">
        <v>0</v>
      </c>
      <c r="J47" s="16">
        <v>0</v>
      </c>
      <c r="K47" s="2">
        <v>0</v>
      </c>
      <c r="L47" s="16">
        <v>0</v>
      </c>
      <c r="M47" s="16">
        <v>0</v>
      </c>
      <c r="N47" s="16">
        <v>0</v>
      </c>
      <c r="O47" s="16">
        <v>0</v>
      </c>
      <c r="P47" s="16">
        <v>0</v>
      </c>
      <c r="Q47" s="16">
        <v>0</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261"/>
      <c r="AT47" s="264"/>
    </row>
    <row r="48" spans="1:46" ht="18" customHeight="1">
      <c r="A48" s="240"/>
      <c r="B48" s="252"/>
      <c r="C48" s="255"/>
      <c r="D48" s="255"/>
      <c r="E48" s="1" t="s">
        <v>41</v>
      </c>
      <c r="F48" s="16">
        <f>I48+L48+O48+R48+U48+X48+AA48+AD48+AG48+AJ48+AM48+AP48</f>
        <v>3600.0340000000001</v>
      </c>
      <c r="G48" s="16">
        <f>J48+M48+P48+S48+V48+Y48+AB48+AE48+AH48+AK48+AN48+AQ48</f>
        <v>0</v>
      </c>
      <c r="H48" s="2">
        <f>G48/F48</f>
        <v>0</v>
      </c>
      <c r="I48" s="5">
        <v>0</v>
      </c>
      <c r="J48" s="5">
        <v>0</v>
      </c>
      <c r="K48" s="2">
        <v>0</v>
      </c>
      <c r="L48" s="5">
        <v>99.9</v>
      </c>
      <c r="M48" s="5"/>
      <c r="N48" s="2">
        <f>M48/L48</f>
        <v>0</v>
      </c>
      <c r="O48" s="5">
        <v>99.9</v>
      </c>
      <c r="P48" s="5"/>
      <c r="Q48" s="2">
        <f>P48/O48</f>
        <v>0</v>
      </c>
      <c r="R48" s="5">
        <v>99.9</v>
      </c>
      <c r="S48" s="29"/>
      <c r="T48" s="2">
        <f>S48/R48</f>
        <v>0</v>
      </c>
      <c r="U48" s="5">
        <v>99.039000000000001</v>
      </c>
      <c r="V48" s="29"/>
      <c r="W48" s="2">
        <f>V48/U48</f>
        <v>0</v>
      </c>
      <c r="X48" s="5">
        <v>581.33900000000006</v>
      </c>
      <c r="Y48" s="5"/>
      <c r="Z48" s="2">
        <f>Y48/X48</f>
        <v>0</v>
      </c>
      <c r="AA48" s="5">
        <v>581.33900000000006</v>
      </c>
      <c r="AB48" s="5">
        <v>0</v>
      </c>
      <c r="AC48" s="2">
        <f>AB48/AA48</f>
        <v>0</v>
      </c>
      <c r="AD48" s="5">
        <v>581.29999999999995</v>
      </c>
      <c r="AE48" s="5">
        <v>0</v>
      </c>
      <c r="AF48" s="2">
        <f>AE48/AD48</f>
        <v>0</v>
      </c>
      <c r="AG48" s="5">
        <v>581.33900000000006</v>
      </c>
      <c r="AH48" s="5">
        <v>0</v>
      </c>
      <c r="AI48" s="2">
        <f>AH48/AG48</f>
        <v>0</v>
      </c>
      <c r="AJ48" s="5">
        <v>581.33900000000006</v>
      </c>
      <c r="AK48" s="5">
        <v>0</v>
      </c>
      <c r="AL48" s="2">
        <f>AK48/AJ48</f>
        <v>0</v>
      </c>
      <c r="AM48" s="5">
        <v>99.039000000000001</v>
      </c>
      <c r="AN48" s="5">
        <v>0</v>
      </c>
      <c r="AO48" s="2">
        <f>AN48/AM48</f>
        <v>0</v>
      </c>
      <c r="AP48" s="5">
        <v>195.6</v>
      </c>
      <c r="AQ48" s="5">
        <v>0</v>
      </c>
      <c r="AR48" s="2">
        <f>AQ48/AP48</f>
        <v>0</v>
      </c>
      <c r="AS48" s="262"/>
      <c r="AT48" s="264"/>
    </row>
    <row r="49" spans="1:46" ht="14.3" customHeight="1">
      <c r="A49" s="243" t="s">
        <v>55</v>
      </c>
      <c r="B49" s="243"/>
      <c r="C49" s="243"/>
      <c r="D49" s="243"/>
      <c r="E49" s="42" t="s">
        <v>56</v>
      </c>
      <c r="F49" s="16">
        <f>SUM(F46+F42+F36+F35+F34+F31+F27+F24+F21+F18+F16)</f>
        <v>38143.938999999998</v>
      </c>
      <c r="G49" s="16">
        <f>G50+G51</f>
        <v>0</v>
      </c>
      <c r="H49" s="2">
        <f t="shared" ref="H49" si="68">G49/F49</f>
        <v>0</v>
      </c>
      <c r="I49" s="16">
        <f>SUM(I46+I42+I36+I35+I34+I31+I27+I24+I21+I18+I16)</f>
        <v>499.4</v>
      </c>
      <c r="J49" s="16">
        <f>SUM(J46+J42+J36+J35+J34+J31+J27+J24+J21+J18+J16)</f>
        <v>0</v>
      </c>
      <c r="K49" s="2">
        <f t="shared" ref="K49" si="69">J49/I49</f>
        <v>0</v>
      </c>
      <c r="L49" s="16">
        <f>SUM(L46+L42+L36+L35+L34+L31+L27+L24+L21+L18+L16)</f>
        <v>699.3</v>
      </c>
      <c r="M49" s="16">
        <f>SUM(M46+M42+M36+M35+M34+M31+M27+M24+M21+M18+M16)</f>
        <v>0</v>
      </c>
      <c r="N49" s="2">
        <f t="shared" ref="N49" si="70">M49/L49</f>
        <v>0</v>
      </c>
      <c r="O49" s="16">
        <f>SUM(O46+O42+O36+O35+O34+O31+O27+O24+O21+O18+O16)</f>
        <v>739.3</v>
      </c>
      <c r="P49" s="16">
        <f>SUM(P46+P42+P36+P35+P34+P31+P27+P24+P21+P18+P16)</f>
        <v>0</v>
      </c>
      <c r="Q49" s="2">
        <f t="shared" ref="Q49" si="71">P49/O49</f>
        <v>0</v>
      </c>
      <c r="R49" s="16">
        <f>SUM(R46+R42+R36+R35+R34+R31+R27+R24+R21+R18+R16)</f>
        <v>739.3</v>
      </c>
      <c r="S49" s="16">
        <f>SUM(S46+S42+S36+S35+S34+S31+S27+S24+S21+S18+S16)</f>
        <v>0</v>
      </c>
      <c r="T49" s="2">
        <f t="shared" ref="T49" si="72">S49/R49</f>
        <v>0</v>
      </c>
      <c r="U49" s="16">
        <f>SUM(U46+U42+U36+U35+U34+U31+U27+U24+U21+U18+U16)</f>
        <v>728.43899999999996</v>
      </c>
      <c r="V49" s="16">
        <f>SUM(V46+V42+V36+V35+V34+V31+V27+V24+V21+V18+V16)</f>
        <v>99.99</v>
      </c>
      <c r="W49" s="2">
        <f t="shared" ref="W49" si="73">V49/U49</f>
        <v>0.1372661266077187</v>
      </c>
      <c r="X49" s="16">
        <f>SUM(X46+X42+X36+X35+X34+X31+X27+X24+X21+X18+X16)</f>
        <v>3547.0390000000002</v>
      </c>
      <c r="Y49" s="16">
        <f>SUM(Y46+Y42+Y36+Y35+Y34+Y31+Y27+Y24+Y21+Y18+Y16)</f>
        <v>0</v>
      </c>
      <c r="Z49" s="2">
        <f t="shared" ref="Z49" si="74">Y49/X49</f>
        <v>0</v>
      </c>
      <c r="AA49" s="16">
        <f>SUM(AA46+AA42+AA36+AA35+AA34+AA31+AA27+AA24+AA21+AA18+AA16)</f>
        <v>1461.4390000000001</v>
      </c>
      <c r="AB49" s="16">
        <f>SUM(AB46+AB42+AB36+AB35+AB34+AB31+AB27+AB24+AB21+AB18+AB16)</f>
        <v>0</v>
      </c>
      <c r="AC49" s="2">
        <f t="shared" ref="AC49" si="75">AB49/AA49</f>
        <v>0</v>
      </c>
      <c r="AD49" s="16">
        <f>SUM(AD46+AD42+AD36+AD35+AD34+AD31+AD27+AD24+AD21+AD18+AD16)</f>
        <v>1461.4</v>
      </c>
      <c r="AE49" s="16">
        <f>SUM(AE46+AE42+AE36+AE35+AE34+AE31+AE27+AE24+AE21+AE18+AE16)</f>
        <v>0</v>
      </c>
      <c r="AF49" s="2">
        <f t="shared" ref="AF49" si="76">AE49/AD49</f>
        <v>0</v>
      </c>
      <c r="AG49" s="16">
        <f>SUM(AG46+AG42+AG36+AG35+AG34+AG31+AG27+AG24+AG21+AG18+AG16)</f>
        <v>25259.743999999999</v>
      </c>
      <c r="AH49" s="16">
        <f>SUM(AH46+AH42+AH36+AH35+AH34+AH31+AH27+AH24+AH21+AH18+AH16)</f>
        <v>0</v>
      </c>
      <c r="AI49" s="2">
        <f t="shared" ref="AI49" si="77">AH49/AG49</f>
        <v>0</v>
      </c>
      <c r="AJ49" s="16">
        <f>SUM(AJ46+AJ42+AJ36+AJ35+AJ34+AJ31+AJ27+AJ24+AJ21+AJ18+AJ16)</f>
        <v>1521.4390000000001</v>
      </c>
      <c r="AK49" s="16" t="e">
        <f>SUM(AK46+AK42+AK36+AK35+AK34+AK31+AK27+AK24+AK21+AK18+AK16)</f>
        <v>#REF!</v>
      </c>
      <c r="AL49" s="2" t="e">
        <f t="shared" ref="AL49" si="78">AK49/AJ49</f>
        <v>#REF!</v>
      </c>
      <c r="AM49" s="16">
        <f>SUM(AM46+AM42+AM36+AM35+AM34+AM31+AM27+AM24+AM21+AM18+AM16)</f>
        <v>822.63900000000001</v>
      </c>
      <c r="AN49" s="16" t="e">
        <f>SUM(AN46+AN42+AN36+AN35+AN34+AN31+AN27+AN24+AN21+AN18+AN16)</f>
        <v>#REF!</v>
      </c>
      <c r="AO49" s="2" t="e">
        <f t="shared" ref="AO49" si="79">AN49/AM49</f>
        <v>#REF!</v>
      </c>
      <c r="AP49" s="16">
        <f>SUM(AP46+AP42+AP36+AP35+AP34+AP31+AP27+AP24+AP21+AP18+AP16)</f>
        <v>664.5</v>
      </c>
      <c r="AQ49" s="16" t="e">
        <f>SUM(AQ46+AQ42+AQ36+AQ35+AQ34+AQ31+AQ27+AQ24+AQ21+AQ18+AQ16)</f>
        <v>#REF!</v>
      </c>
      <c r="AR49" s="31" t="e">
        <f t="shared" ref="AR49:AR51" si="80">AQ49/AP49</f>
        <v>#REF!</v>
      </c>
      <c r="AS49" s="44"/>
      <c r="AT49" s="37"/>
    </row>
    <row r="50" spans="1:46" ht="17.7" customHeight="1">
      <c r="A50" s="243"/>
      <c r="B50" s="243"/>
      <c r="C50" s="243"/>
      <c r="D50" s="243"/>
      <c r="E50" s="32" t="s">
        <v>53</v>
      </c>
      <c r="F50" s="16">
        <f>SUM(F47+F43+F37+F32+F22+F28+F25+F19+F17)</f>
        <v>22608.39</v>
      </c>
      <c r="G50" s="16">
        <f t="shared" ref="G50:AP50" si="81">SUM(G47+G43+G37+G32+G22+G28+G25+G19+G17)</f>
        <v>0</v>
      </c>
      <c r="H50" s="16">
        <f t="shared" si="81"/>
        <v>0</v>
      </c>
      <c r="I50" s="16">
        <f t="shared" si="81"/>
        <v>0</v>
      </c>
      <c r="J50" s="16">
        <f t="shared" si="81"/>
        <v>0</v>
      </c>
      <c r="K50" s="16">
        <f t="shared" si="81"/>
        <v>0</v>
      </c>
      <c r="L50" s="16">
        <f t="shared" si="81"/>
        <v>0</v>
      </c>
      <c r="M50" s="16">
        <f t="shared" si="81"/>
        <v>0</v>
      </c>
      <c r="N50" s="16">
        <f t="shared" si="81"/>
        <v>0</v>
      </c>
      <c r="O50" s="16">
        <f t="shared" si="81"/>
        <v>0</v>
      </c>
      <c r="P50" s="16">
        <f t="shared" si="81"/>
        <v>0</v>
      </c>
      <c r="Q50" s="16">
        <f t="shared" si="81"/>
        <v>0</v>
      </c>
      <c r="R50" s="16">
        <f t="shared" si="81"/>
        <v>0</v>
      </c>
      <c r="S50" s="16">
        <f t="shared" si="81"/>
        <v>0</v>
      </c>
      <c r="T50" s="16">
        <f t="shared" si="81"/>
        <v>0</v>
      </c>
      <c r="U50" s="16">
        <f t="shared" si="81"/>
        <v>0</v>
      </c>
      <c r="V50" s="16">
        <f t="shared" si="81"/>
        <v>0</v>
      </c>
      <c r="W50" s="16">
        <f t="shared" si="81"/>
        <v>0</v>
      </c>
      <c r="X50" s="16">
        <f t="shared" si="81"/>
        <v>0</v>
      </c>
      <c r="Y50" s="16">
        <f t="shared" si="81"/>
        <v>0</v>
      </c>
      <c r="Z50" s="16">
        <f t="shared" si="81"/>
        <v>0</v>
      </c>
      <c r="AA50" s="16">
        <f t="shared" si="81"/>
        <v>0</v>
      </c>
      <c r="AB50" s="16">
        <f t="shared" si="81"/>
        <v>0</v>
      </c>
      <c r="AC50" s="16">
        <f t="shared" si="81"/>
        <v>0</v>
      </c>
      <c r="AD50" s="16">
        <f t="shared" si="81"/>
        <v>0</v>
      </c>
      <c r="AE50" s="16">
        <f t="shared" si="81"/>
        <v>0</v>
      </c>
      <c r="AF50" s="16">
        <f t="shared" si="81"/>
        <v>0</v>
      </c>
      <c r="AG50" s="16">
        <f t="shared" si="81"/>
        <v>22608.39</v>
      </c>
      <c r="AH50" s="16">
        <f t="shared" si="81"/>
        <v>0</v>
      </c>
      <c r="AI50" s="16">
        <f t="shared" si="81"/>
        <v>0</v>
      </c>
      <c r="AJ50" s="16">
        <f t="shared" si="81"/>
        <v>0</v>
      </c>
      <c r="AK50" s="16">
        <f t="shared" si="81"/>
        <v>0</v>
      </c>
      <c r="AL50" s="16">
        <f t="shared" si="81"/>
        <v>0</v>
      </c>
      <c r="AM50" s="16">
        <f t="shared" si="81"/>
        <v>0</v>
      </c>
      <c r="AN50" s="16">
        <f t="shared" si="81"/>
        <v>0</v>
      </c>
      <c r="AO50" s="16">
        <f t="shared" si="81"/>
        <v>0</v>
      </c>
      <c r="AP50" s="16">
        <f t="shared" si="81"/>
        <v>0</v>
      </c>
      <c r="AQ50" s="16" t="e">
        <f>SUM(AQ47+AQ43+AQ37+#REF!+#REF!+AQ32+AQ28+AQ25+AQ22+AQ19+AQ17)</f>
        <v>#REF!</v>
      </c>
      <c r="AR50" s="31">
        <v>0</v>
      </c>
      <c r="AS50" s="44"/>
      <c r="AT50" s="37"/>
    </row>
    <row r="51" spans="1:46" ht="18.7" customHeight="1">
      <c r="A51" s="243"/>
      <c r="B51" s="243"/>
      <c r="C51" s="243"/>
      <c r="D51" s="243"/>
      <c r="E51" s="32" t="s">
        <v>41</v>
      </c>
      <c r="F51" s="16">
        <f>SUM(F48+F44+F38+F33+F29+F26+F23+F20+F16)</f>
        <v>15535.549000000001</v>
      </c>
      <c r="G51" s="16">
        <f t="shared" ref="G51:AP51" si="82">SUM(G48+G44+G38+G33+G29+G26+G23+G20+G16)</f>
        <v>0</v>
      </c>
      <c r="H51" s="16">
        <f t="shared" si="82"/>
        <v>0</v>
      </c>
      <c r="I51" s="16">
        <f t="shared" si="82"/>
        <v>499.4</v>
      </c>
      <c r="J51" s="16">
        <f t="shared" si="82"/>
        <v>0</v>
      </c>
      <c r="K51" s="16">
        <f t="shared" si="82"/>
        <v>0</v>
      </c>
      <c r="L51" s="16">
        <f t="shared" si="82"/>
        <v>699.3</v>
      </c>
      <c r="M51" s="16">
        <f t="shared" si="82"/>
        <v>0</v>
      </c>
      <c r="N51" s="16">
        <f t="shared" si="82"/>
        <v>0</v>
      </c>
      <c r="O51" s="16">
        <f t="shared" si="82"/>
        <v>739.3</v>
      </c>
      <c r="P51" s="16">
        <f t="shared" si="82"/>
        <v>0</v>
      </c>
      <c r="Q51" s="16">
        <f t="shared" si="82"/>
        <v>0</v>
      </c>
      <c r="R51" s="16">
        <f t="shared" si="82"/>
        <v>739.3</v>
      </c>
      <c r="S51" s="16">
        <f t="shared" si="82"/>
        <v>0</v>
      </c>
      <c r="T51" s="16">
        <f t="shared" si="82"/>
        <v>0</v>
      </c>
      <c r="U51" s="16">
        <f t="shared" si="82"/>
        <v>728.43899999999996</v>
      </c>
      <c r="V51" s="16">
        <f t="shared" si="82"/>
        <v>0</v>
      </c>
      <c r="W51" s="16">
        <f t="shared" si="82"/>
        <v>0</v>
      </c>
      <c r="X51" s="16">
        <f t="shared" si="82"/>
        <v>3547.0390000000002</v>
      </c>
      <c r="Y51" s="16">
        <f t="shared" si="82"/>
        <v>0</v>
      </c>
      <c r="Z51" s="16">
        <f t="shared" si="82"/>
        <v>0</v>
      </c>
      <c r="AA51" s="16">
        <f t="shared" si="82"/>
        <v>1461.4390000000001</v>
      </c>
      <c r="AB51" s="16">
        <f t="shared" si="82"/>
        <v>0</v>
      </c>
      <c r="AC51" s="16">
        <f t="shared" si="82"/>
        <v>0</v>
      </c>
      <c r="AD51" s="16">
        <f t="shared" si="82"/>
        <v>1461.4</v>
      </c>
      <c r="AE51" s="16">
        <f t="shared" si="82"/>
        <v>0</v>
      </c>
      <c r="AF51" s="16">
        <f t="shared" si="82"/>
        <v>0</v>
      </c>
      <c r="AG51" s="16">
        <f t="shared" si="82"/>
        <v>2651.3540000000003</v>
      </c>
      <c r="AH51" s="16">
        <f t="shared" si="82"/>
        <v>0</v>
      </c>
      <c r="AI51" s="16">
        <f t="shared" si="82"/>
        <v>0</v>
      </c>
      <c r="AJ51" s="16">
        <f t="shared" si="82"/>
        <v>1521.4390000000001</v>
      </c>
      <c r="AK51" s="16">
        <f t="shared" si="82"/>
        <v>0</v>
      </c>
      <c r="AL51" s="16">
        <f t="shared" si="82"/>
        <v>0</v>
      </c>
      <c r="AM51" s="16">
        <f t="shared" si="82"/>
        <v>822.63900000000001</v>
      </c>
      <c r="AN51" s="16">
        <f t="shared" si="82"/>
        <v>0</v>
      </c>
      <c r="AO51" s="16">
        <f t="shared" si="82"/>
        <v>0</v>
      </c>
      <c r="AP51" s="16">
        <f t="shared" si="82"/>
        <v>664.5</v>
      </c>
      <c r="AQ51" s="16" t="e">
        <f>SUM(AQ48+AQ44+AQ38+#REF!+#REF!+AQ33+AQ23+AQ20+AQ18+AQ26+AQ29)</f>
        <v>#REF!</v>
      </c>
      <c r="AR51" s="31" t="e">
        <f t="shared" si="80"/>
        <v>#REF!</v>
      </c>
      <c r="AS51" s="44"/>
      <c r="AT51" s="37"/>
    </row>
    <row r="52" spans="1:46" ht="40.950000000000003" customHeight="1">
      <c r="A52" s="243"/>
      <c r="B52" s="243"/>
      <c r="C52" s="243"/>
      <c r="D52" s="243"/>
      <c r="E52" s="1" t="s">
        <v>77</v>
      </c>
      <c r="F52" s="16">
        <v>0</v>
      </c>
      <c r="G52" s="16">
        <f>P52</f>
        <v>0</v>
      </c>
      <c r="H52" s="2">
        <v>0</v>
      </c>
      <c r="I52" s="16">
        <v>0</v>
      </c>
      <c r="J52" s="16">
        <v>0</v>
      </c>
      <c r="K52" s="2">
        <v>0</v>
      </c>
      <c r="L52" s="16">
        <v>0</v>
      </c>
      <c r="M52" s="16">
        <v>0</v>
      </c>
      <c r="N52" s="2">
        <v>0</v>
      </c>
      <c r="O52" s="16">
        <v>0</v>
      </c>
      <c r="P52" s="16">
        <v>0</v>
      </c>
      <c r="Q52" s="2">
        <v>0</v>
      </c>
      <c r="R52" s="16">
        <v>0</v>
      </c>
      <c r="S52" s="16">
        <v>0</v>
      </c>
      <c r="T52" s="2">
        <v>0</v>
      </c>
      <c r="U52" s="16">
        <v>0</v>
      </c>
      <c r="V52" s="16">
        <v>0</v>
      </c>
      <c r="W52" s="2">
        <v>0</v>
      </c>
      <c r="X52" s="16">
        <v>0</v>
      </c>
      <c r="Y52" s="16">
        <v>0</v>
      </c>
      <c r="Z52" s="2">
        <v>0</v>
      </c>
      <c r="AA52" s="16">
        <v>0</v>
      </c>
      <c r="AB52" s="16">
        <v>0</v>
      </c>
      <c r="AC52" s="2">
        <v>0</v>
      </c>
      <c r="AD52" s="16">
        <v>0</v>
      </c>
      <c r="AE52" s="16">
        <v>0</v>
      </c>
      <c r="AF52" s="2">
        <v>0</v>
      </c>
      <c r="AG52" s="16">
        <v>0</v>
      </c>
      <c r="AH52" s="16">
        <v>0</v>
      </c>
      <c r="AI52" s="2">
        <v>0</v>
      </c>
      <c r="AJ52" s="16">
        <v>0</v>
      </c>
      <c r="AK52" s="16" t="e">
        <f>SUM(#REF!)</f>
        <v>#REF!</v>
      </c>
      <c r="AL52" s="2">
        <v>0</v>
      </c>
      <c r="AM52" s="16">
        <v>0</v>
      </c>
      <c r="AN52" s="16" t="e">
        <f>SUM(#REF!)</f>
        <v>#REF!</v>
      </c>
      <c r="AO52" s="2">
        <v>0</v>
      </c>
      <c r="AP52" s="16">
        <v>0</v>
      </c>
      <c r="AQ52" s="33"/>
      <c r="AR52" s="34"/>
      <c r="AS52" s="44"/>
      <c r="AT52" s="37"/>
    </row>
    <row r="53" spans="1:46" ht="23.3" customHeight="1">
      <c r="A53" s="257" t="s">
        <v>74</v>
      </c>
      <c r="B53" s="258"/>
      <c r="C53" s="258"/>
      <c r="D53" s="258"/>
      <c r="E53" s="258"/>
      <c r="F53" s="258"/>
      <c r="G53" s="258"/>
      <c r="H53" s="258"/>
      <c r="I53" s="258"/>
      <c r="J53" s="258"/>
      <c r="K53" s="258"/>
      <c r="L53" s="258"/>
      <c r="M53" s="258"/>
      <c r="N53" s="258"/>
      <c r="O53" s="258"/>
      <c r="P53" s="258"/>
      <c r="Q53" s="258"/>
      <c r="R53" s="258"/>
      <c r="S53" s="258"/>
      <c r="T53" s="258"/>
      <c r="U53" s="258"/>
    </row>
    <row r="54" spans="1:46" ht="14.3" customHeight="1">
      <c r="A54" s="257" t="s">
        <v>17</v>
      </c>
      <c r="B54" s="258"/>
      <c r="C54" s="258"/>
      <c r="D54" s="258"/>
      <c r="E54" s="258"/>
      <c r="F54" s="258"/>
      <c r="G54" s="258"/>
      <c r="H54" s="258"/>
      <c r="I54" s="258"/>
      <c r="J54" s="258"/>
      <c r="K54" s="258"/>
      <c r="L54" s="258"/>
      <c r="M54" s="258"/>
      <c r="N54" s="258"/>
      <c r="O54" s="258"/>
      <c r="P54" s="258"/>
      <c r="Q54" s="3"/>
      <c r="R54" s="259"/>
      <c r="S54" s="259"/>
      <c r="T54" s="259"/>
      <c r="U54" s="259"/>
      <c r="V54" s="259"/>
      <c r="W54" s="259"/>
      <c r="X54" s="259"/>
      <c r="Y54" s="259"/>
      <c r="Z54" s="259"/>
    </row>
    <row r="55" spans="1:46" ht="12.75" customHeight="1">
      <c r="A55" s="257" t="s">
        <v>18</v>
      </c>
      <c r="B55" s="258"/>
      <c r="C55" s="258"/>
      <c r="D55" s="258"/>
      <c r="E55" s="258"/>
      <c r="F55" s="258"/>
      <c r="G55" s="258"/>
      <c r="H55" s="258"/>
      <c r="I55" s="258"/>
      <c r="J55" s="258"/>
      <c r="K55" s="258"/>
      <c r="L55" s="258"/>
      <c r="M55" s="258"/>
      <c r="N55" s="258"/>
      <c r="O55" s="258"/>
      <c r="P55" s="258"/>
      <c r="Q55" s="258"/>
      <c r="R55" s="258"/>
      <c r="S55" s="258"/>
      <c r="T55" s="258"/>
      <c r="U55" s="258"/>
    </row>
    <row r="56" spans="1:46" ht="11.25" customHeight="1">
      <c r="A56" s="257" t="s">
        <v>19</v>
      </c>
      <c r="B56" s="258"/>
      <c r="C56" s="258"/>
      <c r="D56" s="258"/>
      <c r="E56" s="258"/>
      <c r="F56" s="258"/>
      <c r="G56" s="258"/>
      <c r="H56" s="258"/>
      <c r="I56" s="258"/>
      <c r="J56" s="258"/>
      <c r="K56" s="258"/>
      <c r="L56" s="258"/>
      <c r="M56" s="258"/>
      <c r="N56" s="258"/>
      <c r="O56" s="258"/>
      <c r="P56" s="258"/>
      <c r="Q56" s="258"/>
      <c r="R56" s="258"/>
    </row>
    <row r="57" spans="1:46" ht="12.4" customHeight="1">
      <c r="A57" s="25"/>
    </row>
    <row r="58" spans="1:46">
      <c r="A58" s="26"/>
      <c r="E58" s="11"/>
    </row>
    <row r="59" spans="1:46">
      <c r="A59" s="266" t="s">
        <v>94</v>
      </c>
      <c r="B59" s="224"/>
      <c r="C59" s="224"/>
      <c r="D59" s="224"/>
      <c r="E59" s="224"/>
      <c r="F59" s="224"/>
      <c r="G59" s="15"/>
      <c r="H59" s="225" t="s">
        <v>32</v>
      </c>
      <c r="I59" s="225"/>
      <c r="J59" s="225"/>
      <c r="K59" s="225"/>
      <c r="L59" s="225"/>
      <c r="M59" s="225"/>
      <c r="N59" s="225"/>
      <c r="O59" s="15"/>
      <c r="P59" s="15"/>
    </row>
    <row r="60" spans="1:46" ht="23.95" customHeight="1">
      <c r="A60" s="266" t="s">
        <v>93</v>
      </c>
      <c r="B60" s="224"/>
      <c r="C60" s="224"/>
      <c r="D60" s="224"/>
      <c r="E60" s="224"/>
      <c r="F60" s="15"/>
      <c r="G60" s="15"/>
      <c r="H60" s="224" t="s">
        <v>33</v>
      </c>
      <c r="I60" s="225"/>
      <c r="J60" s="225"/>
      <c r="K60" s="225"/>
      <c r="L60" s="225"/>
      <c r="M60" s="225"/>
      <c r="N60" s="225"/>
      <c r="O60" s="225"/>
      <c r="P60" s="225"/>
    </row>
    <row r="61" spans="1:46" ht="18" customHeight="1">
      <c r="A61" s="266" t="s">
        <v>69</v>
      </c>
      <c r="B61" s="224"/>
      <c r="C61" s="224"/>
      <c r="D61" s="224"/>
      <c r="E61" s="224"/>
      <c r="F61" s="224"/>
      <c r="G61" s="15"/>
      <c r="H61" s="224" t="s">
        <v>70</v>
      </c>
      <c r="I61" s="225"/>
      <c r="J61" s="225"/>
      <c r="K61" s="225"/>
      <c r="L61" s="225"/>
      <c r="M61" s="225"/>
      <c r="N61" s="225"/>
      <c r="O61" s="225"/>
      <c r="P61" s="225"/>
    </row>
    <row r="62" spans="1:46">
      <c r="A62" s="26"/>
      <c r="B62" s="26" t="s">
        <v>34</v>
      </c>
      <c r="C62" s="267"/>
      <c r="D62" s="267"/>
      <c r="E62" s="15"/>
      <c r="F62" s="15"/>
      <c r="G62" s="15"/>
      <c r="H62" s="15"/>
      <c r="I62" s="15"/>
      <c r="J62" s="15"/>
      <c r="K62" s="15"/>
      <c r="L62" s="15" t="s">
        <v>34</v>
      </c>
      <c r="M62" s="15"/>
      <c r="N62" s="267"/>
      <c r="O62" s="267"/>
      <c r="P62" s="15"/>
      <c r="Q62" s="15"/>
    </row>
    <row r="63" spans="1:46" ht="23.3" customHeight="1">
      <c r="A63" s="257" t="s">
        <v>57</v>
      </c>
      <c r="B63" s="268"/>
      <c r="C63" s="268"/>
      <c r="D63" s="268"/>
      <c r="E63" s="268"/>
      <c r="F63" s="268"/>
      <c r="G63" s="268"/>
      <c r="H63" s="269"/>
      <c r="I63" s="269"/>
      <c r="J63" s="15"/>
      <c r="K63" s="15"/>
      <c r="L63" s="15"/>
      <c r="M63" s="15"/>
      <c r="N63" s="15"/>
      <c r="O63" s="15"/>
      <c r="P63" s="15"/>
    </row>
    <row r="64" spans="1:46" ht="14.3" customHeight="1">
      <c r="A64" s="257" t="s">
        <v>82</v>
      </c>
      <c r="B64" s="268"/>
      <c r="C64" s="268"/>
      <c r="D64" s="268"/>
      <c r="E64" s="268"/>
      <c r="F64" s="268"/>
      <c r="G64" s="268"/>
      <c r="H64" s="269"/>
      <c r="I64" s="269"/>
      <c r="J64" s="15"/>
      <c r="K64" s="15"/>
      <c r="L64" s="15"/>
      <c r="M64" s="15"/>
      <c r="N64" s="15"/>
      <c r="O64" s="15"/>
      <c r="P64" s="15"/>
    </row>
    <row r="65" spans="1:36">
      <c r="A65" s="257" t="s">
        <v>58</v>
      </c>
      <c r="B65" s="265"/>
      <c r="C65" s="265"/>
      <c r="D65" s="265"/>
      <c r="E65" s="265"/>
      <c r="F65" s="227"/>
      <c r="G65" s="227"/>
      <c r="H65" s="227"/>
      <c r="I65" s="227"/>
    </row>
    <row r="66" spans="1:36" ht="15.65">
      <c r="A66" s="9"/>
    </row>
    <row r="67" spans="1:36">
      <c r="A67" s="26"/>
      <c r="AJ67" s="11"/>
    </row>
  </sheetData>
  <mergeCells count="140">
    <mergeCell ref="A65:I65"/>
    <mergeCell ref="A61:F61"/>
    <mergeCell ref="H61:P61"/>
    <mergeCell ref="C62:D62"/>
    <mergeCell ref="N62:O62"/>
    <mergeCell ref="A63:I63"/>
    <mergeCell ref="A64:I64"/>
    <mergeCell ref="A55:U55"/>
    <mergeCell ref="A56:R56"/>
    <mergeCell ref="A59:F59"/>
    <mergeCell ref="H59:N59"/>
    <mergeCell ref="A60:E60"/>
    <mergeCell ref="H60:P60"/>
    <mergeCell ref="A49:B52"/>
    <mergeCell ref="C49:C52"/>
    <mergeCell ref="D49:D52"/>
    <mergeCell ref="A53:U53"/>
    <mergeCell ref="A54:P54"/>
    <mergeCell ref="R54:Z54"/>
    <mergeCell ref="AS42:AS44"/>
    <mergeCell ref="AT42:AT44"/>
    <mergeCell ref="A46:A48"/>
    <mergeCell ref="B46:B48"/>
    <mergeCell ref="C46:C48"/>
    <mergeCell ref="D46:D48"/>
    <mergeCell ref="AS46:AS48"/>
    <mergeCell ref="AT46:AT48"/>
    <mergeCell ref="A40:AR40"/>
    <mergeCell ref="A41:AR41"/>
    <mergeCell ref="A42:A45"/>
    <mergeCell ref="B42:B45"/>
    <mergeCell ref="C42:C45"/>
    <mergeCell ref="D42:D45"/>
    <mergeCell ref="A36:A38"/>
    <mergeCell ref="B36:B38"/>
    <mergeCell ref="C36:C38"/>
    <mergeCell ref="D36:D38"/>
    <mergeCell ref="AS36:AS38"/>
    <mergeCell ref="B39:AT39"/>
    <mergeCell ref="B30:AT30"/>
    <mergeCell ref="A31:A33"/>
    <mergeCell ref="B31:B33"/>
    <mergeCell ref="C31:C33"/>
    <mergeCell ref="D31:D33"/>
    <mergeCell ref="AS31:AS33"/>
    <mergeCell ref="A27:A29"/>
    <mergeCell ref="B27:B29"/>
    <mergeCell ref="C27:C29"/>
    <mergeCell ref="D27:D29"/>
    <mergeCell ref="AS27:AS29"/>
    <mergeCell ref="AT27:AT29"/>
    <mergeCell ref="A24:A26"/>
    <mergeCell ref="B24:B26"/>
    <mergeCell ref="C24:C26"/>
    <mergeCell ref="D24:D26"/>
    <mergeCell ref="AS24:AS26"/>
    <mergeCell ref="AT24:AT26"/>
    <mergeCell ref="AT18:AT20"/>
    <mergeCell ref="A21:A23"/>
    <mergeCell ref="B21:B23"/>
    <mergeCell ref="C21:C23"/>
    <mergeCell ref="D21:D23"/>
    <mergeCell ref="AS21:AS23"/>
    <mergeCell ref="AT21:AT23"/>
    <mergeCell ref="B12:AT12"/>
    <mergeCell ref="A13:AR13"/>
    <mergeCell ref="A14:AR14"/>
    <mergeCell ref="B15:AT15"/>
    <mergeCell ref="B17:AT17"/>
    <mergeCell ref="A18:A20"/>
    <mergeCell ref="B18:B20"/>
    <mergeCell ref="C18:C20"/>
    <mergeCell ref="D18:D20"/>
    <mergeCell ref="AS18:AS20"/>
    <mergeCell ref="AP9:AP10"/>
    <mergeCell ref="AQ9:AQ10"/>
    <mergeCell ref="AR9:AR10"/>
    <mergeCell ref="AG9:AG10"/>
    <mergeCell ref="AH9:AH10"/>
    <mergeCell ref="AI9:AI10"/>
    <mergeCell ref="AJ9:AJ10"/>
    <mergeCell ref="AK9:AK10"/>
    <mergeCell ref="AL9:AL10"/>
    <mergeCell ref="U9:U10"/>
    <mergeCell ref="V9:V10"/>
    <mergeCell ref="W9:W10"/>
    <mergeCell ref="X9:X10"/>
    <mergeCell ref="Y9:Y10"/>
    <mergeCell ref="Z9:Z10"/>
    <mergeCell ref="AM9:AM10"/>
    <mergeCell ref="AN9:AN10"/>
    <mergeCell ref="AO9:AO10"/>
    <mergeCell ref="S9:S10"/>
    <mergeCell ref="T9:T10"/>
    <mergeCell ref="AP8:AR8"/>
    <mergeCell ref="F9:F10"/>
    <mergeCell ref="G9:G10"/>
    <mergeCell ref="H9:H10"/>
    <mergeCell ref="I9:I10"/>
    <mergeCell ref="J9:J10"/>
    <mergeCell ref="K9:K10"/>
    <mergeCell ref="L9:L10"/>
    <mergeCell ref="M9:M10"/>
    <mergeCell ref="N9:N10"/>
    <mergeCell ref="X8:Z8"/>
    <mergeCell ref="AA8:AC8"/>
    <mergeCell ref="AD8:AF8"/>
    <mergeCell ref="AG8:AI8"/>
    <mergeCell ref="AJ8:AL8"/>
    <mergeCell ref="AM8:AO8"/>
    <mergeCell ref="AA9:AA10"/>
    <mergeCell ref="AB9:AB10"/>
    <mergeCell ref="AC9:AC10"/>
    <mergeCell ref="AD9:AD10"/>
    <mergeCell ref="AE9:AE10"/>
    <mergeCell ref="AF9:AF10"/>
    <mergeCell ref="O1:U2"/>
    <mergeCell ref="AK1:AQ2"/>
    <mergeCell ref="A3:U3"/>
    <mergeCell ref="A4:AT4"/>
    <mergeCell ref="A5:AT5"/>
    <mergeCell ref="A7:A10"/>
    <mergeCell ref="B7:B10"/>
    <mergeCell ref="C7:C10"/>
    <mergeCell ref="D7:D10"/>
    <mergeCell ref="E7:E10"/>
    <mergeCell ref="F7:H7"/>
    <mergeCell ref="I7:AR7"/>
    <mergeCell ref="AS7:AS10"/>
    <mergeCell ref="AT7:AT10"/>
    <mergeCell ref="F8:H8"/>
    <mergeCell ref="I8:K8"/>
    <mergeCell ref="L8:N8"/>
    <mergeCell ref="O8:Q8"/>
    <mergeCell ref="R8:T8"/>
    <mergeCell ref="U8:W8"/>
    <mergeCell ref="O9:O10"/>
    <mergeCell ref="P9:P10"/>
    <mergeCell ref="Q9:Q10"/>
    <mergeCell ref="R9:R10"/>
  </mergeCells>
  <pageMargins left="0.6692913385826772" right="0.19685039370078741"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dimension ref="A1:AT67"/>
  <sheetViews>
    <sheetView view="pageBreakPreview" topLeftCell="C4" zoomScaleNormal="85" zoomScaleSheetLayoutView="100" workbookViewId="0">
      <selection activeCell="M51" sqref="M51"/>
    </sheetView>
  </sheetViews>
  <sheetFormatPr defaultColWidth="9.125" defaultRowHeight="14.3"/>
  <cols>
    <col min="1" max="1" width="7.375" style="27" customWidth="1"/>
    <col min="2" max="2" width="33.875" style="8" customWidth="1"/>
    <col min="3" max="3" width="9.875" style="8" customWidth="1"/>
    <col min="4" max="4" width="8.375" style="8" customWidth="1"/>
    <col min="5" max="5" width="15.625" style="8" customWidth="1"/>
    <col min="6" max="6" width="10.375" style="8" customWidth="1"/>
    <col min="7" max="7" width="7.875" style="8" customWidth="1"/>
    <col min="8" max="9" width="7.375" style="8" customWidth="1"/>
    <col min="10" max="10" width="6.875" style="8" customWidth="1"/>
    <col min="11" max="11" width="9.375" style="8" customWidth="1"/>
    <col min="12" max="12" width="5.875" style="8" customWidth="1"/>
    <col min="13" max="13" width="6" style="8" customWidth="1"/>
    <col min="14" max="14" width="7.625" style="8" customWidth="1"/>
    <col min="15" max="15" width="6.625" style="8" customWidth="1"/>
    <col min="16" max="16" width="8.375" style="8" customWidth="1"/>
    <col min="17" max="17" width="7.875" style="8" customWidth="1"/>
    <col min="18" max="18" width="8.125" style="8" customWidth="1"/>
    <col min="19" max="19" width="5.875" style="8" customWidth="1"/>
    <col min="20" max="20" width="7.625" style="8" customWidth="1"/>
    <col min="21" max="21" width="7" style="8" customWidth="1"/>
    <col min="22" max="22" width="5.875" style="8" customWidth="1"/>
    <col min="23" max="23" width="7.625" style="8" customWidth="1"/>
    <col min="24" max="24" width="8.375" style="8" customWidth="1"/>
    <col min="25" max="25" width="7.375" style="8" customWidth="1"/>
    <col min="26" max="26" width="7.625" style="8" customWidth="1"/>
    <col min="27" max="27" width="10" style="8" customWidth="1"/>
    <col min="28" max="28" width="7.375" style="8" customWidth="1"/>
    <col min="29" max="29" width="7.625" style="8" customWidth="1"/>
    <col min="30" max="30" width="8.375" style="8" customWidth="1"/>
    <col min="31" max="31" width="7.125" style="8" customWidth="1"/>
    <col min="32" max="32" width="7.375" style="8" customWidth="1"/>
    <col min="33" max="33" width="8.625" style="8" customWidth="1"/>
    <col min="34" max="34" width="7.625" style="8" customWidth="1"/>
    <col min="35" max="35" width="7.125" style="8" customWidth="1"/>
    <col min="36" max="36" width="9.625" style="8" customWidth="1"/>
    <col min="37" max="37" width="13.375" style="8" customWidth="1"/>
    <col min="38" max="38" width="8.375" style="8" customWidth="1"/>
    <col min="39" max="39" width="8.125" style="8" customWidth="1"/>
    <col min="40" max="40" width="9.375" style="8" customWidth="1"/>
    <col min="41" max="41" width="8" style="8" customWidth="1"/>
    <col min="42" max="42" width="8.375" style="8" customWidth="1"/>
    <col min="43" max="43" width="8.125" style="8" customWidth="1"/>
    <col min="44" max="44" width="7.375" style="8" customWidth="1"/>
    <col min="45" max="45" width="29.125" style="8" customWidth="1"/>
    <col min="46" max="46" width="21.375" style="8" customWidth="1"/>
    <col min="47" max="16384" width="9.125" style="8"/>
  </cols>
  <sheetData>
    <row r="1" spans="1:46" ht="15.8" hidden="1" customHeight="1">
      <c r="A1" s="7"/>
      <c r="N1" s="72"/>
      <c r="O1" s="224"/>
      <c r="P1" s="225"/>
      <c r="Q1" s="225"/>
      <c r="R1" s="225"/>
      <c r="S1" s="225"/>
      <c r="T1" s="225"/>
      <c r="U1" s="225"/>
      <c r="V1" s="73"/>
      <c r="AK1" s="224"/>
      <c r="AL1" s="225"/>
      <c r="AM1" s="225"/>
      <c r="AN1" s="225"/>
      <c r="AO1" s="225"/>
      <c r="AP1" s="225"/>
      <c r="AQ1" s="225"/>
    </row>
    <row r="2" spans="1:46" ht="21.75" hidden="1" customHeight="1">
      <c r="A2" s="9"/>
      <c r="B2" s="73"/>
      <c r="C2" s="73"/>
      <c r="D2" s="73"/>
      <c r="E2" s="73"/>
      <c r="F2" s="73"/>
      <c r="G2" s="73"/>
      <c r="H2" s="73"/>
      <c r="I2" s="73"/>
      <c r="J2" s="73"/>
      <c r="K2" s="73"/>
      <c r="L2" s="73"/>
      <c r="M2" s="73"/>
      <c r="N2" s="73"/>
      <c r="O2" s="225"/>
      <c r="P2" s="225"/>
      <c r="Q2" s="225"/>
      <c r="R2" s="225"/>
      <c r="S2" s="225"/>
      <c r="T2" s="225"/>
      <c r="U2" s="225"/>
      <c r="V2" s="73"/>
      <c r="W2" s="73"/>
      <c r="X2" s="73"/>
      <c r="Y2" s="73"/>
      <c r="Z2" s="73"/>
      <c r="AA2" s="73"/>
      <c r="AB2" s="73"/>
      <c r="AC2" s="73"/>
      <c r="AD2" s="73"/>
      <c r="AE2" s="73"/>
      <c r="AF2" s="73"/>
      <c r="AG2" s="73"/>
      <c r="AH2" s="30"/>
      <c r="AI2" s="73"/>
      <c r="AJ2" s="73"/>
      <c r="AK2" s="225"/>
      <c r="AL2" s="225"/>
      <c r="AM2" s="225"/>
      <c r="AN2" s="225"/>
      <c r="AO2" s="225"/>
      <c r="AP2" s="225"/>
      <c r="AQ2" s="225"/>
      <c r="AR2" s="73"/>
      <c r="AS2" s="73"/>
      <c r="AT2" s="73"/>
    </row>
    <row r="3" spans="1:46" hidden="1">
      <c r="A3" s="226"/>
      <c r="B3" s="227"/>
      <c r="C3" s="227"/>
      <c r="D3" s="227"/>
      <c r="E3" s="227"/>
      <c r="F3" s="227"/>
      <c r="G3" s="227"/>
      <c r="H3" s="227"/>
      <c r="I3" s="227"/>
      <c r="J3" s="227"/>
      <c r="K3" s="227"/>
      <c r="L3" s="227"/>
      <c r="M3" s="227"/>
      <c r="N3" s="227"/>
      <c r="O3" s="227"/>
      <c r="P3" s="227"/>
      <c r="Q3" s="227"/>
      <c r="R3" s="227"/>
      <c r="S3" s="227"/>
      <c r="T3" s="227"/>
      <c r="U3" s="227"/>
      <c r="V3" s="10"/>
      <c r="AN3" s="11"/>
      <c r="AP3" s="12"/>
      <c r="AR3" s="11"/>
    </row>
    <row r="4" spans="1:46" ht="18.350000000000001">
      <c r="A4" s="228" t="s">
        <v>89</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row>
    <row r="5" spans="1:46" ht="19.55" customHeight="1">
      <c r="A5" s="229" t="s">
        <v>92</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row>
    <row r="6" spans="1:46" ht="12.4" customHeight="1" thickBot="1">
      <c r="A6" s="9"/>
    </row>
    <row r="7" spans="1:46" ht="16.5" customHeight="1">
      <c r="A7" s="292" t="s">
        <v>0</v>
      </c>
      <c r="B7" s="293" t="s">
        <v>20</v>
      </c>
      <c r="C7" s="293" t="s">
        <v>1</v>
      </c>
      <c r="D7" s="293" t="s">
        <v>2</v>
      </c>
      <c r="E7" s="293" t="s">
        <v>21</v>
      </c>
      <c r="F7" s="293" t="s">
        <v>3</v>
      </c>
      <c r="G7" s="293"/>
      <c r="H7" s="293"/>
      <c r="I7" s="293" t="s">
        <v>5</v>
      </c>
      <c r="J7" s="293"/>
      <c r="K7" s="293"/>
      <c r="L7" s="293"/>
      <c r="M7" s="293"/>
      <c r="N7" s="293"/>
      <c r="O7" s="293"/>
      <c r="P7" s="293"/>
      <c r="Q7" s="293"/>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3" t="s">
        <v>6</v>
      </c>
      <c r="AT7" s="295" t="s">
        <v>7</v>
      </c>
    </row>
    <row r="8" spans="1:46" ht="18.7" customHeight="1">
      <c r="A8" s="284"/>
      <c r="B8" s="231"/>
      <c r="C8" s="230"/>
      <c r="D8" s="230"/>
      <c r="E8" s="231"/>
      <c r="F8" s="230" t="s">
        <v>4</v>
      </c>
      <c r="G8" s="230"/>
      <c r="H8" s="230"/>
      <c r="I8" s="230" t="s">
        <v>8</v>
      </c>
      <c r="J8" s="230"/>
      <c r="K8" s="230"/>
      <c r="L8" s="230" t="s">
        <v>22</v>
      </c>
      <c r="M8" s="230"/>
      <c r="N8" s="230"/>
      <c r="O8" s="230" t="s">
        <v>23</v>
      </c>
      <c r="P8" s="230"/>
      <c r="Q8" s="230"/>
      <c r="R8" s="230" t="s">
        <v>24</v>
      </c>
      <c r="S8" s="230"/>
      <c r="T8" s="230"/>
      <c r="U8" s="230" t="s">
        <v>25</v>
      </c>
      <c r="V8" s="230"/>
      <c r="W8" s="230"/>
      <c r="X8" s="230" t="s">
        <v>26</v>
      </c>
      <c r="Y8" s="230"/>
      <c r="Z8" s="230"/>
      <c r="AA8" s="230" t="s">
        <v>27</v>
      </c>
      <c r="AB8" s="230"/>
      <c r="AC8" s="230"/>
      <c r="AD8" s="230" t="s">
        <v>28</v>
      </c>
      <c r="AE8" s="230"/>
      <c r="AF8" s="230"/>
      <c r="AG8" s="230" t="s">
        <v>29</v>
      </c>
      <c r="AH8" s="230"/>
      <c r="AI8" s="230"/>
      <c r="AJ8" s="230" t="s">
        <v>30</v>
      </c>
      <c r="AK8" s="230"/>
      <c r="AL8" s="230"/>
      <c r="AM8" s="230" t="s">
        <v>31</v>
      </c>
      <c r="AN8" s="230"/>
      <c r="AO8" s="230"/>
      <c r="AP8" s="230" t="s">
        <v>9</v>
      </c>
      <c r="AQ8" s="230"/>
      <c r="AR8" s="230"/>
      <c r="AS8" s="230"/>
      <c r="AT8" s="296"/>
    </row>
    <row r="9" spans="1:46">
      <c r="A9" s="284"/>
      <c r="B9" s="231"/>
      <c r="C9" s="230"/>
      <c r="D9" s="230"/>
      <c r="E9" s="231"/>
      <c r="F9" s="230" t="s">
        <v>10</v>
      </c>
      <c r="G9" s="230" t="s">
        <v>11</v>
      </c>
      <c r="H9" s="233" t="s">
        <v>12</v>
      </c>
      <c r="I9" s="230" t="s">
        <v>10</v>
      </c>
      <c r="J9" s="230" t="s">
        <v>11</v>
      </c>
      <c r="K9" s="233" t="s">
        <v>12</v>
      </c>
      <c r="L9" s="230" t="s">
        <v>10</v>
      </c>
      <c r="M9" s="230" t="s">
        <v>11</v>
      </c>
      <c r="N9" s="233" t="s">
        <v>12</v>
      </c>
      <c r="O9" s="230" t="s">
        <v>10</v>
      </c>
      <c r="P9" s="230" t="s">
        <v>11</v>
      </c>
      <c r="Q9" s="233" t="s">
        <v>12</v>
      </c>
      <c r="R9" s="230" t="s">
        <v>10</v>
      </c>
      <c r="S9" s="230" t="s">
        <v>11</v>
      </c>
      <c r="T9" s="233" t="s">
        <v>12</v>
      </c>
      <c r="U9" s="230" t="s">
        <v>10</v>
      </c>
      <c r="V9" s="230" t="s">
        <v>11</v>
      </c>
      <c r="W9" s="233" t="s">
        <v>12</v>
      </c>
      <c r="X9" s="230" t="s">
        <v>10</v>
      </c>
      <c r="Y9" s="230" t="s">
        <v>11</v>
      </c>
      <c r="Z9" s="233" t="s">
        <v>12</v>
      </c>
      <c r="AA9" s="230" t="s">
        <v>10</v>
      </c>
      <c r="AB9" s="230" t="s">
        <v>11</v>
      </c>
      <c r="AC9" s="233" t="s">
        <v>12</v>
      </c>
      <c r="AD9" s="230" t="s">
        <v>10</v>
      </c>
      <c r="AE9" s="230" t="s">
        <v>11</v>
      </c>
      <c r="AF9" s="233" t="s">
        <v>12</v>
      </c>
      <c r="AG9" s="230" t="s">
        <v>10</v>
      </c>
      <c r="AH9" s="230" t="s">
        <v>11</v>
      </c>
      <c r="AI9" s="233" t="s">
        <v>12</v>
      </c>
      <c r="AJ9" s="230" t="s">
        <v>10</v>
      </c>
      <c r="AK9" s="230" t="s">
        <v>11</v>
      </c>
      <c r="AL9" s="233" t="s">
        <v>12</v>
      </c>
      <c r="AM9" s="230" t="s">
        <v>10</v>
      </c>
      <c r="AN9" s="230" t="s">
        <v>11</v>
      </c>
      <c r="AO9" s="233" t="s">
        <v>12</v>
      </c>
      <c r="AP9" s="230" t="s">
        <v>10</v>
      </c>
      <c r="AQ9" s="230" t="s">
        <v>11</v>
      </c>
      <c r="AR9" s="233" t="s">
        <v>12</v>
      </c>
      <c r="AS9" s="230"/>
      <c r="AT9" s="296"/>
    </row>
    <row r="10" spans="1:46" ht="23.3" customHeight="1">
      <c r="A10" s="284"/>
      <c r="B10" s="231"/>
      <c r="C10" s="230"/>
      <c r="D10" s="230"/>
      <c r="E10" s="231"/>
      <c r="F10" s="230"/>
      <c r="G10" s="230"/>
      <c r="H10" s="233"/>
      <c r="I10" s="230"/>
      <c r="J10" s="230"/>
      <c r="K10" s="233"/>
      <c r="L10" s="230"/>
      <c r="M10" s="230"/>
      <c r="N10" s="233"/>
      <c r="O10" s="230"/>
      <c r="P10" s="230"/>
      <c r="Q10" s="233"/>
      <c r="R10" s="230"/>
      <c r="S10" s="230"/>
      <c r="T10" s="233"/>
      <c r="U10" s="230"/>
      <c r="V10" s="230"/>
      <c r="W10" s="233"/>
      <c r="X10" s="230"/>
      <c r="Y10" s="230"/>
      <c r="Z10" s="233"/>
      <c r="AA10" s="230"/>
      <c r="AB10" s="230"/>
      <c r="AC10" s="233"/>
      <c r="AD10" s="230"/>
      <c r="AE10" s="230"/>
      <c r="AF10" s="233"/>
      <c r="AG10" s="230"/>
      <c r="AH10" s="230"/>
      <c r="AI10" s="233"/>
      <c r="AJ10" s="230"/>
      <c r="AK10" s="230"/>
      <c r="AL10" s="233"/>
      <c r="AM10" s="230"/>
      <c r="AN10" s="230"/>
      <c r="AO10" s="233"/>
      <c r="AP10" s="230"/>
      <c r="AQ10" s="230"/>
      <c r="AR10" s="233"/>
      <c r="AS10" s="230"/>
      <c r="AT10" s="296"/>
    </row>
    <row r="11" spans="1:46" ht="27" customHeight="1">
      <c r="A11" s="78">
        <v>1</v>
      </c>
      <c r="B11" s="13">
        <v>2</v>
      </c>
      <c r="C11" s="13">
        <v>3</v>
      </c>
      <c r="D11" s="13">
        <v>4</v>
      </c>
      <c r="E11" s="13">
        <v>5</v>
      </c>
      <c r="F11" s="13">
        <v>6</v>
      </c>
      <c r="G11" s="13">
        <v>7</v>
      </c>
      <c r="H11" s="13" t="s">
        <v>13</v>
      </c>
      <c r="I11" s="13">
        <v>9</v>
      </c>
      <c r="J11" s="13">
        <v>10</v>
      </c>
      <c r="K11" s="13">
        <v>11</v>
      </c>
      <c r="L11" s="13">
        <v>12</v>
      </c>
      <c r="M11" s="13">
        <v>13</v>
      </c>
      <c r="N11" s="13">
        <v>14</v>
      </c>
      <c r="O11" s="13">
        <v>15</v>
      </c>
      <c r="P11" s="13">
        <v>16</v>
      </c>
      <c r="Q11" s="13">
        <v>17</v>
      </c>
      <c r="R11" s="13">
        <v>18</v>
      </c>
      <c r="S11" s="13">
        <v>19</v>
      </c>
      <c r="T11" s="13">
        <v>20</v>
      </c>
      <c r="U11" s="13">
        <v>21</v>
      </c>
      <c r="V11" s="13">
        <v>22</v>
      </c>
      <c r="W11" s="13">
        <v>23</v>
      </c>
      <c r="X11" s="13">
        <v>24</v>
      </c>
      <c r="Y11" s="13">
        <v>25</v>
      </c>
      <c r="Z11" s="13">
        <v>26</v>
      </c>
      <c r="AA11" s="13">
        <v>27</v>
      </c>
      <c r="AB11" s="13">
        <v>28</v>
      </c>
      <c r="AC11" s="13">
        <v>29</v>
      </c>
      <c r="AD11" s="13">
        <v>30</v>
      </c>
      <c r="AE11" s="13">
        <v>31</v>
      </c>
      <c r="AF11" s="13">
        <v>32</v>
      </c>
      <c r="AG11" s="13">
        <v>33</v>
      </c>
      <c r="AH11" s="13">
        <v>34</v>
      </c>
      <c r="AI11" s="13">
        <v>35</v>
      </c>
      <c r="AJ11" s="13">
        <v>36</v>
      </c>
      <c r="AK11" s="13">
        <v>37</v>
      </c>
      <c r="AL11" s="13">
        <v>38</v>
      </c>
      <c r="AM11" s="13">
        <v>39</v>
      </c>
      <c r="AN11" s="13">
        <v>40</v>
      </c>
      <c r="AO11" s="13">
        <v>41</v>
      </c>
      <c r="AP11" s="13">
        <v>42</v>
      </c>
      <c r="AQ11" s="13">
        <v>43</v>
      </c>
      <c r="AR11" s="13">
        <v>44</v>
      </c>
      <c r="AS11" s="13">
        <v>45</v>
      </c>
      <c r="AT11" s="56">
        <v>46</v>
      </c>
    </row>
    <row r="12" spans="1:46" ht="13.95" customHeight="1">
      <c r="A12" s="78" t="s">
        <v>14</v>
      </c>
      <c r="B12" s="234" t="s">
        <v>36</v>
      </c>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89"/>
    </row>
    <row r="13" spans="1:46" s="15" customFormat="1" ht="19.55" customHeight="1">
      <c r="A13" s="280" t="s">
        <v>64</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7"/>
      <c r="AS13" s="14"/>
      <c r="AT13" s="57"/>
    </row>
    <row r="14" spans="1:46" s="15" customFormat="1" ht="57.4" customHeight="1">
      <c r="A14" s="280" t="s">
        <v>65</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7"/>
      <c r="AS14" s="14"/>
      <c r="AT14" s="57"/>
    </row>
    <row r="15" spans="1:46" ht="14.3" customHeight="1">
      <c r="A15" s="78" t="s">
        <v>15</v>
      </c>
      <c r="B15" s="238" t="s">
        <v>38</v>
      </c>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90"/>
    </row>
    <row r="16" spans="1:46" ht="18.7" customHeight="1">
      <c r="A16" s="78" t="s">
        <v>16</v>
      </c>
      <c r="B16" s="74" t="s">
        <v>59</v>
      </c>
      <c r="C16" s="75" t="s">
        <v>35</v>
      </c>
      <c r="D16" s="75">
        <v>2</v>
      </c>
      <c r="E16" s="1" t="s">
        <v>41</v>
      </c>
      <c r="F16" s="16">
        <f>I16+L16+O16+R16+U16+X16+AA16+AD16+AG16+AJ16+AM16+AP16</f>
        <v>0</v>
      </c>
      <c r="G16" s="16">
        <v>0</v>
      </c>
      <c r="H16" s="2">
        <v>0</v>
      </c>
      <c r="I16" s="16">
        <v>0</v>
      </c>
      <c r="J16" s="16">
        <v>0</v>
      </c>
      <c r="K16" s="2">
        <v>0</v>
      </c>
      <c r="L16" s="16">
        <v>0</v>
      </c>
      <c r="M16" s="16">
        <v>0</v>
      </c>
      <c r="N16" s="2">
        <v>0</v>
      </c>
      <c r="O16" s="16">
        <v>0</v>
      </c>
      <c r="P16" s="16">
        <v>0</v>
      </c>
      <c r="Q16" s="2">
        <v>0</v>
      </c>
      <c r="R16" s="16">
        <v>0</v>
      </c>
      <c r="S16" s="16">
        <v>0</v>
      </c>
      <c r="T16" s="2">
        <v>0</v>
      </c>
      <c r="U16" s="16">
        <v>0</v>
      </c>
      <c r="V16" s="16">
        <v>0</v>
      </c>
      <c r="W16" s="2">
        <v>0</v>
      </c>
      <c r="X16" s="16">
        <v>0</v>
      </c>
      <c r="Y16" s="16">
        <v>0</v>
      </c>
      <c r="Z16" s="2">
        <v>0</v>
      </c>
      <c r="AA16" s="16">
        <v>0</v>
      </c>
      <c r="AB16" s="16">
        <v>0</v>
      </c>
      <c r="AC16" s="2">
        <v>0</v>
      </c>
      <c r="AD16" s="16">
        <v>0</v>
      </c>
      <c r="AE16" s="16">
        <v>0</v>
      </c>
      <c r="AF16" s="2">
        <v>0</v>
      </c>
      <c r="AG16" s="16">
        <v>0</v>
      </c>
      <c r="AH16" s="16">
        <v>0</v>
      </c>
      <c r="AI16" s="2">
        <v>0</v>
      </c>
      <c r="AJ16" s="16">
        <v>0</v>
      </c>
      <c r="AK16" s="16">
        <v>0</v>
      </c>
      <c r="AL16" s="2">
        <v>0</v>
      </c>
      <c r="AM16" s="16">
        <v>0</v>
      </c>
      <c r="AN16" s="16">
        <v>0</v>
      </c>
      <c r="AO16" s="2">
        <v>0</v>
      </c>
      <c r="AP16" s="16">
        <v>0</v>
      </c>
      <c r="AQ16" s="16">
        <v>0</v>
      </c>
      <c r="AR16" s="2">
        <v>0</v>
      </c>
      <c r="AS16" s="58"/>
      <c r="AT16" s="59"/>
    </row>
    <row r="17" spans="1:46" ht="14.3" customHeight="1">
      <c r="A17" s="78" t="s">
        <v>37</v>
      </c>
      <c r="B17" s="235" t="s">
        <v>39</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91"/>
    </row>
    <row r="18" spans="1:46" ht="15.8" hidden="1" customHeight="1">
      <c r="A18" s="276" t="s">
        <v>40</v>
      </c>
      <c r="B18" s="242" t="s">
        <v>73</v>
      </c>
      <c r="C18" s="243" t="s">
        <v>45</v>
      </c>
      <c r="D18" s="243">
        <v>3</v>
      </c>
      <c r="E18" s="75" t="s">
        <v>43</v>
      </c>
      <c r="F18" s="17">
        <f>SUM(F19:F20)</f>
        <v>0</v>
      </c>
      <c r="G18" s="16">
        <f t="shared" ref="G18" si="0">SUM(G19:G20)</f>
        <v>0</v>
      </c>
      <c r="H18" s="2">
        <v>0</v>
      </c>
      <c r="I18" s="16">
        <f t="shared" ref="I18:J18" si="1">SUM(I19:I20)</f>
        <v>0</v>
      </c>
      <c r="J18" s="16">
        <f t="shared" si="1"/>
        <v>0</v>
      </c>
      <c r="K18" s="2">
        <v>0</v>
      </c>
      <c r="L18" s="16">
        <f t="shared" ref="L18:M18" si="2">SUM(L19:L20)</f>
        <v>0</v>
      </c>
      <c r="M18" s="16">
        <f t="shared" si="2"/>
        <v>0</v>
      </c>
      <c r="N18" s="2">
        <v>0</v>
      </c>
      <c r="O18" s="16">
        <f t="shared" ref="O18:P18" si="3">SUM(O19:O20)</f>
        <v>0</v>
      </c>
      <c r="P18" s="16">
        <f t="shared" si="3"/>
        <v>0</v>
      </c>
      <c r="Q18" s="2">
        <v>0</v>
      </c>
      <c r="R18" s="16">
        <f t="shared" ref="R18:S18" si="4">SUM(R19:R20)</f>
        <v>0</v>
      </c>
      <c r="S18" s="16">
        <f t="shared" si="4"/>
        <v>0</v>
      </c>
      <c r="T18" s="2">
        <v>0</v>
      </c>
      <c r="U18" s="16">
        <f t="shared" ref="U18:V18" si="5">SUM(U19:U20)</f>
        <v>0</v>
      </c>
      <c r="V18" s="16">
        <f t="shared" si="5"/>
        <v>0</v>
      </c>
      <c r="W18" s="2">
        <v>0</v>
      </c>
      <c r="X18" s="16">
        <f t="shared" ref="X18:Y18" si="6">SUM(X19:X20)</f>
        <v>0</v>
      </c>
      <c r="Y18" s="16">
        <f t="shared" si="6"/>
        <v>0</v>
      </c>
      <c r="Z18" s="2">
        <v>0</v>
      </c>
      <c r="AA18" s="16">
        <f t="shared" ref="AA18:AB18" si="7">SUM(AA19:AA20)</f>
        <v>0</v>
      </c>
      <c r="AB18" s="16">
        <f t="shared" si="7"/>
        <v>0</v>
      </c>
      <c r="AC18" s="2">
        <v>0</v>
      </c>
      <c r="AD18" s="16">
        <f t="shared" ref="AD18:AE18" si="8">SUM(AD19:AD20)</f>
        <v>0</v>
      </c>
      <c r="AE18" s="16">
        <f t="shared" si="8"/>
        <v>0</v>
      </c>
      <c r="AF18" s="2">
        <v>0</v>
      </c>
      <c r="AG18" s="16">
        <f t="shared" ref="AG18:AH18" si="9">SUM(AG19:AG20)</f>
        <v>0</v>
      </c>
      <c r="AH18" s="16">
        <f t="shared" si="9"/>
        <v>0</v>
      </c>
      <c r="AI18" s="2">
        <v>0</v>
      </c>
      <c r="AJ18" s="16">
        <f t="shared" ref="AJ18:AK18" si="10">SUM(AJ19:AJ20)</f>
        <v>0</v>
      </c>
      <c r="AK18" s="16">
        <f t="shared" si="10"/>
        <v>0</v>
      </c>
      <c r="AL18" s="2">
        <v>0</v>
      </c>
      <c r="AM18" s="16">
        <f t="shared" ref="AM18:AN18" si="11">SUM(AM19:AM20)</f>
        <v>0</v>
      </c>
      <c r="AN18" s="16">
        <f t="shared" si="11"/>
        <v>0</v>
      </c>
      <c r="AO18" s="2">
        <v>0.99299999999999999</v>
      </c>
      <c r="AP18" s="16">
        <f t="shared" ref="AP18:AQ18" si="12">SUM(AP19:AP20)</f>
        <v>0</v>
      </c>
      <c r="AQ18" s="16">
        <f t="shared" si="12"/>
        <v>0</v>
      </c>
      <c r="AR18" s="2">
        <v>0</v>
      </c>
      <c r="AS18" s="244"/>
      <c r="AT18" s="286"/>
    </row>
    <row r="19" spans="1:46" ht="15.8" hidden="1" customHeight="1">
      <c r="A19" s="277"/>
      <c r="B19" s="242"/>
      <c r="C19" s="243"/>
      <c r="D19" s="243"/>
      <c r="E19" s="1" t="s">
        <v>53</v>
      </c>
      <c r="F19" s="17">
        <f>I19+L19+O19+R19+U19+X19+AA19+AD19+AG19+AJ19+AM19+AP19</f>
        <v>0</v>
      </c>
      <c r="G19" s="16">
        <f>J19+M19+P19+S19+V19+Y19+AB19+AE19+AH19+AK19+AN19+AQ19</f>
        <v>0</v>
      </c>
      <c r="H19" s="2">
        <v>0</v>
      </c>
      <c r="I19" s="16">
        <v>0</v>
      </c>
      <c r="J19" s="16">
        <v>0</v>
      </c>
      <c r="K19" s="2">
        <v>0</v>
      </c>
      <c r="L19" s="16">
        <v>0</v>
      </c>
      <c r="M19" s="16">
        <v>0</v>
      </c>
      <c r="N19" s="2">
        <v>0</v>
      </c>
      <c r="O19" s="16">
        <v>0</v>
      </c>
      <c r="P19" s="16">
        <v>0</v>
      </c>
      <c r="Q19" s="2">
        <v>0</v>
      </c>
      <c r="R19" s="16">
        <v>0</v>
      </c>
      <c r="S19" s="16">
        <v>0</v>
      </c>
      <c r="T19" s="2">
        <v>0</v>
      </c>
      <c r="U19" s="16">
        <v>0</v>
      </c>
      <c r="V19" s="16">
        <v>0</v>
      </c>
      <c r="W19" s="2">
        <v>0</v>
      </c>
      <c r="X19" s="16">
        <v>0</v>
      </c>
      <c r="Y19" s="16">
        <v>0</v>
      </c>
      <c r="Z19" s="2">
        <v>0</v>
      </c>
      <c r="AA19" s="16">
        <v>0</v>
      </c>
      <c r="AB19" s="16">
        <v>0</v>
      </c>
      <c r="AC19" s="2">
        <v>0</v>
      </c>
      <c r="AD19" s="4">
        <v>0</v>
      </c>
      <c r="AE19" s="5">
        <v>0</v>
      </c>
      <c r="AF19" s="2">
        <v>0</v>
      </c>
      <c r="AG19" s="16">
        <v>0</v>
      </c>
      <c r="AH19" s="16">
        <v>0</v>
      </c>
      <c r="AI19" s="2">
        <v>0</v>
      </c>
      <c r="AJ19" s="16">
        <v>0</v>
      </c>
      <c r="AK19" s="16">
        <f t="shared" ref="AK19:AL20" si="13">AK16</f>
        <v>0</v>
      </c>
      <c r="AL19" s="16">
        <f t="shared" si="13"/>
        <v>0</v>
      </c>
      <c r="AM19" s="16">
        <v>0</v>
      </c>
      <c r="AN19" s="16">
        <v>0</v>
      </c>
      <c r="AO19" s="2">
        <v>0</v>
      </c>
      <c r="AP19" s="16">
        <v>0</v>
      </c>
      <c r="AQ19" s="16">
        <v>0</v>
      </c>
      <c r="AR19" s="2">
        <v>0</v>
      </c>
      <c r="AS19" s="244"/>
      <c r="AT19" s="286"/>
    </row>
    <row r="20" spans="1:46" ht="15.8" hidden="1" customHeight="1">
      <c r="A20" s="281"/>
      <c r="B20" s="242"/>
      <c r="C20" s="243"/>
      <c r="D20" s="243"/>
      <c r="E20" s="1" t="s">
        <v>41</v>
      </c>
      <c r="F20" s="17">
        <f>I20+L20+O20+R20+U20+X20+AA20+AD20+AG20+AJ20+AM20+AP20</f>
        <v>0</v>
      </c>
      <c r="G20" s="16">
        <f>J20+M20+P20+S20+V20+Y20+AB20+AE20+AH20+AK20+AN20+AQ20</f>
        <v>0</v>
      </c>
      <c r="H20" s="2">
        <v>0</v>
      </c>
      <c r="I20" s="16">
        <v>0</v>
      </c>
      <c r="J20" s="16">
        <v>0</v>
      </c>
      <c r="K20" s="2">
        <v>0</v>
      </c>
      <c r="L20" s="16">
        <v>0</v>
      </c>
      <c r="M20" s="16">
        <v>0</v>
      </c>
      <c r="N20" s="2">
        <v>0</v>
      </c>
      <c r="O20" s="16">
        <v>0</v>
      </c>
      <c r="P20" s="16">
        <v>0</v>
      </c>
      <c r="Q20" s="2">
        <v>0</v>
      </c>
      <c r="R20" s="16">
        <v>0</v>
      </c>
      <c r="S20" s="16">
        <v>0</v>
      </c>
      <c r="T20" s="2">
        <v>0</v>
      </c>
      <c r="U20" s="16">
        <v>0</v>
      </c>
      <c r="V20" s="16">
        <v>0</v>
      </c>
      <c r="W20" s="2">
        <v>0</v>
      </c>
      <c r="X20" s="16">
        <v>0</v>
      </c>
      <c r="Y20" s="16">
        <v>0</v>
      </c>
      <c r="Z20" s="2">
        <v>0</v>
      </c>
      <c r="AA20" s="16">
        <v>0</v>
      </c>
      <c r="AB20" s="16">
        <v>0</v>
      </c>
      <c r="AC20" s="2">
        <v>0</v>
      </c>
      <c r="AD20" s="6">
        <v>0</v>
      </c>
      <c r="AE20" s="5">
        <v>0</v>
      </c>
      <c r="AF20" s="2">
        <v>0</v>
      </c>
      <c r="AG20" s="16">
        <v>0</v>
      </c>
      <c r="AH20" s="16">
        <v>0</v>
      </c>
      <c r="AI20" s="2">
        <v>0</v>
      </c>
      <c r="AJ20" s="16">
        <v>0</v>
      </c>
      <c r="AK20" s="16">
        <f t="shared" si="13"/>
        <v>0</v>
      </c>
      <c r="AL20" s="16">
        <f t="shared" si="13"/>
        <v>0</v>
      </c>
      <c r="AM20" s="16">
        <v>0</v>
      </c>
      <c r="AN20" s="16">
        <v>0</v>
      </c>
      <c r="AO20" s="2">
        <v>0</v>
      </c>
      <c r="AP20" s="16">
        <v>0</v>
      </c>
      <c r="AQ20" s="16">
        <v>0</v>
      </c>
      <c r="AR20" s="2">
        <v>0</v>
      </c>
      <c r="AS20" s="244"/>
      <c r="AT20" s="286"/>
    </row>
    <row r="21" spans="1:46" s="18" customFormat="1" ht="18" customHeight="1">
      <c r="A21" s="276" t="s">
        <v>44</v>
      </c>
      <c r="B21" s="242" t="s">
        <v>83</v>
      </c>
      <c r="C21" s="243" t="s">
        <v>35</v>
      </c>
      <c r="D21" s="243">
        <v>2</v>
      </c>
      <c r="E21" s="75" t="s">
        <v>43</v>
      </c>
      <c r="F21" s="16">
        <f>SUM(F22:F23)</f>
        <v>1745.6</v>
      </c>
      <c r="G21" s="16">
        <f t="shared" ref="G21:AQ21" si="14">SUM(G22:G23)</f>
        <v>100</v>
      </c>
      <c r="H21" s="2">
        <f t="shared" ref="H21" si="15">G21/F21</f>
        <v>5.728689275893676E-2</v>
      </c>
      <c r="I21" s="16">
        <f t="shared" si="14"/>
        <v>0</v>
      </c>
      <c r="J21" s="16">
        <f t="shared" si="14"/>
        <v>0</v>
      </c>
      <c r="K21" s="2">
        <v>0</v>
      </c>
      <c r="L21" s="16">
        <f t="shared" si="14"/>
        <v>100</v>
      </c>
      <c r="M21" s="16">
        <f t="shared" si="14"/>
        <v>100</v>
      </c>
      <c r="N21" s="2">
        <f t="shared" ref="N21" si="16">M21/L21</f>
        <v>1</v>
      </c>
      <c r="O21" s="16">
        <f t="shared" si="14"/>
        <v>140</v>
      </c>
      <c r="P21" s="16">
        <f t="shared" si="14"/>
        <v>0</v>
      </c>
      <c r="Q21" s="2">
        <f t="shared" ref="Q21" si="17">P21/O21</f>
        <v>0</v>
      </c>
      <c r="R21" s="16">
        <f t="shared" si="14"/>
        <v>140</v>
      </c>
      <c r="S21" s="16">
        <f t="shared" si="14"/>
        <v>0</v>
      </c>
      <c r="T21" s="2">
        <f t="shared" ref="T21" si="18">S21/R21</f>
        <v>0</v>
      </c>
      <c r="U21" s="16">
        <f t="shared" si="14"/>
        <v>130</v>
      </c>
      <c r="V21" s="16">
        <f t="shared" si="14"/>
        <v>0</v>
      </c>
      <c r="W21" s="2">
        <f t="shared" ref="W21" si="19">V21/U21</f>
        <v>0</v>
      </c>
      <c r="X21" s="16">
        <f t="shared" si="14"/>
        <v>195.6</v>
      </c>
      <c r="Y21" s="16">
        <f t="shared" si="14"/>
        <v>0</v>
      </c>
      <c r="Z21" s="2">
        <f t="shared" ref="Z21" si="20">Y21/X21</f>
        <v>0</v>
      </c>
      <c r="AA21" s="16">
        <f t="shared" si="14"/>
        <v>110</v>
      </c>
      <c r="AB21" s="16">
        <f t="shared" si="14"/>
        <v>0</v>
      </c>
      <c r="AC21" s="2">
        <f t="shared" ref="AC21" si="21">AB21/AA21</f>
        <v>0</v>
      </c>
      <c r="AD21" s="16">
        <f t="shared" si="14"/>
        <v>110</v>
      </c>
      <c r="AE21" s="16">
        <f t="shared" si="14"/>
        <v>0</v>
      </c>
      <c r="AF21" s="2">
        <f t="shared" ref="AF21" si="22">AE21/AD21</f>
        <v>0</v>
      </c>
      <c r="AG21" s="16">
        <f t="shared" si="14"/>
        <v>110</v>
      </c>
      <c r="AH21" s="16">
        <f t="shared" si="14"/>
        <v>0</v>
      </c>
      <c r="AI21" s="2">
        <f t="shared" ref="AI21" si="23">AH21/AG21</f>
        <v>0</v>
      </c>
      <c r="AJ21" s="16">
        <f t="shared" si="14"/>
        <v>170</v>
      </c>
      <c r="AK21" s="16">
        <f t="shared" si="14"/>
        <v>0</v>
      </c>
      <c r="AL21" s="2">
        <f t="shared" ref="AL21" si="24">AK21/AJ21</f>
        <v>0</v>
      </c>
      <c r="AM21" s="16">
        <f t="shared" si="14"/>
        <v>200</v>
      </c>
      <c r="AN21" s="16">
        <f t="shared" si="14"/>
        <v>0</v>
      </c>
      <c r="AO21" s="2">
        <f t="shared" ref="AO21" si="25">AN21/AM21</f>
        <v>0</v>
      </c>
      <c r="AP21" s="16">
        <f t="shared" si="14"/>
        <v>340</v>
      </c>
      <c r="AQ21" s="16">
        <f t="shared" si="14"/>
        <v>0</v>
      </c>
      <c r="AR21" s="2">
        <f t="shared" ref="AR21" si="26">AQ21/AP21</f>
        <v>0</v>
      </c>
      <c r="AS21" s="244" t="s">
        <v>98</v>
      </c>
      <c r="AT21" s="288"/>
    </row>
    <row r="22" spans="1:46" s="18" customFormat="1" ht="13.95" customHeight="1">
      <c r="A22" s="277"/>
      <c r="B22" s="242"/>
      <c r="C22" s="243"/>
      <c r="D22" s="243"/>
      <c r="E22" s="1" t="s">
        <v>53</v>
      </c>
      <c r="F22" s="17">
        <f>I22+L22+O22+R22+U22+X22</f>
        <v>0</v>
      </c>
      <c r="G22" s="16">
        <f>J22+M22+P22+S22+V22+Y22+AB22+AE22+AH22+AK22+AN22+AQ22</f>
        <v>0</v>
      </c>
      <c r="H22" s="2">
        <v>0</v>
      </c>
      <c r="I22" s="16">
        <v>0</v>
      </c>
      <c r="J22" s="16">
        <v>0</v>
      </c>
      <c r="K22" s="2">
        <v>0</v>
      </c>
      <c r="L22" s="16">
        <v>0</v>
      </c>
      <c r="M22" s="16">
        <v>0</v>
      </c>
      <c r="N22" s="2">
        <v>0</v>
      </c>
      <c r="O22" s="16">
        <v>0</v>
      </c>
      <c r="P22" s="16">
        <v>0</v>
      </c>
      <c r="Q22" s="2">
        <v>0</v>
      </c>
      <c r="R22" s="16">
        <v>0</v>
      </c>
      <c r="S22" s="16">
        <v>0</v>
      </c>
      <c r="T22" s="2">
        <v>0</v>
      </c>
      <c r="U22" s="16">
        <v>0</v>
      </c>
      <c r="V22" s="16">
        <v>0</v>
      </c>
      <c r="W22" s="2">
        <v>0</v>
      </c>
      <c r="X22" s="16">
        <v>0</v>
      </c>
      <c r="Y22" s="16">
        <v>0</v>
      </c>
      <c r="Z22" s="2">
        <v>0</v>
      </c>
      <c r="AA22" s="16">
        <v>0</v>
      </c>
      <c r="AB22" s="16">
        <v>0</v>
      </c>
      <c r="AC22" s="2">
        <v>0</v>
      </c>
      <c r="AD22" s="16">
        <v>0</v>
      </c>
      <c r="AE22" s="16">
        <v>0</v>
      </c>
      <c r="AF22" s="2">
        <v>0</v>
      </c>
      <c r="AG22" s="16">
        <v>0</v>
      </c>
      <c r="AH22" s="16">
        <v>0</v>
      </c>
      <c r="AI22" s="2">
        <v>0</v>
      </c>
      <c r="AJ22" s="16">
        <v>0</v>
      </c>
      <c r="AK22" s="16">
        <v>0</v>
      </c>
      <c r="AL22" s="2">
        <v>0</v>
      </c>
      <c r="AM22" s="16">
        <v>0</v>
      </c>
      <c r="AN22" s="16">
        <v>0</v>
      </c>
      <c r="AO22" s="2">
        <v>0</v>
      </c>
      <c r="AP22" s="16">
        <v>0</v>
      </c>
      <c r="AQ22" s="16">
        <v>0</v>
      </c>
      <c r="AR22" s="2">
        <v>0</v>
      </c>
      <c r="AS22" s="244"/>
      <c r="AT22" s="288"/>
    </row>
    <row r="23" spans="1:46" s="18" customFormat="1" ht="18" customHeight="1">
      <c r="A23" s="277"/>
      <c r="B23" s="242"/>
      <c r="C23" s="243"/>
      <c r="D23" s="243"/>
      <c r="E23" s="1" t="s">
        <v>41</v>
      </c>
      <c r="F23" s="28">
        <f>I23+L23+O23+R23+U23+X23+AA23+AD23+AG23+AJ23+AM23+AP23</f>
        <v>1745.6</v>
      </c>
      <c r="G23" s="28">
        <f>J23+M23+P23+S23+V23+Y23+AB23+AE23+AH23+AK23+AN23+AQ23</f>
        <v>100</v>
      </c>
      <c r="H23" s="47">
        <f>G23/F23*100</f>
        <v>5.728689275893676</v>
      </c>
      <c r="I23" s="48">
        <v>0</v>
      </c>
      <c r="J23" s="48">
        <v>0</v>
      </c>
      <c r="K23" s="2">
        <v>0</v>
      </c>
      <c r="L23" s="48">
        <v>100</v>
      </c>
      <c r="M23" s="48">
        <v>100</v>
      </c>
      <c r="N23" s="2">
        <f t="shared" ref="N23" si="27">M23/L23</f>
        <v>1</v>
      </c>
      <c r="O23" s="48">
        <v>140</v>
      </c>
      <c r="P23" s="48">
        <v>0</v>
      </c>
      <c r="Q23" s="2">
        <v>0</v>
      </c>
      <c r="R23" s="48">
        <v>140</v>
      </c>
      <c r="S23" s="48">
        <v>0</v>
      </c>
      <c r="T23" s="49">
        <f>S23/R23*100</f>
        <v>0</v>
      </c>
      <c r="U23" s="48">
        <v>130</v>
      </c>
      <c r="V23" s="48">
        <v>0</v>
      </c>
      <c r="W23" s="49">
        <f>V23/U23*100</f>
        <v>0</v>
      </c>
      <c r="X23" s="48">
        <v>195.6</v>
      </c>
      <c r="Y23" s="48">
        <v>0</v>
      </c>
      <c r="Z23" s="49">
        <f>Y23/X23*100</f>
        <v>0</v>
      </c>
      <c r="AA23" s="48">
        <v>110</v>
      </c>
      <c r="AB23" s="48">
        <v>0</v>
      </c>
      <c r="AC23" s="49">
        <f>AB23/AA23*100</f>
        <v>0</v>
      </c>
      <c r="AD23" s="48">
        <v>110</v>
      </c>
      <c r="AE23" s="48">
        <v>0</v>
      </c>
      <c r="AF23" s="49">
        <f>AE23/AD23*100</f>
        <v>0</v>
      </c>
      <c r="AG23" s="48">
        <v>110</v>
      </c>
      <c r="AH23" s="50">
        <v>0</v>
      </c>
      <c r="AI23" s="51">
        <f>AH23/AG23*100</f>
        <v>0</v>
      </c>
      <c r="AJ23" s="48">
        <v>170</v>
      </c>
      <c r="AK23" s="48">
        <v>0</v>
      </c>
      <c r="AL23" s="49">
        <f>AK23/AJ23*100</f>
        <v>0</v>
      </c>
      <c r="AM23" s="50">
        <v>200</v>
      </c>
      <c r="AN23" s="50">
        <v>0</v>
      </c>
      <c r="AO23" s="51">
        <f>AN23/AM23*100</f>
        <v>0</v>
      </c>
      <c r="AP23" s="50">
        <v>340</v>
      </c>
      <c r="AQ23" s="50">
        <v>0</v>
      </c>
      <c r="AR23" s="2">
        <v>0</v>
      </c>
      <c r="AS23" s="244"/>
      <c r="AT23" s="288"/>
    </row>
    <row r="24" spans="1:46" ht="22.95" customHeight="1">
      <c r="A24" s="287" t="s">
        <v>68</v>
      </c>
      <c r="B24" s="242" t="s">
        <v>90</v>
      </c>
      <c r="C24" s="243" t="s">
        <v>45</v>
      </c>
      <c r="D24" s="243">
        <v>3</v>
      </c>
      <c r="E24" s="75" t="s">
        <v>43</v>
      </c>
      <c r="F24" s="17">
        <f>SUM(F25:F26)</f>
        <v>23798.305</v>
      </c>
      <c r="G24" s="16">
        <f t="shared" ref="G24" si="28">SUM(G25:G26)</f>
        <v>0</v>
      </c>
      <c r="H24" s="2">
        <f t="shared" ref="H24:H25" si="29">G24/F24</f>
        <v>0</v>
      </c>
      <c r="I24" s="16">
        <f t="shared" ref="I24:J24" si="30">SUM(I25:I26)</f>
        <v>0</v>
      </c>
      <c r="J24" s="16">
        <f t="shared" si="30"/>
        <v>0</v>
      </c>
      <c r="K24" s="2">
        <v>0</v>
      </c>
      <c r="L24" s="16">
        <f t="shared" ref="L24:M24" si="31">SUM(L25:L26)</f>
        <v>0</v>
      </c>
      <c r="M24" s="16">
        <f t="shared" si="31"/>
        <v>0</v>
      </c>
      <c r="N24" s="2">
        <v>0</v>
      </c>
      <c r="O24" s="16">
        <f t="shared" ref="O24:P24" si="32">SUM(O25:O26)</f>
        <v>0</v>
      </c>
      <c r="P24" s="16">
        <f t="shared" si="32"/>
        <v>0</v>
      </c>
      <c r="Q24" s="2">
        <v>0</v>
      </c>
      <c r="R24" s="16">
        <f t="shared" ref="R24:S24" si="33">SUM(R25:R26)</f>
        <v>0</v>
      </c>
      <c r="S24" s="16">
        <f t="shared" si="33"/>
        <v>0</v>
      </c>
      <c r="T24" s="2">
        <v>0</v>
      </c>
      <c r="U24" s="16">
        <f t="shared" ref="U24:V24" si="34">SUM(U25:U26)</f>
        <v>0</v>
      </c>
      <c r="V24" s="16">
        <f t="shared" si="34"/>
        <v>0</v>
      </c>
      <c r="W24" s="2">
        <v>0</v>
      </c>
      <c r="X24" s="16">
        <f t="shared" ref="X24:Y24" si="35">SUM(X25:X26)</f>
        <v>0</v>
      </c>
      <c r="Y24" s="16">
        <f t="shared" si="35"/>
        <v>0</v>
      </c>
      <c r="Z24" s="2">
        <v>0</v>
      </c>
      <c r="AA24" s="16">
        <f t="shared" ref="AA24:AB24" si="36">SUM(AA25:AA26)</f>
        <v>0</v>
      </c>
      <c r="AB24" s="16">
        <f t="shared" si="36"/>
        <v>0</v>
      </c>
      <c r="AC24" s="2">
        <v>0</v>
      </c>
      <c r="AD24" s="16">
        <f t="shared" ref="AD24:AE24" si="37">SUM(AD25:AD26)</f>
        <v>0</v>
      </c>
      <c r="AE24" s="16">
        <f t="shared" si="37"/>
        <v>0</v>
      </c>
      <c r="AF24" s="2">
        <v>0</v>
      </c>
      <c r="AG24" s="16">
        <f t="shared" ref="AG24:AH24" si="38">SUM(AG25:AG26)</f>
        <v>23798.305</v>
      </c>
      <c r="AH24" s="16">
        <f t="shared" si="38"/>
        <v>0</v>
      </c>
      <c r="AI24" s="2">
        <v>0</v>
      </c>
      <c r="AJ24" s="16">
        <v>0</v>
      </c>
      <c r="AK24" s="16">
        <f t="shared" ref="AK24" si="39">SUM(AK25:AK26)</f>
        <v>0</v>
      </c>
      <c r="AL24" s="2">
        <v>0</v>
      </c>
      <c r="AM24" s="16">
        <f t="shared" ref="AM24:AN24" si="40">SUM(AM25:AM26)</f>
        <v>0</v>
      </c>
      <c r="AN24" s="16">
        <f t="shared" si="40"/>
        <v>0</v>
      </c>
      <c r="AO24" s="2">
        <v>0</v>
      </c>
      <c r="AP24" s="2">
        <v>0</v>
      </c>
      <c r="AQ24" s="16">
        <f t="shared" ref="AQ24" si="41">SUM(AQ25:AQ26)</f>
        <v>0</v>
      </c>
      <c r="AR24" s="2">
        <v>0</v>
      </c>
      <c r="AS24" s="244" t="s">
        <v>99</v>
      </c>
      <c r="AT24" s="286"/>
    </row>
    <row r="25" spans="1:46" ht="22.95" customHeight="1">
      <c r="A25" s="277"/>
      <c r="B25" s="242"/>
      <c r="C25" s="243"/>
      <c r="D25" s="246"/>
      <c r="E25" s="1" t="s">
        <v>53</v>
      </c>
      <c r="F25" s="17">
        <f>I25+L25+O25+R25+U25+X25+AA25+AD25+AG25+AJ25+AM25+AP25</f>
        <v>22608.39</v>
      </c>
      <c r="G25" s="16">
        <f>J25+M25+P25+S25+V25+Y25+AB25+AE25+AH25+AK25+AN25+AQ25</f>
        <v>0</v>
      </c>
      <c r="H25" s="2">
        <f t="shared" si="29"/>
        <v>0</v>
      </c>
      <c r="I25" s="16">
        <v>0</v>
      </c>
      <c r="J25" s="16">
        <v>0</v>
      </c>
      <c r="K25" s="2">
        <v>0</v>
      </c>
      <c r="L25" s="16">
        <v>0</v>
      </c>
      <c r="M25" s="16">
        <v>0</v>
      </c>
      <c r="N25" s="2">
        <v>0</v>
      </c>
      <c r="O25" s="16">
        <v>0</v>
      </c>
      <c r="P25" s="16">
        <v>0</v>
      </c>
      <c r="Q25" s="2">
        <v>0</v>
      </c>
      <c r="R25" s="16">
        <v>0</v>
      </c>
      <c r="S25" s="16">
        <v>0</v>
      </c>
      <c r="T25" s="2">
        <v>0</v>
      </c>
      <c r="U25" s="16">
        <v>0</v>
      </c>
      <c r="V25" s="16">
        <v>0</v>
      </c>
      <c r="W25" s="2">
        <v>0</v>
      </c>
      <c r="X25" s="16">
        <v>0</v>
      </c>
      <c r="Y25" s="16">
        <v>0</v>
      </c>
      <c r="Z25" s="2">
        <v>0</v>
      </c>
      <c r="AA25" s="16">
        <v>0</v>
      </c>
      <c r="AB25" s="16">
        <v>0</v>
      </c>
      <c r="AC25" s="2">
        <v>0</v>
      </c>
      <c r="AD25" s="5">
        <v>0</v>
      </c>
      <c r="AE25" s="5">
        <v>0</v>
      </c>
      <c r="AF25" s="2">
        <v>0</v>
      </c>
      <c r="AG25" s="67">
        <v>22608.39</v>
      </c>
      <c r="AH25" s="16">
        <v>0</v>
      </c>
      <c r="AI25" s="2">
        <v>0</v>
      </c>
      <c r="AJ25" s="16">
        <v>0</v>
      </c>
      <c r="AK25" s="16">
        <v>0</v>
      </c>
      <c r="AL25" s="2">
        <v>0</v>
      </c>
      <c r="AM25" s="16">
        <v>0</v>
      </c>
      <c r="AN25" s="16">
        <v>0</v>
      </c>
      <c r="AO25" s="2">
        <v>0</v>
      </c>
      <c r="AP25" s="2">
        <v>0</v>
      </c>
      <c r="AQ25" s="19">
        <v>0</v>
      </c>
      <c r="AR25" s="2">
        <v>0</v>
      </c>
      <c r="AS25" s="244"/>
      <c r="AT25" s="286"/>
    </row>
    <row r="26" spans="1:46" ht="22.95" customHeight="1">
      <c r="A26" s="281"/>
      <c r="B26" s="242"/>
      <c r="C26" s="243"/>
      <c r="D26" s="246"/>
      <c r="E26" s="1" t="s">
        <v>41</v>
      </c>
      <c r="F26" s="17">
        <f>I26+L26+O26+R26+U26+X26+AA26+AD26+AG26+AJ26+AM26+AP26</f>
        <v>1189.915</v>
      </c>
      <c r="G26" s="16">
        <f>J26+M26+P26+S26+V26+Y26+AB26+AE26+AH26+AK26+AN26+AQ26</f>
        <v>0</v>
      </c>
      <c r="H26" s="2">
        <f>G26/F26</f>
        <v>0</v>
      </c>
      <c r="I26" s="16">
        <v>0</v>
      </c>
      <c r="J26" s="16">
        <v>0</v>
      </c>
      <c r="K26" s="2">
        <v>0</v>
      </c>
      <c r="L26" s="16">
        <v>0</v>
      </c>
      <c r="M26" s="16">
        <v>0</v>
      </c>
      <c r="N26" s="2">
        <v>0</v>
      </c>
      <c r="O26" s="16">
        <v>0</v>
      </c>
      <c r="P26" s="16">
        <v>0</v>
      </c>
      <c r="Q26" s="2">
        <v>0</v>
      </c>
      <c r="R26" s="16">
        <v>0</v>
      </c>
      <c r="S26" s="16">
        <v>0</v>
      </c>
      <c r="T26" s="2">
        <v>0</v>
      </c>
      <c r="U26" s="16">
        <v>0</v>
      </c>
      <c r="V26" s="16">
        <v>0</v>
      </c>
      <c r="W26" s="2">
        <v>0</v>
      </c>
      <c r="X26" s="16">
        <v>0</v>
      </c>
      <c r="Y26" s="16">
        <v>0</v>
      </c>
      <c r="Z26" s="2">
        <v>0</v>
      </c>
      <c r="AA26" s="16">
        <v>0</v>
      </c>
      <c r="AB26" s="16">
        <v>0</v>
      </c>
      <c r="AC26" s="2">
        <v>0</v>
      </c>
      <c r="AD26" s="5">
        <v>0</v>
      </c>
      <c r="AE26" s="5">
        <v>0</v>
      </c>
      <c r="AF26" s="2">
        <v>0</v>
      </c>
      <c r="AG26" s="67">
        <v>1189.915</v>
      </c>
      <c r="AH26" s="16">
        <v>0</v>
      </c>
      <c r="AI26" s="2">
        <v>0</v>
      </c>
      <c r="AJ26" s="16">
        <v>0</v>
      </c>
      <c r="AK26" s="16">
        <v>0</v>
      </c>
      <c r="AL26" s="2">
        <v>0</v>
      </c>
      <c r="AM26" s="16">
        <v>0</v>
      </c>
      <c r="AN26" s="16">
        <v>0</v>
      </c>
      <c r="AO26" s="2">
        <v>0</v>
      </c>
      <c r="AP26" s="2">
        <v>0</v>
      </c>
      <c r="AQ26" s="16">
        <v>0</v>
      </c>
      <c r="AR26" s="2">
        <v>0</v>
      </c>
      <c r="AS26" s="244"/>
      <c r="AT26" s="286"/>
    </row>
    <row r="27" spans="1:46" ht="18.7" customHeight="1">
      <c r="A27" s="284" t="s">
        <v>75</v>
      </c>
      <c r="B27" s="242" t="s">
        <v>91</v>
      </c>
      <c r="C27" s="243" t="s">
        <v>45</v>
      </c>
      <c r="D27" s="243">
        <v>3</v>
      </c>
      <c r="E27" s="75" t="s">
        <v>43</v>
      </c>
      <c r="F27" s="17">
        <f t="shared" ref="F27:G27" si="42">SUM(F28:F29)</f>
        <v>3968.2467200000001</v>
      </c>
      <c r="G27" s="16">
        <f t="shared" si="42"/>
        <v>0</v>
      </c>
      <c r="H27" s="2">
        <v>0</v>
      </c>
      <c r="I27" s="16">
        <f t="shared" ref="I27:J27" si="43">SUM(I28:I29)</f>
        <v>0</v>
      </c>
      <c r="J27" s="16">
        <f t="shared" si="43"/>
        <v>0</v>
      </c>
      <c r="K27" s="2">
        <v>0</v>
      </c>
      <c r="L27" s="16">
        <f t="shared" ref="L27:M27" si="44">SUM(L28:L29)</f>
        <v>0</v>
      </c>
      <c r="M27" s="16">
        <f t="shared" si="44"/>
        <v>0</v>
      </c>
      <c r="N27" s="2">
        <v>0</v>
      </c>
      <c r="O27" s="16">
        <f t="shared" ref="O27:P27" si="45">SUM(O28:O29)</f>
        <v>0</v>
      </c>
      <c r="P27" s="16">
        <f t="shared" si="45"/>
        <v>0</v>
      </c>
      <c r="Q27" s="2">
        <v>0</v>
      </c>
      <c r="R27" s="16">
        <f t="shared" ref="R27:S27" si="46">SUM(R28:R29)</f>
        <v>0</v>
      </c>
      <c r="S27" s="16">
        <f t="shared" si="46"/>
        <v>0</v>
      </c>
      <c r="T27" s="2">
        <v>0</v>
      </c>
      <c r="U27" s="16">
        <f t="shared" ref="U27:V27" si="47">SUM(U28:U29)</f>
        <v>0</v>
      </c>
      <c r="V27" s="16">
        <f t="shared" si="47"/>
        <v>0</v>
      </c>
      <c r="W27" s="2">
        <v>0</v>
      </c>
      <c r="X27" s="16">
        <f t="shared" ref="X27:Y27" si="48">SUM(X28:X29)</f>
        <v>3968.2467200000001</v>
      </c>
      <c r="Y27" s="16">
        <f t="shared" si="48"/>
        <v>0</v>
      </c>
      <c r="Z27" s="2">
        <v>0</v>
      </c>
      <c r="AA27" s="16">
        <f t="shared" ref="AA27:AB27" si="49">SUM(AA28:AA29)</f>
        <v>0</v>
      </c>
      <c r="AB27" s="16">
        <f t="shared" si="49"/>
        <v>0</v>
      </c>
      <c r="AC27" s="2">
        <v>0</v>
      </c>
      <c r="AD27" s="16">
        <f t="shared" ref="AD27:AE27" si="50">SUM(AD28:AD29)</f>
        <v>0</v>
      </c>
      <c r="AE27" s="16">
        <f t="shared" si="50"/>
        <v>0</v>
      </c>
      <c r="AF27" s="45">
        <v>0</v>
      </c>
      <c r="AG27" s="23">
        <f t="shared" ref="AG27:AH27" si="51">SUM(AG28:AG29)</f>
        <v>0</v>
      </c>
      <c r="AH27" s="23">
        <f t="shared" si="51"/>
        <v>0</v>
      </c>
      <c r="AI27" s="2">
        <v>0</v>
      </c>
      <c r="AJ27" s="16">
        <f t="shared" ref="AJ27:AK27" si="52">SUM(AJ28:AJ29)</f>
        <v>0</v>
      </c>
      <c r="AK27" s="16">
        <f t="shared" si="52"/>
        <v>0</v>
      </c>
      <c r="AL27" s="2">
        <v>0</v>
      </c>
      <c r="AM27" s="16">
        <f t="shared" ref="AM27:AN27" si="53">SUM(AM28:AM29)</f>
        <v>0</v>
      </c>
      <c r="AN27" s="16">
        <f t="shared" si="53"/>
        <v>0</v>
      </c>
      <c r="AO27" s="2">
        <v>0</v>
      </c>
      <c r="AP27" s="2">
        <v>0</v>
      </c>
      <c r="AQ27" s="16">
        <f t="shared" ref="AQ27" si="54">SUM(AQ28:AQ29)</f>
        <v>0</v>
      </c>
      <c r="AR27" s="2">
        <v>0</v>
      </c>
      <c r="AS27" s="244" t="s">
        <v>100</v>
      </c>
      <c r="AT27" s="286"/>
    </row>
    <row r="28" spans="1:46" ht="18.7" customHeight="1">
      <c r="A28" s="285"/>
      <c r="B28" s="242"/>
      <c r="C28" s="243"/>
      <c r="D28" s="246"/>
      <c r="E28" s="1" t="s">
        <v>53</v>
      </c>
      <c r="F28" s="17">
        <f>I28+L28+O28+R28+U28+X28+AA28+AD28+AG28+AJ28+AM28+AP28</f>
        <v>0</v>
      </c>
      <c r="G28" s="16">
        <f>J28+M28+P28+S28+V28+Y28+AB28+AE28+AH28+AK28+AN28+AQ28</f>
        <v>0</v>
      </c>
      <c r="H28" s="2">
        <v>0</v>
      </c>
      <c r="I28" s="16">
        <v>0</v>
      </c>
      <c r="J28" s="16">
        <v>0</v>
      </c>
      <c r="K28" s="2">
        <v>0</v>
      </c>
      <c r="L28" s="16">
        <v>0</v>
      </c>
      <c r="M28" s="16">
        <v>0</v>
      </c>
      <c r="N28" s="2">
        <v>0</v>
      </c>
      <c r="O28" s="16">
        <v>0</v>
      </c>
      <c r="P28" s="16">
        <v>0</v>
      </c>
      <c r="Q28" s="2">
        <v>0</v>
      </c>
      <c r="R28" s="16">
        <v>0</v>
      </c>
      <c r="S28" s="16">
        <v>0</v>
      </c>
      <c r="T28" s="2">
        <v>0</v>
      </c>
      <c r="U28" s="16">
        <v>0</v>
      </c>
      <c r="V28" s="16">
        <v>0</v>
      </c>
      <c r="W28" s="2">
        <v>0</v>
      </c>
      <c r="X28" s="16">
        <v>0</v>
      </c>
      <c r="Y28" s="16">
        <v>0</v>
      </c>
      <c r="Z28" s="2">
        <v>0</v>
      </c>
      <c r="AA28" s="16">
        <v>0</v>
      </c>
      <c r="AB28" s="16">
        <v>0</v>
      </c>
      <c r="AC28" s="2">
        <v>0</v>
      </c>
      <c r="AD28" s="5">
        <v>0</v>
      </c>
      <c r="AE28" s="5">
        <v>0</v>
      </c>
      <c r="AF28" s="2">
        <v>0</v>
      </c>
      <c r="AG28" s="5">
        <v>0</v>
      </c>
      <c r="AH28" s="5">
        <v>0</v>
      </c>
      <c r="AI28" s="2">
        <v>0</v>
      </c>
      <c r="AJ28" s="16">
        <v>0</v>
      </c>
      <c r="AK28" s="16">
        <v>0</v>
      </c>
      <c r="AL28" s="2">
        <v>0</v>
      </c>
      <c r="AM28" s="16">
        <v>0</v>
      </c>
      <c r="AN28" s="16">
        <v>0</v>
      </c>
      <c r="AO28" s="2">
        <v>0</v>
      </c>
      <c r="AP28" s="2">
        <v>0</v>
      </c>
      <c r="AQ28" s="16">
        <v>0</v>
      </c>
      <c r="AR28" s="2">
        <v>0</v>
      </c>
      <c r="AS28" s="244"/>
      <c r="AT28" s="286"/>
    </row>
    <row r="29" spans="1:46" ht="18.7" customHeight="1">
      <c r="A29" s="285"/>
      <c r="B29" s="242"/>
      <c r="C29" s="243"/>
      <c r="D29" s="246"/>
      <c r="E29" s="1" t="s">
        <v>41</v>
      </c>
      <c r="F29" s="17">
        <f>I29+L29+O29+R29+U29+X29+AA29+AD29+AG29+AJ29+AM29+AP29</f>
        <v>3968.2467200000001</v>
      </c>
      <c r="G29" s="16">
        <f>J29+M29+P29+S29+V29+Y29+AB29+AE29+AH29+AK29+AN29+AQ29</f>
        <v>0</v>
      </c>
      <c r="H29" s="2">
        <v>0</v>
      </c>
      <c r="I29" s="16">
        <v>0</v>
      </c>
      <c r="J29" s="16">
        <v>0</v>
      </c>
      <c r="K29" s="2">
        <v>0</v>
      </c>
      <c r="L29" s="16">
        <v>0</v>
      </c>
      <c r="M29" s="16">
        <v>0</v>
      </c>
      <c r="N29" s="2">
        <v>0</v>
      </c>
      <c r="O29" s="16">
        <v>0</v>
      </c>
      <c r="P29" s="16">
        <v>0</v>
      </c>
      <c r="Q29" s="2">
        <v>0</v>
      </c>
      <c r="R29" s="16">
        <v>0</v>
      </c>
      <c r="S29" s="16">
        <v>0</v>
      </c>
      <c r="T29" s="2">
        <v>0</v>
      </c>
      <c r="U29" s="16">
        <v>0</v>
      </c>
      <c r="V29" s="16">
        <v>0</v>
      </c>
      <c r="W29" s="2">
        <v>0</v>
      </c>
      <c r="X29" s="16">
        <v>3968.2467200000001</v>
      </c>
      <c r="Y29" s="16">
        <v>0</v>
      </c>
      <c r="Z29" s="2">
        <v>0</v>
      </c>
      <c r="AA29" s="16">
        <v>0</v>
      </c>
      <c r="AB29" s="16">
        <v>0</v>
      </c>
      <c r="AC29" s="2">
        <v>0</v>
      </c>
      <c r="AD29" s="5">
        <v>0</v>
      </c>
      <c r="AE29" s="5">
        <v>0</v>
      </c>
      <c r="AF29" s="2">
        <v>0</v>
      </c>
      <c r="AG29" s="5">
        <v>0</v>
      </c>
      <c r="AH29" s="5">
        <v>0</v>
      </c>
      <c r="AI29" s="2">
        <v>0</v>
      </c>
      <c r="AJ29" s="16">
        <v>0</v>
      </c>
      <c r="AK29" s="16">
        <v>0</v>
      </c>
      <c r="AL29" s="2">
        <v>0</v>
      </c>
      <c r="AM29" s="16">
        <v>0</v>
      </c>
      <c r="AN29" s="16">
        <v>0</v>
      </c>
      <c r="AO29" s="2">
        <v>0</v>
      </c>
      <c r="AP29" s="2">
        <v>0</v>
      </c>
      <c r="AQ29" s="16">
        <v>0</v>
      </c>
      <c r="AR29" s="2">
        <v>0</v>
      </c>
      <c r="AS29" s="244"/>
      <c r="AT29" s="286"/>
    </row>
    <row r="30" spans="1:46" ht="17.7" hidden="1" customHeight="1">
      <c r="A30" s="78" t="s">
        <v>46</v>
      </c>
      <c r="B30" s="242" t="s">
        <v>60</v>
      </c>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83"/>
    </row>
    <row r="31" spans="1:46" ht="18.7" hidden="1" customHeight="1">
      <c r="A31" s="284" t="s">
        <v>47</v>
      </c>
      <c r="B31" s="243"/>
      <c r="C31" s="243" t="s">
        <v>49</v>
      </c>
      <c r="D31" s="243">
        <v>1</v>
      </c>
      <c r="E31" s="75" t="s">
        <v>43</v>
      </c>
      <c r="F31" s="16">
        <f>SUM(F32:F33)</f>
        <v>0</v>
      </c>
      <c r="G31" s="16">
        <f>SUM(G32:G33)</f>
        <v>0</v>
      </c>
      <c r="H31" s="2">
        <v>0</v>
      </c>
      <c r="I31" s="16">
        <f>SUM(I32:I33)</f>
        <v>0</v>
      </c>
      <c r="J31" s="16">
        <f>SUM(J32:J33)</f>
        <v>0</v>
      </c>
      <c r="K31" s="2">
        <v>0</v>
      </c>
      <c r="L31" s="16">
        <f>SUM(L32:L33)</f>
        <v>0</v>
      </c>
      <c r="M31" s="16">
        <f>SUM(M32:M33)</f>
        <v>0</v>
      </c>
      <c r="N31" s="2">
        <v>0</v>
      </c>
      <c r="O31" s="16">
        <f>SUM(O32:O33)</f>
        <v>0</v>
      </c>
      <c r="P31" s="16">
        <f>SUM(P32:P33)</f>
        <v>0</v>
      </c>
      <c r="Q31" s="2">
        <v>0</v>
      </c>
      <c r="R31" s="16">
        <f>SUM(R32:R33)</f>
        <v>0</v>
      </c>
      <c r="S31" s="16">
        <f>SUM(S32:S33)</f>
        <v>0</v>
      </c>
      <c r="T31" s="2">
        <v>0</v>
      </c>
      <c r="U31" s="16">
        <f>SUM(U32:U33)</f>
        <v>0</v>
      </c>
      <c r="V31" s="16">
        <f>SUM(V32:V33)</f>
        <v>0</v>
      </c>
      <c r="W31" s="2">
        <v>0</v>
      </c>
      <c r="X31" s="16">
        <f>SUM(X32:X33)</f>
        <v>0</v>
      </c>
      <c r="Y31" s="16">
        <f>SUM(Y32:Y33)</f>
        <v>0</v>
      </c>
      <c r="Z31" s="2">
        <v>0</v>
      </c>
      <c r="AA31" s="16">
        <f>SUM(AA32:AA33)</f>
        <v>0</v>
      </c>
      <c r="AB31" s="16">
        <f>SUM(AB32:AB33)</f>
        <v>0</v>
      </c>
      <c r="AC31" s="2">
        <v>0</v>
      </c>
      <c r="AD31" s="16">
        <f>SUM(AD32:AD33)</f>
        <v>0</v>
      </c>
      <c r="AE31" s="16">
        <f>SUM(AE32:AE33)</f>
        <v>0</v>
      </c>
      <c r="AF31" s="2">
        <v>0</v>
      </c>
      <c r="AG31" s="16">
        <f>SUM(AG32:AG33)</f>
        <v>0</v>
      </c>
      <c r="AH31" s="16">
        <f>SUM(AH32:AH33)</f>
        <v>0</v>
      </c>
      <c r="AI31" s="2">
        <v>0</v>
      </c>
      <c r="AJ31" s="16">
        <f>SUM(AJ32:AJ33)</f>
        <v>0</v>
      </c>
      <c r="AK31" s="16">
        <f>SUM(AK32:AK33)</f>
        <v>0</v>
      </c>
      <c r="AL31" s="2">
        <v>0</v>
      </c>
      <c r="AM31" s="16">
        <f>SUM(AM32:AM33)</f>
        <v>0</v>
      </c>
      <c r="AN31" s="16">
        <f>SUM(AN32:AN33)</f>
        <v>0</v>
      </c>
      <c r="AO31" s="2">
        <v>0</v>
      </c>
      <c r="AP31" s="16">
        <f>SUM(AP32:AP33)</f>
        <v>0</v>
      </c>
      <c r="AQ31" s="16">
        <f>SUM(AQ32:AQ33)</f>
        <v>0</v>
      </c>
      <c r="AR31" s="2">
        <v>0</v>
      </c>
      <c r="AS31" s="244" t="s">
        <v>76</v>
      </c>
      <c r="AT31" s="59"/>
    </row>
    <row r="32" spans="1:46" ht="18.7" hidden="1" customHeight="1">
      <c r="A32" s="285"/>
      <c r="B32" s="243"/>
      <c r="C32" s="243"/>
      <c r="D32" s="243"/>
      <c r="E32" s="1" t="s">
        <v>53</v>
      </c>
      <c r="F32" s="16">
        <f>I32+L32+O32+R32+U32+X32+AA32+AD32+AG32+AJ32+AM32+AP32</f>
        <v>0</v>
      </c>
      <c r="G32" s="16">
        <f>J32+M32+P32+S32+V32+Y32+AB32+AE32+AH32+AK32+AN32+AQ32</f>
        <v>0</v>
      </c>
      <c r="H32" s="2">
        <v>0</v>
      </c>
      <c r="I32" s="16">
        <v>0</v>
      </c>
      <c r="J32" s="16">
        <v>0</v>
      </c>
      <c r="K32" s="2">
        <v>0</v>
      </c>
      <c r="L32" s="16">
        <v>0</v>
      </c>
      <c r="M32" s="16">
        <v>0</v>
      </c>
      <c r="N32" s="2">
        <v>0</v>
      </c>
      <c r="O32" s="16">
        <v>0</v>
      </c>
      <c r="P32" s="16">
        <v>0</v>
      </c>
      <c r="Q32" s="2">
        <v>0</v>
      </c>
      <c r="R32" s="16">
        <v>0</v>
      </c>
      <c r="S32" s="16">
        <v>0</v>
      </c>
      <c r="T32" s="2">
        <v>0</v>
      </c>
      <c r="U32" s="16">
        <v>0</v>
      </c>
      <c r="V32" s="16">
        <v>0</v>
      </c>
      <c r="W32" s="2">
        <v>0</v>
      </c>
      <c r="X32" s="16">
        <v>0</v>
      </c>
      <c r="Y32" s="16">
        <v>0</v>
      </c>
      <c r="Z32" s="2">
        <v>0</v>
      </c>
      <c r="AA32" s="16">
        <v>0</v>
      </c>
      <c r="AB32" s="16">
        <v>0</v>
      </c>
      <c r="AC32" s="2">
        <v>0</v>
      </c>
      <c r="AD32" s="16">
        <v>0</v>
      </c>
      <c r="AE32" s="16">
        <v>0</v>
      </c>
      <c r="AF32" s="2">
        <v>0</v>
      </c>
      <c r="AG32" s="16">
        <v>0</v>
      </c>
      <c r="AH32" s="16">
        <v>0</v>
      </c>
      <c r="AI32" s="2">
        <v>0</v>
      </c>
      <c r="AJ32" s="16">
        <v>0</v>
      </c>
      <c r="AK32" s="16">
        <v>0</v>
      </c>
      <c r="AL32" s="2">
        <v>0</v>
      </c>
      <c r="AM32" s="16">
        <v>0</v>
      </c>
      <c r="AN32" s="16">
        <v>0</v>
      </c>
      <c r="AO32" s="2">
        <v>0</v>
      </c>
      <c r="AP32" s="16">
        <v>0</v>
      </c>
      <c r="AQ32" s="16">
        <v>0</v>
      </c>
      <c r="AR32" s="2">
        <v>0</v>
      </c>
      <c r="AS32" s="244"/>
      <c r="AT32" s="59"/>
    </row>
    <row r="33" spans="1:46" ht="18.7" hidden="1" customHeight="1">
      <c r="A33" s="285"/>
      <c r="B33" s="243"/>
      <c r="C33" s="243"/>
      <c r="D33" s="243"/>
      <c r="E33" s="1" t="s">
        <v>41</v>
      </c>
      <c r="F33" s="16">
        <f>I33+L33+O33+R33+U33+X33+AA33+AD33+AG33+AJ33+AM33+AP33</f>
        <v>0</v>
      </c>
      <c r="G33" s="16">
        <f>J33+M33+P33+S33+V33+Y33+AB33+AE33+AH33+AK33+AN33+AQ33</f>
        <v>0</v>
      </c>
      <c r="H33" s="2">
        <v>0</v>
      </c>
      <c r="I33" s="16">
        <v>0</v>
      </c>
      <c r="J33" s="16">
        <v>0</v>
      </c>
      <c r="K33" s="2">
        <v>0</v>
      </c>
      <c r="L33" s="16">
        <v>0</v>
      </c>
      <c r="M33" s="16">
        <v>0</v>
      </c>
      <c r="N33" s="2">
        <v>0</v>
      </c>
      <c r="O33" s="16">
        <v>0</v>
      </c>
      <c r="P33" s="16">
        <v>0</v>
      </c>
      <c r="Q33" s="2">
        <v>0</v>
      </c>
      <c r="R33" s="16">
        <v>0</v>
      </c>
      <c r="S33" s="16">
        <v>0</v>
      </c>
      <c r="T33" s="2">
        <v>0</v>
      </c>
      <c r="U33" s="16">
        <v>0</v>
      </c>
      <c r="V33" s="16">
        <v>0</v>
      </c>
      <c r="W33" s="2">
        <v>0</v>
      </c>
      <c r="X33" s="16">
        <v>0</v>
      </c>
      <c r="Y33" s="16">
        <v>0</v>
      </c>
      <c r="Z33" s="2">
        <v>0</v>
      </c>
      <c r="AA33" s="16">
        <v>0</v>
      </c>
      <c r="AB33" s="16">
        <v>0</v>
      </c>
      <c r="AC33" s="2">
        <v>0</v>
      </c>
      <c r="AD33" s="16">
        <v>0</v>
      </c>
      <c r="AE33" s="16">
        <v>0</v>
      </c>
      <c r="AF33" s="2">
        <v>0</v>
      </c>
      <c r="AG33" s="16">
        <v>0</v>
      </c>
      <c r="AH33" s="16">
        <v>0</v>
      </c>
      <c r="AI33" s="2">
        <v>0</v>
      </c>
      <c r="AJ33" s="16">
        <v>0</v>
      </c>
      <c r="AK33" s="16">
        <v>0</v>
      </c>
      <c r="AL33" s="2">
        <v>0</v>
      </c>
      <c r="AM33" s="16">
        <v>0</v>
      </c>
      <c r="AN33" s="16">
        <v>0</v>
      </c>
      <c r="AO33" s="2">
        <v>0</v>
      </c>
      <c r="AP33" s="5">
        <v>0</v>
      </c>
      <c r="AQ33" s="16">
        <v>0</v>
      </c>
      <c r="AR33" s="2">
        <v>0</v>
      </c>
      <c r="AS33" s="244"/>
      <c r="AT33" s="59"/>
    </row>
    <row r="34" spans="1:46" ht="65.25" hidden="1" customHeight="1">
      <c r="A34" s="79" t="s">
        <v>48</v>
      </c>
      <c r="B34" s="74"/>
      <c r="C34" s="75" t="s">
        <v>49</v>
      </c>
      <c r="D34" s="75"/>
      <c r="E34" s="1" t="s">
        <v>77</v>
      </c>
      <c r="F34" s="16">
        <v>0</v>
      </c>
      <c r="G34" s="16">
        <v>0</v>
      </c>
      <c r="H34" s="2">
        <v>0</v>
      </c>
      <c r="I34" s="16">
        <v>0</v>
      </c>
      <c r="J34" s="16">
        <v>0</v>
      </c>
      <c r="K34" s="2">
        <v>0</v>
      </c>
      <c r="L34" s="16">
        <v>0</v>
      </c>
      <c r="M34" s="16">
        <v>0</v>
      </c>
      <c r="N34" s="2">
        <v>0</v>
      </c>
      <c r="O34" s="16">
        <v>0</v>
      </c>
      <c r="P34" s="16">
        <v>0</v>
      </c>
      <c r="Q34" s="2">
        <v>0</v>
      </c>
      <c r="R34" s="16">
        <v>0</v>
      </c>
      <c r="S34" s="16">
        <v>0</v>
      </c>
      <c r="T34" s="2">
        <v>0</v>
      </c>
      <c r="U34" s="16">
        <v>0</v>
      </c>
      <c r="V34" s="16">
        <v>0</v>
      </c>
      <c r="W34" s="2">
        <v>0</v>
      </c>
      <c r="X34" s="16">
        <v>0</v>
      </c>
      <c r="Y34" s="16">
        <v>0</v>
      </c>
      <c r="Z34" s="2">
        <v>0</v>
      </c>
      <c r="AA34" s="16">
        <v>0</v>
      </c>
      <c r="AB34" s="16">
        <v>0</v>
      </c>
      <c r="AC34" s="2">
        <v>0</v>
      </c>
      <c r="AD34" s="16">
        <v>0</v>
      </c>
      <c r="AE34" s="16">
        <v>0</v>
      </c>
      <c r="AF34" s="2">
        <v>0</v>
      </c>
      <c r="AG34" s="16">
        <v>0</v>
      </c>
      <c r="AH34" s="16">
        <v>0</v>
      </c>
      <c r="AI34" s="2">
        <v>0</v>
      </c>
      <c r="AJ34" s="16">
        <v>0</v>
      </c>
      <c r="AK34" s="16">
        <v>0</v>
      </c>
      <c r="AL34" s="2">
        <v>0</v>
      </c>
      <c r="AM34" s="16">
        <v>0</v>
      </c>
      <c r="AN34" s="16">
        <v>0</v>
      </c>
      <c r="AO34" s="2">
        <v>0</v>
      </c>
      <c r="AP34" s="16">
        <v>0</v>
      </c>
      <c r="AQ34" s="16">
        <v>0</v>
      </c>
      <c r="AR34" s="2">
        <v>0</v>
      </c>
      <c r="AS34" s="76" t="s">
        <v>78</v>
      </c>
      <c r="AT34" s="59"/>
    </row>
    <row r="35" spans="1:46" ht="43.5" hidden="1" customHeight="1">
      <c r="A35" s="79" t="s">
        <v>50</v>
      </c>
      <c r="B35" s="74"/>
      <c r="C35" s="75" t="s">
        <v>49</v>
      </c>
      <c r="D35" s="75"/>
      <c r="E35" s="1" t="s">
        <v>77</v>
      </c>
      <c r="F35" s="16">
        <v>0</v>
      </c>
      <c r="G35" s="16">
        <v>0</v>
      </c>
      <c r="H35" s="2">
        <v>0</v>
      </c>
      <c r="I35" s="16">
        <v>0</v>
      </c>
      <c r="J35" s="16">
        <v>0</v>
      </c>
      <c r="K35" s="2">
        <v>0</v>
      </c>
      <c r="L35" s="16">
        <v>0</v>
      </c>
      <c r="M35" s="16">
        <v>0</v>
      </c>
      <c r="N35" s="2">
        <v>0</v>
      </c>
      <c r="O35" s="16">
        <v>0</v>
      </c>
      <c r="P35" s="16">
        <v>0</v>
      </c>
      <c r="Q35" s="2">
        <v>0</v>
      </c>
      <c r="R35" s="16">
        <v>0</v>
      </c>
      <c r="S35" s="16">
        <v>0</v>
      </c>
      <c r="T35" s="2">
        <v>0</v>
      </c>
      <c r="U35" s="16">
        <v>0</v>
      </c>
      <c r="V35" s="16">
        <v>0</v>
      </c>
      <c r="W35" s="2">
        <v>0</v>
      </c>
      <c r="X35" s="16">
        <v>0</v>
      </c>
      <c r="Y35" s="16">
        <v>0</v>
      </c>
      <c r="Z35" s="2">
        <v>0</v>
      </c>
      <c r="AA35" s="16">
        <v>0</v>
      </c>
      <c r="AB35" s="16">
        <v>0</v>
      </c>
      <c r="AC35" s="2">
        <v>0</v>
      </c>
      <c r="AD35" s="16">
        <v>0</v>
      </c>
      <c r="AE35" s="16">
        <v>0</v>
      </c>
      <c r="AF35" s="2">
        <v>0</v>
      </c>
      <c r="AG35" s="16">
        <v>0</v>
      </c>
      <c r="AH35" s="16">
        <v>0</v>
      </c>
      <c r="AI35" s="2">
        <v>0</v>
      </c>
      <c r="AJ35" s="16">
        <v>0</v>
      </c>
      <c r="AK35" s="16">
        <v>0</v>
      </c>
      <c r="AL35" s="2">
        <v>0</v>
      </c>
      <c r="AM35" s="16">
        <v>0</v>
      </c>
      <c r="AN35" s="16">
        <v>0</v>
      </c>
      <c r="AO35" s="2">
        <v>0</v>
      </c>
      <c r="AP35" s="16">
        <v>0</v>
      </c>
      <c r="AQ35" s="16">
        <v>0</v>
      </c>
      <c r="AR35" s="2">
        <v>0</v>
      </c>
      <c r="AS35" s="76" t="s">
        <v>79</v>
      </c>
      <c r="AT35" s="59"/>
    </row>
    <row r="36" spans="1:46" ht="14.3" hidden="1" customHeight="1">
      <c r="A36" s="276" t="s">
        <v>80</v>
      </c>
      <c r="B36" s="242"/>
      <c r="C36" s="243" t="s">
        <v>49</v>
      </c>
      <c r="D36" s="243">
        <v>4</v>
      </c>
      <c r="E36" s="75" t="s">
        <v>43</v>
      </c>
      <c r="F36" s="17">
        <f>SUM(F37:F38)</f>
        <v>0</v>
      </c>
      <c r="G36" s="16">
        <f t="shared" ref="G36:AQ36" si="55">SUM(G37:G38)</f>
        <v>0</v>
      </c>
      <c r="H36" s="2">
        <v>0</v>
      </c>
      <c r="I36" s="16">
        <f t="shared" si="55"/>
        <v>0</v>
      </c>
      <c r="J36" s="16">
        <f t="shared" si="55"/>
        <v>0</v>
      </c>
      <c r="K36" s="2">
        <v>0</v>
      </c>
      <c r="L36" s="16">
        <f t="shared" si="55"/>
        <v>0</v>
      </c>
      <c r="M36" s="16">
        <f t="shared" si="55"/>
        <v>0</v>
      </c>
      <c r="N36" s="2">
        <v>0</v>
      </c>
      <c r="O36" s="16">
        <f t="shared" si="55"/>
        <v>0</v>
      </c>
      <c r="P36" s="16">
        <f t="shared" si="55"/>
        <v>0</v>
      </c>
      <c r="Q36" s="2">
        <v>0</v>
      </c>
      <c r="R36" s="16">
        <f t="shared" si="55"/>
        <v>0</v>
      </c>
      <c r="S36" s="16">
        <f t="shared" si="55"/>
        <v>0</v>
      </c>
      <c r="T36" s="2">
        <v>0</v>
      </c>
      <c r="U36" s="16">
        <f t="shared" si="55"/>
        <v>0</v>
      </c>
      <c r="V36" s="16">
        <f t="shared" si="55"/>
        <v>0</v>
      </c>
      <c r="W36" s="2">
        <v>0</v>
      </c>
      <c r="X36" s="16">
        <f t="shared" si="55"/>
        <v>0</v>
      </c>
      <c r="Y36" s="16">
        <f t="shared" si="55"/>
        <v>0</v>
      </c>
      <c r="Z36" s="2">
        <v>0</v>
      </c>
      <c r="AA36" s="16">
        <f t="shared" ref="AA36:AB36" si="56">SUM(AA37:AA38)</f>
        <v>0</v>
      </c>
      <c r="AB36" s="16">
        <f t="shared" si="56"/>
        <v>0</v>
      </c>
      <c r="AC36" s="2">
        <v>0</v>
      </c>
      <c r="AD36" s="16">
        <v>0</v>
      </c>
      <c r="AE36" s="16">
        <v>0</v>
      </c>
      <c r="AF36" s="2">
        <v>0</v>
      </c>
      <c r="AG36" s="16">
        <f t="shared" si="55"/>
        <v>0</v>
      </c>
      <c r="AH36" s="16">
        <f t="shared" si="55"/>
        <v>0</v>
      </c>
      <c r="AI36" s="2">
        <v>0</v>
      </c>
      <c r="AJ36" s="16">
        <f t="shared" si="55"/>
        <v>0</v>
      </c>
      <c r="AK36" s="16">
        <f t="shared" si="55"/>
        <v>0</v>
      </c>
      <c r="AL36" s="2">
        <v>0</v>
      </c>
      <c r="AM36" s="16">
        <f t="shared" si="55"/>
        <v>0</v>
      </c>
      <c r="AN36" s="16">
        <f t="shared" si="55"/>
        <v>0</v>
      </c>
      <c r="AO36" s="2">
        <v>0</v>
      </c>
      <c r="AP36" s="16">
        <f t="shared" si="55"/>
        <v>0</v>
      </c>
      <c r="AQ36" s="16">
        <f t="shared" si="55"/>
        <v>0</v>
      </c>
      <c r="AR36" s="2">
        <v>0</v>
      </c>
      <c r="AS36" s="244" t="s">
        <v>81</v>
      </c>
      <c r="AT36" s="59"/>
    </row>
    <row r="37" spans="1:46" ht="14.95" hidden="1" customHeight="1">
      <c r="A37" s="277"/>
      <c r="B37" s="242"/>
      <c r="C37" s="246"/>
      <c r="D37" s="246"/>
      <c r="E37" s="1" t="s">
        <v>53</v>
      </c>
      <c r="F37" s="17">
        <f>I37+L37+O37+R37+U37+X37+AA37+AD37+AG37+AJ37+AM37+AP37</f>
        <v>0</v>
      </c>
      <c r="G37" s="16">
        <f>J37+M37+P37+S37+V37+Y37+AB37+AE37+AH37+AK37+AN37+AQ37</f>
        <v>0</v>
      </c>
      <c r="H37" s="2">
        <v>0</v>
      </c>
      <c r="I37" s="16">
        <v>0</v>
      </c>
      <c r="J37" s="16">
        <v>0</v>
      </c>
      <c r="K37" s="2">
        <v>0</v>
      </c>
      <c r="L37" s="16">
        <v>0</v>
      </c>
      <c r="M37" s="16">
        <v>0</v>
      </c>
      <c r="N37" s="2">
        <v>0</v>
      </c>
      <c r="O37" s="16">
        <v>0</v>
      </c>
      <c r="P37" s="16">
        <v>0</v>
      </c>
      <c r="Q37" s="2">
        <v>0</v>
      </c>
      <c r="R37" s="16">
        <v>0</v>
      </c>
      <c r="S37" s="16">
        <v>0</v>
      </c>
      <c r="T37" s="2">
        <v>0</v>
      </c>
      <c r="U37" s="16">
        <v>0</v>
      </c>
      <c r="V37" s="16">
        <v>0</v>
      </c>
      <c r="W37" s="2">
        <v>0</v>
      </c>
      <c r="X37" s="16">
        <v>0</v>
      </c>
      <c r="Y37" s="16">
        <v>0</v>
      </c>
      <c r="Z37" s="2">
        <v>0</v>
      </c>
      <c r="AA37" s="16">
        <v>0</v>
      </c>
      <c r="AB37" s="16">
        <v>0</v>
      </c>
      <c r="AC37" s="2">
        <v>0</v>
      </c>
      <c r="AD37" s="16">
        <v>0</v>
      </c>
      <c r="AE37" s="16">
        <v>0</v>
      </c>
      <c r="AF37" s="2">
        <v>0</v>
      </c>
      <c r="AG37" s="16">
        <v>0</v>
      </c>
      <c r="AH37" s="16">
        <v>0</v>
      </c>
      <c r="AI37" s="2">
        <v>0</v>
      </c>
      <c r="AJ37" s="16">
        <v>0</v>
      </c>
      <c r="AK37" s="16">
        <v>0</v>
      </c>
      <c r="AL37" s="2">
        <v>0</v>
      </c>
      <c r="AM37" s="16">
        <v>0</v>
      </c>
      <c r="AN37" s="16">
        <v>0</v>
      </c>
      <c r="AO37" s="2">
        <v>0</v>
      </c>
      <c r="AP37" s="16">
        <v>0</v>
      </c>
      <c r="AQ37" s="16">
        <v>0</v>
      </c>
      <c r="AR37" s="2">
        <v>0</v>
      </c>
      <c r="AS37" s="244"/>
      <c r="AT37" s="59"/>
    </row>
    <row r="38" spans="1:46" ht="14.95" hidden="1" customHeight="1">
      <c r="A38" s="281"/>
      <c r="B38" s="242"/>
      <c r="C38" s="246"/>
      <c r="D38" s="246"/>
      <c r="E38" s="1" t="s">
        <v>41</v>
      </c>
      <c r="F38" s="17">
        <f>I38+L38+O38+R38+U38+X38+AA38+AD38+AG38+AJ38+AM38+AP38</f>
        <v>0</v>
      </c>
      <c r="G38" s="16">
        <f>J38+M38+P38+S38+V38+Y38+AB38+AE38+AH38+AK38+AN38+AQ38</f>
        <v>0</v>
      </c>
      <c r="H38" s="2">
        <v>0</v>
      </c>
      <c r="I38" s="16">
        <v>0</v>
      </c>
      <c r="J38" s="16">
        <v>0</v>
      </c>
      <c r="K38" s="2">
        <v>0</v>
      </c>
      <c r="L38" s="16">
        <v>0</v>
      </c>
      <c r="M38" s="16">
        <v>0</v>
      </c>
      <c r="N38" s="2">
        <v>0</v>
      </c>
      <c r="O38" s="16">
        <v>0</v>
      </c>
      <c r="P38" s="16">
        <v>0</v>
      </c>
      <c r="Q38" s="2">
        <v>0</v>
      </c>
      <c r="R38" s="16">
        <v>0</v>
      </c>
      <c r="S38" s="16">
        <v>0</v>
      </c>
      <c r="T38" s="2">
        <v>0</v>
      </c>
      <c r="U38" s="16">
        <v>0</v>
      </c>
      <c r="V38" s="16">
        <v>0</v>
      </c>
      <c r="W38" s="2">
        <v>0</v>
      </c>
      <c r="X38" s="16">
        <v>0</v>
      </c>
      <c r="Y38" s="16">
        <v>0</v>
      </c>
      <c r="Z38" s="2">
        <v>0</v>
      </c>
      <c r="AA38" s="16">
        <v>0</v>
      </c>
      <c r="AB38" s="16">
        <v>0</v>
      </c>
      <c r="AC38" s="2">
        <v>0</v>
      </c>
      <c r="AD38" s="16">
        <v>0</v>
      </c>
      <c r="AE38" s="16">
        <v>0</v>
      </c>
      <c r="AF38" s="2">
        <v>0</v>
      </c>
      <c r="AG38" s="16">
        <v>0</v>
      </c>
      <c r="AH38" s="16">
        <v>0</v>
      </c>
      <c r="AI38" s="2">
        <v>0</v>
      </c>
      <c r="AJ38" s="16">
        <v>0</v>
      </c>
      <c r="AK38" s="16">
        <v>0</v>
      </c>
      <c r="AL38" s="2">
        <v>0</v>
      </c>
      <c r="AM38" s="16">
        <v>0</v>
      </c>
      <c r="AN38" s="16">
        <v>0</v>
      </c>
      <c r="AO38" s="2">
        <v>0</v>
      </c>
      <c r="AP38" s="5">
        <v>0</v>
      </c>
      <c r="AQ38" s="16">
        <v>0</v>
      </c>
      <c r="AR38" s="2">
        <v>0</v>
      </c>
      <c r="AS38" s="244"/>
      <c r="AT38" s="59"/>
    </row>
    <row r="39" spans="1:46" ht="13.95" customHeight="1">
      <c r="A39" s="78" t="s">
        <v>42</v>
      </c>
      <c r="B39" s="248" t="s">
        <v>51</v>
      </c>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82"/>
    </row>
    <row r="40" spans="1:46" s="15" customFormat="1" ht="29.25" customHeight="1">
      <c r="A40" s="280" t="s">
        <v>66</v>
      </c>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7"/>
      <c r="AS40" s="14"/>
      <c r="AT40" s="57"/>
    </row>
    <row r="41" spans="1:46" s="15" customFormat="1" ht="40.950000000000003" customHeight="1">
      <c r="A41" s="280" t="s">
        <v>67</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7"/>
      <c r="AS41" s="14"/>
      <c r="AT41" s="57"/>
    </row>
    <row r="42" spans="1:46" ht="21.75" customHeight="1">
      <c r="A42" s="276" t="s">
        <v>52</v>
      </c>
      <c r="B42" s="251" t="s">
        <v>62</v>
      </c>
      <c r="C42" s="254" t="s">
        <v>49</v>
      </c>
      <c r="D42" s="254">
        <v>5</v>
      </c>
      <c r="E42" s="75" t="s">
        <v>43</v>
      </c>
      <c r="F42" s="17">
        <f>SUM(F43:F44)</f>
        <v>7499.9999999999991</v>
      </c>
      <c r="G42" s="16">
        <f>SUM(G43:G44)</f>
        <v>998.8</v>
      </c>
      <c r="H42" s="2">
        <f t="shared" ref="H42" si="57">G42/F42</f>
        <v>0.13317333333333334</v>
      </c>
      <c r="I42" s="16">
        <f>SUM(I43:I44)</f>
        <v>0</v>
      </c>
      <c r="J42" s="16">
        <f>SUM(J43:J44)</f>
        <v>224.4</v>
      </c>
      <c r="K42" s="2">
        <v>0</v>
      </c>
      <c r="L42" s="16">
        <f>SUM(L43:L44)</f>
        <v>774.4</v>
      </c>
      <c r="M42" s="16">
        <f>SUM(M43:M44)</f>
        <v>774.4</v>
      </c>
      <c r="N42" s="2">
        <f t="shared" ref="N42" si="58">M42/L42</f>
        <v>1</v>
      </c>
      <c r="O42" s="16">
        <f>SUM(O43:O44)</f>
        <v>499.4</v>
      </c>
      <c r="P42" s="16">
        <f>SUM(P43:P44)</f>
        <v>0</v>
      </c>
      <c r="Q42" s="2">
        <f t="shared" ref="Q42" si="59">P42/O42</f>
        <v>0</v>
      </c>
      <c r="R42" s="16">
        <f>SUM(R43:R44)</f>
        <v>499.4</v>
      </c>
      <c r="S42" s="16">
        <f>SUM(S43:S44)</f>
        <v>0</v>
      </c>
      <c r="T42" s="2">
        <f t="shared" ref="T42" si="60">S42/R42</f>
        <v>0</v>
      </c>
      <c r="U42" s="16">
        <f>SUM(U43:U44)</f>
        <v>499.4</v>
      </c>
      <c r="V42" s="16">
        <f>SUM(V43:V44)</f>
        <v>0</v>
      </c>
      <c r="W42" s="2">
        <f t="shared" ref="W42" si="61">V42/U42</f>
        <v>0</v>
      </c>
      <c r="X42" s="16">
        <f>SUM(X43:X44)</f>
        <v>952.82</v>
      </c>
      <c r="Y42" s="16">
        <f>SUM(Y43:Y44)</f>
        <v>0</v>
      </c>
      <c r="Z42" s="2">
        <f t="shared" ref="Z42" si="62">Y42/X42</f>
        <v>0</v>
      </c>
      <c r="AA42" s="16">
        <f>SUM(AA43:AA44)</f>
        <v>952.82</v>
      </c>
      <c r="AB42" s="16">
        <f>SUM(AB43:AB44)</f>
        <v>0</v>
      </c>
      <c r="AC42" s="2">
        <f t="shared" ref="AC42" si="63">AB42/AA42</f>
        <v>0</v>
      </c>
      <c r="AD42" s="16">
        <f>SUM(AD43:AD44)</f>
        <v>952.82</v>
      </c>
      <c r="AE42" s="16">
        <f>SUM(AE43:AE44)</f>
        <v>0</v>
      </c>
      <c r="AF42" s="2">
        <f t="shared" ref="AF42" si="64">AE42/AD42</f>
        <v>0</v>
      </c>
      <c r="AG42" s="16">
        <f>SUM(AG43:AG44)</f>
        <v>952.82</v>
      </c>
      <c r="AH42" s="16">
        <f>SUM(AH43:AH44)</f>
        <v>0</v>
      </c>
      <c r="AI42" s="2">
        <f t="shared" ref="AI42" si="65">AH42/AG42</f>
        <v>0</v>
      </c>
      <c r="AJ42" s="16">
        <f>SUM(AJ43:AJ44)</f>
        <v>952.82</v>
      </c>
      <c r="AK42" s="16">
        <f>SUM(AK43:AK44)</f>
        <v>0</v>
      </c>
      <c r="AL42" s="2">
        <f t="shared" ref="AL42" si="66">AK42/AJ42</f>
        <v>0</v>
      </c>
      <c r="AM42" s="16">
        <f>SUM(AM43:AM44)</f>
        <v>463.3</v>
      </c>
      <c r="AN42" s="16">
        <f>SUM(AN43:AN44)</f>
        <v>0</v>
      </c>
      <c r="AO42" s="2">
        <f t="shared" ref="AO42" si="67">AN42/AM42</f>
        <v>0</v>
      </c>
      <c r="AP42" s="16">
        <f>SUM(AP43:AP44)</f>
        <v>0</v>
      </c>
      <c r="AQ42" s="16">
        <f>SUM(AQ43:AQ44)</f>
        <v>0</v>
      </c>
      <c r="AR42" s="2">
        <v>0</v>
      </c>
      <c r="AS42" s="260" t="s">
        <v>95</v>
      </c>
      <c r="AT42" s="273"/>
    </row>
    <row r="43" spans="1:46" ht="20.25" customHeight="1">
      <c r="A43" s="277"/>
      <c r="B43" s="252"/>
      <c r="C43" s="255"/>
      <c r="D43" s="255"/>
      <c r="E43" s="1" t="s">
        <v>53</v>
      </c>
      <c r="F43" s="17">
        <f>I43+L43+O43+R43+U43+X43+AA43+AD43+AG43+AJ43+AM43+AP43</f>
        <v>0</v>
      </c>
      <c r="G43" s="16">
        <f>J43+M43+P43+S43+V43+Y43+AB43+AE43+AH43+AK43+AN43+AQ43</f>
        <v>0</v>
      </c>
      <c r="H43" s="2">
        <v>0</v>
      </c>
      <c r="I43" s="16">
        <v>0</v>
      </c>
      <c r="J43" s="16">
        <v>0</v>
      </c>
      <c r="K43" s="2">
        <v>0</v>
      </c>
      <c r="L43" s="16">
        <v>0</v>
      </c>
      <c r="M43" s="16">
        <v>0</v>
      </c>
      <c r="N43" s="2">
        <v>0</v>
      </c>
      <c r="O43" s="16">
        <v>0</v>
      </c>
      <c r="P43" s="16">
        <v>0</v>
      </c>
      <c r="Q43" s="2">
        <v>0</v>
      </c>
      <c r="R43" s="16">
        <v>0</v>
      </c>
      <c r="S43" s="16">
        <v>0</v>
      </c>
      <c r="T43" s="16">
        <v>0</v>
      </c>
      <c r="U43" s="16">
        <v>0</v>
      </c>
      <c r="V43" s="16">
        <v>0</v>
      </c>
      <c r="W43" s="16">
        <v>0</v>
      </c>
      <c r="X43" s="16">
        <v>0</v>
      </c>
      <c r="Y43" s="16">
        <v>0</v>
      </c>
      <c r="Z43" s="16">
        <v>0</v>
      </c>
      <c r="AA43" s="16">
        <v>0</v>
      </c>
      <c r="AB43" s="16">
        <v>0</v>
      </c>
      <c r="AC43" s="16">
        <v>0</v>
      </c>
      <c r="AD43" s="16">
        <v>0</v>
      </c>
      <c r="AE43" s="16">
        <v>0</v>
      </c>
      <c r="AF43" s="16">
        <v>0</v>
      </c>
      <c r="AG43" s="16">
        <v>0</v>
      </c>
      <c r="AH43" s="16">
        <v>0</v>
      </c>
      <c r="AI43" s="16">
        <v>0</v>
      </c>
      <c r="AJ43" s="16">
        <v>0</v>
      </c>
      <c r="AK43" s="16">
        <v>0</v>
      </c>
      <c r="AL43" s="16">
        <v>0</v>
      </c>
      <c r="AM43" s="16">
        <v>0</v>
      </c>
      <c r="AN43" s="16">
        <v>0</v>
      </c>
      <c r="AO43" s="16">
        <v>0</v>
      </c>
      <c r="AP43" s="16">
        <v>0</v>
      </c>
      <c r="AQ43" s="16">
        <v>0</v>
      </c>
      <c r="AR43" s="2">
        <v>0</v>
      </c>
      <c r="AS43" s="261"/>
      <c r="AT43" s="274"/>
    </row>
    <row r="44" spans="1:46" ht="23.3" customHeight="1">
      <c r="A44" s="277"/>
      <c r="B44" s="252"/>
      <c r="C44" s="255"/>
      <c r="D44" s="255"/>
      <c r="E44" s="20" t="s">
        <v>41</v>
      </c>
      <c r="F44" s="53">
        <f>I44+L44+O44+R44+U44+X44+AA44+AD44+AG44+AJ44+AM44+AP44</f>
        <v>7499.9999999999991</v>
      </c>
      <c r="G44" s="53">
        <f>J44+M44+P44+S44+V44+Y44+AB44+AE44+AH44+AK44+AN44+AQ44</f>
        <v>998.8</v>
      </c>
      <c r="H44" s="54">
        <f>G44/F44</f>
        <v>0.13317333333333334</v>
      </c>
      <c r="I44" s="71">
        <v>0</v>
      </c>
      <c r="J44" s="69">
        <v>224.4</v>
      </c>
      <c r="K44" s="2">
        <v>0</v>
      </c>
      <c r="L44" s="55">
        <v>774.4</v>
      </c>
      <c r="M44" s="70">
        <v>774.4</v>
      </c>
      <c r="N44" s="54">
        <f>M44/L44</f>
        <v>1</v>
      </c>
      <c r="O44" s="55">
        <v>499.4</v>
      </c>
      <c r="P44" s="16">
        <v>0</v>
      </c>
      <c r="Q44" s="2">
        <f>P44/O44</f>
        <v>0</v>
      </c>
      <c r="R44" s="55">
        <v>499.4</v>
      </c>
      <c r="S44" s="55"/>
      <c r="T44" s="54">
        <f>S44/R44</f>
        <v>0</v>
      </c>
      <c r="U44" s="55">
        <v>499.4</v>
      </c>
      <c r="V44" s="53">
        <v>0</v>
      </c>
      <c r="W44" s="54">
        <f>V44/U44</f>
        <v>0</v>
      </c>
      <c r="X44" s="55">
        <v>952.82</v>
      </c>
      <c r="Y44" s="53">
        <v>0</v>
      </c>
      <c r="Z44" s="54">
        <f>Y44/X44</f>
        <v>0</v>
      </c>
      <c r="AA44" s="55">
        <v>952.82</v>
      </c>
      <c r="AB44" s="55">
        <v>0</v>
      </c>
      <c r="AC44" s="54">
        <v>0</v>
      </c>
      <c r="AD44" s="55">
        <v>952.82</v>
      </c>
      <c r="AE44" s="55">
        <v>0</v>
      </c>
      <c r="AF44" s="54">
        <f>AE44/AD44</f>
        <v>0</v>
      </c>
      <c r="AG44" s="55">
        <v>952.82</v>
      </c>
      <c r="AH44" s="55">
        <v>0</v>
      </c>
      <c r="AI44" s="54">
        <f>AH44/AG44</f>
        <v>0</v>
      </c>
      <c r="AJ44" s="55">
        <v>952.82</v>
      </c>
      <c r="AK44" s="55">
        <v>0</v>
      </c>
      <c r="AL44" s="54">
        <f>AK44/AJ44</f>
        <v>0</v>
      </c>
      <c r="AM44" s="55">
        <v>463.3</v>
      </c>
      <c r="AN44" s="55">
        <v>0</v>
      </c>
      <c r="AO44" s="54">
        <f>AN44/AM44</f>
        <v>0</v>
      </c>
      <c r="AP44" s="55">
        <v>0</v>
      </c>
      <c r="AQ44" s="55">
        <v>0</v>
      </c>
      <c r="AR44" s="54">
        <v>0</v>
      </c>
      <c r="AS44" s="262"/>
      <c r="AT44" s="275"/>
    </row>
    <row r="45" spans="1:46" ht="18.7" hidden="1" customHeight="1">
      <c r="A45" s="281"/>
      <c r="B45" s="253"/>
      <c r="C45" s="256"/>
      <c r="D45" s="256"/>
      <c r="E45" s="1" t="s">
        <v>72</v>
      </c>
      <c r="F45" s="22">
        <v>0</v>
      </c>
      <c r="G45" s="23">
        <v>0</v>
      </c>
      <c r="H45" s="2">
        <v>0</v>
      </c>
      <c r="I45" s="24">
        <v>0</v>
      </c>
      <c r="J45" s="21">
        <v>0</v>
      </c>
      <c r="K45" s="2">
        <v>0</v>
      </c>
      <c r="L45" s="21">
        <v>0</v>
      </c>
      <c r="M45" s="24">
        <v>0</v>
      </c>
      <c r="N45" s="2" t="e">
        <f t="shared" ref="N45" si="68">M45/L45</f>
        <v>#DIV/0!</v>
      </c>
      <c r="O45" s="24">
        <v>0</v>
      </c>
      <c r="P45" s="16">
        <v>0</v>
      </c>
      <c r="Q45" s="2">
        <v>0</v>
      </c>
      <c r="R45" s="5">
        <v>0</v>
      </c>
      <c r="S45" s="5">
        <v>0</v>
      </c>
      <c r="T45" s="2">
        <v>0</v>
      </c>
      <c r="U45" s="5">
        <v>0</v>
      </c>
      <c r="V45" s="5">
        <v>0</v>
      </c>
      <c r="W45" s="2">
        <v>0</v>
      </c>
      <c r="X45" s="5">
        <v>0</v>
      </c>
      <c r="Y45" s="5">
        <v>0</v>
      </c>
      <c r="Z45" s="2">
        <v>0</v>
      </c>
      <c r="AA45" s="5">
        <v>0</v>
      </c>
      <c r="AB45" s="5">
        <v>0</v>
      </c>
      <c r="AC45" s="2">
        <v>0</v>
      </c>
      <c r="AD45" s="5">
        <v>0</v>
      </c>
      <c r="AE45" s="5">
        <v>0</v>
      </c>
      <c r="AF45" s="2">
        <v>0</v>
      </c>
      <c r="AG45" s="5">
        <v>0</v>
      </c>
      <c r="AH45" s="5">
        <v>0</v>
      </c>
      <c r="AI45" s="2">
        <v>0</v>
      </c>
      <c r="AJ45" s="5">
        <v>0</v>
      </c>
      <c r="AK45" s="5">
        <v>0</v>
      </c>
      <c r="AL45" s="2">
        <v>0</v>
      </c>
      <c r="AM45" s="5">
        <v>0</v>
      </c>
      <c r="AN45" s="5">
        <v>0</v>
      </c>
      <c r="AO45" s="2">
        <v>0</v>
      </c>
      <c r="AP45" s="5">
        <v>0</v>
      </c>
      <c r="AQ45" s="5">
        <v>0</v>
      </c>
      <c r="AR45" s="2" t="e">
        <f t="shared" ref="AR45" si="69">AQ45/AP45</f>
        <v>#DIV/0!</v>
      </c>
      <c r="AS45" s="77"/>
      <c r="AT45" s="80" t="s">
        <v>71</v>
      </c>
    </row>
    <row r="46" spans="1:46" ht="18.7" customHeight="1">
      <c r="A46" s="276" t="s">
        <v>54</v>
      </c>
      <c r="B46" s="251" t="s">
        <v>61</v>
      </c>
      <c r="C46" s="254" t="s">
        <v>49</v>
      </c>
      <c r="D46" s="254">
        <v>6</v>
      </c>
      <c r="E46" s="75" t="s">
        <v>43</v>
      </c>
      <c r="F46" s="23">
        <f>SUM(F47:F48)</f>
        <v>4570</v>
      </c>
      <c r="G46" s="23">
        <f t="shared" ref="G46:AQ46" si="70">SUM(G47:G48)</f>
        <v>0</v>
      </c>
      <c r="H46" s="2">
        <f>G46/F46</f>
        <v>0</v>
      </c>
      <c r="I46" s="23">
        <f t="shared" si="70"/>
        <v>0</v>
      </c>
      <c r="J46" s="16">
        <f t="shared" si="70"/>
        <v>0</v>
      </c>
      <c r="K46" s="2">
        <v>0</v>
      </c>
      <c r="L46" s="16">
        <f t="shared" si="70"/>
        <v>0</v>
      </c>
      <c r="M46" s="23">
        <f t="shared" si="70"/>
        <v>0</v>
      </c>
      <c r="N46" s="2">
        <v>0</v>
      </c>
      <c r="O46" s="23">
        <f t="shared" si="70"/>
        <v>259</v>
      </c>
      <c r="P46" s="16">
        <v>0</v>
      </c>
      <c r="Q46" s="2">
        <f>P46/O46</f>
        <v>0</v>
      </c>
      <c r="R46" s="23">
        <f t="shared" si="70"/>
        <v>220.6</v>
      </c>
      <c r="S46" s="22">
        <f t="shared" si="70"/>
        <v>0</v>
      </c>
      <c r="T46" s="2">
        <f>S46/R46</f>
        <v>0</v>
      </c>
      <c r="U46" s="23">
        <f t="shared" si="70"/>
        <v>220.6</v>
      </c>
      <c r="V46" s="22">
        <v>99.99</v>
      </c>
      <c r="W46" s="2">
        <f>V46/U46</f>
        <v>0.45326382592928377</v>
      </c>
      <c r="X46" s="23">
        <f t="shared" si="70"/>
        <v>700.6</v>
      </c>
      <c r="Y46" s="23">
        <f t="shared" si="70"/>
        <v>0</v>
      </c>
      <c r="Z46" s="2">
        <f>Y46/X46</f>
        <v>0</v>
      </c>
      <c r="AA46" s="23">
        <f t="shared" si="70"/>
        <v>605.6</v>
      </c>
      <c r="AB46" s="23">
        <f t="shared" si="70"/>
        <v>0</v>
      </c>
      <c r="AC46" s="2">
        <f>AB46/AA46</f>
        <v>0</v>
      </c>
      <c r="AD46" s="23">
        <f t="shared" si="70"/>
        <v>605.6</v>
      </c>
      <c r="AE46" s="23">
        <f t="shared" si="70"/>
        <v>0</v>
      </c>
      <c r="AF46" s="2">
        <f>AE46/AD46</f>
        <v>0</v>
      </c>
      <c r="AG46" s="23">
        <f t="shared" si="70"/>
        <v>605.6</v>
      </c>
      <c r="AH46" s="23">
        <f t="shared" si="70"/>
        <v>0</v>
      </c>
      <c r="AI46" s="2">
        <f>AH46/AG46</f>
        <v>0</v>
      </c>
      <c r="AJ46" s="23">
        <f t="shared" si="70"/>
        <v>698.1</v>
      </c>
      <c r="AK46" s="23">
        <f t="shared" si="70"/>
        <v>0</v>
      </c>
      <c r="AL46" s="2">
        <f>AK46/AJ46</f>
        <v>0</v>
      </c>
      <c r="AM46" s="23">
        <f t="shared" si="70"/>
        <v>218.1</v>
      </c>
      <c r="AN46" s="23">
        <f t="shared" si="70"/>
        <v>0</v>
      </c>
      <c r="AO46" s="2">
        <f>AN46/AM46</f>
        <v>0</v>
      </c>
      <c r="AP46" s="23">
        <f t="shared" si="70"/>
        <v>436.2</v>
      </c>
      <c r="AQ46" s="23">
        <f t="shared" si="70"/>
        <v>0</v>
      </c>
      <c r="AR46" s="2">
        <f>AQ46/AP46</f>
        <v>0</v>
      </c>
      <c r="AS46" s="260" t="s">
        <v>88</v>
      </c>
      <c r="AT46" s="278" t="s">
        <v>101</v>
      </c>
    </row>
    <row r="47" spans="1:46" ht="16.5" customHeight="1">
      <c r="A47" s="277"/>
      <c r="B47" s="252"/>
      <c r="C47" s="255"/>
      <c r="D47" s="255"/>
      <c r="E47" s="1" t="s">
        <v>53</v>
      </c>
      <c r="F47" s="16">
        <f>I47+L47+O47+R47+U47+X47+AA47+AD47+AG47+AJ47+AM47+AP47</f>
        <v>0</v>
      </c>
      <c r="G47" s="16">
        <f>J47+M47+P47+S47+V47+Y47+AB47+AE47+AH47+AK47+AN47+AQ47</f>
        <v>0</v>
      </c>
      <c r="H47" s="2">
        <v>0</v>
      </c>
      <c r="I47" s="16">
        <v>0</v>
      </c>
      <c r="J47" s="16">
        <v>0</v>
      </c>
      <c r="K47" s="2">
        <v>0</v>
      </c>
      <c r="L47" s="16">
        <v>0</v>
      </c>
      <c r="M47" s="16">
        <v>0</v>
      </c>
      <c r="N47" s="2">
        <v>0</v>
      </c>
      <c r="O47" s="16">
        <v>0</v>
      </c>
      <c r="P47" s="16">
        <v>0</v>
      </c>
      <c r="Q47" s="2">
        <v>0</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261"/>
      <c r="AT47" s="279"/>
    </row>
    <row r="48" spans="1:46" ht="15.8" customHeight="1">
      <c r="A48" s="277"/>
      <c r="B48" s="252"/>
      <c r="C48" s="255"/>
      <c r="D48" s="255"/>
      <c r="E48" s="1" t="s">
        <v>41</v>
      </c>
      <c r="F48" s="68">
        <f>I48+L48+O48+R48+U48+X48+AA48+AD48+AG48+AJ48+AM48+AP48</f>
        <v>4570</v>
      </c>
      <c r="G48" s="68">
        <f>J48+M48+P48+S48+V48+Y48+AB48+AE48+AH48+AK48+AN48+AQ48</f>
        <v>0</v>
      </c>
      <c r="H48" s="2">
        <f>G48/F48</f>
        <v>0</v>
      </c>
      <c r="I48" s="69">
        <v>0</v>
      </c>
      <c r="J48" s="69">
        <v>0</v>
      </c>
      <c r="K48" s="2">
        <v>0</v>
      </c>
      <c r="L48" s="69">
        <v>0</v>
      </c>
      <c r="M48" s="68">
        <v>0</v>
      </c>
      <c r="N48" s="2">
        <v>0</v>
      </c>
      <c r="O48" s="5">
        <v>259</v>
      </c>
      <c r="P48" s="16">
        <v>0</v>
      </c>
      <c r="Q48" s="2">
        <f>P48/O48</f>
        <v>0</v>
      </c>
      <c r="R48" s="5">
        <v>220.6</v>
      </c>
      <c r="S48" s="29"/>
      <c r="T48" s="2">
        <f>S48/R48</f>
        <v>0</v>
      </c>
      <c r="U48" s="5">
        <v>220.6</v>
      </c>
      <c r="V48" s="16">
        <v>0</v>
      </c>
      <c r="W48" s="2">
        <f>V48/U48</f>
        <v>0</v>
      </c>
      <c r="X48" s="5">
        <v>700.6</v>
      </c>
      <c r="Y48" s="16">
        <v>0</v>
      </c>
      <c r="Z48" s="2">
        <f>Y48/X48</f>
        <v>0</v>
      </c>
      <c r="AA48" s="5">
        <v>605.6</v>
      </c>
      <c r="AB48" s="5">
        <v>0</v>
      </c>
      <c r="AC48" s="2">
        <f>AB48/AA48</f>
        <v>0</v>
      </c>
      <c r="AD48" s="5">
        <v>605.6</v>
      </c>
      <c r="AE48" s="5">
        <v>0</v>
      </c>
      <c r="AF48" s="2">
        <f>AE48/AD48</f>
        <v>0</v>
      </c>
      <c r="AG48" s="5">
        <v>605.6</v>
      </c>
      <c r="AH48" s="5">
        <v>0</v>
      </c>
      <c r="AI48" s="2">
        <f>AH48/AG48</f>
        <v>0</v>
      </c>
      <c r="AJ48" s="5">
        <v>698.1</v>
      </c>
      <c r="AK48" s="5">
        <v>0</v>
      </c>
      <c r="AL48" s="2">
        <f>AK48/AJ48</f>
        <v>0</v>
      </c>
      <c r="AM48" s="5">
        <v>218.1</v>
      </c>
      <c r="AN48" s="5">
        <v>0</v>
      </c>
      <c r="AO48" s="2">
        <f>AN48/AM48</f>
        <v>0</v>
      </c>
      <c r="AP48" s="5">
        <v>436.2</v>
      </c>
      <c r="AQ48" s="5">
        <v>0</v>
      </c>
      <c r="AR48" s="2">
        <f>AQ48/AP48</f>
        <v>0</v>
      </c>
      <c r="AS48" s="262"/>
      <c r="AT48" s="279"/>
    </row>
    <row r="49" spans="1:46" ht="14.3" customHeight="1">
      <c r="A49" s="270" t="s">
        <v>55</v>
      </c>
      <c r="B49" s="243"/>
      <c r="C49" s="243"/>
      <c r="D49" s="243"/>
      <c r="E49" s="42" t="s">
        <v>56</v>
      </c>
      <c r="F49" s="46">
        <f>SUM(F46+F42+F36+F35+F34+F31+F27+F24+F21+F18+F16)</f>
        <v>41582.151720000002</v>
      </c>
      <c r="G49" s="16">
        <f>G50+G51</f>
        <v>1098.8</v>
      </c>
      <c r="H49" s="2">
        <f t="shared" ref="H49:H51" si="71">G49/F49</f>
        <v>2.6424798971417921E-2</v>
      </c>
      <c r="I49" s="16">
        <f>SUM(I46+I42+I36+I35+I34+I31+I27+I24+I21+I18+I16)</f>
        <v>0</v>
      </c>
      <c r="J49" s="16">
        <f>SUM(J46+J42+J36+J35+J34+J31+J27+J24+J21+J18+J16)</f>
        <v>224.4</v>
      </c>
      <c r="K49" s="2">
        <v>0</v>
      </c>
      <c r="L49" s="16">
        <f>SUM(L46+L42+L36+L35+L34+L31+L27+L24+L21+L18+L16)</f>
        <v>874.4</v>
      </c>
      <c r="M49" s="16">
        <f>SUM(M46+M42+M36+M35+M34+M31+M27+M24+M21+M18+M16)</f>
        <v>874.4</v>
      </c>
      <c r="N49" s="2">
        <f t="shared" ref="N49" si="72">M49/L49</f>
        <v>1</v>
      </c>
      <c r="O49" s="16">
        <f>SUM(O46+O42+O36+O35+O34+O31+O27+O24+O21+O18+O16)</f>
        <v>898.4</v>
      </c>
      <c r="P49" s="16">
        <f>SUM(P46+P42+P36+P35+P34+P31+P27+P24+P21+P18+P16)</f>
        <v>0</v>
      </c>
      <c r="Q49" s="2">
        <f t="shared" ref="Q49" si="73">P49/O49</f>
        <v>0</v>
      </c>
      <c r="R49" s="16">
        <f>SUM(R46+R42+R36+R35+R34+R31+R27+R24+R21+R18+R16)</f>
        <v>860</v>
      </c>
      <c r="S49" s="16">
        <f>SUM(S46+S42+S36+S35+S34+S31+S27+S24+S21+S18+S16)</f>
        <v>0</v>
      </c>
      <c r="T49" s="2">
        <f t="shared" ref="T49" si="74">S49/R49</f>
        <v>0</v>
      </c>
      <c r="U49" s="16">
        <f>SUM(U46+U42+U36+U35+U34+U31+U27+U24+U21+U18+U16)</f>
        <v>850</v>
      </c>
      <c r="V49" s="16">
        <f>SUM(V46+V42+V36+V35+V34+V31+V27+V24+V21+V18+V16)</f>
        <v>99.99</v>
      </c>
      <c r="W49" s="2">
        <f t="shared" ref="W49" si="75">V49/U49</f>
        <v>0.11763529411764705</v>
      </c>
      <c r="X49" s="16">
        <f>SUM(X46+X42+X36+X35+X34+X31+X27+X24+X21+X18+X16)</f>
        <v>5817.2667200000005</v>
      </c>
      <c r="Y49" s="16">
        <f>SUM(Y46+Y42+Y36+Y35+Y34+Y31+Y27+Y24+Y21+Y18+Y16)</f>
        <v>0</v>
      </c>
      <c r="Z49" s="2">
        <f t="shared" ref="Z49" si="76">Y49/X49</f>
        <v>0</v>
      </c>
      <c r="AA49" s="16">
        <f>SUM(AA46+AA42+AA36+AA35+AA34+AA31+AA27+AA24+AA21+AA18+AA16)</f>
        <v>1668.42</v>
      </c>
      <c r="AB49" s="16">
        <f>SUM(AB46+AB42+AB36+AB35+AB34+AB31+AB27+AB24+AB21+AB18+AB16)</f>
        <v>0</v>
      </c>
      <c r="AC49" s="2">
        <f t="shared" ref="AC49" si="77">AB49/AA49</f>
        <v>0</v>
      </c>
      <c r="AD49" s="16">
        <f>SUM(AD46+AD42+AD36+AD35+AD34+AD31+AD27+AD24+AD21+AD18+AD16)</f>
        <v>1668.42</v>
      </c>
      <c r="AE49" s="16">
        <f>SUM(AE46+AE42+AE36+AE35+AE34+AE31+AE27+AE24+AE21+AE18+AE16)</f>
        <v>0</v>
      </c>
      <c r="AF49" s="2">
        <f t="shared" ref="AF49" si="78">AE49/AD49</f>
        <v>0</v>
      </c>
      <c r="AG49" s="16">
        <f>SUM(AG46+AG42+AG36+AG35+AG34+AG31+AG27+AG24+AG21+AG18+AG16)</f>
        <v>25466.724999999999</v>
      </c>
      <c r="AH49" s="16">
        <f>SUM(AH46+AH42+AH36+AH35+AH34+AH31+AH27+AH24+AH21+AH18+AH16)</f>
        <v>0</v>
      </c>
      <c r="AI49" s="2">
        <f t="shared" ref="AI49" si="79">AH49/AG49</f>
        <v>0</v>
      </c>
      <c r="AJ49" s="16">
        <f>SUM(AJ46+AJ42+AJ36+AJ35+AJ34+AJ31+AJ27+AJ24+AJ21+AJ18+AJ16)</f>
        <v>1820.92</v>
      </c>
      <c r="AK49" s="16">
        <f>SUM(AK46+AK42+AK36+AK35+AK34+AK31+AK27+AK24+AK21+AK18+AK16)</f>
        <v>0</v>
      </c>
      <c r="AL49" s="2">
        <f t="shared" ref="AL49" si="80">AK49/AJ49</f>
        <v>0</v>
      </c>
      <c r="AM49" s="16">
        <f>SUM(AM46+AM42+AM36+AM35+AM34+AM31+AM27+AM24+AM21+AM18+AM16)</f>
        <v>881.4</v>
      </c>
      <c r="AN49" s="16">
        <f>SUM(AN46+AN42+AN36+AN35+AN34+AN31+AN27+AN24+AN21+AN18+AN16)</f>
        <v>0</v>
      </c>
      <c r="AO49" s="2">
        <f t="shared" ref="AO49:AO51" si="81">AN49/AM49</f>
        <v>0</v>
      </c>
      <c r="AP49" s="16">
        <f>SUM(AP46+AP42+AP36+AP35+AP34+AP31+AP27+AP24+AP21+AP18+AP16)</f>
        <v>776.2</v>
      </c>
      <c r="AQ49" s="16">
        <f>SUM(AQ46+AQ42+AQ36+AQ35+AQ34+AQ31+AQ27+AQ24+AQ21+AQ18+AQ16)</f>
        <v>0</v>
      </c>
      <c r="AR49" s="31">
        <f t="shared" ref="AR49:AR51" si="82">AQ49/AP49</f>
        <v>0</v>
      </c>
      <c r="AS49" s="76"/>
      <c r="AT49" s="59"/>
    </row>
    <row r="50" spans="1:46" ht="17.7" customHeight="1">
      <c r="A50" s="270"/>
      <c r="B50" s="243"/>
      <c r="C50" s="243"/>
      <c r="D50" s="243"/>
      <c r="E50" s="32" t="s">
        <v>53</v>
      </c>
      <c r="F50" s="46">
        <f>SUM(F47+F43+F37+F32+F22+F28+F25+F19+F17)</f>
        <v>22608.39</v>
      </c>
      <c r="G50" s="16">
        <f t="shared" ref="G50:AP50" si="83">SUM(G47+G43+G37+G32+G22+G28+G25+G19+G17)</f>
        <v>0</v>
      </c>
      <c r="H50" s="2">
        <f t="shared" si="71"/>
        <v>0</v>
      </c>
      <c r="I50" s="16">
        <f t="shared" si="83"/>
        <v>0</v>
      </c>
      <c r="J50" s="16">
        <f t="shared" si="83"/>
        <v>0</v>
      </c>
      <c r="K50" s="2">
        <v>0</v>
      </c>
      <c r="L50" s="16">
        <f t="shared" si="83"/>
        <v>0</v>
      </c>
      <c r="M50" s="16">
        <f t="shared" si="83"/>
        <v>0</v>
      </c>
      <c r="N50" s="2">
        <v>0</v>
      </c>
      <c r="O50" s="16">
        <f t="shared" si="83"/>
        <v>0</v>
      </c>
      <c r="P50" s="16">
        <f t="shared" si="83"/>
        <v>0</v>
      </c>
      <c r="Q50" s="2">
        <v>0</v>
      </c>
      <c r="R50" s="16">
        <f t="shared" si="83"/>
        <v>0</v>
      </c>
      <c r="S50" s="16">
        <f t="shared" si="83"/>
        <v>0</v>
      </c>
      <c r="T50" s="16">
        <f t="shared" si="83"/>
        <v>0</v>
      </c>
      <c r="U50" s="16">
        <f t="shared" si="83"/>
        <v>0</v>
      </c>
      <c r="V50" s="16">
        <f t="shared" si="83"/>
        <v>0</v>
      </c>
      <c r="W50" s="16">
        <f t="shared" si="83"/>
        <v>0</v>
      </c>
      <c r="X50" s="16">
        <f t="shared" si="83"/>
        <v>0</v>
      </c>
      <c r="Y50" s="16">
        <f t="shared" si="83"/>
        <v>0</v>
      </c>
      <c r="Z50" s="16">
        <f t="shared" si="83"/>
        <v>0</v>
      </c>
      <c r="AA50" s="16">
        <f t="shared" si="83"/>
        <v>0</v>
      </c>
      <c r="AB50" s="16">
        <f t="shared" si="83"/>
        <v>0</v>
      </c>
      <c r="AC50" s="16">
        <f t="shared" si="83"/>
        <v>0</v>
      </c>
      <c r="AD50" s="16">
        <f t="shared" si="83"/>
        <v>0</v>
      </c>
      <c r="AE50" s="16">
        <f t="shared" si="83"/>
        <v>0</v>
      </c>
      <c r="AF50" s="16">
        <f t="shared" si="83"/>
        <v>0</v>
      </c>
      <c r="AG50" s="16">
        <f t="shared" si="83"/>
        <v>22608.39</v>
      </c>
      <c r="AH50" s="16">
        <f t="shared" si="83"/>
        <v>0</v>
      </c>
      <c r="AI50" s="16">
        <f t="shared" si="83"/>
        <v>0</v>
      </c>
      <c r="AJ50" s="16">
        <f t="shared" si="83"/>
        <v>0</v>
      </c>
      <c r="AK50" s="16">
        <f t="shared" si="83"/>
        <v>0</v>
      </c>
      <c r="AL50" s="16">
        <f t="shared" si="83"/>
        <v>0</v>
      </c>
      <c r="AM50" s="16">
        <f t="shared" si="83"/>
        <v>0</v>
      </c>
      <c r="AN50" s="16">
        <f t="shared" si="83"/>
        <v>0</v>
      </c>
      <c r="AO50" s="2">
        <v>0</v>
      </c>
      <c r="AP50" s="16">
        <f t="shared" si="83"/>
        <v>0</v>
      </c>
      <c r="AQ50" s="16">
        <v>0</v>
      </c>
      <c r="AR50" s="31">
        <v>0</v>
      </c>
      <c r="AS50" s="76"/>
      <c r="AT50" s="59"/>
    </row>
    <row r="51" spans="1:46" ht="23.95" customHeight="1">
      <c r="A51" s="270"/>
      <c r="B51" s="243"/>
      <c r="C51" s="243"/>
      <c r="D51" s="243"/>
      <c r="E51" s="32" t="s">
        <v>41</v>
      </c>
      <c r="F51" s="46">
        <f>SUM(F48+F44+F38+F33+F29+F26+F23+F20+F16)</f>
        <v>18973.761719999999</v>
      </c>
      <c r="G51" s="16">
        <f t="shared" ref="G51:AP51" si="84">SUM(G48+G44+G38+G33+G29+G26+G23+G20+G16)</f>
        <v>1098.8</v>
      </c>
      <c r="H51" s="2">
        <f t="shared" si="71"/>
        <v>5.7911552606975607E-2</v>
      </c>
      <c r="I51" s="16">
        <f t="shared" si="84"/>
        <v>0</v>
      </c>
      <c r="J51" s="16">
        <f t="shared" si="84"/>
        <v>224.4</v>
      </c>
      <c r="K51" s="2">
        <v>0</v>
      </c>
      <c r="L51" s="16">
        <f t="shared" si="84"/>
        <v>874.4</v>
      </c>
      <c r="M51" s="16">
        <f t="shared" si="84"/>
        <v>874.4</v>
      </c>
      <c r="N51" s="2">
        <v>0</v>
      </c>
      <c r="O51" s="16">
        <f>SUM(O48+O44+O38+O33+O29+O26+O23+O20+O16)</f>
        <v>898.4</v>
      </c>
      <c r="P51" s="16">
        <f t="shared" si="84"/>
        <v>0</v>
      </c>
      <c r="Q51" s="2">
        <v>0</v>
      </c>
      <c r="R51" s="16">
        <f t="shared" si="84"/>
        <v>860</v>
      </c>
      <c r="S51" s="16">
        <f t="shared" si="84"/>
        <v>0</v>
      </c>
      <c r="T51" s="16">
        <f t="shared" si="84"/>
        <v>0</v>
      </c>
      <c r="U51" s="16">
        <f t="shared" si="84"/>
        <v>850</v>
      </c>
      <c r="V51" s="16">
        <f t="shared" si="84"/>
        <v>0</v>
      </c>
      <c r="W51" s="16">
        <f t="shared" si="84"/>
        <v>0</v>
      </c>
      <c r="X51" s="16">
        <f t="shared" si="84"/>
        <v>5817.2667200000005</v>
      </c>
      <c r="Y51" s="16">
        <f t="shared" si="84"/>
        <v>0</v>
      </c>
      <c r="Z51" s="16">
        <f t="shared" si="84"/>
        <v>0</v>
      </c>
      <c r="AA51" s="16">
        <f t="shared" si="84"/>
        <v>1668.42</v>
      </c>
      <c r="AB51" s="16">
        <f t="shared" si="84"/>
        <v>0</v>
      </c>
      <c r="AC51" s="16">
        <f t="shared" si="84"/>
        <v>0</v>
      </c>
      <c r="AD51" s="16">
        <f t="shared" si="84"/>
        <v>1668.42</v>
      </c>
      <c r="AE51" s="16">
        <f t="shared" si="84"/>
        <v>0</v>
      </c>
      <c r="AF51" s="16">
        <f t="shared" si="84"/>
        <v>0</v>
      </c>
      <c r="AG51" s="16">
        <f t="shared" si="84"/>
        <v>2858.335</v>
      </c>
      <c r="AH51" s="16">
        <f t="shared" si="84"/>
        <v>0</v>
      </c>
      <c r="AI51" s="16">
        <f t="shared" si="84"/>
        <v>0</v>
      </c>
      <c r="AJ51" s="16">
        <f t="shared" si="84"/>
        <v>1820.92</v>
      </c>
      <c r="AK51" s="16">
        <f t="shared" si="84"/>
        <v>0</v>
      </c>
      <c r="AL51" s="16">
        <f t="shared" si="84"/>
        <v>0</v>
      </c>
      <c r="AM51" s="16">
        <f t="shared" si="84"/>
        <v>881.4</v>
      </c>
      <c r="AN51" s="16">
        <f t="shared" si="84"/>
        <v>0</v>
      </c>
      <c r="AO51" s="2">
        <f t="shared" si="81"/>
        <v>0</v>
      </c>
      <c r="AP51" s="16">
        <f t="shared" si="84"/>
        <v>776.2</v>
      </c>
      <c r="AQ51" s="16">
        <v>0</v>
      </c>
      <c r="AR51" s="31">
        <f t="shared" si="82"/>
        <v>0</v>
      </c>
      <c r="AS51" s="76"/>
      <c r="AT51" s="59"/>
    </row>
    <row r="52" spans="1:46" ht="0.7" customHeight="1" thickBot="1">
      <c r="A52" s="271"/>
      <c r="B52" s="272"/>
      <c r="C52" s="272"/>
      <c r="D52" s="272"/>
      <c r="E52" s="66" t="s">
        <v>77</v>
      </c>
      <c r="F52" s="60">
        <v>0</v>
      </c>
      <c r="G52" s="61">
        <f>P52</f>
        <v>0</v>
      </c>
      <c r="H52" s="62">
        <v>0</v>
      </c>
      <c r="I52" s="61">
        <v>0</v>
      </c>
      <c r="J52" s="61">
        <v>0</v>
      </c>
      <c r="K52" s="62">
        <v>0</v>
      </c>
      <c r="L52" s="61">
        <v>0</v>
      </c>
      <c r="M52" s="61">
        <v>0</v>
      </c>
      <c r="N52" s="62">
        <v>0</v>
      </c>
      <c r="O52" s="61">
        <v>0</v>
      </c>
      <c r="P52" s="61">
        <v>0</v>
      </c>
      <c r="Q52" s="62">
        <v>0</v>
      </c>
      <c r="R52" s="61">
        <v>0</v>
      </c>
      <c r="S52" s="61">
        <v>0</v>
      </c>
      <c r="T52" s="62">
        <v>0</v>
      </c>
      <c r="U52" s="61">
        <v>0</v>
      </c>
      <c r="V52" s="61">
        <v>0</v>
      </c>
      <c r="W52" s="62">
        <v>0</v>
      </c>
      <c r="X52" s="61">
        <v>0</v>
      </c>
      <c r="Y52" s="61">
        <v>0</v>
      </c>
      <c r="Z52" s="62">
        <v>0</v>
      </c>
      <c r="AA52" s="61">
        <v>0</v>
      </c>
      <c r="AB52" s="61">
        <v>0</v>
      </c>
      <c r="AC52" s="62">
        <v>0</v>
      </c>
      <c r="AD52" s="61">
        <v>0</v>
      </c>
      <c r="AE52" s="61">
        <v>0</v>
      </c>
      <c r="AF52" s="62">
        <v>0</v>
      </c>
      <c r="AG52" s="61">
        <v>0</v>
      </c>
      <c r="AH52" s="61">
        <v>0</v>
      </c>
      <c r="AI52" s="62">
        <v>0</v>
      </c>
      <c r="AJ52" s="61">
        <v>0</v>
      </c>
      <c r="AK52" s="61">
        <v>0</v>
      </c>
      <c r="AL52" s="62">
        <v>0</v>
      </c>
      <c r="AM52" s="61">
        <v>0</v>
      </c>
      <c r="AN52" s="61">
        <v>0</v>
      </c>
      <c r="AO52" s="62">
        <v>0</v>
      </c>
      <c r="AP52" s="61">
        <v>0</v>
      </c>
      <c r="AQ52" s="61">
        <v>1</v>
      </c>
      <c r="AR52" s="63">
        <v>0</v>
      </c>
      <c r="AS52" s="64"/>
      <c r="AT52" s="65"/>
    </row>
    <row r="53" spans="1:46" ht="32.950000000000003" customHeight="1">
      <c r="A53" s="257" t="s">
        <v>74</v>
      </c>
      <c r="B53" s="258"/>
      <c r="C53" s="258"/>
      <c r="D53" s="258"/>
      <c r="E53" s="258"/>
      <c r="F53" s="258"/>
      <c r="G53" s="258"/>
      <c r="H53" s="258"/>
      <c r="I53" s="258"/>
      <c r="J53" s="258"/>
      <c r="K53" s="258"/>
      <c r="L53" s="258"/>
      <c r="M53" s="258"/>
      <c r="N53" s="258"/>
      <c r="O53" s="258"/>
      <c r="P53" s="258"/>
      <c r="Q53" s="258"/>
      <c r="R53" s="258"/>
      <c r="S53" s="258"/>
      <c r="T53" s="258"/>
      <c r="U53" s="258"/>
    </row>
    <row r="54" spans="1:46" ht="14.3" customHeight="1">
      <c r="A54" s="257" t="s">
        <v>17</v>
      </c>
      <c r="B54" s="258"/>
      <c r="C54" s="258"/>
      <c r="D54" s="258"/>
      <c r="E54" s="258"/>
      <c r="F54" s="258"/>
      <c r="G54" s="258"/>
      <c r="H54" s="258"/>
      <c r="I54" s="258"/>
      <c r="J54" s="258"/>
      <c r="K54" s="258"/>
      <c r="L54" s="258"/>
      <c r="M54" s="258"/>
      <c r="N54" s="258"/>
      <c r="O54" s="258"/>
      <c r="P54" s="258"/>
      <c r="Q54" s="3"/>
      <c r="R54" s="259"/>
      <c r="S54" s="259"/>
      <c r="T54" s="259"/>
      <c r="U54" s="259"/>
      <c r="V54" s="259"/>
      <c r="W54" s="259"/>
      <c r="X54" s="259"/>
      <c r="Y54" s="259"/>
      <c r="Z54" s="259"/>
    </row>
    <row r="55" spans="1:46" ht="12.75" customHeight="1">
      <c r="A55" s="257" t="s">
        <v>18</v>
      </c>
      <c r="B55" s="258"/>
      <c r="C55" s="258"/>
      <c r="D55" s="258"/>
      <c r="E55" s="258"/>
      <c r="F55" s="258"/>
      <c r="G55" s="258"/>
      <c r="H55" s="258"/>
      <c r="I55" s="258"/>
      <c r="J55" s="258"/>
      <c r="K55" s="258"/>
      <c r="L55" s="258"/>
      <c r="M55" s="258"/>
      <c r="N55" s="258"/>
      <c r="O55" s="258"/>
      <c r="P55" s="258"/>
      <c r="Q55" s="258"/>
      <c r="R55" s="258"/>
      <c r="S55" s="258"/>
      <c r="T55" s="258"/>
      <c r="U55" s="258"/>
    </row>
    <row r="56" spans="1:46" ht="11.25" customHeight="1">
      <c r="A56" s="257" t="s">
        <v>19</v>
      </c>
      <c r="B56" s="258"/>
      <c r="C56" s="258"/>
      <c r="D56" s="258"/>
      <c r="E56" s="258"/>
      <c r="F56" s="258"/>
      <c r="G56" s="258"/>
      <c r="H56" s="258"/>
      <c r="I56" s="258"/>
      <c r="J56" s="258"/>
      <c r="K56" s="258"/>
      <c r="L56" s="258"/>
      <c r="M56" s="258"/>
      <c r="N56" s="258"/>
      <c r="O56" s="258"/>
      <c r="P56" s="258"/>
      <c r="Q56" s="258"/>
      <c r="R56" s="258"/>
    </row>
    <row r="57" spans="1:46" ht="12.4" customHeight="1">
      <c r="A57" s="25"/>
      <c r="AP57" s="11"/>
    </row>
    <row r="58" spans="1:46">
      <c r="A58" s="26"/>
      <c r="E58" s="11"/>
    </row>
    <row r="59" spans="1:46">
      <c r="A59" s="266" t="s">
        <v>94</v>
      </c>
      <c r="B59" s="224"/>
      <c r="C59" s="224"/>
      <c r="D59" s="224"/>
      <c r="E59" s="224"/>
      <c r="F59" s="224"/>
      <c r="G59" s="15"/>
      <c r="H59" s="225" t="s">
        <v>32</v>
      </c>
      <c r="I59" s="225"/>
      <c r="J59" s="225"/>
      <c r="K59" s="225"/>
      <c r="L59" s="225"/>
      <c r="M59" s="225"/>
      <c r="N59" s="225"/>
      <c r="O59" s="15"/>
      <c r="P59" s="15"/>
    </row>
    <row r="60" spans="1:46" ht="23.95" customHeight="1">
      <c r="A60" s="266" t="s">
        <v>93</v>
      </c>
      <c r="B60" s="224"/>
      <c r="C60" s="224"/>
      <c r="D60" s="224"/>
      <c r="E60" s="224"/>
      <c r="F60" s="15"/>
      <c r="G60" s="15"/>
      <c r="H60" s="224" t="s">
        <v>33</v>
      </c>
      <c r="I60" s="225"/>
      <c r="J60" s="225"/>
      <c r="K60" s="225"/>
      <c r="L60" s="225"/>
      <c r="M60" s="225"/>
      <c r="N60" s="225"/>
      <c r="O60" s="225"/>
      <c r="P60" s="225"/>
    </row>
    <row r="61" spans="1:46" ht="18" customHeight="1">
      <c r="A61" s="266" t="s">
        <v>96</v>
      </c>
      <c r="B61" s="224"/>
      <c r="C61" s="224"/>
      <c r="D61" s="224"/>
      <c r="E61" s="224"/>
      <c r="F61" s="224"/>
      <c r="G61" s="15"/>
      <c r="H61" s="224" t="s">
        <v>97</v>
      </c>
      <c r="I61" s="225"/>
      <c r="J61" s="225"/>
      <c r="K61" s="225"/>
      <c r="L61" s="225"/>
      <c r="M61" s="225"/>
      <c r="N61" s="225"/>
      <c r="O61" s="225"/>
      <c r="P61" s="225"/>
    </row>
    <row r="62" spans="1:46">
      <c r="A62" s="26"/>
      <c r="B62" s="26" t="s">
        <v>34</v>
      </c>
      <c r="C62" s="267"/>
      <c r="D62" s="267"/>
      <c r="E62" s="15"/>
      <c r="F62" s="15"/>
      <c r="G62" s="15"/>
      <c r="H62" s="15"/>
      <c r="I62" s="15"/>
      <c r="J62" s="15"/>
      <c r="K62" s="15"/>
      <c r="L62" s="15" t="s">
        <v>34</v>
      </c>
      <c r="M62" s="15"/>
      <c r="N62" s="267"/>
      <c r="O62" s="267"/>
      <c r="P62" s="15"/>
      <c r="Q62" s="15"/>
    </row>
    <row r="63" spans="1:46" ht="23.3" customHeight="1">
      <c r="A63" s="257" t="s">
        <v>57</v>
      </c>
      <c r="B63" s="268"/>
      <c r="C63" s="268"/>
      <c r="D63" s="268"/>
      <c r="E63" s="268"/>
      <c r="F63" s="268"/>
      <c r="G63" s="268"/>
      <c r="H63" s="269"/>
      <c r="I63" s="269"/>
      <c r="J63" s="15"/>
      <c r="K63" s="15"/>
      <c r="L63" s="15"/>
      <c r="M63" s="15"/>
      <c r="N63" s="15"/>
      <c r="O63" s="15"/>
      <c r="P63" s="15"/>
    </row>
    <row r="64" spans="1:46" ht="14.3" customHeight="1">
      <c r="A64" s="257" t="s">
        <v>82</v>
      </c>
      <c r="B64" s="268"/>
      <c r="C64" s="268"/>
      <c r="D64" s="268"/>
      <c r="E64" s="268"/>
      <c r="F64" s="268"/>
      <c r="G64" s="268"/>
      <c r="H64" s="269"/>
      <c r="I64" s="269"/>
      <c r="J64" s="15"/>
      <c r="K64" s="15"/>
      <c r="L64" s="15"/>
      <c r="M64" s="15"/>
      <c r="N64" s="15"/>
      <c r="O64" s="15"/>
      <c r="P64" s="15"/>
    </row>
    <row r="65" spans="1:36">
      <c r="A65" s="257" t="s">
        <v>58</v>
      </c>
      <c r="B65" s="265"/>
      <c r="C65" s="265"/>
      <c r="D65" s="265"/>
      <c r="E65" s="265"/>
      <c r="F65" s="227"/>
      <c r="G65" s="227"/>
      <c r="H65" s="227"/>
      <c r="I65" s="227"/>
    </row>
    <row r="66" spans="1:36" ht="15.65">
      <c r="A66" s="9"/>
    </row>
    <row r="67" spans="1:36">
      <c r="A67" s="26"/>
      <c r="AJ67" s="11"/>
    </row>
  </sheetData>
  <mergeCells count="140">
    <mergeCell ref="O1:U2"/>
    <mergeCell ref="AK1:AQ2"/>
    <mergeCell ref="A3:U3"/>
    <mergeCell ref="A4:AT4"/>
    <mergeCell ref="A5:AT5"/>
    <mergeCell ref="A7:A10"/>
    <mergeCell ref="B7:B10"/>
    <mergeCell ref="C7:C10"/>
    <mergeCell ref="D7:D10"/>
    <mergeCell ref="E7:E10"/>
    <mergeCell ref="F7:H7"/>
    <mergeCell ref="I7:AR7"/>
    <mergeCell ref="AS7:AS10"/>
    <mergeCell ref="AT7:AT10"/>
    <mergeCell ref="F8:H8"/>
    <mergeCell ref="I8:K8"/>
    <mergeCell ref="L8:N8"/>
    <mergeCell ref="O8:Q8"/>
    <mergeCell ref="R8:T8"/>
    <mergeCell ref="U8:W8"/>
    <mergeCell ref="O9:O10"/>
    <mergeCell ref="P9:P10"/>
    <mergeCell ref="Q9:Q10"/>
    <mergeCell ref="R9:R10"/>
    <mergeCell ref="S9:S10"/>
    <mergeCell ref="T9:T10"/>
    <mergeCell ref="AP8:AR8"/>
    <mergeCell ref="F9:F10"/>
    <mergeCell ref="G9:G10"/>
    <mergeCell ref="H9:H10"/>
    <mergeCell ref="I9:I10"/>
    <mergeCell ref="J9:J10"/>
    <mergeCell ref="K9:K10"/>
    <mergeCell ref="L9:L10"/>
    <mergeCell ref="M9:M10"/>
    <mergeCell ref="N9:N10"/>
    <mergeCell ref="X8:Z8"/>
    <mergeCell ref="AA8:AC8"/>
    <mergeCell ref="AD8:AF8"/>
    <mergeCell ref="AG8:AI8"/>
    <mergeCell ref="AJ8:AL8"/>
    <mergeCell ref="AM8:AO8"/>
    <mergeCell ref="AA9:AA10"/>
    <mergeCell ref="AB9:AB10"/>
    <mergeCell ref="AC9:AC10"/>
    <mergeCell ref="AD9:AD10"/>
    <mergeCell ref="AE9:AE10"/>
    <mergeCell ref="AF9:AF10"/>
    <mergeCell ref="U9:U10"/>
    <mergeCell ref="V9:V10"/>
    <mergeCell ref="W9:W10"/>
    <mergeCell ref="X9:X10"/>
    <mergeCell ref="Y9:Y10"/>
    <mergeCell ref="Z9:Z10"/>
    <mergeCell ref="AM9:AM10"/>
    <mergeCell ref="AN9:AN10"/>
    <mergeCell ref="AO9:AO10"/>
    <mergeCell ref="AP9:AP10"/>
    <mergeCell ref="AQ9:AQ10"/>
    <mergeCell ref="AR9:AR10"/>
    <mergeCell ref="AG9:AG10"/>
    <mergeCell ref="AH9:AH10"/>
    <mergeCell ref="AI9:AI10"/>
    <mergeCell ref="AJ9:AJ10"/>
    <mergeCell ref="AK9:AK10"/>
    <mergeCell ref="AL9:AL10"/>
    <mergeCell ref="B12:AT12"/>
    <mergeCell ref="A13:AR13"/>
    <mergeCell ref="A14:AR14"/>
    <mergeCell ref="B15:AT15"/>
    <mergeCell ref="B17:AT17"/>
    <mergeCell ref="A18:A20"/>
    <mergeCell ref="B18:B20"/>
    <mergeCell ref="C18:C20"/>
    <mergeCell ref="D18:D20"/>
    <mergeCell ref="AS18:AS20"/>
    <mergeCell ref="A24:A26"/>
    <mergeCell ref="B24:B26"/>
    <mergeCell ref="C24:C26"/>
    <mergeCell ref="D24:D26"/>
    <mergeCell ref="AS24:AS26"/>
    <mergeCell ref="AT24:AT26"/>
    <mergeCell ref="AT18:AT20"/>
    <mergeCell ref="A21:A23"/>
    <mergeCell ref="B21:B23"/>
    <mergeCell ref="C21:C23"/>
    <mergeCell ref="D21:D23"/>
    <mergeCell ref="AS21:AS23"/>
    <mergeCell ref="AT21:AT23"/>
    <mergeCell ref="AS36:AS38"/>
    <mergeCell ref="B39:AT39"/>
    <mergeCell ref="B30:AT30"/>
    <mergeCell ref="A31:A33"/>
    <mergeCell ref="B31:B33"/>
    <mergeCell ref="C31:C33"/>
    <mergeCell ref="D31:D33"/>
    <mergeCell ref="AS31:AS33"/>
    <mergeCell ref="A27:A29"/>
    <mergeCell ref="B27:B29"/>
    <mergeCell ref="C27:C29"/>
    <mergeCell ref="D27:D29"/>
    <mergeCell ref="AS27:AS29"/>
    <mergeCell ref="AT27:AT29"/>
    <mergeCell ref="A40:AR40"/>
    <mergeCell ref="A41:AR41"/>
    <mergeCell ref="A42:A45"/>
    <mergeCell ref="B42:B45"/>
    <mergeCell ref="C42:C45"/>
    <mergeCell ref="D42:D45"/>
    <mergeCell ref="A36:A38"/>
    <mergeCell ref="B36:B38"/>
    <mergeCell ref="C36:C38"/>
    <mergeCell ref="D36:D38"/>
    <mergeCell ref="A49:B52"/>
    <mergeCell ref="C49:C52"/>
    <mergeCell ref="D49:D52"/>
    <mergeCell ref="A53:U53"/>
    <mergeCell ref="A54:P54"/>
    <mergeCell ref="R54:Z54"/>
    <mergeCell ref="AS42:AS44"/>
    <mergeCell ref="AT42:AT44"/>
    <mergeCell ref="A46:A48"/>
    <mergeCell ref="B46:B48"/>
    <mergeCell ref="C46:C48"/>
    <mergeCell ref="D46:D48"/>
    <mergeCell ref="AS46:AS48"/>
    <mergeCell ref="AT46:AT48"/>
    <mergeCell ref="A65:I65"/>
    <mergeCell ref="A61:F61"/>
    <mergeCell ref="H61:P61"/>
    <mergeCell ref="C62:D62"/>
    <mergeCell ref="N62:O62"/>
    <mergeCell ref="A63:I63"/>
    <mergeCell ref="A64:I64"/>
    <mergeCell ref="A55:U55"/>
    <mergeCell ref="A56:R56"/>
    <mergeCell ref="A59:F59"/>
    <mergeCell ref="H59:N59"/>
    <mergeCell ref="A60:E60"/>
    <mergeCell ref="H60:P60"/>
  </mergeCells>
  <pageMargins left="0.6692913385826772" right="0.19685039370078741" top="0.74803149606299213" bottom="0.74803149606299213" header="0.31496062992125984" footer="0.31496062992125984"/>
  <pageSetup paperSize="9" scale="75" orientation="portrait" r:id="rId1"/>
  <colBreaks count="3" manualBreakCount="3">
    <brk id="11" max="64" man="1"/>
    <brk id="28" max="64" man="1"/>
    <brk id="42" max="64" man="1"/>
  </colBreaks>
</worksheet>
</file>

<file path=xl/worksheets/sheet3.xml><?xml version="1.0" encoding="utf-8"?>
<worksheet xmlns="http://schemas.openxmlformats.org/spreadsheetml/2006/main" xmlns:r="http://schemas.openxmlformats.org/officeDocument/2006/relationships">
  <dimension ref="A1:AV147"/>
  <sheetViews>
    <sheetView view="pageBreakPreview" topLeftCell="A8" zoomScale="75" zoomScaleNormal="100" zoomScaleSheetLayoutView="75" workbookViewId="0">
      <pane xSplit="7" ySplit="6" topLeftCell="H70" activePane="bottomRight" state="frozen"/>
      <selection activeCell="A8" sqref="A8"/>
      <selection pane="topRight" activeCell="H8" sqref="H8"/>
      <selection pane="bottomLeft" activeCell="A14" sqref="A14"/>
      <selection pane="bottomRight" activeCell="O145" sqref="O145"/>
    </sheetView>
  </sheetViews>
  <sheetFormatPr defaultColWidth="9.125" defaultRowHeight="11.55"/>
  <cols>
    <col min="1" max="1" width="7.375" style="170" customWidth="1"/>
    <col min="2" max="2" width="30.625" style="167" customWidth="1"/>
    <col min="3" max="3" width="9.875" style="167" customWidth="1"/>
    <col min="4" max="4" width="15.625" style="82" customWidth="1"/>
    <col min="5" max="5" width="10.375" style="83" customWidth="1"/>
    <col min="6" max="6" width="7.875" style="83" customWidth="1"/>
    <col min="7" max="7" width="8.375" style="83" customWidth="1"/>
    <col min="8" max="8" width="7.375" style="83" customWidth="1"/>
    <col min="9" max="9" width="6.875" style="83" customWidth="1"/>
    <col min="10" max="10" width="9.375" style="84" customWidth="1"/>
    <col min="11" max="11" width="8.375" style="83" customWidth="1"/>
    <col min="12" max="12" width="7.375" style="83" customWidth="1"/>
    <col min="13" max="13" width="7.625" style="84" customWidth="1"/>
    <col min="14" max="14" width="7.625" style="83" customWidth="1"/>
    <col min="15" max="15" width="8.375" style="83" customWidth="1"/>
    <col min="16" max="16" width="8.375" style="84" customWidth="1"/>
    <col min="17" max="17" width="8.125" style="83" customWidth="1"/>
    <col min="18" max="18" width="7.875" style="183" customWidth="1"/>
    <col min="19" max="19" width="9.375" style="84" customWidth="1"/>
    <col min="20" max="20" width="8" style="83" customWidth="1"/>
    <col min="21" max="21" width="6.375" style="83" customWidth="1"/>
    <col min="22" max="22" width="7.625" style="84" customWidth="1"/>
    <col min="23" max="23" width="8.375" style="83" customWidth="1"/>
    <col min="24" max="24" width="7.375" style="87" customWidth="1"/>
    <col min="25" max="25" width="7.625" style="84" customWidth="1"/>
    <col min="26" max="26" width="10" style="83" customWidth="1"/>
    <col min="27" max="27" width="7.375" style="83" customWidth="1"/>
    <col min="28" max="28" width="7.625" style="83" customWidth="1"/>
    <col min="29" max="29" width="8.375" style="83" customWidth="1"/>
    <col min="30" max="30" width="7.125" style="83" customWidth="1"/>
    <col min="31" max="31" width="7.375" style="83" customWidth="1"/>
    <col min="32" max="32" width="8.625" style="83" customWidth="1"/>
    <col min="33" max="33" width="7.625" style="83" customWidth="1"/>
    <col min="34" max="34" width="7.125" style="83" customWidth="1"/>
    <col min="35" max="35" width="9.625" style="83" customWidth="1"/>
    <col min="36" max="36" width="8.875" style="83" customWidth="1"/>
    <col min="37" max="37" width="8.375" style="83" customWidth="1"/>
    <col min="38" max="38" width="8.125" style="83" customWidth="1"/>
    <col min="39" max="39" width="9.375" style="83" customWidth="1"/>
    <col min="40" max="40" width="8" style="83" customWidth="1"/>
    <col min="41" max="41" width="8.375" style="83" customWidth="1"/>
    <col min="42" max="42" width="8.625" style="84" customWidth="1"/>
    <col min="43" max="43" width="8.25" style="84" customWidth="1"/>
    <col min="44" max="44" width="68.375" style="82" customWidth="1"/>
    <col min="45" max="45" width="103.75" style="82" customWidth="1"/>
    <col min="46" max="16384" width="9.125" style="82"/>
  </cols>
  <sheetData>
    <row r="1" spans="1:45" ht="17.149999999999999" customHeight="1">
      <c r="A1" s="166"/>
      <c r="M1" s="85"/>
      <c r="U1" s="86"/>
      <c r="AJ1" s="306" t="s">
        <v>110</v>
      </c>
      <c r="AK1" s="306"/>
      <c r="AL1" s="306"/>
      <c r="AM1" s="306"/>
      <c r="AN1" s="306"/>
      <c r="AO1" s="306"/>
      <c r="AP1" s="306"/>
      <c r="AQ1" s="306"/>
      <c r="AR1" s="306"/>
    </row>
    <row r="2" spans="1:45" ht="21.75" customHeight="1">
      <c r="A2" s="168"/>
      <c r="B2" s="169"/>
      <c r="C2" s="169"/>
      <c r="D2" s="156"/>
      <c r="E2" s="86"/>
      <c r="F2" s="86"/>
      <c r="G2" s="86"/>
      <c r="H2" s="86"/>
      <c r="I2" s="86"/>
      <c r="J2" s="88"/>
      <c r="K2" s="86"/>
      <c r="L2" s="86"/>
      <c r="M2" s="88"/>
      <c r="U2" s="86"/>
      <c r="V2" s="88"/>
      <c r="W2" s="86"/>
      <c r="Y2" s="88"/>
      <c r="Z2" s="86"/>
      <c r="AA2" s="86"/>
      <c r="AB2" s="86"/>
      <c r="AC2" s="86"/>
      <c r="AD2" s="86"/>
      <c r="AE2" s="86"/>
      <c r="AF2" s="86"/>
      <c r="AG2" s="86"/>
      <c r="AH2" s="86"/>
      <c r="AI2" s="86"/>
      <c r="AJ2" s="306"/>
      <c r="AK2" s="306"/>
      <c r="AL2" s="306"/>
      <c r="AM2" s="306"/>
      <c r="AN2" s="306"/>
      <c r="AO2" s="306"/>
      <c r="AP2" s="306"/>
      <c r="AQ2" s="306"/>
      <c r="AR2" s="306"/>
      <c r="AS2" s="156"/>
    </row>
    <row r="3" spans="1:45" ht="6.8" customHeight="1">
      <c r="A3" s="168"/>
      <c r="B3" s="169"/>
      <c r="C3" s="169"/>
      <c r="D3" s="156"/>
      <c r="E3" s="86"/>
      <c r="F3" s="86"/>
      <c r="G3" s="86"/>
      <c r="H3" s="86"/>
      <c r="I3" s="86"/>
      <c r="J3" s="88"/>
      <c r="K3" s="86"/>
      <c r="L3" s="86"/>
      <c r="M3" s="88"/>
      <c r="U3" s="86"/>
      <c r="V3" s="88"/>
      <c r="W3" s="86"/>
      <c r="Y3" s="88"/>
      <c r="Z3" s="86"/>
      <c r="AA3" s="86"/>
      <c r="AB3" s="86"/>
      <c r="AC3" s="86"/>
      <c r="AD3" s="86"/>
      <c r="AE3" s="86"/>
      <c r="AF3" s="86"/>
      <c r="AG3" s="86"/>
      <c r="AH3" s="86"/>
      <c r="AI3" s="86"/>
      <c r="AJ3" s="160"/>
      <c r="AK3" s="160"/>
      <c r="AL3" s="160"/>
      <c r="AM3" s="160"/>
      <c r="AN3" s="160"/>
      <c r="AO3" s="160"/>
      <c r="AP3" s="89"/>
      <c r="AQ3" s="89"/>
      <c r="AR3" s="160"/>
      <c r="AS3" s="156"/>
    </row>
    <row r="4" spans="1:45" ht="16.3" customHeight="1">
      <c r="B4" s="169"/>
      <c r="C4" s="169"/>
      <c r="D4" s="156"/>
      <c r="E4" s="88"/>
      <c r="F4" s="156"/>
      <c r="G4" s="88"/>
      <c r="H4" s="88"/>
      <c r="I4" s="156"/>
      <c r="J4" s="88"/>
      <c r="K4" s="156"/>
      <c r="L4" s="156"/>
      <c r="M4" s="88"/>
      <c r="N4" s="156"/>
      <c r="O4" s="156"/>
      <c r="P4" s="88"/>
      <c r="Q4" s="156"/>
      <c r="R4" s="169"/>
      <c r="S4" s="88"/>
      <c r="T4" s="156"/>
      <c r="U4" s="86"/>
      <c r="AO4" s="90"/>
      <c r="AR4" s="81" t="s">
        <v>111</v>
      </c>
    </row>
    <row r="5" spans="1:45" ht="15.65" customHeight="1">
      <c r="A5" s="307" t="s">
        <v>89</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row>
    <row r="6" spans="1:45" ht="17.149999999999999" customHeight="1">
      <c r="A6" s="308" t="s">
        <v>180</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row>
    <row r="7" spans="1:45" ht="8.85" customHeight="1">
      <c r="A7" s="171"/>
      <c r="B7" s="172"/>
      <c r="C7" s="172"/>
      <c r="D7" s="91"/>
      <c r="E7" s="92"/>
      <c r="F7" s="92"/>
      <c r="G7" s="92"/>
      <c r="H7" s="92"/>
      <c r="I7" s="92"/>
      <c r="J7" s="93"/>
      <c r="K7" s="92"/>
      <c r="L7" s="92"/>
      <c r="M7" s="93"/>
      <c r="N7" s="92"/>
      <c r="O7" s="92"/>
      <c r="P7" s="93"/>
      <c r="Q7" s="92"/>
      <c r="R7" s="146"/>
      <c r="S7" s="93"/>
      <c r="T7" s="92"/>
      <c r="U7" s="92"/>
      <c r="V7" s="93"/>
      <c r="W7" s="92"/>
      <c r="X7" s="94"/>
      <c r="Y7" s="93"/>
      <c r="Z7" s="92"/>
      <c r="AA7" s="92"/>
      <c r="AB7" s="92"/>
      <c r="AC7" s="92"/>
      <c r="AD7" s="92"/>
      <c r="AE7" s="92"/>
      <c r="AF7" s="92"/>
      <c r="AG7" s="92"/>
      <c r="AH7" s="92"/>
      <c r="AI7" s="92"/>
      <c r="AJ7" s="92"/>
      <c r="AK7" s="92"/>
      <c r="AL7" s="92"/>
      <c r="AM7" s="92"/>
      <c r="AN7" s="92"/>
      <c r="AO7" s="92"/>
      <c r="AP7" s="93"/>
      <c r="AQ7" s="93"/>
      <c r="AR7" s="91"/>
      <c r="AS7" s="91"/>
    </row>
    <row r="8" spans="1:45" ht="12.9" customHeight="1">
      <c r="A8" s="309" t="s">
        <v>0</v>
      </c>
      <c r="B8" s="309" t="s">
        <v>187</v>
      </c>
      <c r="C8" s="309" t="s">
        <v>184</v>
      </c>
      <c r="D8" s="311" t="s">
        <v>21</v>
      </c>
      <c r="E8" s="297" t="s">
        <v>185</v>
      </c>
      <c r="F8" s="298"/>
      <c r="G8" s="299"/>
      <c r="H8" s="303" t="s">
        <v>5</v>
      </c>
      <c r="I8" s="303"/>
      <c r="J8" s="303"/>
      <c r="K8" s="303"/>
      <c r="L8" s="303"/>
      <c r="M8" s="303"/>
      <c r="N8" s="303"/>
      <c r="O8" s="303"/>
      <c r="P8" s="30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1" t="s">
        <v>6</v>
      </c>
      <c r="AS8" s="315" t="s">
        <v>7</v>
      </c>
    </row>
    <row r="9" spans="1:45" ht="18.7" customHeight="1">
      <c r="A9" s="309"/>
      <c r="B9" s="310"/>
      <c r="C9" s="309"/>
      <c r="D9" s="312"/>
      <c r="E9" s="300"/>
      <c r="F9" s="301"/>
      <c r="G9" s="302"/>
      <c r="H9" s="303" t="s">
        <v>8</v>
      </c>
      <c r="I9" s="303"/>
      <c r="J9" s="303"/>
      <c r="K9" s="303" t="s">
        <v>22</v>
      </c>
      <c r="L9" s="303"/>
      <c r="M9" s="303"/>
      <c r="N9" s="303" t="s">
        <v>23</v>
      </c>
      <c r="O9" s="303"/>
      <c r="P9" s="303"/>
      <c r="Q9" s="303" t="s">
        <v>24</v>
      </c>
      <c r="R9" s="303"/>
      <c r="S9" s="303"/>
      <c r="T9" s="303" t="s">
        <v>25</v>
      </c>
      <c r="U9" s="303"/>
      <c r="V9" s="303"/>
      <c r="W9" s="303" t="s">
        <v>26</v>
      </c>
      <c r="X9" s="303"/>
      <c r="Y9" s="303"/>
      <c r="Z9" s="303" t="s">
        <v>27</v>
      </c>
      <c r="AA9" s="303"/>
      <c r="AB9" s="303"/>
      <c r="AC9" s="303" t="s">
        <v>28</v>
      </c>
      <c r="AD9" s="303"/>
      <c r="AE9" s="303"/>
      <c r="AF9" s="303" t="s">
        <v>29</v>
      </c>
      <c r="AG9" s="303"/>
      <c r="AH9" s="303"/>
      <c r="AI9" s="305" t="s">
        <v>30</v>
      </c>
      <c r="AJ9" s="305"/>
      <c r="AK9" s="305"/>
      <c r="AL9" s="305" t="s">
        <v>31</v>
      </c>
      <c r="AM9" s="305"/>
      <c r="AN9" s="305"/>
      <c r="AO9" s="303" t="s">
        <v>9</v>
      </c>
      <c r="AP9" s="303"/>
      <c r="AQ9" s="303"/>
      <c r="AR9" s="311"/>
      <c r="AS9" s="316"/>
    </row>
    <row r="10" spans="1:45">
      <c r="A10" s="309"/>
      <c r="B10" s="310"/>
      <c r="C10" s="309"/>
      <c r="D10" s="312"/>
      <c r="E10" s="303" t="s">
        <v>10</v>
      </c>
      <c r="F10" s="305" t="s">
        <v>11</v>
      </c>
      <c r="G10" s="314" t="s">
        <v>12</v>
      </c>
      <c r="H10" s="303" t="s">
        <v>10</v>
      </c>
      <c r="I10" s="303" t="s">
        <v>11</v>
      </c>
      <c r="J10" s="304" t="s">
        <v>12</v>
      </c>
      <c r="K10" s="303" t="s">
        <v>10</v>
      </c>
      <c r="L10" s="303" t="s">
        <v>11</v>
      </c>
      <c r="M10" s="304" t="s">
        <v>12</v>
      </c>
      <c r="N10" s="303" t="s">
        <v>10</v>
      </c>
      <c r="O10" s="303" t="s">
        <v>11</v>
      </c>
      <c r="P10" s="304" t="s">
        <v>12</v>
      </c>
      <c r="Q10" s="303" t="s">
        <v>10</v>
      </c>
      <c r="R10" s="305" t="s">
        <v>11</v>
      </c>
      <c r="S10" s="304" t="s">
        <v>12</v>
      </c>
      <c r="T10" s="303" t="s">
        <v>10</v>
      </c>
      <c r="U10" s="303" t="s">
        <v>11</v>
      </c>
      <c r="V10" s="304" t="s">
        <v>12</v>
      </c>
      <c r="W10" s="303" t="s">
        <v>10</v>
      </c>
      <c r="X10" s="303" t="s">
        <v>11</v>
      </c>
      <c r="Y10" s="304" t="s">
        <v>12</v>
      </c>
      <c r="Z10" s="303" t="s">
        <v>10</v>
      </c>
      <c r="AA10" s="303" t="s">
        <v>11</v>
      </c>
      <c r="AB10" s="314" t="s">
        <v>12</v>
      </c>
      <c r="AC10" s="303" t="s">
        <v>10</v>
      </c>
      <c r="AD10" s="303" t="s">
        <v>11</v>
      </c>
      <c r="AE10" s="314" t="s">
        <v>12</v>
      </c>
      <c r="AF10" s="303" t="s">
        <v>10</v>
      </c>
      <c r="AG10" s="303" t="s">
        <v>11</v>
      </c>
      <c r="AH10" s="314" t="s">
        <v>12</v>
      </c>
      <c r="AI10" s="305" t="s">
        <v>10</v>
      </c>
      <c r="AJ10" s="305" t="s">
        <v>11</v>
      </c>
      <c r="AK10" s="335" t="s">
        <v>12</v>
      </c>
      <c r="AL10" s="305" t="s">
        <v>10</v>
      </c>
      <c r="AM10" s="305" t="s">
        <v>11</v>
      </c>
      <c r="AN10" s="335" t="s">
        <v>12</v>
      </c>
      <c r="AO10" s="303" t="s">
        <v>10</v>
      </c>
      <c r="AP10" s="318" t="s">
        <v>11</v>
      </c>
      <c r="AQ10" s="304" t="s">
        <v>12</v>
      </c>
      <c r="AR10" s="311"/>
      <c r="AS10" s="316"/>
    </row>
    <row r="11" spans="1:45" ht="14.3" customHeight="1">
      <c r="A11" s="309"/>
      <c r="B11" s="310"/>
      <c r="C11" s="309"/>
      <c r="D11" s="312"/>
      <c r="E11" s="303"/>
      <c r="F11" s="305"/>
      <c r="G11" s="314"/>
      <c r="H11" s="303"/>
      <c r="I11" s="303"/>
      <c r="J11" s="304"/>
      <c r="K11" s="303"/>
      <c r="L11" s="303"/>
      <c r="M11" s="304"/>
      <c r="N11" s="303"/>
      <c r="O11" s="303"/>
      <c r="P11" s="304"/>
      <c r="Q11" s="303"/>
      <c r="R11" s="305"/>
      <c r="S11" s="304"/>
      <c r="T11" s="303"/>
      <c r="U11" s="303"/>
      <c r="V11" s="304"/>
      <c r="W11" s="303"/>
      <c r="X11" s="303"/>
      <c r="Y11" s="304"/>
      <c r="Z11" s="303"/>
      <c r="AA11" s="303"/>
      <c r="AB11" s="314"/>
      <c r="AC11" s="303"/>
      <c r="AD11" s="303"/>
      <c r="AE11" s="314"/>
      <c r="AF11" s="303"/>
      <c r="AG11" s="303"/>
      <c r="AH11" s="314"/>
      <c r="AI11" s="305"/>
      <c r="AJ11" s="305"/>
      <c r="AK11" s="335"/>
      <c r="AL11" s="305"/>
      <c r="AM11" s="305"/>
      <c r="AN11" s="335"/>
      <c r="AO11" s="303"/>
      <c r="AP11" s="318"/>
      <c r="AQ11" s="304"/>
      <c r="AR11" s="311"/>
      <c r="AS11" s="317"/>
    </row>
    <row r="12" spans="1:45" s="96" customFormat="1" ht="14.3" customHeight="1">
      <c r="A12" s="173">
        <v>1</v>
      </c>
      <c r="B12" s="173">
        <v>2</v>
      </c>
      <c r="C12" s="173">
        <v>3</v>
      </c>
      <c r="D12" s="95" t="s">
        <v>189</v>
      </c>
      <c r="E12" s="95" t="s">
        <v>190</v>
      </c>
      <c r="F12" s="95" t="s">
        <v>191</v>
      </c>
      <c r="G12" s="95" t="s">
        <v>188</v>
      </c>
      <c r="H12" s="223">
        <v>8</v>
      </c>
      <c r="I12" s="223">
        <v>9</v>
      </c>
      <c r="J12" s="223">
        <v>10</v>
      </c>
      <c r="K12" s="223">
        <v>11</v>
      </c>
      <c r="L12" s="223">
        <v>12</v>
      </c>
      <c r="M12" s="223">
        <v>13</v>
      </c>
      <c r="N12" s="223">
        <v>14</v>
      </c>
      <c r="O12" s="223">
        <v>15</v>
      </c>
      <c r="P12" s="223">
        <v>16</v>
      </c>
      <c r="Q12" s="223">
        <v>17</v>
      </c>
      <c r="R12" s="223">
        <v>18</v>
      </c>
      <c r="S12" s="223">
        <v>19</v>
      </c>
      <c r="T12" s="223">
        <v>20</v>
      </c>
      <c r="U12" s="223">
        <v>21</v>
      </c>
      <c r="V12" s="223">
        <v>22</v>
      </c>
      <c r="W12" s="223">
        <v>23</v>
      </c>
      <c r="X12" s="223">
        <v>24</v>
      </c>
      <c r="Y12" s="223">
        <v>25</v>
      </c>
      <c r="Z12" s="223">
        <v>26</v>
      </c>
      <c r="AA12" s="223">
        <v>27</v>
      </c>
      <c r="AB12" s="223">
        <v>28</v>
      </c>
      <c r="AC12" s="223">
        <v>29</v>
      </c>
      <c r="AD12" s="223">
        <v>30</v>
      </c>
      <c r="AE12" s="223">
        <v>31</v>
      </c>
      <c r="AF12" s="223">
        <v>32</v>
      </c>
      <c r="AG12" s="223">
        <v>33</v>
      </c>
      <c r="AH12" s="223">
        <v>34</v>
      </c>
      <c r="AI12" s="223">
        <v>35</v>
      </c>
      <c r="AJ12" s="223">
        <v>36</v>
      </c>
      <c r="AK12" s="223">
        <v>37</v>
      </c>
      <c r="AL12" s="223">
        <v>38</v>
      </c>
      <c r="AM12" s="223">
        <v>39</v>
      </c>
      <c r="AN12" s="223">
        <v>40</v>
      </c>
      <c r="AO12" s="223">
        <v>41</v>
      </c>
      <c r="AP12" s="223">
        <v>42</v>
      </c>
      <c r="AQ12" s="223">
        <v>43</v>
      </c>
      <c r="AR12" s="223">
        <v>44</v>
      </c>
      <c r="AS12" s="223">
        <v>45</v>
      </c>
    </row>
    <row r="13" spans="1:45" ht="14.95" customHeight="1">
      <c r="A13" s="174" t="s">
        <v>14</v>
      </c>
      <c r="B13" s="319" t="s">
        <v>36</v>
      </c>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row>
    <row r="14" spans="1:45" s="99" customFormat="1" ht="18" customHeight="1">
      <c r="A14" s="320" t="s">
        <v>15</v>
      </c>
      <c r="B14" s="323" t="s">
        <v>123</v>
      </c>
      <c r="C14" s="326" t="s">
        <v>136</v>
      </c>
      <c r="D14" s="97" t="s">
        <v>43</v>
      </c>
      <c r="E14" s="103">
        <f t="shared" ref="E14:AQ17" si="0">SUM(E19+E24+E29)</f>
        <v>2755.1</v>
      </c>
      <c r="F14" s="103">
        <f t="shared" si="0"/>
        <v>0</v>
      </c>
      <c r="G14" s="103">
        <f t="shared" si="0"/>
        <v>0</v>
      </c>
      <c r="H14" s="103">
        <f t="shared" si="0"/>
        <v>0</v>
      </c>
      <c r="I14" s="103">
        <f t="shared" si="0"/>
        <v>0</v>
      </c>
      <c r="J14" s="103">
        <f t="shared" si="0"/>
        <v>0</v>
      </c>
      <c r="K14" s="103">
        <f t="shared" si="0"/>
        <v>0</v>
      </c>
      <c r="L14" s="103">
        <f t="shared" si="0"/>
        <v>0</v>
      </c>
      <c r="M14" s="103">
        <f t="shared" si="0"/>
        <v>0</v>
      </c>
      <c r="N14" s="103">
        <f t="shared" si="0"/>
        <v>0</v>
      </c>
      <c r="O14" s="103">
        <f t="shared" si="0"/>
        <v>0</v>
      </c>
      <c r="P14" s="103">
        <f t="shared" si="0"/>
        <v>0</v>
      </c>
      <c r="Q14" s="103">
        <f t="shared" si="0"/>
        <v>0</v>
      </c>
      <c r="R14" s="141">
        <f t="shared" si="0"/>
        <v>0</v>
      </c>
      <c r="S14" s="103">
        <f t="shared" si="0"/>
        <v>0</v>
      </c>
      <c r="T14" s="103">
        <f t="shared" si="0"/>
        <v>0</v>
      </c>
      <c r="U14" s="103">
        <f t="shared" si="0"/>
        <v>0</v>
      </c>
      <c r="V14" s="103">
        <f t="shared" si="0"/>
        <v>0</v>
      </c>
      <c r="W14" s="103">
        <f t="shared" si="0"/>
        <v>0</v>
      </c>
      <c r="X14" s="103">
        <f t="shared" si="0"/>
        <v>0</v>
      </c>
      <c r="Y14" s="103">
        <f t="shared" si="0"/>
        <v>0</v>
      </c>
      <c r="Z14" s="103">
        <f t="shared" si="0"/>
        <v>0</v>
      </c>
      <c r="AA14" s="103">
        <f t="shared" si="0"/>
        <v>0</v>
      </c>
      <c r="AB14" s="103">
        <f t="shared" si="0"/>
        <v>0</v>
      </c>
      <c r="AC14" s="103">
        <f t="shared" si="0"/>
        <v>0</v>
      </c>
      <c r="AD14" s="103">
        <f t="shared" si="0"/>
        <v>0</v>
      </c>
      <c r="AE14" s="103">
        <f t="shared" si="0"/>
        <v>0</v>
      </c>
      <c r="AF14" s="103">
        <f t="shared" si="0"/>
        <v>1374.6</v>
      </c>
      <c r="AG14" s="103">
        <f t="shared" si="0"/>
        <v>0</v>
      </c>
      <c r="AH14" s="103">
        <f t="shared" si="0"/>
        <v>0</v>
      </c>
      <c r="AI14" s="103">
        <f t="shared" si="0"/>
        <v>0</v>
      </c>
      <c r="AJ14" s="103">
        <f t="shared" si="0"/>
        <v>0</v>
      </c>
      <c r="AK14" s="103">
        <f t="shared" si="0"/>
        <v>0</v>
      </c>
      <c r="AL14" s="103">
        <f t="shared" si="0"/>
        <v>1380.5</v>
      </c>
      <c r="AM14" s="103">
        <f t="shared" si="0"/>
        <v>0</v>
      </c>
      <c r="AN14" s="103">
        <f t="shared" si="0"/>
        <v>0</v>
      </c>
      <c r="AO14" s="103">
        <f t="shared" si="0"/>
        <v>0</v>
      </c>
      <c r="AP14" s="103">
        <f t="shared" si="0"/>
        <v>0</v>
      </c>
      <c r="AQ14" s="103">
        <f t="shared" si="0"/>
        <v>0</v>
      </c>
      <c r="AR14" s="329" t="s">
        <v>174</v>
      </c>
      <c r="AS14" s="332"/>
    </row>
    <row r="15" spans="1:45" ht="23.95" customHeight="1">
      <c r="A15" s="321"/>
      <c r="B15" s="324"/>
      <c r="C15" s="327"/>
      <c r="D15" s="97" t="s">
        <v>104</v>
      </c>
      <c r="E15" s="103">
        <f t="shared" si="0"/>
        <v>0</v>
      </c>
      <c r="F15" s="103">
        <f t="shared" si="0"/>
        <v>0</v>
      </c>
      <c r="G15" s="103">
        <f t="shared" si="0"/>
        <v>0</v>
      </c>
      <c r="H15" s="103">
        <f>SUM(H20+H25+H30)</f>
        <v>0</v>
      </c>
      <c r="I15" s="103">
        <f t="shared" si="0"/>
        <v>0</v>
      </c>
      <c r="J15" s="103">
        <f t="shared" si="0"/>
        <v>0</v>
      </c>
      <c r="K15" s="103">
        <f t="shared" si="0"/>
        <v>0</v>
      </c>
      <c r="L15" s="103">
        <f t="shared" si="0"/>
        <v>0</v>
      </c>
      <c r="M15" s="103">
        <f t="shared" si="0"/>
        <v>0</v>
      </c>
      <c r="N15" s="103">
        <f t="shared" si="0"/>
        <v>0</v>
      </c>
      <c r="O15" s="103">
        <f t="shared" si="0"/>
        <v>0</v>
      </c>
      <c r="P15" s="103">
        <f t="shared" si="0"/>
        <v>0</v>
      </c>
      <c r="Q15" s="103">
        <f t="shared" si="0"/>
        <v>0</v>
      </c>
      <c r="R15" s="141">
        <f t="shared" si="0"/>
        <v>0</v>
      </c>
      <c r="S15" s="103">
        <f t="shared" si="0"/>
        <v>0</v>
      </c>
      <c r="T15" s="103">
        <f t="shared" si="0"/>
        <v>0</v>
      </c>
      <c r="U15" s="103">
        <f t="shared" si="0"/>
        <v>0</v>
      </c>
      <c r="V15" s="103">
        <f t="shared" si="0"/>
        <v>0</v>
      </c>
      <c r="W15" s="103">
        <f t="shared" si="0"/>
        <v>0</v>
      </c>
      <c r="X15" s="103">
        <f t="shared" si="0"/>
        <v>0</v>
      </c>
      <c r="Y15" s="103">
        <f t="shared" si="0"/>
        <v>0</v>
      </c>
      <c r="Z15" s="103">
        <f t="shared" si="0"/>
        <v>0</v>
      </c>
      <c r="AA15" s="103">
        <f t="shared" si="0"/>
        <v>0</v>
      </c>
      <c r="AB15" s="103">
        <f t="shared" si="0"/>
        <v>0</v>
      </c>
      <c r="AC15" s="103">
        <f t="shared" si="0"/>
        <v>0</v>
      </c>
      <c r="AD15" s="103">
        <f t="shared" si="0"/>
        <v>0</v>
      </c>
      <c r="AE15" s="103">
        <f t="shared" si="0"/>
        <v>0</v>
      </c>
      <c r="AF15" s="103">
        <f t="shared" si="0"/>
        <v>0</v>
      </c>
      <c r="AG15" s="103">
        <f t="shared" si="0"/>
        <v>0</v>
      </c>
      <c r="AH15" s="103">
        <f t="shared" si="0"/>
        <v>0</v>
      </c>
      <c r="AI15" s="103">
        <f t="shared" si="0"/>
        <v>0</v>
      </c>
      <c r="AJ15" s="103">
        <f t="shared" si="0"/>
        <v>0</v>
      </c>
      <c r="AK15" s="103">
        <f t="shared" si="0"/>
        <v>0</v>
      </c>
      <c r="AL15" s="103">
        <f t="shared" si="0"/>
        <v>0</v>
      </c>
      <c r="AM15" s="103">
        <f t="shared" si="0"/>
        <v>0</v>
      </c>
      <c r="AN15" s="103">
        <f t="shared" si="0"/>
        <v>0</v>
      </c>
      <c r="AO15" s="103">
        <f t="shared" si="0"/>
        <v>0</v>
      </c>
      <c r="AP15" s="103">
        <f t="shared" si="0"/>
        <v>0</v>
      </c>
      <c r="AQ15" s="103">
        <f t="shared" si="0"/>
        <v>0</v>
      </c>
      <c r="AR15" s="330"/>
      <c r="AS15" s="333"/>
    </row>
    <row r="16" spans="1:45" s="99" customFormat="1" ht="13.95" customHeight="1">
      <c r="A16" s="321"/>
      <c r="B16" s="324"/>
      <c r="C16" s="327"/>
      <c r="D16" s="100" t="s">
        <v>53</v>
      </c>
      <c r="E16" s="103">
        <f t="shared" si="0"/>
        <v>0</v>
      </c>
      <c r="F16" s="103">
        <f t="shared" si="0"/>
        <v>0</v>
      </c>
      <c r="G16" s="103">
        <f t="shared" si="0"/>
        <v>0</v>
      </c>
      <c r="H16" s="103">
        <f t="shared" si="0"/>
        <v>0</v>
      </c>
      <c r="I16" s="103">
        <f t="shared" si="0"/>
        <v>0</v>
      </c>
      <c r="J16" s="103">
        <f t="shared" si="0"/>
        <v>0</v>
      </c>
      <c r="K16" s="103">
        <f t="shared" si="0"/>
        <v>0</v>
      </c>
      <c r="L16" s="103">
        <f t="shared" si="0"/>
        <v>0</v>
      </c>
      <c r="M16" s="103">
        <f t="shared" si="0"/>
        <v>0</v>
      </c>
      <c r="N16" s="103">
        <f t="shared" si="0"/>
        <v>0</v>
      </c>
      <c r="O16" s="103">
        <f t="shared" si="0"/>
        <v>0</v>
      </c>
      <c r="P16" s="103">
        <f t="shared" si="0"/>
        <v>0</v>
      </c>
      <c r="Q16" s="103">
        <f t="shared" si="0"/>
        <v>0</v>
      </c>
      <c r="R16" s="141">
        <f t="shared" si="0"/>
        <v>0</v>
      </c>
      <c r="S16" s="103">
        <f t="shared" si="0"/>
        <v>0</v>
      </c>
      <c r="T16" s="103">
        <f t="shared" si="0"/>
        <v>0</v>
      </c>
      <c r="U16" s="103">
        <f t="shared" si="0"/>
        <v>0</v>
      </c>
      <c r="V16" s="103">
        <f t="shared" si="0"/>
        <v>0</v>
      </c>
      <c r="W16" s="103">
        <f t="shared" si="0"/>
        <v>0</v>
      </c>
      <c r="X16" s="103">
        <f t="shared" si="0"/>
        <v>0</v>
      </c>
      <c r="Y16" s="103">
        <f t="shared" si="0"/>
        <v>0</v>
      </c>
      <c r="Z16" s="103">
        <f t="shared" si="0"/>
        <v>0</v>
      </c>
      <c r="AA16" s="103">
        <f t="shared" si="0"/>
        <v>0</v>
      </c>
      <c r="AB16" s="103">
        <f t="shared" si="0"/>
        <v>0</v>
      </c>
      <c r="AC16" s="103">
        <f t="shared" si="0"/>
        <v>0</v>
      </c>
      <c r="AD16" s="103">
        <f t="shared" si="0"/>
        <v>0</v>
      </c>
      <c r="AE16" s="103">
        <f t="shared" si="0"/>
        <v>0</v>
      </c>
      <c r="AF16" s="103">
        <f t="shared" si="0"/>
        <v>0</v>
      </c>
      <c r="AG16" s="103">
        <f t="shared" si="0"/>
        <v>0</v>
      </c>
      <c r="AH16" s="103">
        <f t="shared" si="0"/>
        <v>0</v>
      </c>
      <c r="AI16" s="103">
        <f t="shared" si="0"/>
        <v>0</v>
      </c>
      <c r="AJ16" s="103">
        <f t="shared" si="0"/>
        <v>0</v>
      </c>
      <c r="AK16" s="103">
        <f t="shared" si="0"/>
        <v>0</v>
      </c>
      <c r="AL16" s="103">
        <f t="shared" si="0"/>
        <v>0</v>
      </c>
      <c r="AM16" s="103">
        <f t="shared" si="0"/>
        <v>0</v>
      </c>
      <c r="AN16" s="103">
        <f t="shared" si="0"/>
        <v>0</v>
      </c>
      <c r="AO16" s="103">
        <f t="shared" si="0"/>
        <v>0</v>
      </c>
      <c r="AP16" s="103">
        <f t="shared" si="0"/>
        <v>0</v>
      </c>
      <c r="AQ16" s="103">
        <f t="shared" si="0"/>
        <v>0</v>
      </c>
      <c r="AR16" s="330"/>
      <c r="AS16" s="333"/>
    </row>
    <row r="17" spans="1:47" s="102" customFormat="1" ht="14.3" customHeight="1">
      <c r="A17" s="321"/>
      <c r="B17" s="324"/>
      <c r="C17" s="327"/>
      <c r="D17" s="101" t="s">
        <v>41</v>
      </c>
      <c r="E17" s="98">
        <f>SUM(E22+E27+E32)</f>
        <v>2755.1</v>
      </c>
      <c r="F17" s="98">
        <f>SUM(F22+F27+F32)</f>
        <v>0</v>
      </c>
      <c r="G17" s="98">
        <f t="shared" si="0"/>
        <v>0</v>
      </c>
      <c r="H17" s="98">
        <f t="shared" si="0"/>
        <v>0</v>
      </c>
      <c r="I17" s="98">
        <f t="shared" si="0"/>
        <v>0</v>
      </c>
      <c r="J17" s="98">
        <f t="shared" si="0"/>
        <v>0</v>
      </c>
      <c r="K17" s="98">
        <f t="shared" si="0"/>
        <v>0</v>
      </c>
      <c r="L17" s="98">
        <f t="shared" si="0"/>
        <v>0</v>
      </c>
      <c r="M17" s="98">
        <f t="shared" si="0"/>
        <v>0</v>
      </c>
      <c r="N17" s="98">
        <f t="shared" si="0"/>
        <v>0</v>
      </c>
      <c r="O17" s="98">
        <f t="shared" si="0"/>
        <v>0</v>
      </c>
      <c r="P17" s="98">
        <f t="shared" si="0"/>
        <v>0</v>
      </c>
      <c r="Q17" s="98">
        <f t="shared" si="0"/>
        <v>0</v>
      </c>
      <c r="R17" s="184">
        <f t="shared" si="0"/>
        <v>0</v>
      </c>
      <c r="S17" s="98">
        <f t="shared" si="0"/>
        <v>0</v>
      </c>
      <c r="T17" s="98">
        <f t="shared" si="0"/>
        <v>0</v>
      </c>
      <c r="U17" s="98">
        <f t="shared" si="0"/>
        <v>0</v>
      </c>
      <c r="V17" s="98">
        <f t="shared" si="0"/>
        <v>0</v>
      </c>
      <c r="W17" s="98">
        <f t="shared" si="0"/>
        <v>0</v>
      </c>
      <c r="X17" s="98">
        <f t="shared" si="0"/>
        <v>0</v>
      </c>
      <c r="Y17" s="98">
        <f t="shared" si="0"/>
        <v>0</v>
      </c>
      <c r="Z17" s="98">
        <f t="shared" si="0"/>
        <v>0</v>
      </c>
      <c r="AA17" s="98">
        <f t="shared" si="0"/>
        <v>0</v>
      </c>
      <c r="AB17" s="98">
        <f t="shared" si="0"/>
        <v>0</v>
      </c>
      <c r="AC17" s="98">
        <f t="shared" si="0"/>
        <v>0</v>
      </c>
      <c r="AD17" s="98">
        <f t="shared" si="0"/>
        <v>0</v>
      </c>
      <c r="AE17" s="98">
        <f t="shared" si="0"/>
        <v>0</v>
      </c>
      <c r="AF17" s="98">
        <f t="shared" si="0"/>
        <v>1374.6</v>
      </c>
      <c r="AG17" s="98">
        <f t="shared" si="0"/>
        <v>0</v>
      </c>
      <c r="AH17" s="98">
        <f t="shared" si="0"/>
        <v>0</v>
      </c>
      <c r="AI17" s="98">
        <f t="shared" si="0"/>
        <v>0</v>
      </c>
      <c r="AJ17" s="98">
        <f t="shared" si="0"/>
        <v>0</v>
      </c>
      <c r="AK17" s="98">
        <f t="shared" si="0"/>
        <v>0</v>
      </c>
      <c r="AL17" s="98">
        <f t="shared" si="0"/>
        <v>1380.5</v>
      </c>
      <c r="AM17" s="98">
        <f t="shared" si="0"/>
        <v>0</v>
      </c>
      <c r="AN17" s="98">
        <f t="shared" si="0"/>
        <v>0</v>
      </c>
      <c r="AO17" s="98">
        <f t="shared" si="0"/>
        <v>0</v>
      </c>
      <c r="AP17" s="98">
        <f t="shared" si="0"/>
        <v>0</v>
      </c>
      <c r="AQ17" s="98">
        <f t="shared" si="0"/>
        <v>0</v>
      </c>
      <c r="AR17" s="330"/>
      <c r="AS17" s="333"/>
      <c r="AT17" s="151"/>
      <c r="AU17" s="151"/>
    </row>
    <row r="18" spans="1:47" ht="42.45" customHeight="1">
      <c r="A18" s="322"/>
      <c r="B18" s="325"/>
      <c r="C18" s="328"/>
      <c r="D18" s="100" t="s">
        <v>105</v>
      </c>
      <c r="E18" s="103">
        <f>SUM(E23+E33+E38)</f>
        <v>0</v>
      </c>
      <c r="F18" s="103">
        <f>SUM(F23+F33+F38)</f>
        <v>0</v>
      </c>
      <c r="G18" s="103">
        <v>0</v>
      </c>
      <c r="H18" s="103">
        <f>SUM(H23+H33+H38)</f>
        <v>0</v>
      </c>
      <c r="I18" s="103">
        <f>SUM(I23+I33+I38)</f>
        <v>0</v>
      </c>
      <c r="J18" s="103">
        <v>0</v>
      </c>
      <c r="K18" s="103">
        <f>SUM(K23+K33+K38)</f>
        <v>0</v>
      </c>
      <c r="L18" s="103">
        <f>SUM(L23+L33+L38)</f>
        <v>0</v>
      </c>
      <c r="M18" s="103">
        <v>0</v>
      </c>
      <c r="N18" s="103">
        <f>SUM(N23+N33+N38)</f>
        <v>0</v>
      </c>
      <c r="O18" s="103">
        <f>SUM(O23+O33+O38)</f>
        <v>0</v>
      </c>
      <c r="P18" s="103">
        <v>0</v>
      </c>
      <c r="Q18" s="103">
        <f>SUM(Q23+Q33+Q38)</f>
        <v>0</v>
      </c>
      <c r="R18" s="141">
        <f>SUM(R23+R33+R38)</f>
        <v>0</v>
      </c>
      <c r="S18" s="103">
        <v>0</v>
      </c>
      <c r="T18" s="103">
        <f>SUM(T23+T33+T38)</f>
        <v>0</v>
      </c>
      <c r="U18" s="103">
        <f>SUM(U23+U33+U38)</f>
        <v>0</v>
      </c>
      <c r="V18" s="103">
        <v>0</v>
      </c>
      <c r="W18" s="103">
        <f>SUM(W23+W33+W38)</f>
        <v>0</v>
      </c>
      <c r="X18" s="103">
        <f>SUM(X23+X33+X38)</f>
        <v>0</v>
      </c>
      <c r="Y18" s="103">
        <v>0</v>
      </c>
      <c r="Z18" s="103">
        <f>SUM(Z23+Z33+Z38)</f>
        <v>0</v>
      </c>
      <c r="AA18" s="103">
        <f>SUM(AA23+AA33+AA38)</f>
        <v>0</v>
      </c>
      <c r="AB18" s="103">
        <v>0</v>
      </c>
      <c r="AC18" s="103">
        <f>SUM(AC23+AC33+AC38)</f>
        <v>0</v>
      </c>
      <c r="AD18" s="103">
        <f>SUM(AD23+AD33+AD38)</f>
        <v>0</v>
      </c>
      <c r="AE18" s="103">
        <v>0</v>
      </c>
      <c r="AF18" s="103">
        <f>SUM(AF23+AF33+AF38)</f>
        <v>0</v>
      </c>
      <c r="AG18" s="103">
        <f>SUM(AG23+AG33+AG38)</f>
        <v>0</v>
      </c>
      <c r="AH18" s="103">
        <v>0</v>
      </c>
      <c r="AI18" s="103">
        <f>SUM(AI23+AI33+AI38)</f>
        <v>0</v>
      </c>
      <c r="AJ18" s="103">
        <f>SUM(AJ23+AJ33+AJ38)</f>
        <v>0</v>
      </c>
      <c r="AK18" s="103">
        <v>0</v>
      </c>
      <c r="AL18" s="103">
        <f>SUM(AL23+AL33+AL38)</f>
        <v>0</v>
      </c>
      <c r="AM18" s="103">
        <f>SUM(AM23+AM33+AM38)</f>
        <v>0</v>
      </c>
      <c r="AN18" s="103">
        <v>0</v>
      </c>
      <c r="AO18" s="103">
        <f>SUM(AO23+AO33+AO38)</f>
        <v>0</v>
      </c>
      <c r="AP18" s="103">
        <f>SUM(AP23+AP33+AP38)</f>
        <v>0</v>
      </c>
      <c r="AQ18" s="103">
        <v>0</v>
      </c>
      <c r="AR18" s="331"/>
      <c r="AS18" s="334"/>
    </row>
    <row r="19" spans="1:47" s="99" customFormat="1" ht="18" customHeight="1">
      <c r="A19" s="320" t="s">
        <v>16</v>
      </c>
      <c r="B19" s="323" t="s">
        <v>122</v>
      </c>
      <c r="C19" s="326" t="s">
        <v>109</v>
      </c>
      <c r="D19" s="97" t="s">
        <v>43</v>
      </c>
      <c r="E19" s="98">
        <f>SUM(E21:E22)</f>
        <v>1998</v>
      </c>
      <c r="F19" s="98">
        <f t="shared" ref="F19" si="1">SUM(F21:F22)</f>
        <v>0</v>
      </c>
      <c r="G19" s="98">
        <v>0</v>
      </c>
      <c r="H19" s="103">
        <f>SUM(H44+H50+H55)</f>
        <v>0</v>
      </c>
      <c r="I19" s="103">
        <f>SUM(I44+I50+I55)</f>
        <v>0</v>
      </c>
      <c r="J19" s="103">
        <v>0</v>
      </c>
      <c r="K19" s="103">
        <v>0</v>
      </c>
      <c r="L19" s="103">
        <v>0</v>
      </c>
      <c r="M19" s="103">
        <v>0</v>
      </c>
      <c r="N19" s="103">
        <v>0</v>
      </c>
      <c r="O19" s="103">
        <v>0</v>
      </c>
      <c r="P19" s="103">
        <v>0</v>
      </c>
      <c r="Q19" s="159">
        <v>0</v>
      </c>
      <c r="R19" s="185">
        <v>0</v>
      </c>
      <c r="S19" s="103">
        <v>0</v>
      </c>
      <c r="T19" s="159">
        <v>0</v>
      </c>
      <c r="U19" s="159">
        <v>0</v>
      </c>
      <c r="V19" s="103">
        <v>0</v>
      </c>
      <c r="W19" s="159">
        <v>0</v>
      </c>
      <c r="X19" s="159">
        <v>0</v>
      </c>
      <c r="Y19" s="103">
        <v>0</v>
      </c>
      <c r="Z19" s="159">
        <v>0</v>
      </c>
      <c r="AA19" s="159">
        <v>0</v>
      </c>
      <c r="AB19" s="103">
        <v>0</v>
      </c>
      <c r="AC19" s="159">
        <v>0</v>
      </c>
      <c r="AD19" s="159">
        <v>0</v>
      </c>
      <c r="AE19" s="103">
        <v>0</v>
      </c>
      <c r="AF19" s="103">
        <f>SUM(AF21:AF22)</f>
        <v>617.5</v>
      </c>
      <c r="AG19" s="103">
        <f>SUM(AG21:AG22)</f>
        <v>0</v>
      </c>
      <c r="AH19" s="103">
        <v>0</v>
      </c>
      <c r="AI19" s="103">
        <f>SUM(AI21:AI22)</f>
        <v>0</v>
      </c>
      <c r="AJ19" s="159">
        <v>0</v>
      </c>
      <c r="AK19" s="103">
        <v>0</v>
      </c>
      <c r="AL19" s="159">
        <v>1380.5</v>
      </c>
      <c r="AM19" s="159">
        <v>0</v>
      </c>
      <c r="AN19" s="103">
        <v>0</v>
      </c>
      <c r="AO19" s="103">
        <f>SUM(AO21:AO22)</f>
        <v>0</v>
      </c>
      <c r="AP19" s="103">
        <f>SUM(AP21:AP22)</f>
        <v>0</v>
      </c>
      <c r="AQ19" s="103">
        <v>0</v>
      </c>
      <c r="AR19" s="329" t="s">
        <v>146</v>
      </c>
      <c r="AS19" s="329" t="s">
        <v>181</v>
      </c>
    </row>
    <row r="20" spans="1:47" ht="14.3" customHeight="1">
      <c r="A20" s="321"/>
      <c r="B20" s="324"/>
      <c r="C20" s="327"/>
      <c r="D20" s="97" t="s">
        <v>104</v>
      </c>
      <c r="E20" s="103">
        <v>0</v>
      </c>
      <c r="F20" s="103">
        <v>0</v>
      </c>
      <c r="G20" s="103">
        <v>0</v>
      </c>
      <c r="H20" s="103">
        <v>0</v>
      </c>
      <c r="I20" s="103">
        <v>0</v>
      </c>
      <c r="J20" s="103">
        <v>0</v>
      </c>
      <c r="K20" s="103">
        <v>0</v>
      </c>
      <c r="L20" s="103">
        <v>0</v>
      </c>
      <c r="M20" s="103">
        <v>0</v>
      </c>
      <c r="N20" s="103">
        <v>0</v>
      </c>
      <c r="O20" s="103">
        <v>0</v>
      </c>
      <c r="P20" s="103">
        <v>0</v>
      </c>
      <c r="Q20" s="103">
        <v>0</v>
      </c>
      <c r="R20" s="141">
        <v>0</v>
      </c>
      <c r="S20" s="103">
        <v>0</v>
      </c>
      <c r="T20" s="103">
        <v>0</v>
      </c>
      <c r="U20" s="103">
        <v>0</v>
      </c>
      <c r="V20" s="103">
        <v>0</v>
      </c>
      <c r="W20" s="103">
        <v>0</v>
      </c>
      <c r="X20" s="103">
        <v>0</v>
      </c>
      <c r="Y20" s="103">
        <v>0</v>
      </c>
      <c r="Z20" s="103">
        <v>0</v>
      </c>
      <c r="AA20" s="103">
        <v>0</v>
      </c>
      <c r="AB20" s="103">
        <v>0</v>
      </c>
      <c r="AC20" s="103">
        <v>0</v>
      </c>
      <c r="AD20" s="103">
        <v>0</v>
      </c>
      <c r="AE20" s="103">
        <v>0</v>
      </c>
      <c r="AF20" s="103">
        <v>0</v>
      </c>
      <c r="AG20" s="103">
        <v>0</v>
      </c>
      <c r="AH20" s="103">
        <v>0</v>
      </c>
      <c r="AI20" s="103">
        <v>0</v>
      </c>
      <c r="AJ20" s="103">
        <v>0</v>
      </c>
      <c r="AK20" s="103">
        <v>0</v>
      </c>
      <c r="AL20" s="103">
        <v>0</v>
      </c>
      <c r="AM20" s="103">
        <v>0</v>
      </c>
      <c r="AN20" s="103">
        <v>0</v>
      </c>
      <c r="AO20" s="103">
        <v>0</v>
      </c>
      <c r="AP20" s="103">
        <v>0</v>
      </c>
      <c r="AQ20" s="103">
        <v>0</v>
      </c>
      <c r="AR20" s="330"/>
      <c r="AS20" s="330"/>
    </row>
    <row r="21" spans="1:47" s="99" customFormat="1" ht="13.95" customHeight="1">
      <c r="A21" s="321"/>
      <c r="B21" s="324"/>
      <c r="C21" s="327"/>
      <c r="D21" s="100" t="s">
        <v>53</v>
      </c>
      <c r="E21" s="103">
        <f t="shared" ref="E21:F21" si="2">SUM(E45+E51+E56)</f>
        <v>0</v>
      </c>
      <c r="F21" s="103">
        <f t="shared" si="2"/>
        <v>0</v>
      </c>
      <c r="G21" s="103">
        <v>0</v>
      </c>
      <c r="H21" s="103">
        <f>SUM(H45+H51+H56)</f>
        <v>0</v>
      </c>
      <c r="I21" s="103">
        <f>SUM(I45+I51+I56)</f>
        <v>0</v>
      </c>
      <c r="J21" s="103">
        <v>0</v>
      </c>
      <c r="K21" s="103">
        <f>SUM(K45+K51+K56)</f>
        <v>0</v>
      </c>
      <c r="L21" s="103">
        <f>SUM(L45+L51+L56)</f>
        <v>0</v>
      </c>
      <c r="M21" s="103">
        <v>0</v>
      </c>
      <c r="N21" s="103">
        <f>SUM(N45+N51+N56)</f>
        <v>0</v>
      </c>
      <c r="O21" s="103">
        <f>SUM(O45+O51+O56)</f>
        <v>0</v>
      </c>
      <c r="P21" s="103">
        <v>0</v>
      </c>
      <c r="Q21" s="103">
        <f>SUM(Q45+Q51+Q56)</f>
        <v>0</v>
      </c>
      <c r="R21" s="141">
        <f>SUM(R45+R51+R56)</f>
        <v>0</v>
      </c>
      <c r="S21" s="103">
        <v>0</v>
      </c>
      <c r="T21" s="103">
        <f>SUM(T45+T51+T56)</f>
        <v>0</v>
      </c>
      <c r="U21" s="103">
        <f>SUM(U45+U51+U56)</f>
        <v>0</v>
      </c>
      <c r="V21" s="103">
        <v>0</v>
      </c>
      <c r="W21" s="103">
        <f>SUM(W45+W51+W56)</f>
        <v>0</v>
      </c>
      <c r="X21" s="103">
        <f>SUM(X45+X51+X56)</f>
        <v>0</v>
      </c>
      <c r="Y21" s="103">
        <v>0</v>
      </c>
      <c r="Z21" s="103">
        <f>SUM(Z45+Z51+Z56)</f>
        <v>0</v>
      </c>
      <c r="AA21" s="103">
        <f>SUM(AA45+AA51+AA56)</f>
        <v>0</v>
      </c>
      <c r="AB21" s="103">
        <v>0</v>
      </c>
      <c r="AC21" s="103">
        <f>SUM(AC45+AC51+AC56)</f>
        <v>0</v>
      </c>
      <c r="AD21" s="103">
        <f>SUM(AD45+AD51+AD56)</f>
        <v>0</v>
      </c>
      <c r="AE21" s="103">
        <v>0</v>
      </c>
      <c r="AF21" s="103">
        <f>SUM(AF45+AF51+AF56)</f>
        <v>0</v>
      </c>
      <c r="AG21" s="103">
        <f>SUM(AG45+AG51+AG56)</f>
        <v>0</v>
      </c>
      <c r="AH21" s="103">
        <v>0</v>
      </c>
      <c r="AI21" s="103">
        <f>SUM(AI45+AI51+AI56)</f>
        <v>0</v>
      </c>
      <c r="AJ21" s="103">
        <f>SUM(AJ45+AJ51+AJ56)</f>
        <v>0</v>
      </c>
      <c r="AK21" s="103">
        <v>0</v>
      </c>
      <c r="AL21" s="103">
        <f>SUM(AL45+AL51+AL56)</f>
        <v>0</v>
      </c>
      <c r="AM21" s="103">
        <f>SUM(AM45+AM51+AM56)</f>
        <v>0</v>
      </c>
      <c r="AN21" s="103">
        <v>0</v>
      </c>
      <c r="AO21" s="103">
        <f>SUM(AO45+AO51+AO56)</f>
        <v>0</v>
      </c>
      <c r="AP21" s="103">
        <f>SUM(AP45+AP51+AP56)</f>
        <v>0</v>
      </c>
      <c r="AQ21" s="103">
        <v>0</v>
      </c>
      <c r="AR21" s="330"/>
      <c r="AS21" s="330"/>
    </row>
    <row r="22" spans="1:47" s="102" customFormat="1" ht="14.3" customHeight="1">
      <c r="A22" s="321"/>
      <c r="B22" s="324"/>
      <c r="C22" s="327"/>
      <c r="D22" s="101" t="s">
        <v>41</v>
      </c>
      <c r="E22" s="104">
        <f>H22+K22+N22+Q22+T22+W22+Z22+AC22+AF22+AI22+AL22+AO22</f>
        <v>1998</v>
      </c>
      <c r="F22" s="104">
        <f>I22+L22+O22+R22+U22+X22+AA22+AD22+AG22+AJ22+AM22+AP22</f>
        <v>0</v>
      </c>
      <c r="G22" s="98">
        <v>0</v>
      </c>
      <c r="H22" s="98">
        <f>SUM(H46+H52+H57)</f>
        <v>0</v>
      </c>
      <c r="I22" s="98">
        <f>SUM(I46+I52+I57)</f>
        <v>0</v>
      </c>
      <c r="J22" s="103">
        <v>0</v>
      </c>
      <c r="K22" s="98">
        <f>SUM(K46+K52+K57)</f>
        <v>0</v>
      </c>
      <c r="L22" s="98">
        <f>SUM(L46+L52+L57)</f>
        <v>0</v>
      </c>
      <c r="M22" s="103">
        <v>0</v>
      </c>
      <c r="N22" s="98">
        <f>SUM(N46+N52+N57)</f>
        <v>0</v>
      </c>
      <c r="O22" s="98">
        <f>SUM(O46+O52+O57)</f>
        <v>0</v>
      </c>
      <c r="P22" s="103">
        <v>0</v>
      </c>
      <c r="Q22" s="98">
        <f>SUM(Q46+Q52+Q57)</f>
        <v>0</v>
      </c>
      <c r="R22" s="184">
        <f>SUM(R46+R52+R57)</f>
        <v>0</v>
      </c>
      <c r="S22" s="103">
        <v>0</v>
      </c>
      <c r="T22" s="98">
        <f>SUM(T46+T52+T57)</f>
        <v>0</v>
      </c>
      <c r="U22" s="98">
        <f>SUM(U46+U52+U57)</f>
        <v>0</v>
      </c>
      <c r="V22" s="103">
        <v>0</v>
      </c>
      <c r="W22" s="98">
        <f>SUM(W46+W52+W57)</f>
        <v>0</v>
      </c>
      <c r="X22" s="98">
        <f>SUM(X46+X52+X57)</f>
        <v>0</v>
      </c>
      <c r="Y22" s="103">
        <v>0</v>
      </c>
      <c r="Z22" s="98">
        <f>SUM(Z46+Z52+Z57)</f>
        <v>0</v>
      </c>
      <c r="AA22" s="98">
        <f>SUM(AA46+AA52+AA57)</f>
        <v>0</v>
      </c>
      <c r="AB22" s="103">
        <v>0</v>
      </c>
      <c r="AC22" s="98">
        <f>SUM(AC46+AC52+AC57)</f>
        <v>0</v>
      </c>
      <c r="AD22" s="98">
        <f>SUM(AD46+AD52+AD57)</f>
        <v>0</v>
      </c>
      <c r="AE22" s="98">
        <v>0</v>
      </c>
      <c r="AF22" s="161">
        <v>617.5</v>
      </c>
      <c r="AG22" s="98">
        <f>SUM(AG46+AG52+AG57)</f>
        <v>0</v>
      </c>
      <c r="AH22" s="98">
        <v>0</v>
      </c>
      <c r="AI22" s="98">
        <v>0</v>
      </c>
      <c r="AJ22" s="98">
        <f>SUM(AJ46+AJ52+AJ57)</f>
        <v>0</v>
      </c>
      <c r="AK22" s="103">
        <v>0</v>
      </c>
      <c r="AL22" s="98">
        <v>1380.5</v>
      </c>
      <c r="AM22" s="98">
        <f t="shared" ref="AM22" si="3">SUM(AM46+AM52+AM57)</f>
        <v>0</v>
      </c>
      <c r="AN22" s="103">
        <v>0</v>
      </c>
      <c r="AO22" s="98">
        <v>0</v>
      </c>
      <c r="AP22" s="98">
        <v>0</v>
      </c>
      <c r="AQ22" s="103">
        <v>0</v>
      </c>
      <c r="AR22" s="330"/>
      <c r="AS22" s="330"/>
    </row>
    <row r="23" spans="1:47" ht="41.45" customHeight="1">
      <c r="A23" s="322"/>
      <c r="B23" s="325"/>
      <c r="C23" s="328"/>
      <c r="D23" s="100" t="s">
        <v>105</v>
      </c>
      <c r="E23" s="103">
        <v>0</v>
      </c>
      <c r="F23" s="103">
        <v>0</v>
      </c>
      <c r="G23" s="103">
        <v>0</v>
      </c>
      <c r="H23" s="103">
        <v>0</v>
      </c>
      <c r="I23" s="103">
        <v>0</v>
      </c>
      <c r="J23" s="103">
        <v>0</v>
      </c>
      <c r="K23" s="103">
        <v>0</v>
      </c>
      <c r="L23" s="103">
        <v>0</v>
      </c>
      <c r="M23" s="103">
        <v>0</v>
      </c>
      <c r="N23" s="103">
        <v>0</v>
      </c>
      <c r="O23" s="103">
        <v>0</v>
      </c>
      <c r="P23" s="103">
        <v>0</v>
      </c>
      <c r="Q23" s="103">
        <v>0</v>
      </c>
      <c r="R23" s="141">
        <v>0</v>
      </c>
      <c r="S23" s="103">
        <v>0</v>
      </c>
      <c r="T23" s="103">
        <v>0</v>
      </c>
      <c r="U23" s="103">
        <v>0</v>
      </c>
      <c r="V23" s="103">
        <v>0</v>
      </c>
      <c r="W23" s="103">
        <v>0</v>
      </c>
      <c r="X23" s="103">
        <v>0</v>
      </c>
      <c r="Y23" s="103">
        <v>0</v>
      </c>
      <c r="Z23" s="103">
        <v>0</v>
      </c>
      <c r="AA23" s="103">
        <v>0</v>
      </c>
      <c r="AB23" s="103">
        <v>0</v>
      </c>
      <c r="AC23" s="103">
        <v>0</v>
      </c>
      <c r="AD23" s="103">
        <v>0</v>
      </c>
      <c r="AE23" s="103">
        <v>0</v>
      </c>
      <c r="AF23" s="103">
        <v>0</v>
      </c>
      <c r="AG23" s="103">
        <v>0</v>
      </c>
      <c r="AH23" s="103">
        <v>0</v>
      </c>
      <c r="AI23" s="103">
        <v>0</v>
      </c>
      <c r="AJ23" s="103">
        <v>0</v>
      </c>
      <c r="AK23" s="103">
        <v>0</v>
      </c>
      <c r="AL23" s="103">
        <v>0</v>
      </c>
      <c r="AM23" s="103">
        <v>0</v>
      </c>
      <c r="AN23" s="103">
        <v>0</v>
      </c>
      <c r="AO23" s="103">
        <v>0</v>
      </c>
      <c r="AP23" s="103">
        <v>0</v>
      </c>
      <c r="AQ23" s="103">
        <v>0</v>
      </c>
      <c r="AR23" s="331"/>
      <c r="AS23" s="331"/>
    </row>
    <row r="24" spans="1:47" s="99" customFormat="1" ht="16.3" customHeight="1">
      <c r="A24" s="320" t="s">
        <v>124</v>
      </c>
      <c r="B24" s="323" t="s">
        <v>132</v>
      </c>
      <c r="C24" s="326" t="s">
        <v>136</v>
      </c>
      <c r="D24" s="97" t="s">
        <v>43</v>
      </c>
      <c r="E24" s="103">
        <f>SUM(E26:E27)</f>
        <v>757.1</v>
      </c>
      <c r="F24" s="103">
        <f>SUM(F26:F27)</f>
        <v>0</v>
      </c>
      <c r="G24" s="103">
        <v>0</v>
      </c>
      <c r="H24" s="103">
        <f t="shared" ref="H24:AP24" si="4">SUM(H26:H27)</f>
        <v>0</v>
      </c>
      <c r="I24" s="103">
        <f t="shared" si="4"/>
        <v>0</v>
      </c>
      <c r="J24" s="103">
        <v>0</v>
      </c>
      <c r="K24" s="103">
        <f t="shared" si="4"/>
        <v>0</v>
      </c>
      <c r="L24" s="103">
        <f t="shared" si="4"/>
        <v>0</v>
      </c>
      <c r="M24" s="103">
        <v>0</v>
      </c>
      <c r="N24" s="103">
        <f t="shared" si="4"/>
        <v>0</v>
      </c>
      <c r="O24" s="103">
        <f t="shared" si="4"/>
        <v>0</v>
      </c>
      <c r="P24" s="103">
        <v>0</v>
      </c>
      <c r="Q24" s="103">
        <f t="shared" si="4"/>
        <v>0</v>
      </c>
      <c r="R24" s="141">
        <f t="shared" si="4"/>
        <v>0</v>
      </c>
      <c r="S24" s="103">
        <v>0</v>
      </c>
      <c r="T24" s="103">
        <f t="shared" si="4"/>
        <v>0</v>
      </c>
      <c r="U24" s="103">
        <f t="shared" si="4"/>
        <v>0</v>
      </c>
      <c r="V24" s="103">
        <v>0</v>
      </c>
      <c r="W24" s="103">
        <f t="shared" si="4"/>
        <v>0</v>
      </c>
      <c r="X24" s="103">
        <f t="shared" si="4"/>
        <v>0</v>
      </c>
      <c r="Y24" s="103">
        <v>0</v>
      </c>
      <c r="Z24" s="103">
        <f t="shared" si="4"/>
        <v>0</v>
      </c>
      <c r="AA24" s="103">
        <f t="shared" si="4"/>
        <v>0</v>
      </c>
      <c r="AB24" s="103">
        <v>0</v>
      </c>
      <c r="AC24" s="103">
        <f t="shared" si="4"/>
        <v>0</v>
      </c>
      <c r="AD24" s="103">
        <f t="shared" si="4"/>
        <v>0</v>
      </c>
      <c r="AE24" s="103">
        <v>0</v>
      </c>
      <c r="AF24" s="120">
        <f t="shared" si="4"/>
        <v>757.1</v>
      </c>
      <c r="AG24" s="103">
        <f t="shared" si="4"/>
        <v>0</v>
      </c>
      <c r="AH24" s="103">
        <v>0</v>
      </c>
      <c r="AI24" s="103">
        <f t="shared" si="4"/>
        <v>0</v>
      </c>
      <c r="AJ24" s="103">
        <f t="shared" si="4"/>
        <v>0</v>
      </c>
      <c r="AK24" s="103">
        <v>0</v>
      </c>
      <c r="AL24" s="103">
        <f t="shared" si="4"/>
        <v>0</v>
      </c>
      <c r="AM24" s="103">
        <f t="shared" si="4"/>
        <v>0</v>
      </c>
      <c r="AN24" s="103">
        <v>0</v>
      </c>
      <c r="AO24" s="103">
        <f t="shared" si="4"/>
        <v>0</v>
      </c>
      <c r="AP24" s="103">
        <f t="shared" si="4"/>
        <v>0</v>
      </c>
      <c r="AQ24" s="103">
        <v>0</v>
      </c>
      <c r="AR24" s="336" t="s">
        <v>147</v>
      </c>
      <c r="AS24" s="332" t="s">
        <v>182</v>
      </c>
    </row>
    <row r="25" spans="1:47" ht="14.3" customHeight="1">
      <c r="A25" s="321"/>
      <c r="B25" s="324"/>
      <c r="C25" s="327"/>
      <c r="D25" s="97" t="s">
        <v>104</v>
      </c>
      <c r="E25" s="103">
        <f t="shared" ref="E25:F26" si="5">SUM(E51+E56+E61)</f>
        <v>0</v>
      </c>
      <c r="F25" s="103">
        <f t="shared" si="5"/>
        <v>0</v>
      </c>
      <c r="G25" s="103">
        <v>0</v>
      </c>
      <c r="H25" s="103">
        <v>0</v>
      </c>
      <c r="I25" s="103">
        <v>0</v>
      </c>
      <c r="J25" s="103">
        <v>0</v>
      </c>
      <c r="K25" s="103">
        <v>0</v>
      </c>
      <c r="L25" s="103">
        <v>0</v>
      </c>
      <c r="M25" s="103">
        <v>0</v>
      </c>
      <c r="N25" s="103">
        <v>0</v>
      </c>
      <c r="O25" s="103">
        <v>0</v>
      </c>
      <c r="P25" s="103">
        <v>0</v>
      </c>
      <c r="Q25" s="103">
        <v>0</v>
      </c>
      <c r="R25" s="141">
        <v>0</v>
      </c>
      <c r="S25" s="103">
        <v>0</v>
      </c>
      <c r="T25" s="103">
        <v>0</v>
      </c>
      <c r="U25" s="103">
        <v>0</v>
      </c>
      <c r="V25" s="103">
        <v>0</v>
      </c>
      <c r="W25" s="103">
        <v>0</v>
      </c>
      <c r="X25" s="103">
        <v>0</v>
      </c>
      <c r="Y25" s="103">
        <v>0</v>
      </c>
      <c r="Z25" s="103">
        <v>0</v>
      </c>
      <c r="AA25" s="103">
        <v>0</v>
      </c>
      <c r="AB25" s="103">
        <v>0</v>
      </c>
      <c r="AC25" s="103">
        <v>0</v>
      </c>
      <c r="AD25" s="103">
        <v>0</v>
      </c>
      <c r="AE25" s="103">
        <v>0</v>
      </c>
      <c r="AF25" s="120">
        <v>0</v>
      </c>
      <c r="AG25" s="103">
        <v>0</v>
      </c>
      <c r="AH25" s="103">
        <v>0</v>
      </c>
      <c r="AI25" s="103">
        <v>0</v>
      </c>
      <c r="AJ25" s="103">
        <v>0</v>
      </c>
      <c r="AK25" s="103">
        <v>0</v>
      </c>
      <c r="AL25" s="103">
        <v>0</v>
      </c>
      <c r="AM25" s="103">
        <v>0</v>
      </c>
      <c r="AN25" s="103">
        <v>0</v>
      </c>
      <c r="AO25" s="103">
        <v>0</v>
      </c>
      <c r="AP25" s="103">
        <v>0</v>
      </c>
      <c r="AQ25" s="103">
        <v>0</v>
      </c>
      <c r="AR25" s="337"/>
      <c r="AS25" s="333"/>
    </row>
    <row r="26" spans="1:47" s="99" customFormat="1" ht="13.95" customHeight="1">
      <c r="A26" s="321"/>
      <c r="B26" s="324"/>
      <c r="C26" s="327"/>
      <c r="D26" s="100" t="s">
        <v>53</v>
      </c>
      <c r="E26" s="103">
        <f t="shared" si="5"/>
        <v>0</v>
      </c>
      <c r="F26" s="103">
        <f t="shared" si="5"/>
        <v>0</v>
      </c>
      <c r="G26" s="103">
        <v>0</v>
      </c>
      <c r="H26" s="103">
        <f>SUM(H52+H57+H62)</f>
        <v>0</v>
      </c>
      <c r="I26" s="103">
        <f>SUM(I52+I57+I62)</f>
        <v>0</v>
      </c>
      <c r="J26" s="103">
        <v>0</v>
      </c>
      <c r="K26" s="103">
        <f>SUM(K52+K57+K62)</f>
        <v>0</v>
      </c>
      <c r="L26" s="103">
        <f>SUM(L52+L57+L62)</f>
        <v>0</v>
      </c>
      <c r="M26" s="103">
        <v>0</v>
      </c>
      <c r="N26" s="103">
        <f>SUM(N52+N57+N62)</f>
        <v>0</v>
      </c>
      <c r="O26" s="103">
        <f>SUM(O52+O57+O62)</f>
        <v>0</v>
      </c>
      <c r="P26" s="103">
        <v>0</v>
      </c>
      <c r="Q26" s="103">
        <f>SUM(Q52+Q57+Q62)</f>
        <v>0</v>
      </c>
      <c r="R26" s="141">
        <f>SUM(R52+R57+R62)</f>
        <v>0</v>
      </c>
      <c r="S26" s="103">
        <v>0</v>
      </c>
      <c r="T26" s="103">
        <f>SUM(T52+T57+T62)</f>
        <v>0</v>
      </c>
      <c r="U26" s="103">
        <f>SUM(U52+U57+U62)</f>
        <v>0</v>
      </c>
      <c r="V26" s="103">
        <v>0</v>
      </c>
      <c r="W26" s="103">
        <f>SUM(W52+W57+W62)</f>
        <v>0</v>
      </c>
      <c r="X26" s="103">
        <f>SUM(X52+X57+X62)</f>
        <v>0</v>
      </c>
      <c r="Y26" s="103">
        <v>0</v>
      </c>
      <c r="Z26" s="103">
        <f>SUM(Z52+Z57+Z62)</f>
        <v>0</v>
      </c>
      <c r="AA26" s="103">
        <f>SUM(AA52+AA57+AA62)</f>
        <v>0</v>
      </c>
      <c r="AB26" s="103">
        <v>0</v>
      </c>
      <c r="AC26" s="103">
        <f>SUM(AC52+AC57+AC62)</f>
        <v>0</v>
      </c>
      <c r="AD26" s="103">
        <f>SUM(AD52+AD57+AD62)</f>
        <v>0</v>
      </c>
      <c r="AE26" s="103">
        <v>0</v>
      </c>
      <c r="AF26" s="120">
        <f>SUM(AF52+AF57+AF62)</f>
        <v>0</v>
      </c>
      <c r="AG26" s="103">
        <f>SUM(AG52+AG57+AG62)</f>
        <v>0</v>
      </c>
      <c r="AH26" s="103">
        <v>0</v>
      </c>
      <c r="AI26" s="103">
        <f>SUM(AI52+AI57+AI62)</f>
        <v>0</v>
      </c>
      <c r="AJ26" s="103">
        <f>SUM(AJ52+AJ57+AJ62)</f>
        <v>0</v>
      </c>
      <c r="AK26" s="103">
        <v>0</v>
      </c>
      <c r="AL26" s="103">
        <f>SUM(AL52+AL57+AL62)</f>
        <v>0</v>
      </c>
      <c r="AM26" s="103">
        <f>SUM(AM52+AM57+AM62)</f>
        <v>0</v>
      </c>
      <c r="AN26" s="103">
        <v>0</v>
      </c>
      <c r="AO26" s="103">
        <f>SUM(AO52+AO57+AO62)</f>
        <v>0</v>
      </c>
      <c r="AP26" s="103">
        <f>SUM(AP52+AP57+AP62)</f>
        <v>0</v>
      </c>
      <c r="AQ26" s="103">
        <v>0</v>
      </c>
      <c r="AR26" s="337"/>
      <c r="AS26" s="333"/>
    </row>
    <row r="27" spans="1:47" s="102" customFormat="1" ht="14.3" customHeight="1">
      <c r="A27" s="321"/>
      <c r="B27" s="324"/>
      <c r="C27" s="327"/>
      <c r="D27" s="101" t="s">
        <v>41</v>
      </c>
      <c r="E27" s="98">
        <f>H27+K27+N27+Q27+T27+W27+Z27+AC27+AF27+AI27+AL27+AO27</f>
        <v>757.1</v>
      </c>
      <c r="F27" s="104">
        <f>I27+L27+O27+R27+U27+X27+AA27+AD27+AG27+AJ27+AM27+AP27</f>
        <v>0</v>
      </c>
      <c r="G27" s="103">
        <v>0</v>
      </c>
      <c r="H27" s="98">
        <v>0</v>
      </c>
      <c r="I27" s="98">
        <v>0</v>
      </c>
      <c r="J27" s="103">
        <v>0</v>
      </c>
      <c r="K27" s="98">
        <v>0</v>
      </c>
      <c r="L27" s="98">
        <v>0</v>
      </c>
      <c r="M27" s="103">
        <v>0</v>
      </c>
      <c r="N27" s="98">
        <v>0</v>
      </c>
      <c r="O27" s="98">
        <v>0</v>
      </c>
      <c r="P27" s="103">
        <v>0</v>
      </c>
      <c r="Q27" s="98">
        <v>0</v>
      </c>
      <c r="R27" s="184">
        <v>0</v>
      </c>
      <c r="S27" s="103">
        <v>0</v>
      </c>
      <c r="T27" s="98">
        <v>0</v>
      </c>
      <c r="U27" s="98">
        <v>0</v>
      </c>
      <c r="V27" s="103">
        <v>0</v>
      </c>
      <c r="W27" s="98">
        <v>0</v>
      </c>
      <c r="X27" s="98">
        <v>0</v>
      </c>
      <c r="Y27" s="103">
        <v>0</v>
      </c>
      <c r="Z27" s="98">
        <v>0</v>
      </c>
      <c r="AA27" s="98">
        <v>0</v>
      </c>
      <c r="AB27" s="103">
        <v>0</v>
      </c>
      <c r="AC27" s="98">
        <v>0</v>
      </c>
      <c r="AD27" s="98">
        <f>SUM(AD53+AD58+AD63)</f>
        <v>0</v>
      </c>
      <c r="AE27" s="103">
        <v>0</v>
      </c>
      <c r="AF27" s="124">
        <v>757.1</v>
      </c>
      <c r="AG27" s="98">
        <v>0</v>
      </c>
      <c r="AH27" s="103">
        <v>0</v>
      </c>
      <c r="AI27" s="98">
        <v>0</v>
      </c>
      <c r="AJ27" s="98">
        <v>0</v>
      </c>
      <c r="AK27" s="103">
        <v>0</v>
      </c>
      <c r="AL27" s="98">
        <v>0</v>
      </c>
      <c r="AM27" s="98">
        <v>0</v>
      </c>
      <c r="AN27" s="103">
        <v>0</v>
      </c>
      <c r="AO27" s="98">
        <v>0</v>
      </c>
      <c r="AP27" s="98">
        <v>0</v>
      </c>
      <c r="AQ27" s="103">
        <v>0</v>
      </c>
      <c r="AR27" s="337"/>
      <c r="AS27" s="333"/>
    </row>
    <row r="28" spans="1:47" ht="55.7" customHeight="1">
      <c r="A28" s="322"/>
      <c r="B28" s="325"/>
      <c r="C28" s="328"/>
      <c r="D28" s="100" t="s">
        <v>105</v>
      </c>
      <c r="E28" s="103">
        <v>0</v>
      </c>
      <c r="F28" s="103">
        <v>0</v>
      </c>
      <c r="G28" s="103">
        <v>0</v>
      </c>
      <c r="H28" s="103">
        <v>0</v>
      </c>
      <c r="I28" s="103">
        <v>0</v>
      </c>
      <c r="J28" s="103">
        <v>0</v>
      </c>
      <c r="K28" s="103">
        <v>0</v>
      </c>
      <c r="L28" s="103">
        <v>0</v>
      </c>
      <c r="M28" s="103">
        <v>0</v>
      </c>
      <c r="N28" s="103">
        <v>0</v>
      </c>
      <c r="O28" s="103">
        <v>0</v>
      </c>
      <c r="P28" s="103">
        <v>0</v>
      </c>
      <c r="Q28" s="103">
        <v>0</v>
      </c>
      <c r="R28" s="141">
        <v>0</v>
      </c>
      <c r="S28" s="103">
        <v>0</v>
      </c>
      <c r="T28" s="103">
        <v>0</v>
      </c>
      <c r="U28" s="103">
        <v>0</v>
      </c>
      <c r="V28" s="103">
        <v>0</v>
      </c>
      <c r="W28" s="103">
        <v>0</v>
      </c>
      <c r="X28" s="103">
        <v>0</v>
      </c>
      <c r="Y28" s="103">
        <v>0</v>
      </c>
      <c r="Z28" s="103">
        <v>0</v>
      </c>
      <c r="AA28" s="103">
        <v>0</v>
      </c>
      <c r="AB28" s="103">
        <v>0</v>
      </c>
      <c r="AC28" s="103">
        <v>0</v>
      </c>
      <c r="AD28" s="103">
        <v>0</v>
      </c>
      <c r="AE28" s="103">
        <v>0</v>
      </c>
      <c r="AF28" s="103">
        <v>0</v>
      </c>
      <c r="AG28" s="103">
        <v>0</v>
      </c>
      <c r="AH28" s="103">
        <v>0</v>
      </c>
      <c r="AI28" s="103">
        <v>0</v>
      </c>
      <c r="AJ28" s="103">
        <v>0</v>
      </c>
      <c r="AK28" s="103">
        <v>0</v>
      </c>
      <c r="AL28" s="103">
        <v>0</v>
      </c>
      <c r="AM28" s="103">
        <v>0</v>
      </c>
      <c r="AN28" s="103">
        <v>0</v>
      </c>
      <c r="AO28" s="103">
        <v>0</v>
      </c>
      <c r="AP28" s="103">
        <v>0</v>
      </c>
      <c r="AQ28" s="103">
        <v>0</v>
      </c>
      <c r="AR28" s="337"/>
      <c r="AS28" s="334"/>
    </row>
    <row r="29" spans="1:47" s="99" customFormat="1" ht="18" customHeight="1">
      <c r="A29" s="320" t="s">
        <v>131</v>
      </c>
      <c r="B29" s="323" t="s">
        <v>133</v>
      </c>
      <c r="C29" s="326" t="s">
        <v>136</v>
      </c>
      <c r="D29" s="104">
        <f>G29+J29+M29+P29+S29+V29+Y29+AB29+AE29+AH29+AK29+AN29</f>
        <v>0</v>
      </c>
      <c r="E29" s="103">
        <f>SUM(E31:E32)</f>
        <v>0</v>
      </c>
      <c r="F29" s="103">
        <f>SUM(F31:F32)</f>
        <v>0</v>
      </c>
      <c r="G29" s="103">
        <v>0</v>
      </c>
      <c r="H29" s="103">
        <f t="shared" ref="H29:AP29" si="6">SUM(H31:H32)</f>
        <v>0</v>
      </c>
      <c r="I29" s="103">
        <f t="shared" si="6"/>
        <v>0</v>
      </c>
      <c r="J29" s="103">
        <v>0</v>
      </c>
      <c r="K29" s="103">
        <f t="shared" si="6"/>
        <v>0</v>
      </c>
      <c r="L29" s="103">
        <f t="shared" si="6"/>
        <v>0</v>
      </c>
      <c r="M29" s="103">
        <v>0</v>
      </c>
      <c r="N29" s="103">
        <f t="shared" si="6"/>
        <v>0</v>
      </c>
      <c r="O29" s="103">
        <f t="shared" si="6"/>
        <v>0</v>
      </c>
      <c r="P29" s="103">
        <v>0</v>
      </c>
      <c r="Q29" s="103">
        <f t="shared" si="6"/>
        <v>0</v>
      </c>
      <c r="R29" s="141">
        <f t="shared" si="6"/>
        <v>0</v>
      </c>
      <c r="S29" s="103">
        <v>0</v>
      </c>
      <c r="T29" s="103">
        <f t="shared" si="6"/>
        <v>0</v>
      </c>
      <c r="U29" s="103">
        <f t="shared" si="6"/>
        <v>0</v>
      </c>
      <c r="V29" s="103">
        <v>0</v>
      </c>
      <c r="W29" s="103">
        <f t="shared" si="6"/>
        <v>0</v>
      </c>
      <c r="X29" s="103">
        <f t="shared" si="6"/>
        <v>0</v>
      </c>
      <c r="Y29" s="103">
        <v>0</v>
      </c>
      <c r="Z29" s="103">
        <f t="shared" si="6"/>
        <v>0</v>
      </c>
      <c r="AA29" s="103">
        <f t="shared" si="6"/>
        <v>0</v>
      </c>
      <c r="AB29" s="103">
        <v>0</v>
      </c>
      <c r="AC29" s="103">
        <f t="shared" si="6"/>
        <v>0</v>
      </c>
      <c r="AD29" s="103">
        <f t="shared" si="6"/>
        <v>0</v>
      </c>
      <c r="AE29" s="103">
        <v>0</v>
      </c>
      <c r="AF29" s="103">
        <f t="shared" si="6"/>
        <v>0</v>
      </c>
      <c r="AG29" s="103">
        <f t="shared" si="6"/>
        <v>0</v>
      </c>
      <c r="AH29" s="103">
        <v>0</v>
      </c>
      <c r="AI29" s="103">
        <f t="shared" si="6"/>
        <v>0</v>
      </c>
      <c r="AJ29" s="103">
        <f t="shared" si="6"/>
        <v>0</v>
      </c>
      <c r="AK29" s="103">
        <v>0</v>
      </c>
      <c r="AL29" s="103">
        <f t="shared" si="6"/>
        <v>0</v>
      </c>
      <c r="AM29" s="103">
        <f t="shared" si="6"/>
        <v>0</v>
      </c>
      <c r="AN29" s="103">
        <v>0</v>
      </c>
      <c r="AO29" s="103">
        <f t="shared" si="6"/>
        <v>0</v>
      </c>
      <c r="AP29" s="103">
        <f t="shared" si="6"/>
        <v>0</v>
      </c>
      <c r="AQ29" s="103">
        <v>0</v>
      </c>
      <c r="AR29" s="329"/>
      <c r="AS29" s="338"/>
    </row>
    <row r="30" spans="1:47" ht="14.3" customHeight="1">
      <c r="A30" s="321"/>
      <c r="B30" s="324"/>
      <c r="C30" s="327"/>
      <c r="D30" s="97" t="s">
        <v>104</v>
      </c>
      <c r="E30" s="103">
        <v>0</v>
      </c>
      <c r="F30" s="103">
        <v>0</v>
      </c>
      <c r="G30" s="103">
        <v>0</v>
      </c>
      <c r="H30" s="103">
        <v>0</v>
      </c>
      <c r="I30" s="103">
        <v>0</v>
      </c>
      <c r="J30" s="103">
        <v>0</v>
      </c>
      <c r="K30" s="103">
        <v>0</v>
      </c>
      <c r="L30" s="103">
        <v>0</v>
      </c>
      <c r="M30" s="103">
        <v>0</v>
      </c>
      <c r="N30" s="103">
        <v>0</v>
      </c>
      <c r="O30" s="103">
        <v>0</v>
      </c>
      <c r="P30" s="103">
        <v>0</v>
      </c>
      <c r="Q30" s="103">
        <v>0</v>
      </c>
      <c r="R30" s="141">
        <v>0</v>
      </c>
      <c r="S30" s="103">
        <v>0</v>
      </c>
      <c r="T30" s="103">
        <v>0</v>
      </c>
      <c r="U30" s="103">
        <v>0</v>
      </c>
      <c r="V30" s="103">
        <v>0</v>
      </c>
      <c r="W30" s="103">
        <v>0</v>
      </c>
      <c r="X30" s="103">
        <v>0</v>
      </c>
      <c r="Y30" s="103">
        <v>0</v>
      </c>
      <c r="Z30" s="103">
        <v>0</v>
      </c>
      <c r="AA30" s="103">
        <v>0</v>
      </c>
      <c r="AB30" s="103">
        <v>0</v>
      </c>
      <c r="AC30" s="103">
        <v>0</v>
      </c>
      <c r="AD30" s="103">
        <v>0</v>
      </c>
      <c r="AE30" s="103">
        <v>0</v>
      </c>
      <c r="AF30" s="103">
        <v>0</v>
      </c>
      <c r="AG30" s="103">
        <v>0</v>
      </c>
      <c r="AH30" s="103">
        <v>0</v>
      </c>
      <c r="AI30" s="103">
        <v>0</v>
      </c>
      <c r="AJ30" s="103">
        <v>0</v>
      </c>
      <c r="AK30" s="103">
        <v>0</v>
      </c>
      <c r="AL30" s="103">
        <v>0</v>
      </c>
      <c r="AM30" s="103">
        <v>0</v>
      </c>
      <c r="AN30" s="103">
        <v>0</v>
      </c>
      <c r="AO30" s="103">
        <v>0</v>
      </c>
      <c r="AP30" s="103">
        <v>0</v>
      </c>
      <c r="AQ30" s="103">
        <v>0</v>
      </c>
      <c r="AR30" s="330"/>
      <c r="AS30" s="339"/>
    </row>
    <row r="31" spans="1:47" ht="15.8" customHeight="1">
      <c r="A31" s="321"/>
      <c r="B31" s="324"/>
      <c r="C31" s="327"/>
      <c r="D31" s="100" t="s">
        <v>53</v>
      </c>
      <c r="E31" s="103">
        <f t="shared" ref="E31:F31" si="7">SUM(E57+E62+E67)</f>
        <v>0</v>
      </c>
      <c r="F31" s="103">
        <f t="shared" si="7"/>
        <v>0</v>
      </c>
      <c r="G31" s="103">
        <v>0</v>
      </c>
      <c r="H31" s="103">
        <v>0</v>
      </c>
      <c r="I31" s="103">
        <v>0</v>
      </c>
      <c r="J31" s="103">
        <v>0</v>
      </c>
      <c r="K31" s="103">
        <v>0</v>
      </c>
      <c r="L31" s="103">
        <v>0</v>
      </c>
      <c r="M31" s="103">
        <v>0</v>
      </c>
      <c r="N31" s="103">
        <v>0</v>
      </c>
      <c r="O31" s="103">
        <v>0</v>
      </c>
      <c r="P31" s="103">
        <v>0</v>
      </c>
      <c r="Q31" s="103">
        <v>0</v>
      </c>
      <c r="R31" s="141">
        <v>0</v>
      </c>
      <c r="S31" s="103">
        <v>0</v>
      </c>
      <c r="T31" s="103">
        <v>0</v>
      </c>
      <c r="U31" s="103">
        <v>0</v>
      </c>
      <c r="V31" s="103">
        <v>0</v>
      </c>
      <c r="W31" s="103">
        <v>0</v>
      </c>
      <c r="X31" s="103">
        <v>0</v>
      </c>
      <c r="Y31" s="103">
        <v>0</v>
      </c>
      <c r="Z31" s="103">
        <v>0</v>
      </c>
      <c r="AA31" s="103">
        <v>0</v>
      </c>
      <c r="AB31" s="103">
        <v>0</v>
      </c>
      <c r="AC31" s="105">
        <v>0</v>
      </c>
      <c r="AD31" s="105">
        <v>0</v>
      </c>
      <c r="AE31" s="103">
        <v>0</v>
      </c>
      <c r="AF31" s="103">
        <v>0</v>
      </c>
      <c r="AG31" s="103">
        <v>0</v>
      </c>
      <c r="AH31" s="103">
        <v>0</v>
      </c>
      <c r="AI31" s="103">
        <v>0</v>
      </c>
      <c r="AJ31" s="103">
        <f>AJ23</f>
        <v>0</v>
      </c>
      <c r="AK31" s="103">
        <v>0</v>
      </c>
      <c r="AL31" s="103">
        <v>0</v>
      </c>
      <c r="AM31" s="103">
        <v>0</v>
      </c>
      <c r="AN31" s="103">
        <v>0</v>
      </c>
      <c r="AO31" s="103">
        <v>0</v>
      </c>
      <c r="AP31" s="103">
        <v>0</v>
      </c>
      <c r="AQ31" s="103">
        <v>0</v>
      </c>
      <c r="AR31" s="330"/>
      <c r="AS31" s="339"/>
    </row>
    <row r="32" spans="1:47" s="108" customFormat="1" ht="12.25" customHeight="1">
      <c r="A32" s="321"/>
      <c r="B32" s="324"/>
      <c r="C32" s="327"/>
      <c r="D32" s="101" t="s">
        <v>41</v>
      </c>
      <c r="E32" s="98">
        <f>H32+K32+N32+Q32+T32+W32+Z32+AC32+AF32+AI32+AL32+AO32</f>
        <v>0</v>
      </c>
      <c r="F32" s="104">
        <f>I32+L32+O32+R32+U32+X32+AA32+AD32+AG32+AJ32+AM32+AP32</f>
        <v>0</v>
      </c>
      <c r="G32" s="103">
        <v>0</v>
      </c>
      <c r="H32" s="98">
        <v>0</v>
      </c>
      <c r="I32" s="98">
        <v>0</v>
      </c>
      <c r="J32" s="103">
        <v>0</v>
      </c>
      <c r="K32" s="98">
        <v>0</v>
      </c>
      <c r="L32" s="98">
        <v>0</v>
      </c>
      <c r="M32" s="103">
        <v>0</v>
      </c>
      <c r="N32" s="98">
        <v>0</v>
      </c>
      <c r="O32" s="98">
        <v>0</v>
      </c>
      <c r="P32" s="103">
        <v>0</v>
      </c>
      <c r="Q32" s="98">
        <v>0</v>
      </c>
      <c r="R32" s="184">
        <v>0</v>
      </c>
      <c r="S32" s="103">
        <v>0</v>
      </c>
      <c r="T32" s="98">
        <v>0</v>
      </c>
      <c r="U32" s="98">
        <v>0</v>
      </c>
      <c r="V32" s="103">
        <v>0</v>
      </c>
      <c r="W32" s="98">
        <v>0</v>
      </c>
      <c r="X32" s="98">
        <v>0</v>
      </c>
      <c r="Y32" s="103">
        <v>0</v>
      </c>
      <c r="Z32" s="98">
        <v>0</v>
      </c>
      <c r="AA32" s="98">
        <v>0</v>
      </c>
      <c r="AB32" s="103">
        <v>0</v>
      </c>
      <c r="AC32" s="106">
        <v>0</v>
      </c>
      <c r="AD32" s="106">
        <v>0</v>
      </c>
      <c r="AE32" s="103">
        <v>0</v>
      </c>
      <c r="AF32" s="98">
        <v>0</v>
      </c>
      <c r="AG32" s="98">
        <v>0</v>
      </c>
      <c r="AH32" s="103">
        <v>0</v>
      </c>
      <c r="AI32" s="98">
        <v>0</v>
      </c>
      <c r="AJ32" s="98">
        <v>0</v>
      </c>
      <c r="AK32" s="103">
        <v>0</v>
      </c>
      <c r="AL32" s="98">
        <v>0</v>
      </c>
      <c r="AM32" s="98">
        <v>0</v>
      </c>
      <c r="AN32" s="103">
        <v>0</v>
      </c>
      <c r="AO32" s="107">
        <v>0</v>
      </c>
      <c r="AP32" s="98">
        <v>0</v>
      </c>
      <c r="AQ32" s="103">
        <v>0</v>
      </c>
      <c r="AR32" s="330"/>
      <c r="AS32" s="339"/>
    </row>
    <row r="33" spans="1:48" ht="24.8" customHeight="1">
      <c r="A33" s="322"/>
      <c r="B33" s="325"/>
      <c r="C33" s="328"/>
      <c r="D33" s="100" t="s">
        <v>105</v>
      </c>
      <c r="E33" s="103">
        <v>0</v>
      </c>
      <c r="F33" s="103">
        <v>0</v>
      </c>
      <c r="G33" s="103">
        <v>0</v>
      </c>
      <c r="H33" s="103">
        <v>0</v>
      </c>
      <c r="I33" s="103">
        <v>0</v>
      </c>
      <c r="J33" s="103">
        <v>0</v>
      </c>
      <c r="K33" s="103">
        <v>0</v>
      </c>
      <c r="L33" s="103">
        <v>0</v>
      </c>
      <c r="M33" s="103">
        <v>0</v>
      </c>
      <c r="N33" s="103">
        <v>0</v>
      </c>
      <c r="O33" s="103">
        <v>0</v>
      </c>
      <c r="P33" s="103">
        <v>0</v>
      </c>
      <c r="Q33" s="103">
        <v>0</v>
      </c>
      <c r="R33" s="141">
        <v>0</v>
      </c>
      <c r="S33" s="103">
        <v>0</v>
      </c>
      <c r="T33" s="103">
        <v>0</v>
      </c>
      <c r="U33" s="103">
        <v>0</v>
      </c>
      <c r="V33" s="103">
        <v>0</v>
      </c>
      <c r="W33" s="103">
        <v>0</v>
      </c>
      <c r="X33" s="103">
        <v>0</v>
      </c>
      <c r="Y33" s="103">
        <v>0</v>
      </c>
      <c r="Z33" s="103">
        <v>0</v>
      </c>
      <c r="AA33" s="103">
        <v>0</v>
      </c>
      <c r="AB33" s="103">
        <v>0</v>
      </c>
      <c r="AC33" s="103">
        <v>0</v>
      </c>
      <c r="AD33" s="103">
        <v>0</v>
      </c>
      <c r="AE33" s="103">
        <v>0</v>
      </c>
      <c r="AF33" s="103">
        <v>0</v>
      </c>
      <c r="AG33" s="103">
        <v>0</v>
      </c>
      <c r="AH33" s="103">
        <v>0</v>
      </c>
      <c r="AI33" s="103">
        <v>0</v>
      </c>
      <c r="AJ33" s="103">
        <v>0</v>
      </c>
      <c r="AK33" s="103">
        <v>0</v>
      </c>
      <c r="AL33" s="103">
        <v>0</v>
      </c>
      <c r="AM33" s="103">
        <v>0</v>
      </c>
      <c r="AN33" s="103">
        <v>0</v>
      </c>
      <c r="AO33" s="103">
        <v>0</v>
      </c>
      <c r="AP33" s="103">
        <v>0</v>
      </c>
      <c r="AQ33" s="103">
        <v>0</v>
      </c>
      <c r="AR33" s="331"/>
      <c r="AS33" s="340"/>
    </row>
    <row r="34" spans="1:48" s="99" customFormat="1" ht="18" hidden="1" customHeight="1">
      <c r="A34" s="320"/>
      <c r="B34" s="323"/>
      <c r="C34" s="326"/>
      <c r="D34" s="97" t="s">
        <v>43</v>
      </c>
      <c r="E34" s="103" t="e">
        <f>SUM(E36:E37)</f>
        <v>#REF!</v>
      </c>
      <c r="F34" s="103" t="e">
        <f>SUM(F36:F37)</f>
        <v>#REF!</v>
      </c>
      <c r="G34" s="103">
        <v>0</v>
      </c>
      <c r="H34" s="103" t="e">
        <f>SUM(H61+H66+#REF!)</f>
        <v>#REF!</v>
      </c>
      <c r="I34" s="103" t="e">
        <f>SUM(I61+I66+#REF!)</f>
        <v>#REF!</v>
      </c>
      <c r="J34" s="103">
        <v>0</v>
      </c>
      <c r="K34" s="103" t="e">
        <f>SUM(K61+K66+#REF!)</f>
        <v>#REF!</v>
      </c>
      <c r="L34" s="103" t="e">
        <f>SUM(L61+L66+#REF!)</f>
        <v>#REF!</v>
      </c>
      <c r="M34" s="103">
        <v>0</v>
      </c>
      <c r="N34" s="103" t="e">
        <f>SUM(N61+N66+#REF!)</f>
        <v>#REF!</v>
      </c>
      <c r="O34" s="103" t="e">
        <f>SUM(O61+O66+#REF!)</f>
        <v>#REF!</v>
      </c>
      <c r="P34" s="103">
        <v>0</v>
      </c>
      <c r="Q34" s="103" t="e">
        <f>SUM(Q61+Q66+#REF!)</f>
        <v>#REF!</v>
      </c>
      <c r="R34" s="141" t="e">
        <f>SUM(R61+R66+#REF!)</f>
        <v>#REF!</v>
      </c>
      <c r="S34" s="103">
        <v>0</v>
      </c>
      <c r="T34" s="103" t="e">
        <f>SUM(T61+T66+#REF!)</f>
        <v>#REF!</v>
      </c>
      <c r="U34" s="103" t="e">
        <f>SUM(U61+U66+#REF!)</f>
        <v>#REF!</v>
      </c>
      <c r="V34" s="103">
        <v>0</v>
      </c>
      <c r="W34" s="103" t="e">
        <f>SUM(W61+W66+#REF!)</f>
        <v>#REF!</v>
      </c>
      <c r="X34" s="103" t="e">
        <f>SUM(X61+X66+#REF!)</f>
        <v>#REF!</v>
      </c>
      <c r="Y34" s="103">
        <v>0</v>
      </c>
      <c r="Z34" s="103" t="e">
        <f>SUM(Z61+Z66+#REF!)</f>
        <v>#REF!</v>
      </c>
      <c r="AA34" s="103" t="e">
        <f>SUM(AA61+AA66+#REF!)</f>
        <v>#REF!</v>
      </c>
      <c r="AB34" s="103">
        <v>0</v>
      </c>
      <c r="AC34" s="103" t="e">
        <f>SUM(AC61+AC66+#REF!)</f>
        <v>#REF!</v>
      </c>
      <c r="AD34" s="103" t="e">
        <f>SUM(AD61+AD66+#REF!)</f>
        <v>#REF!</v>
      </c>
      <c r="AE34" s="103">
        <v>0</v>
      </c>
      <c r="AF34" s="109" t="e">
        <f>SUM(AF36:AF37)</f>
        <v>#REF!</v>
      </c>
      <c r="AG34" s="103" t="e">
        <f>SUM(AG61+AG66+#REF!)</f>
        <v>#REF!</v>
      </c>
      <c r="AH34" s="103">
        <v>0</v>
      </c>
      <c r="AI34" s="103" t="e">
        <f>SUM(AI61+AI66+#REF!)</f>
        <v>#REF!</v>
      </c>
      <c r="AJ34" s="103" t="e">
        <f>SUM(AJ61+AJ66+#REF!)</f>
        <v>#REF!</v>
      </c>
      <c r="AK34" s="103">
        <v>0</v>
      </c>
      <c r="AL34" s="103" t="e">
        <f>SUM(AL61+AL66+#REF!)</f>
        <v>#REF!</v>
      </c>
      <c r="AM34" s="103" t="e">
        <f>SUM(AM61+AM66+#REF!)</f>
        <v>#REF!</v>
      </c>
      <c r="AN34" s="103">
        <v>0</v>
      </c>
      <c r="AO34" s="103" t="e">
        <f>SUM(AO61+AO66+#REF!)</f>
        <v>#REF!</v>
      </c>
      <c r="AP34" s="103" t="e">
        <f>SUM(AP61+AP66+#REF!)</f>
        <v>#REF!</v>
      </c>
      <c r="AQ34" s="103">
        <v>0</v>
      </c>
      <c r="AR34" s="338"/>
      <c r="AS34" s="338"/>
    </row>
    <row r="35" spans="1:48" ht="14.3" hidden="1" customHeight="1">
      <c r="A35" s="321"/>
      <c r="B35" s="324"/>
      <c r="C35" s="327"/>
      <c r="D35" s="97" t="s">
        <v>104</v>
      </c>
      <c r="E35" s="103" t="e">
        <f>SUM(E61+E66+#REF!)</f>
        <v>#REF!</v>
      </c>
      <c r="F35" s="103" t="e">
        <f>SUM(F61+F66+#REF!)</f>
        <v>#REF!</v>
      </c>
      <c r="G35" s="103">
        <v>0</v>
      </c>
      <c r="H35" s="103">
        <v>0</v>
      </c>
      <c r="I35" s="103">
        <v>0</v>
      </c>
      <c r="J35" s="103">
        <v>0</v>
      </c>
      <c r="K35" s="103">
        <v>0</v>
      </c>
      <c r="L35" s="103">
        <v>0</v>
      </c>
      <c r="M35" s="103">
        <v>0</v>
      </c>
      <c r="N35" s="103">
        <v>0</v>
      </c>
      <c r="O35" s="103">
        <v>0</v>
      </c>
      <c r="P35" s="103">
        <v>0</v>
      </c>
      <c r="Q35" s="103">
        <v>0</v>
      </c>
      <c r="R35" s="141">
        <v>0</v>
      </c>
      <c r="S35" s="103">
        <v>0</v>
      </c>
      <c r="T35" s="103">
        <v>0</v>
      </c>
      <c r="U35" s="103">
        <v>0</v>
      </c>
      <c r="V35" s="103">
        <v>0</v>
      </c>
      <c r="W35" s="103">
        <v>0</v>
      </c>
      <c r="X35" s="103">
        <v>0</v>
      </c>
      <c r="Y35" s="103">
        <v>0</v>
      </c>
      <c r="Z35" s="103">
        <v>0</v>
      </c>
      <c r="AA35" s="103">
        <v>0</v>
      </c>
      <c r="AB35" s="103">
        <v>0</v>
      </c>
      <c r="AC35" s="103">
        <v>0</v>
      </c>
      <c r="AD35" s="103">
        <v>0</v>
      </c>
      <c r="AE35" s="103">
        <v>0</v>
      </c>
      <c r="AF35" s="103">
        <v>0</v>
      </c>
      <c r="AG35" s="103">
        <v>0</v>
      </c>
      <c r="AH35" s="103">
        <v>0</v>
      </c>
      <c r="AI35" s="103">
        <v>0</v>
      </c>
      <c r="AJ35" s="103">
        <v>0</v>
      </c>
      <c r="AK35" s="103">
        <v>0</v>
      </c>
      <c r="AL35" s="103">
        <v>0</v>
      </c>
      <c r="AM35" s="103">
        <v>0</v>
      </c>
      <c r="AN35" s="103">
        <v>0</v>
      </c>
      <c r="AO35" s="103">
        <v>0</v>
      </c>
      <c r="AP35" s="103">
        <v>0</v>
      </c>
      <c r="AQ35" s="103">
        <v>0</v>
      </c>
      <c r="AR35" s="339"/>
      <c r="AS35" s="339"/>
    </row>
    <row r="36" spans="1:48" s="99" customFormat="1" ht="13.95" hidden="1" customHeight="1">
      <c r="A36" s="321"/>
      <c r="B36" s="324"/>
      <c r="C36" s="327"/>
      <c r="D36" s="100" t="s">
        <v>53</v>
      </c>
      <c r="E36" s="103" t="e">
        <f>SUM(E62+E67+#REF!)</f>
        <v>#REF!</v>
      </c>
      <c r="F36" s="103" t="e">
        <f>SUM(F62+F67+#REF!)</f>
        <v>#REF!</v>
      </c>
      <c r="G36" s="103">
        <v>0</v>
      </c>
      <c r="H36" s="103" t="e">
        <f>SUM(H62+H67+#REF!)</f>
        <v>#REF!</v>
      </c>
      <c r="I36" s="103" t="e">
        <f>SUM(I62+I67+#REF!)</f>
        <v>#REF!</v>
      </c>
      <c r="J36" s="103">
        <v>0</v>
      </c>
      <c r="K36" s="103" t="e">
        <f>SUM(K62+K67+#REF!)</f>
        <v>#REF!</v>
      </c>
      <c r="L36" s="103" t="e">
        <f>SUM(L62+L67+#REF!)</f>
        <v>#REF!</v>
      </c>
      <c r="M36" s="103">
        <v>0</v>
      </c>
      <c r="N36" s="103" t="e">
        <f>SUM(N62+N67+#REF!)</f>
        <v>#REF!</v>
      </c>
      <c r="O36" s="103" t="e">
        <f>SUM(O62+O67+#REF!)</f>
        <v>#REF!</v>
      </c>
      <c r="P36" s="103">
        <v>0</v>
      </c>
      <c r="Q36" s="103" t="e">
        <f>SUM(Q62+Q67+#REF!)</f>
        <v>#REF!</v>
      </c>
      <c r="R36" s="141" t="e">
        <f>SUM(R62+R67+#REF!)</f>
        <v>#REF!</v>
      </c>
      <c r="S36" s="103">
        <v>0</v>
      </c>
      <c r="T36" s="103" t="e">
        <f>SUM(T62+T67+#REF!)</f>
        <v>#REF!</v>
      </c>
      <c r="U36" s="103" t="e">
        <f>SUM(U62+U67+#REF!)</f>
        <v>#REF!</v>
      </c>
      <c r="V36" s="103">
        <v>0</v>
      </c>
      <c r="W36" s="103" t="e">
        <f>SUM(W62+W67+#REF!)</f>
        <v>#REF!</v>
      </c>
      <c r="X36" s="103" t="e">
        <f>SUM(X62+X67+#REF!)</f>
        <v>#REF!</v>
      </c>
      <c r="Y36" s="103">
        <v>0</v>
      </c>
      <c r="Z36" s="103" t="e">
        <f>SUM(Z62+Z67+#REF!)</f>
        <v>#REF!</v>
      </c>
      <c r="AA36" s="103" t="e">
        <f>SUM(AA62+AA67+#REF!)</f>
        <v>#REF!</v>
      </c>
      <c r="AB36" s="103">
        <v>0</v>
      </c>
      <c r="AC36" s="103" t="e">
        <f>SUM(AC62+AC67+#REF!)</f>
        <v>#REF!</v>
      </c>
      <c r="AD36" s="103" t="e">
        <f>SUM(AD62+AD67+#REF!)</f>
        <v>#REF!</v>
      </c>
      <c r="AE36" s="103">
        <v>0</v>
      </c>
      <c r="AF36" s="103" t="e">
        <f>SUM(AF62+AF67+#REF!)</f>
        <v>#REF!</v>
      </c>
      <c r="AG36" s="103" t="e">
        <f>SUM(AG62+AG67+#REF!)</f>
        <v>#REF!</v>
      </c>
      <c r="AH36" s="103">
        <v>0</v>
      </c>
      <c r="AI36" s="103" t="e">
        <f>SUM(AI62+AI67+#REF!)</f>
        <v>#REF!</v>
      </c>
      <c r="AJ36" s="103" t="e">
        <f>SUM(AJ62+AJ67+#REF!)</f>
        <v>#REF!</v>
      </c>
      <c r="AK36" s="103">
        <v>0</v>
      </c>
      <c r="AL36" s="103" t="e">
        <f>SUM(AL62+AL67+#REF!)</f>
        <v>#REF!</v>
      </c>
      <c r="AM36" s="103" t="e">
        <f>SUM(AM62+AM67+#REF!)</f>
        <v>#REF!</v>
      </c>
      <c r="AN36" s="103">
        <v>0</v>
      </c>
      <c r="AO36" s="103" t="e">
        <f>SUM(AO62+AO67+#REF!)</f>
        <v>#REF!</v>
      </c>
      <c r="AP36" s="103" t="e">
        <f>SUM(AP62+AP67+#REF!)</f>
        <v>#REF!</v>
      </c>
      <c r="AQ36" s="103">
        <v>0</v>
      </c>
      <c r="AR36" s="339"/>
      <c r="AS36" s="339"/>
    </row>
    <row r="37" spans="1:48" s="102" customFormat="1" ht="14.3" hidden="1" customHeight="1">
      <c r="A37" s="321"/>
      <c r="B37" s="324"/>
      <c r="C37" s="327"/>
      <c r="D37" s="101" t="s">
        <v>41</v>
      </c>
      <c r="E37" s="98">
        <f>H37+K37+N37+Q37+T37+W37+Z37+AC37+AF37+AI37+AL37+AO37</f>
        <v>0</v>
      </c>
      <c r="F37" s="104">
        <f>I37+L37+O37+R37+U37+X37+AA37+AD37+AG37+AJ37+AM37+AP37</f>
        <v>11126</v>
      </c>
      <c r="G37" s="103">
        <v>0</v>
      </c>
      <c r="H37" s="98">
        <v>0</v>
      </c>
      <c r="I37" s="98">
        <v>0</v>
      </c>
      <c r="J37" s="103">
        <v>0</v>
      </c>
      <c r="K37" s="98">
        <v>0</v>
      </c>
      <c r="L37" s="98">
        <v>0</v>
      </c>
      <c r="M37" s="103">
        <v>0</v>
      </c>
      <c r="N37" s="98">
        <v>0</v>
      </c>
      <c r="O37" s="98">
        <v>0</v>
      </c>
      <c r="P37" s="103">
        <v>0</v>
      </c>
      <c r="Q37" s="98">
        <v>0</v>
      </c>
      <c r="R37" s="184">
        <v>0</v>
      </c>
      <c r="S37" s="103">
        <v>0</v>
      </c>
      <c r="T37" s="98">
        <v>0</v>
      </c>
      <c r="U37" s="98">
        <v>0</v>
      </c>
      <c r="V37" s="103">
        <v>0</v>
      </c>
      <c r="W37" s="98">
        <v>0</v>
      </c>
      <c r="X37" s="98">
        <v>0</v>
      </c>
      <c r="Y37" s="103">
        <v>0</v>
      </c>
      <c r="Z37" s="98">
        <v>0</v>
      </c>
      <c r="AA37" s="98">
        <v>0</v>
      </c>
      <c r="AB37" s="103">
        <v>0</v>
      </c>
      <c r="AC37" s="98">
        <v>0</v>
      </c>
      <c r="AD37" s="98">
        <f>SUM(AD63+AD68+AD70)</f>
        <v>418.5</v>
      </c>
      <c r="AE37" s="103">
        <v>0</v>
      </c>
      <c r="AF37" s="98">
        <v>0</v>
      </c>
      <c r="AG37" s="98">
        <v>0</v>
      </c>
      <c r="AH37" s="103">
        <v>0</v>
      </c>
      <c r="AI37" s="98">
        <v>0</v>
      </c>
      <c r="AJ37" s="98">
        <f>SUM(AJ63+AJ68+AJ70)</f>
        <v>3272.7</v>
      </c>
      <c r="AK37" s="103">
        <v>0</v>
      </c>
      <c r="AL37" s="98">
        <v>0</v>
      </c>
      <c r="AM37" s="98">
        <f>SUM(AM63+AM68+AM70)</f>
        <v>2174.1999999999998</v>
      </c>
      <c r="AN37" s="103">
        <v>0</v>
      </c>
      <c r="AO37" s="98">
        <v>0</v>
      </c>
      <c r="AP37" s="98">
        <f>SUM(AP63+AP68+AP70)</f>
        <v>5260.6</v>
      </c>
      <c r="AQ37" s="103">
        <v>0</v>
      </c>
      <c r="AR37" s="339"/>
      <c r="AS37" s="339"/>
    </row>
    <row r="38" spans="1:48" ht="24.8" hidden="1" customHeight="1">
      <c r="A38" s="322"/>
      <c r="B38" s="325"/>
      <c r="C38" s="328"/>
      <c r="D38" s="100" t="s">
        <v>105</v>
      </c>
      <c r="E38" s="103">
        <v>0</v>
      </c>
      <c r="F38" s="103">
        <v>0</v>
      </c>
      <c r="G38" s="103">
        <v>0</v>
      </c>
      <c r="H38" s="103">
        <v>0</v>
      </c>
      <c r="I38" s="103">
        <v>0</v>
      </c>
      <c r="J38" s="103">
        <v>0</v>
      </c>
      <c r="K38" s="103">
        <v>0</v>
      </c>
      <c r="L38" s="103">
        <v>0</v>
      </c>
      <c r="M38" s="103">
        <v>0</v>
      </c>
      <c r="N38" s="103">
        <v>0</v>
      </c>
      <c r="O38" s="103">
        <v>0</v>
      </c>
      <c r="P38" s="103">
        <v>0</v>
      </c>
      <c r="Q38" s="103">
        <v>0</v>
      </c>
      <c r="R38" s="141">
        <v>0</v>
      </c>
      <c r="S38" s="103">
        <v>0</v>
      </c>
      <c r="T38" s="103">
        <v>0</v>
      </c>
      <c r="U38" s="103">
        <v>0</v>
      </c>
      <c r="V38" s="103">
        <v>0</v>
      </c>
      <c r="W38" s="103">
        <v>0</v>
      </c>
      <c r="X38" s="103">
        <v>0</v>
      </c>
      <c r="Y38" s="103">
        <v>0</v>
      </c>
      <c r="Z38" s="103">
        <v>0</v>
      </c>
      <c r="AA38" s="103">
        <v>0</v>
      </c>
      <c r="AB38" s="103">
        <v>0</v>
      </c>
      <c r="AC38" s="103">
        <v>0</v>
      </c>
      <c r="AD38" s="103">
        <v>0</v>
      </c>
      <c r="AE38" s="103">
        <v>0</v>
      </c>
      <c r="AF38" s="103">
        <v>0</v>
      </c>
      <c r="AG38" s="103">
        <v>0</v>
      </c>
      <c r="AH38" s="103">
        <v>0</v>
      </c>
      <c r="AI38" s="103">
        <v>0</v>
      </c>
      <c r="AJ38" s="103">
        <v>0</v>
      </c>
      <c r="AK38" s="103">
        <v>0</v>
      </c>
      <c r="AL38" s="103">
        <v>0</v>
      </c>
      <c r="AM38" s="103">
        <v>0</v>
      </c>
      <c r="AN38" s="103">
        <v>0</v>
      </c>
      <c r="AO38" s="103">
        <v>0</v>
      </c>
      <c r="AP38" s="103">
        <v>0</v>
      </c>
      <c r="AQ38" s="103">
        <v>0</v>
      </c>
      <c r="AR38" s="340"/>
      <c r="AS38" s="340"/>
    </row>
    <row r="39" spans="1:48" s="99" customFormat="1" ht="13.75" customHeight="1">
      <c r="A39" s="320" t="s">
        <v>37</v>
      </c>
      <c r="B39" s="323" t="s">
        <v>126</v>
      </c>
      <c r="C39" s="326" t="s">
        <v>109</v>
      </c>
      <c r="D39" s="97" t="s">
        <v>43</v>
      </c>
      <c r="E39" s="103">
        <f t="shared" ref="E39:F42" si="8">SUM(E44+E50+E55)</f>
        <v>27258.84</v>
      </c>
      <c r="F39" s="103">
        <f t="shared" si="8"/>
        <v>25086.5</v>
      </c>
      <c r="G39" s="103">
        <f>SUM(F39/E39*100)</f>
        <v>92.030695363412391</v>
      </c>
      <c r="H39" s="103">
        <f t="shared" ref="H39:I42" si="9">SUM(H44+H50+H55)</f>
        <v>0</v>
      </c>
      <c r="I39" s="103">
        <f t="shared" si="9"/>
        <v>0</v>
      </c>
      <c r="J39" s="103">
        <v>0</v>
      </c>
      <c r="K39" s="103">
        <f t="shared" ref="K39:L42" si="10">SUM(K44+K50+K55)</f>
        <v>160.9</v>
      </c>
      <c r="L39" s="103">
        <f t="shared" si="10"/>
        <v>160.9</v>
      </c>
      <c r="M39" s="103">
        <f>SUM(L39/K39*100)</f>
        <v>100</v>
      </c>
      <c r="N39" s="103">
        <f t="shared" ref="N39:O42" si="11">SUM(N44+N50+N55)</f>
        <v>160.9</v>
      </c>
      <c r="O39" s="103">
        <f t="shared" si="11"/>
        <v>160.9</v>
      </c>
      <c r="P39" s="103">
        <f>SUM(O39/N39*100)</f>
        <v>100</v>
      </c>
      <c r="Q39" s="103">
        <f t="shared" ref="Q39:R42" si="12">SUM(Q44+Q50+Q55)</f>
        <v>604.1</v>
      </c>
      <c r="R39" s="141">
        <f t="shared" si="12"/>
        <v>604.1</v>
      </c>
      <c r="S39" s="103">
        <f>SUM(R39/Q39*100)</f>
        <v>100</v>
      </c>
      <c r="T39" s="103">
        <f t="shared" ref="T39:U42" si="13">SUM(T44+T50+T55)</f>
        <v>305.5</v>
      </c>
      <c r="U39" s="103">
        <f t="shared" si="13"/>
        <v>144.69999999999999</v>
      </c>
      <c r="V39" s="103">
        <f>SUM(U39/T39*100)</f>
        <v>47.364975450081829</v>
      </c>
      <c r="W39" s="103">
        <f t="shared" ref="W39:X42" si="14">SUM(W44+W50+W55)</f>
        <v>156</v>
      </c>
      <c r="X39" s="103">
        <f t="shared" si="14"/>
        <v>221.1</v>
      </c>
      <c r="Y39" s="103">
        <f>SUM(X39/W39*100)</f>
        <v>141.73076923076923</v>
      </c>
      <c r="Z39" s="103">
        <f t="shared" ref="Z39:AA42" si="15">SUM(Z44+Z50+Z55)</f>
        <v>551.6</v>
      </c>
      <c r="AA39" s="103">
        <f t="shared" si="15"/>
        <v>0</v>
      </c>
      <c r="AB39" s="103">
        <v>0</v>
      </c>
      <c r="AC39" s="103">
        <f t="shared" ref="AC39:AD42" si="16">SUM(AC44+AC50+AC55)</f>
        <v>418.5</v>
      </c>
      <c r="AD39" s="103">
        <f t="shared" si="16"/>
        <v>418.5</v>
      </c>
      <c r="AE39" s="103">
        <f>SUM(AD39/AC39*100)</f>
        <v>100</v>
      </c>
      <c r="AF39" s="103">
        <f t="shared" ref="AF39:AG42" si="17">SUM(AF44+AF50+AF55)</f>
        <v>18060.3</v>
      </c>
      <c r="AG39" s="103">
        <f t="shared" si="17"/>
        <v>15708.800000000001</v>
      </c>
      <c r="AH39" s="103">
        <f>SUM(AG39/AF39*100)</f>
        <v>86.979729018897814</v>
      </c>
      <c r="AI39" s="103">
        <f t="shared" ref="AI39:AJ42" si="18">SUM(AI44+AI50+AI55)</f>
        <v>2177.04</v>
      </c>
      <c r="AJ39" s="103">
        <f t="shared" si="18"/>
        <v>232.7</v>
      </c>
      <c r="AK39" s="103">
        <v>0</v>
      </c>
      <c r="AL39" s="103">
        <f t="shared" ref="AL39:AM42" si="19">SUM(AL44+AL50+AL55)</f>
        <v>4664</v>
      </c>
      <c r="AM39" s="103">
        <f t="shared" si="19"/>
        <v>2174.1999999999998</v>
      </c>
      <c r="AN39" s="103">
        <v>0</v>
      </c>
      <c r="AO39" s="98">
        <f t="shared" ref="AO39:AP42" si="20">SUM(AO44+AO50+AO55)</f>
        <v>0</v>
      </c>
      <c r="AP39" s="103">
        <f t="shared" si="20"/>
        <v>5260.6</v>
      </c>
      <c r="AQ39" s="103">
        <v>0</v>
      </c>
      <c r="AR39" s="336"/>
      <c r="AS39" s="338"/>
    </row>
    <row r="40" spans="1:48" ht="14.3" customHeight="1">
      <c r="A40" s="321"/>
      <c r="B40" s="324"/>
      <c r="C40" s="327"/>
      <c r="D40" s="97" t="s">
        <v>104</v>
      </c>
      <c r="E40" s="103">
        <f t="shared" si="8"/>
        <v>0</v>
      </c>
      <c r="F40" s="103">
        <f t="shared" si="8"/>
        <v>0</v>
      </c>
      <c r="G40" s="103">
        <v>0</v>
      </c>
      <c r="H40" s="103">
        <f t="shared" si="9"/>
        <v>0</v>
      </c>
      <c r="I40" s="103">
        <f t="shared" si="9"/>
        <v>0</v>
      </c>
      <c r="J40" s="103">
        <v>0</v>
      </c>
      <c r="K40" s="103">
        <f t="shared" si="10"/>
        <v>0</v>
      </c>
      <c r="L40" s="103">
        <f t="shared" si="10"/>
        <v>0</v>
      </c>
      <c r="M40" s="103">
        <v>0</v>
      </c>
      <c r="N40" s="103">
        <f t="shared" si="11"/>
        <v>0</v>
      </c>
      <c r="O40" s="103">
        <f t="shared" si="11"/>
        <v>0</v>
      </c>
      <c r="P40" s="103">
        <v>0</v>
      </c>
      <c r="Q40" s="103">
        <f t="shared" si="12"/>
        <v>0</v>
      </c>
      <c r="R40" s="141">
        <f t="shared" si="12"/>
        <v>0</v>
      </c>
      <c r="S40" s="103">
        <v>0</v>
      </c>
      <c r="T40" s="103">
        <f t="shared" si="13"/>
        <v>0</v>
      </c>
      <c r="U40" s="103">
        <f t="shared" si="13"/>
        <v>0</v>
      </c>
      <c r="V40" s="103">
        <v>0</v>
      </c>
      <c r="W40" s="103">
        <f t="shared" si="14"/>
        <v>0</v>
      </c>
      <c r="X40" s="103">
        <f t="shared" si="14"/>
        <v>0</v>
      </c>
      <c r="Y40" s="103">
        <v>0</v>
      </c>
      <c r="Z40" s="103">
        <f t="shared" si="15"/>
        <v>0</v>
      </c>
      <c r="AA40" s="103">
        <f t="shared" si="15"/>
        <v>0</v>
      </c>
      <c r="AB40" s="103">
        <v>0</v>
      </c>
      <c r="AC40" s="103">
        <f t="shared" si="16"/>
        <v>0</v>
      </c>
      <c r="AD40" s="103">
        <f t="shared" si="16"/>
        <v>0</v>
      </c>
      <c r="AE40" s="103">
        <v>0</v>
      </c>
      <c r="AF40" s="103">
        <f t="shared" si="17"/>
        <v>0</v>
      </c>
      <c r="AG40" s="103">
        <f t="shared" si="17"/>
        <v>0</v>
      </c>
      <c r="AH40" s="103">
        <v>0</v>
      </c>
      <c r="AI40" s="103">
        <f t="shared" si="18"/>
        <v>0</v>
      </c>
      <c r="AJ40" s="103">
        <f t="shared" si="18"/>
        <v>0</v>
      </c>
      <c r="AK40" s="103">
        <v>0</v>
      </c>
      <c r="AL40" s="103">
        <f t="shared" si="19"/>
        <v>0</v>
      </c>
      <c r="AM40" s="103">
        <f t="shared" si="19"/>
        <v>0</v>
      </c>
      <c r="AN40" s="103">
        <v>0</v>
      </c>
      <c r="AO40" s="103">
        <f t="shared" si="20"/>
        <v>0</v>
      </c>
      <c r="AP40" s="103">
        <f t="shared" si="20"/>
        <v>0</v>
      </c>
      <c r="AQ40" s="103">
        <v>0</v>
      </c>
      <c r="AR40" s="337"/>
      <c r="AS40" s="339"/>
    </row>
    <row r="41" spans="1:48" s="99" customFormat="1" ht="13.95" customHeight="1">
      <c r="A41" s="321"/>
      <c r="B41" s="324"/>
      <c r="C41" s="327"/>
      <c r="D41" s="100" t="s">
        <v>53</v>
      </c>
      <c r="E41" s="103">
        <f t="shared" si="8"/>
        <v>0</v>
      </c>
      <c r="F41" s="103">
        <f t="shared" si="8"/>
        <v>0</v>
      </c>
      <c r="G41" s="103">
        <v>0</v>
      </c>
      <c r="H41" s="103">
        <f t="shared" si="9"/>
        <v>0</v>
      </c>
      <c r="I41" s="103">
        <f t="shared" si="9"/>
        <v>0</v>
      </c>
      <c r="J41" s="103">
        <v>0</v>
      </c>
      <c r="K41" s="103">
        <f t="shared" si="10"/>
        <v>0</v>
      </c>
      <c r="L41" s="103">
        <f t="shared" si="10"/>
        <v>0</v>
      </c>
      <c r="M41" s="103">
        <v>0</v>
      </c>
      <c r="N41" s="103">
        <f t="shared" si="11"/>
        <v>0</v>
      </c>
      <c r="O41" s="103">
        <f t="shared" si="11"/>
        <v>0</v>
      </c>
      <c r="P41" s="103">
        <v>0</v>
      </c>
      <c r="Q41" s="103">
        <f t="shared" si="12"/>
        <v>0</v>
      </c>
      <c r="R41" s="141">
        <f t="shared" si="12"/>
        <v>0</v>
      </c>
      <c r="S41" s="103">
        <v>0</v>
      </c>
      <c r="T41" s="103">
        <f t="shared" si="13"/>
        <v>0</v>
      </c>
      <c r="U41" s="103">
        <f t="shared" si="13"/>
        <v>0</v>
      </c>
      <c r="V41" s="103">
        <v>0</v>
      </c>
      <c r="W41" s="103">
        <f t="shared" si="14"/>
        <v>0</v>
      </c>
      <c r="X41" s="103">
        <f t="shared" si="14"/>
        <v>0</v>
      </c>
      <c r="Y41" s="103">
        <v>0</v>
      </c>
      <c r="Z41" s="103">
        <f t="shared" si="15"/>
        <v>0</v>
      </c>
      <c r="AA41" s="103">
        <f t="shared" si="15"/>
        <v>0</v>
      </c>
      <c r="AB41" s="103">
        <v>0</v>
      </c>
      <c r="AC41" s="103">
        <f t="shared" si="16"/>
        <v>0</v>
      </c>
      <c r="AD41" s="103">
        <f t="shared" si="16"/>
        <v>0</v>
      </c>
      <c r="AE41" s="103">
        <v>0</v>
      </c>
      <c r="AF41" s="103">
        <f t="shared" si="17"/>
        <v>0</v>
      </c>
      <c r="AG41" s="103">
        <f t="shared" si="17"/>
        <v>0</v>
      </c>
      <c r="AH41" s="103">
        <v>0</v>
      </c>
      <c r="AI41" s="103">
        <f t="shared" si="18"/>
        <v>0</v>
      </c>
      <c r="AJ41" s="103">
        <f t="shared" si="18"/>
        <v>0</v>
      </c>
      <c r="AK41" s="103">
        <v>0</v>
      </c>
      <c r="AL41" s="103">
        <f t="shared" si="19"/>
        <v>0</v>
      </c>
      <c r="AM41" s="103">
        <f t="shared" si="19"/>
        <v>0</v>
      </c>
      <c r="AN41" s="103">
        <v>0</v>
      </c>
      <c r="AO41" s="103">
        <f t="shared" si="20"/>
        <v>0</v>
      </c>
      <c r="AP41" s="103">
        <f t="shared" si="20"/>
        <v>0</v>
      </c>
      <c r="AQ41" s="103">
        <v>0</v>
      </c>
      <c r="AR41" s="337"/>
      <c r="AS41" s="339"/>
    </row>
    <row r="42" spans="1:48" s="102" customFormat="1" ht="14.3" customHeight="1">
      <c r="A42" s="321"/>
      <c r="B42" s="324"/>
      <c r="C42" s="327"/>
      <c r="D42" s="101" t="s">
        <v>41</v>
      </c>
      <c r="E42" s="98">
        <f t="shared" si="8"/>
        <v>27258.84</v>
      </c>
      <c r="F42" s="98">
        <f t="shared" si="8"/>
        <v>25086.5</v>
      </c>
      <c r="G42" s="103">
        <f>SUM(F42/E42*100)</f>
        <v>92.030695363412391</v>
      </c>
      <c r="H42" s="98">
        <f t="shared" si="9"/>
        <v>0</v>
      </c>
      <c r="I42" s="98">
        <f t="shared" si="9"/>
        <v>0</v>
      </c>
      <c r="J42" s="103">
        <v>0</v>
      </c>
      <c r="K42" s="98">
        <f t="shared" si="10"/>
        <v>160.9</v>
      </c>
      <c r="L42" s="98">
        <f t="shared" si="10"/>
        <v>160.9</v>
      </c>
      <c r="M42" s="103">
        <f>SUM(L42/K42*100)</f>
        <v>100</v>
      </c>
      <c r="N42" s="98">
        <f t="shared" si="11"/>
        <v>160.9</v>
      </c>
      <c r="O42" s="98">
        <f t="shared" si="11"/>
        <v>160.9</v>
      </c>
      <c r="P42" s="103">
        <f>SUM(O42/N42*100)</f>
        <v>100</v>
      </c>
      <c r="Q42" s="98">
        <f t="shared" si="12"/>
        <v>604.1</v>
      </c>
      <c r="R42" s="184">
        <f t="shared" si="12"/>
        <v>604.1</v>
      </c>
      <c r="S42" s="103">
        <f>SUM(R42/Q42*100)</f>
        <v>100</v>
      </c>
      <c r="T42" s="98">
        <f t="shared" si="13"/>
        <v>305.5</v>
      </c>
      <c r="U42" s="98">
        <f t="shared" si="13"/>
        <v>144.69999999999999</v>
      </c>
      <c r="V42" s="103">
        <f>SUM(U42/T42*100)</f>
        <v>47.364975450081829</v>
      </c>
      <c r="W42" s="98">
        <f t="shared" si="14"/>
        <v>156</v>
      </c>
      <c r="X42" s="98">
        <f t="shared" si="14"/>
        <v>221.1</v>
      </c>
      <c r="Y42" s="103">
        <f>SUM(X42/W42*100)</f>
        <v>141.73076923076923</v>
      </c>
      <c r="Z42" s="98">
        <f t="shared" si="15"/>
        <v>551.6</v>
      </c>
      <c r="AA42" s="98">
        <f t="shared" si="15"/>
        <v>0</v>
      </c>
      <c r="AB42" s="103">
        <v>0</v>
      </c>
      <c r="AC42" s="98">
        <f t="shared" si="16"/>
        <v>418.5</v>
      </c>
      <c r="AD42" s="98">
        <f t="shared" si="16"/>
        <v>418.5</v>
      </c>
      <c r="AE42" s="104">
        <f>AD42/AC42*100</f>
        <v>100</v>
      </c>
      <c r="AF42" s="98">
        <f t="shared" si="17"/>
        <v>18060.3</v>
      </c>
      <c r="AG42" s="98">
        <f t="shared" si="17"/>
        <v>15708.800000000001</v>
      </c>
      <c r="AH42" s="104">
        <f>AG42/AF42*100</f>
        <v>86.979729018897814</v>
      </c>
      <c r="AI42" s="98">
        <f t="shared" si="18"/>
        <v>2177.04</v>
      </c>
      <c r="AJ42" s="98">
        <f t="shared" si="18"/>
        <v>232.7</v>
      </c>
      <c r="AK42" s="103">
        <v>0</v>
      </c>
      <c r="AL42" s="98">
        <f t="shared" si="19"/>
        <v>4664</v>
      </c>
      <c r="AM42" s="98">
        <f t="shared" si="19"/>
        <v>2174.1999999999998</v>
      </c>
      <c r="AN42" s="103">
        <v>0</v>
      </c>
      <c r="AO42" s="98">
        <f t="shared" si="20"/>
        <v>0</v>
      </c>
      <c r="AP42" s="98">
        <f t="shared" si="20"/>
        <v>5260.6</v>
      </c>
      <c r="AQ42" s="103">
        <v>0</v>
      </c>
      <c r="AR42" s="337"/>
      <c r="AS42" s="339"/>
      <c r="AT42" s="151"/>
      <c r="AU42" s="151"/>
    </row>
    <row r="43" spans="1:48" ht="14.95" customHeight="1">
      <c r="A43" s="322"/>
      <c r="B43" s="325"/>
      <c r="C43" s="328"/>
      <c r="D43" s="100" t="s">
        <v>105</v>
      </c>
      <c r="E43" s="103">
        <f t="shared" ref="E43:F43" si="21">SUM(E52+E57+E62)</f>
        <v>0</v>
      </c>
      <c r="F43" s="103">
        <f t="shared" si="21"/>
        <v>0</v>
      </c>
      <c r="G43" s="103">
        <v>0</v>
      </c>
      <c r="H43" s="103">
        <f t="shared" ref="H43:I43" si="22">SUM(H52+H57+H62)</f>
        <v>0</v>
      </c>
      <c r="I43" s="103">
        <f t="shared" si="22"/>
        <v>0</v>
      </c>
      <c r="J43" s="103">
        <v>0</v>
      </c>
      <c r="K43" s="103">
        <f t="shared" ref="K43:L43" si="23">SUM(K52+K57+K62)</f>
        <v>0</v>
      </c>
      <c r="L43" s="103">
        <f t="shared" si="23"/>
        <v>0</v>
      </c>
      <c r="M43" s="103">
        <v>0</v>
      </c>
      <c r="N43" s="103">
        <f t="shared" ref="N43:O43" si="24">SUM(N52+N57+N62)</f>
        <v>0</v>
      </c>
      <c r="O43" s="103">
        <f t="shared" si="24"/>
        <v>0</v>
      </c>
      <c r="P43" s="103">
        <v>0</v>
      </c>
      <c r="Q43" s="103">
        <f t="shared" ref="Q43:R43" si="25">SUM(Q52+Q57+Q62)</f>
        <v>0</v>
      </c>
      <c r="R43" s="141">
        <f t="shared" si="25"/>
        <v>0</v>
      </c>
      <c r="S43" s="103">
        <v>0</v>
      </c>
      <c r="T43" s="103">
        <f t="shared" ref="T43:U43" si="26">SUM(T52+T57+T62)</f>
        <v>0</v>
      </c>
      <c r="U43" s="103">
        <f t="shared" si="26"/>
        <v>0</v>
      </c>
      <c r="V43" s="103">
        <v>0</v>
      </c>
      <c r="W43" s="103">
        <f t="shared" ref="W43:X43" si="27">SUM(W52+W57+W62)</f>
        <v>0</v>
      </c>
      <c r="X43" s="103">
        <f t="shared" si="27"/>
        <v>0</v>
      </c>
      <c r="Y43" s="103">
        <v>0</v>
      </c>
      <c r="Z43" s="103">
        <f t="shared" ref="Z43:AA43" si="28">SUM(Z52+Z57+Z62)</f>
        <v>0</v>
      </c>
      <c r="AA43" s="103">
        <f t="shared" si="28"/>
        <v>0</v>
      </c>
      <c r="AB43" s="103">
        <v>0</v>
      </c>
      <c r="AC43" s="103">
        <f t="shared" ref="AC43:AD43" si="29">SUM(AC52+AC57+AC62)</f>
        <v>0</v>
      </c>
      <c r="AD43" s="103">
        <f t="shared" si="29"/>
        <v>0</v>
      </c>
      <c r="AE43" s="103">
        <v>0</v>
      </c>
      <c r="AF43" s="103">
        <f t="shared" ref="AF43:AG43" si="30">SUM(AF52+AF57+AF62)</f>
        <v>0</v>
      </c>
      <c r="AG43" s="103">
        <f t="shared" si="30"/>
        <v>0</v>
      </c>
      <c r="AH43" s="103">
        <v>0</v>
      </c>
      <c r="AI43" s="103">
        <f t="shared" ref="AI43:AJ43" si="31">SUM(AI52+AI57+AI62)</f>
        <v>0</v>
      </c>
      <c r="AJ43" s="103">
        <f t="shared" si="31"/>
        <v>0</v>
      </c>
      <c r="AK43" s="103">
        <v>0</v>
      </c>
      <c r="AL43" s="103">
        <f t="shared" ref="AL43:AM43" si="32">SUM(AL52+AL57+AL62)</f>
        <v>0</v>
      </c>
      <c r="AM43" s="103">
        <f t="shared" si="32"/>
        <v>0</v>
      </c>
      <c r="AN43" s="103">
        <v>0</v>
      </c>
      <c r="AO43" s="103">
        <f t="shared" ref="AO43:AP43" si="33">SUM(AO52+AO57+AO62)</f>
        <v>0</v>
      </c>
      <c r="AP43" s="103">
        <f t="shared" si="33"/>
        <v>0</v>
      </c>
      <c r="AQ43" s="103">
        <v>0</v>
      </c>
      <c r="AR43" s="337"/>
      <c r="AS43" s="340"/>
    </row>
    <row r="44" spans="1:48" s="99" customFormat="1" ht="14.95" customHeight="1">
      <c r="A44" s="341" t="s">
        <v>40</v>
      </c>
      <c r="B44" s="323" t="s">
        <v>112</v>
      </c>
      <c r="C44" s="326" t="s">
        <v>35</v>
      </c>
      <c r="D44" s="97" t="s">
        <v>43</v>
      </c>
      <c r="E44" s="103">
        <f>SUM(E46:E47)</f>
        <v>2745.3</v>
      </c>
      <c r="F44" s="103">
        <f>SUM(F46:F47)</f>
        <v>2689.5</v>
      </c>
      <c r="G44" s="103">
        <f>SUM(F44/E44*100)</f>
        <v>97.967435252977808</v>
      </c>
      <c r="H44" s="103">
        <f>SUM(H46:H47)</f>
        <v>0</v>
      </c>
      <c r="I44" s="103">
        <f>SUM(I46:I47)</f>
        <v>0</v>
      </c>
      <c r="J44" s="103">
        <v>0</v>
      </c>
      <c r="K44" s="103">
        <f>SUM(K46:K47)</f>
        <v>160.9</v>
      </c>
      <c r="L44" s="103">
        <f>SUM(L46:L47)</f>
        <v>160.9</v>
      </c>
      <c r="M44" s="103">
        <f>SUM(L44/K44*100)</f>
        <v>100</v>
      </c>
      <c r="N44" s="103">
        <f>SUM(N46:N47)</f>
        <v>160.9</v>
      </c>
      <c r="O44" s="103">
        <f>SUM(O46:O47)</f>
        <v>160.9</v>
      </c>
      <c r="P44" s="103">
        <f>SUM(O44/N44*100)</f>
        <v>100</v>
      </c>
      <c r="Q44" s="103">
        <f>SUM(Q46:Q47)</f>
        <v>604.1</v>
      </c>
      <c r="R44" s="141">
        <f>SUM(R46:R47)</f>
        <v>604.1</v>
      </c>
      <c r="S44" s="103">
        <f>SUM(R44/Q44*100)</f>
        <v>100</v>
      </c>
      <c r="T44" s="103">
        <f>SUM(T46:T47)</f>
        <v>160.80000000000001</v>
      </c>
      <c r="U44" s="103">
        <f>SUM(U46:U47)</f>
        <v>0</v>
      </c>
      <c r="V44" s="103">
        <f>SUM(U44/T44*100)</f>
        <v>0</v>
      </c>
      <c r="W44" s="103">
        <f>SUM(W46:W47)</f>
        <v>156</v>
      </c>
      <c r="X44" s="103">
        <f>SUM(X46:X47)</f>
        <v>221.1</v>
      </c>
      <c r="Y44" s="103">
        <f>SUM(X44/W44*100)</f>
        <v>141.73076923076923</v>
      </c>
      <c r="Z44" s="103">
        <f>SUM(Z46:Z47)</f>
        <v>551.6</v>
      </c>
      <c r="AA44" s="103">
        <f>SUM(AA46:AA47)</f>
        <v>0</v>
      </c>
      <c r="AB44" s="103">
        <v>0</v>
      </c>
      <c r="AC44" s="103">
        <f>SUM(AC46:AC47)</f>
        <v>418.5</v>
      </c>
      <c r="AD44" s="103">
        <f>SUM(AD46:AD47)</f>
        <v>418.5</v>
      </c>
      <c r="AE44" s="103">
        <f>SUM(AD44/AC44*100)</f>
        <v>100</v>
      </c>
      <c r="AF44" s="110">
        <f>SUM(AF46:AF47)</f>
        <v>471.5</v>
      </c>
      <c r="AG44" s="110">
        <f>SUM(AG46:AG47)</f>
        <v>84.7</v>
      </c>
      <c r="AH44" s="103">
        <f>SUM(AG44/AF44*100)</f>
        <v>17.963944856839873</v>
      </c>
      <c r="AI44" s="103">
        <f>SUM(AI46:AI47)</f>
        <v>61</v>
      </c>
      <c r="AJ44" s="103">
        <f>SUM(AJ46:AJ47)</f>
        <v>232.7</v>
      </c>
      <c r="AK44" s="103">
        <v>0</v>
      </c>
      <c r="AL44" s="103">
        <f>SUM(AL46:AL47)</f>
        <v>0</v>
      </c>
      <c r="AM44" s="103">
        <f>SUM(AM46:AM47)</f>
        <v>210</v>
      </c>
      <c r="AN44" s="103">
        <v>0</v>
      </c>
      <c r="AO44" s="103">
        <f>SUM(AO46:AO47)</f>
        <v>0</v>
      </c>
      <c r="AP44" s="103">
        <f>SUM(AP46:AP47)</f>
        <v>596.6</v>
      </c>
      <c r="AQ44" s="103">
        <v>0</v>
      </c>
      <c r="AR44" s="336" t="s">
        <v>148</v>
      </c>
      <c r="AS44" s="344" t="s">
        <v>150</v>
      </c>
    </row>
    <row r="45" spans="1:48" ht="16.5" customHeight="1">
      <c r="A45" s="342"/>
      <c r="B45" s="324"/>
      <c r="C45" s="327"/>
      <c r="D45" s="97" t="s">
        <v>104</v>
      </c>
      <c r="E45" s="103">
        <v>0</v>
      </c>
      <c r="F45" s="103">
        <v>0</v>
      </c>
      <c r="G45" s="103">
        <v>0</v>
      </c>
      <c r="H45" s="103">
        <v>0</v>
      </c>
      <c r="I45" s="103">
        <v>0</v>
      </c>
      <c r="J45" s="103">
        <v>0</v>
      </c>
      <c r="K45" s="103">
        <v>0</v>
      </c>
      <c r="L45" s="103">
        <v>0</v>
      </c>
      <c r="M45" s="103">
        <v>0</v>
      </c>
      <c r="N45" s="103">
        <v>0</v>
      </c>
      <c r="O45" s="103">
        <v>0</v>
      </c>
      <c r="P45" s="103">
        <v>0</v>
      </c>
      <c r="Q45" s="103">
        <v>0</v>
      </c>
      <c r="R45" s="141">
        <v>0</v>
      </c>
      <c r="S45" s="103">
        <v>0</v>
      </c>
      <c r="T45" s="103">
        <v>0</v>
      </c>
      <c r="U45" s="103">
        <v>0</v>
      </c>
      <c r="V45" s="103">
        <v>0</v>
      </c>
      <c r="W45" s="103">
        <v>0</v>
      </c>
      <c r="X45" s="103">
        <v>0</v>
      </c>
      <c r="Y45" s="103">
        <v>0</v>
      </c>
      <c r="Z45" s="103">
        <v>0</v>
      </c>
      <c r="AA45" s="103">
        <v>0</v>
      </c>
      <c r="AB45" s="103">
        <v>0</v>
      </c>
      <c r="AC45" s="103">
        <v>0</v>
      </c>
      <c r="AD45" s="103">
        <v>0</v>
      </c>
      <c r="AE45" s="103">
        <v>0</v>
      </c>
      <c r="AF45" s="103">
        <v>0</v>
      </c>
      <c r="AG45" s="103">
        <v>0</v>
      </c>
      <c r="AH45" s="103">
        <v>0</v>
      </c>
      <c r="AI45" s="103">
        <v>0</v>
      </c>
      <c r="AJ45" s="103">
        <v>0</v>
      </c>
      <c r="AK45" s="103">
        <v>0</v>
      </c>
      <c r="AL45" s="103">
        <v>0</v>
      </c>
      <c r="AM45" s="103">
        <v>0</v>
      </c>
      <c r="AN45" s="103">
        <v>0</v>
      </c>
      <c r="AO45" s="103">
        <v>0</v>
      </c>
      <c r="AP45" s="103">
        <v>0</v>
      </c>
      <c r="AQ45" s="103">
        <v>0</v>
      </c>
      <c r="AR45" s="337"/>
      <c r="AS45" s="345"/>
    </row>
    <row r="46" spans="1:48" s="99" customFormat="1" ht="18.7" customHeight="1">
      <c r="A46" s="342"/>
      <c r="B46" s="324"/>
      <c r="C46" s="327"/>
      <c r="D46" s="100" t="s">
        <v>53</v>
      </c>
      <c r="E46" s="103">
        <f>H46+K46+N46+Q46+T46+W46</f>
        <v>0</v>
      </c>
      <c r="F46" s="103">
        <f>I46+L46+O46+R46+U46+X46+AA46+AD46+AG46+AJ46+AM46+AP46</f>
        <v>0</v>
      </c>
      <c r="G46" s="103">
        <v>0</v>
      </c>
      <c r="H46" s="103">
        <v>0</v>
      </c>
      <c r="I46" s="103">
        <v>0</v>
      </c>
      <c r="J46" s="103">
        <v>0</v>
      </c>
      <c r="K46" s="103">
        <v>0</v>
      </c>
      <c r="L46" s="103">
        <v>0</v>
      </c>
      <c r="M46" s="103">
        <v>0</v>
      </c>
      <c r="N46" s="103">
        <v>0</v>
      </c>
      <c r="O46" s="103">
        <v>0</v>
      </c>
      <c r="P46" s="103">
        <v>0</v>
      </c>
      <c r="Q46" s="103">
        <v>0</v>
      </c>
      <c r="R46" s="141">
        <v>0</v>
      </c>
      <c r="S46" s="103">
        <v>0</v>
      </c>
      <c r="T46" s="103">
        <v>0</v>
      </c>
      <c r="U46" s="103">
        <v>0</v>
      </c>
      <c r="V46" s="103">
        <v>0</v>
      </c>
      <c r="W46" s="103">
        <v>0</v>
      </c>
      <c r="X46" s="103">
        <v>0</v>
      </c>
      <c r="Y46" s="103">
        <v>0</v>
      </c>
      <c r="Z46" s="103">
        <v>0</v>
      </c>
      <c r="AA46" s="103">
        <v>0</v>
      </c>
      <c r="AB46" s="103">
        <v>0</v>
      </c>
      <c r="AC46" s="103">
        <v>0</v>
      </c>
      <c r="AD46" s="103">
        <v>0</v>
      </c>
      <c r="AE46" s="103">
        <v>0</v>
      </c>
      <c r="AF46" s="103">
        <v>0</v>
      </c>
      <c r="AG46" s="103">
        <v>0</v>
      </c>
      <c r="AH46" s="103">
        <v>0</v>
      </c>
      <c r="AI46" s="103">
        <v>0</v>
      </c>
      <c r="AJ46" s="103">
        <v>0</v>
      </c>
      <c r="AK46" s="103">
        <v>0</v>
      </c>
      <c r="AL46" s="103">
        <v>0</v>
      </c>
      <c r="AM46" s="103">
        <v>0</v>
      </c>
      <c r="AN46" s="103">
        <v>0</v>
      </c>
      <c r="AO46" s="103">
        <v>0</v>
      </c>
      <c r="AP46" s="103">
        <v>0</v>
      </c>
      <c r="AQ46" s="103">
        <v>0</v>
      </c>
      <c r="AR46" s="337"/>
      <c r="AS46" s="345"/>
    </row>
    <row r="47" spans="1:48" s="102" customFormat="1" ht="23.3" customHeight="1">
      <c r="A47" s="342"/>
      <c r="B47" s="324"/>
      <c r="C47" s="327"/>
      <c r="D47" s="101" t="s">
        <v>41</v>
      </c>
      <c r="E47" s="148">
        <f>H47+K47+N47+Q47+T47+W47+Z47+AC47+AF47+AI47+AL47+AO47</f>
        <v>2745.3</v>
      </c>
      <c r="F47" s="148">
        <f>I47+L47+O47+R47+U47+X47+AA47+AD47+AG47+AJ47+AM47+AP47</f>
        <v>2689.5</v>
      </c>
      <c r="G47" s="98">
        <f>SUM(F47/E47*100)</f>
        <v>97.967435252977808</v>
      </c>
      <c r="H47" s="148">
        <v>0</v>
      </c>
      <c r="I47" s="148">
        <v>0</v>
      </c>
      <c r="J47" s="98">
        <v>0</v>
      </c>
      <c r="K47" s="148">
        <v>160.9</v>
      </c>
      <c r="L47" s="148">
        <v>160.9</v>
      </c>
      <c r="M47" s="98">
        <f>SUM(L47/K47*100)</f>
        <v>100</v>
      </c>
      <c r="N47" s="148">
        <v>160.9</v>
      </c>
      <c r="O47" s="148">
        <v>160.9</v>
      </c>
      <c r="P47" s="98">
        <f>SUM(O47/N47*100)</f>
        <v>100</v>
      </c>
      <c r="Q47" s="148">
        <v>604.1</v>
      </c>
      <c r="R47" s="186">
        <v>604.1</v>
      </c>
      <c r="S47" s="98">
        <f>SUM(R47/Q47*100)</f>
        <v>100</v>
      </c>
      <c r="T47" s="148">
        <v>160.80000000000001</v>
      </c>
      <c r="U47" s="148">
        <v>0</v>
      </c>
      <c r="V47" s="98">
        <f>SUM(U47/T47*100)</f>
        <v>0</v>
      </c>
      <c r="W47" s="148">
        <v>156</v>
      </c>
      <c r="X47" s="148">
        <v>221.1</v>
      </c>
      <c r="Y47" s="98">
        <f>SUM(X47/W47*100)</f>
        <v>141.73076923076923</v>
      </c>
      <c r="Z47" s="148">
        <v>551.6</v>
      </c>
      <c r="AA47" s="148">
        <v>0</v>
      </c>
      <c r="AB47" s="148">
        <v>0</v>
      </c>
      <c r="AC47" s="148">
        <v>418.5</v>
      </c>
      <c r="AD47" s="148">
        <v>418.5</v>
      </c>
      <c r="AE47" s="148">
        <f>AD47/AC47*100</f>
        <v>100</v>
      </c>
      <c r="AF47" s="148">
        <v>471.5</v>
      </c>
      <c r="AG47" s="148">
        <v>84.7</v>
      </c>
      <c r="AH47" s="148">
        <f>AG47/AF47*100</f>
        <v>17.963944856839873</v>
      </c>
      <c r="AI47" s="148">
        <v>61</v>
      </c>
      <c r="AJ47" s="148">
        <v>232.7</v>
      </c>
      <c r="AK47" s="98">
        <v>0</v>
      </c>
      <c r="AL47" s="148">
        <v>0</v>
      </c>
      <c r="AM47" s="148">
        <v>210</v>
      </c>
      <c r="AN47" s="98">
        <v>0</v>
      </c>
      <c r="AO47" s="148">
        <v>0</v>
      </c>
      <c r="AP47" s="98">
        <v>596.6</v>
      </c>
      <c r="AQ47" s="98">
        <v>0</v>
      </c>
      <c r="AR47" s="337"/>
      <c r="AS47" s="345"/>
      <c r="AT47" s="151"/>
      <c r="AU47" s="151"/>
      <c r="AV47" s="151"/>
    </row>
    <row r="48" spans="1:48" s="99" customFormat="1" ht="45" customHeight="1">
      <c r="A48" s="342"/>
      <c r="B48" s="324"/>
      <c r="C48" s="327"/>
      <c r="D48" s="100" t="s">
        <v>141</v>
      </c>
      <c r="E48" s="154">
        <f>H48+K48+N48+Q48+T48+W48+Z48+AC48+AF48+AI48+AL48+AO48</f>
        <v>599.79999999999995</v>
      </c>
      <c r="F48" s="154">
        <f>I48+L48+O48+R48+U48+X48+AA48+AD48+AG48+AJ48+AM48+AP48</f>
        <v>599.79999999999995</v>
      </c>
      <c r="G48" s="103">
        <f>SUM(F48/E48*100)</f>
        <v>100</v>
      </c>
      <c r="H48" s="154">
        <v>0</v>
      </c>
      <c r="I48" s="154">
        <v>0</v>
      </c>
      <c r="J48" s="103">
        <v>0</v>
      </c>
      <c r="K48" s="154">
        <v>0</v>
      </c>
      <c r="L48" s="154">
        <v>0</v>
      </c>
      <c r="M48" s="103">
        <v>0</v>
      </c>
      <c r="N48" s="154">
        <v>599.79999999999995</v>
      </c>
      <c r="O48" s="154">
        <v>0</v>
      </c>
      <c r="P48" s="103">
        <v>0</v>
      </c>
      <c r="Q48" s="154">
        <v>0</v>
      </c>
      <c r="R48" s="187">
        <v>599.79999999999995</v>
      </c>
      <c r="S48" s="103"/>
      <c r="T48" s="154">
        <v>0</v>
      </c>
      <c r="U48" s="154">
        <v>0</v>
      </c>
      <c r="V48" s="103">
        <v>0</v>
      </c>
      <c r="W48" s="154">
        <v>0</v>
      </c>
      <c r="X48" s="154">
        <v>0</v>
      </c>
      <c r="Y48" s="103">
        <v>0</v>
      </c>
      <c r="Z48" s="154">
        <v>0</v>
      </c>
      <c r="AA48" s="154">
        <v>0</v>
      </c>
      <c r="AB48" s="103">
        <v>0</v>
      </c>
      <c r="AC48" s="154">
        <v>0</v>
      </c>
      <c r="AD48" s="154">
        <v>0</v>
      </c>
      <c r="AE48" s="103">
        <v>0</v>
      </c>
      <c r="AF48" s="154">
        <v>0</v>
      </c>
      <c r="AG48" s="154">
        <v>0</v>
      </c>
      <c r="AH48" s="103">
        <v>0</v>
      </c>
      <c r="AI48" s="154">
        <v>0</v>
      </c>
      <c r="AJ48" s="154">
        <v>0</v>
      </c>
      <c r="AK48" s="103">
        <v>0</v>
      </c>
      <c r="AL48" s="154">
        <v>0</v>
      </c>
      <c r="AM48" s="154">
        <v>0</v>
      </c>
      <c r="AN48" s="103">
        <v>0</v>
      </c>
      <c r="AO48" s="154">
        <v>0</v>
      </c>
      <c r="AP48" s="159"/>
      <c r="AQ48" s="103"/>
      <c r="AR48" s="337"/>
      <c r="AS48" s="345"/>
    </row>
    <row r="49" spans="1:48" ht="21.75" customHeight="1">
      <c r="A49" s="343"/>
      <c r="B49" s="325"/>
      <c r="C49" s="328"/>
      <c r="D49" s="100" t="s">
        <v>105</v>
      </c>
      <c r="E49" s="103">
        <v>0</v>
      </c>
      <c r="F49" s="103">
        <v>0</v>
      </c>
      <c r="G49" s="103">
        <v>0</v>
      </c>
      <c r="H49" s="103">
        <v>0</v>
      </c>
      <c r="I49" s="103">
        <v>0</v>
      </c>
      <c r="J49" s="103">
        <v>0</v>
      </c>
      <c r="K49" s="103">
        <v>0</v>
      </c>
      <c r="L49" s="103">
        <v>0</v>
      </c>
      <c r="M49" s="103">
        <v>0</v>
      </c>
      <c r="N49" s="103">
        <v>0</v>
      </c>
      <c r="O49" s="103">
        <v>0</v>
      </c>
      <c r="P49" s="103">
        <v>0</v>
      </c>
      <c r="Q49" s="103">
        <v>0</v>
      </c>
      <c r="R49" s="141">
        <v>0</v>
      </c>
      <c r="S49" s="103">
        <v>0</v>
      </c>
      <c r="T49" s="103">
        <v>0</v>
      </c>
      <c r="U49" s="103">
        <v>0</v>
      </c>
      <c r="V49" s="103">
        <v>0</v>
      </c>
      <c r="W49" s="103">
        <v>0</v>
      </c>
      <c r="X49" s="103">
        <v>0</v>
      </c>
      <c r="Y49" s="103">
        <v>0</v>
      </c>
      <c r="Z49" s="103">
        <v>0</v>
      </c>
      <c r="AA49" s="103">
        <v>0</v>
      </c>
      <c r="AB49" s="103">
        <v>0</v>
      </c>
      <c r="AC49" s="103">
        <v>0</v>
      </c>
      <c r="AD49" s="103">
        <v>0</v>
      </c>
      <c r="AE49" s="103">
        <v>0</v>
      </c>
      <c r="AF49" s="103">
        <v>0</v>
      </c>
      <c r="AG49" s="103">
        <v>0</v>
      </c>
      <c r="AH49" s="103">
        <v>0</v>
      </c>
      <c r="AI49" s="103">
        <v>0</v>
      </c>
      <c r="AJ49" s="103">
        <v>0</v>
      </c>
      <c r="AK49" s="103">
        <v>0</v>
      </c>
      <c r="AL49" s="103">
        <v>0</v>
      </c>
      <c r="AM49" s="103">
        <v>0</v>
      </c>
      <c r="AN49" s="103">
        <v>0</v>
      </c>
      <c r="AO49" s="103">
        <v>0</v>
      </c>
      <c r="AP49" s="103">
        <v>0</v>
      </c>
      <c r="AQ49" s="103">
        <v>0</v>
      </c>
      <c r="AR49" s="337"/>
      <c r="AS49" s="345"/>
    </row>
    <row r="50" spans="1:48" ht="18.7" customHeight="1">
      <c r="A50" s="346" t="s">
        <v>44</v>
      </c>
      <c r="B50" s="323" t="s">
        <v>127</v>
      </c>
      <c r="C50" s="326" t="s">
        <v>45</v>
      </c>
      <c r="D50" s="157" t="s">
        <v>43</v>
      </c>
      <c r="E50" s="103">
        <f>SUM(E52:E53)</f>
        <v>22397.5</v>
      </c>
      <c r="F50" s="103">
        <f t="shared" ref="F50" si="34">SUM(F52:F53)</f>
        <v>22397</v>
      </c>
      <c r="G50" s="103">
        <f>SUM(F50/E50*100)</f>
        <v>99.99776760799196</v>
      </c>
      <c r="H50" s="103">
        <f>SUM(H52:H53)</f>
        <v>0</v>
      </c>
      <c r="I50" s="103">
        <f>SUM(I52:I53)</f>
        <v>0</v>
      </c>
      <c r="J50" s="103">
        <v>0</v>
      </c>
      <c r="K50" s="103">
        <f>SUM(K52:K53)</f>
        <v>0</v>
      </c>
      <c r="L50" s="103">
        <f>SUM(L52:L53)</f>
        <v>0</v>
      </c>
      <c r="M50" s="103">
        <v>0</v>
      </c>
      <c r="N50" s="103">
        <f>SUM(N52:N53)</f>
        <v>0</v>
      </c>
      <c r="O50" s="103">
        <f>SUM(O52:O53)</f>
        <v>0</v>
      </c>
      <c r="P50" s="103">
        <v>0</v>
      </c>
      <c r="Q50" s="103">
        <f>SUM(Q52:Q53)</f>
        <v>0</v>
      </c>
      <c r="R50" s="141">
        <f>SUM(R52:R53)</f>
        <v>0</v>
      </c>
      <c r="S50" s="103">
        <v>0</v>
      </c>
      <c r="T50" s="103">
        <f>SUM(T52:T53)</f>
        <v>144.69999999999999</v>
      </c>
      <c r="U50" s="103">
        <f>SUM(U52:U53)</f>
        <v>144.69999999999999</v>
      </c>
      <c r="V50" s="103">
        <f>SUM(U50/T50*100)</f>
        <v>100</v>
      </c>
      <c r="W50" s="103">
        <f>SUM(W52:W53)</f>
        <v>0</v>
      </c>
      <c r="X50" s="103">
        <f>SUM(X52:X53)</f>
        <v>0</v>
      </c>
      <c r="Y50" s="103">
        <v>0</v>
      </c>
      <c r="Z50" s="103">
        <f>SUM(Z52:Z53)</f>
        <v>0</v>
      </c>
      <c r="AA50" s="103">
        <f>SUM(AA52:AA53)</f>
        <v>0</v>
      </c>
      <c r="AB50" s="103">
        <v>0</v>
      </c>
      <c r="AC50" s="103">
        <f>SUM(AC52:AC53)</f>
        <v>0</v>
      </c>
      <c r="AD50" s="103">
        <f>SUM(AD52:AD53)</f>
        <v>0</v>
      </c>
      <c r="AE50" s="162">
        <v>0</v>
      </c>
      <c r="AF50" s="103">
        <f>SUM(AF52:AF53)</f>
        <v>17588.8</v>
      </c>
      <c r="AG50" s="103">
        <f>SUM(AG52:AG53)</f>
        <v>15624.1</v>
      </c>
      <c r="AH50" s="103">
        <f>SUM(AG50/AF50*100)</f>
        <v>88.829823524060771</v>
      </c>
      <c r="AI50" s="103">
        <f>SUM(AI52:AI53)</f>
        <v>0</v>
      </c>
      <c r="AJ50" s="103">
        <f>SUM(AJ52:AJ53)</f>
        <v>0</v>
      </c>
      <c r="AK50" s="103">
        <v>0</v>
      </c>
      <c r="AL50" s="103">
        <f>SUM(AL52:AL53)</f>
        <v>4664</v>
      </c>
      <c r="AM50" s="103">
        <f>SUM(AM52:AM53)</f>
        <v>1964.2</v>
      </c>
      <c r="AN50" s="103">
        <v>0</v>
      </c>
      <c r="AO50" s="103">
        <v>0</v>
      </c>
      <c r="AP50" s="103">
        <f>SUM(AP52:AP53)</f>
        <v>4664</v>
      </c>
      <c r="AQ50" s="103">
        <v>0</v>
      </c>
      <c r="AR50" s="349" t="s">
        <v>144</v>
      </c>
      <c r="AS50" s="323"/>
    </row>
    <row r="51" spans="1:48" ht="21.75" customHeight="1">
      <c r="A51" s="347"/>
      <c r="B51" s="324"/>
      <c r="C51" s="327"/>
      <c r="D51" s="97" t="s">
        <v>104</v>
      </c>
      <c r="E51" s="103">
        <v>0</v>
      </c>
      <c r="F51" s="103">
        <v>0</v>
      </c>
      <c r="G51" s="103">
        <v>0</v>
      </c>
      <c r="H51" s="103">
        <v>0</v>
      </c>
      <c r="I51" s="103">
        <v>0</v>
      </c>
      <c r="J51" s="103">
        <v>0</v>
      </c>
      <c r="K51" s="103">
        <v>0</v>
      </c>
      <c r="L51" s="103">
        <v>0</v>
      </c>
      <c r="M51" s="103">
        <v>0</v>
      </c>
      <c r="N51" s="103">
        <v>0</v>
      </c>
      <c r="O51" s="103">
        <v>0</v>
      </c>
      <c r="P51" s="103">
        <v>0</v>
      </c>
      <c r="Q51" s="103">
        <v>0</v>
      </c>
      <c r="R51" s="141">
        <v>0</v>
      </c>
      <c r="S51" s="103">
        <v>0</v>
      </c>
      <c r="T51" s="103">
        <v>0</v>
      </c>
      <c r="U51" s="103">
        <v>0</v>
      </c>
      <c r="V51" s="103">
        <v>0</v>
      </c>
      <c r="W51" s="103">
        <v>0</v>
      </c>
      <c r="X51" s="103">
        <v>0</v>
      </c>
      <c r="Y51" s="103">
        <v>0</v>
      </c>
      <c r="Z51" s="103">
        <v>0</v>
      </c>
      <c r="AA51" s="103">
        <v>0</v>
      </c>
      <c r="AB51" s="103">
        <v>0</v>
      </c>
      <c r="AC51" s="103">
        <v>0</v>
      </c>
      <c r="AD51" s="103">
        <v>0</v>
      </c>
      <c r="AE51" s="162">
        <v>0</v>
      </c>
      <c r="AF51" s="103">
        <v>0</v>
      </c>
      <c r="AG51" s="103">
        <v>0</v>
      </c>
      <c r="AH51" s="103">
        <v>0</v>
      </c>
      <c r="AI51" s="103">
        <v>0</v>
      </c>
      <c r="AJ51" s="103">
        <v>0</v>
      </c>
      <c r="AK51" s="103">
        <v>0</v>
      </c>
      <c r="AL51" s="103">
        <v>0</v>
      </c>
      <c r="AM51" s="103">
        <v>0</v>
      </c>
      <c r="AN51" s="103">
        <v>0</v>
      </c>
      <c r="AO51" s="103">
        <v>0</v>
      </c>
      <c r="AP51" s="103">
        <v>0</v>
      </c>
      <c r="AQ51" s="103">
        <v>0</v>
      </c>
      <c r="AR51" s="350"/>
      <c r="AS51" s="324"/>
    </row>
    <row r="52" spans="1:48" ht="17.5" customHeight="1">
      <c r="A52" s="347"/>
      <c r="B52" s="324"/>
      <c r="C52" s="327"/>
      <c r="D52" s="103" t="s">
        <v>53</v>
      </c>
      <c r="E52" s="103">
        <f>H52+K52+N52+Q52+T52+W52+Z52+AC52+AF52+AI52+AL52+AO52</f>
        <v>0</v>
      </c>
      <c r="F52" s="103">
        <f>I52+L52+O52+R52+U52+X52+AA52+AD52+AG52+AJ52+AM52+AP52</f>
        <v>0</v>
      </c>
      <c r="G52" s="103">
        <v>0</v>
      </c>
      <c r="H52" s="103">
        <v>0</v>
      </c>
      <c r="I52" s="103">
        <v>0</v>
      </c>
      <c r="J52" s="103">
        <v>0</v>
      </c>
      <c r="K52" s="103">
        <v>0</v>
      </c>
      <c r="L52" s="103">
        <v>0</v>
      </c>
      <c r="M52" s="103">
        <v>0</v>
      </c>
      <c r="N52" s="103">
        <v>0</v>
      </c>
      <c r="O52" s="103">
        <v>0</v>
      </c>
      <c r="P52" s="103">
        <v>0</v>
      </c>
      <c r="Q52" s="103">
        <v>0</v>
      </c>
      <c r="R52" s="141">
        <v>0</v>
      </c>
      <c r="S52" s="103">
        <v>0</v>
      </c>
      <c r="T52" s="103">
        <v>0</v>
      </c>
      <c r="U52" s="103">
        <v>0</v>
      </c>
      <c r="V52" s="103">
        <v>0</v>
      </c>
      <c r="W52" s="103">
        <v>0</v>
      </c>
      <c r="X52" s="103">
        <v>0</v>
      </c>
      <c r="Y52" s="103">
        <v>0</v>
      </c>
      <c r="Z52" s="103">
        <v>0</v>
      </c>
      <c r="AA52" s="103">
        <v>0</v>
      </c>
      <c r="AB52" s="103">
        <v>0</v>
      </c>
      <c r="AC52" s="105">
        <v>0</v>
      </c>
      <c r="AD52" s="105">
        <v>0</v>
      </c>
      <c r="AE52" s="162">
        <v>0</v>
      </c>
      <c r="AF52" s="105">
        <v>0</v>
      </c>
      <c r="AG52" s="103">
        <v>0</v>
      </c>
      <c r="AH52" s="103">
        <v>0</v>
      </c>
      <c r="AI52" s="103">
        <v>0</v>
      </c>
      <c r="AJ52" s="103">
        <v>0</v>
      </c>
      <c r="AK52" s="103">
        <v>0</v>
      </c>
      <c r="AL52" s="103">
        <v>0</v>
      </c>
      <c r="AM52" s="103">
        <v>0</v>
      </c>
      <c r="AN52" s="103">
        <v>0</v>
      </c>
      <c r="AO52" s="103">
        <v>0</v>
      </c>
      <c r="AP52" s="111">
        <v>0</v>
      </c>
      <c r="AQ52" s="103">
        <v>0</v>
      </c>
      <c r="AR52" s="350"/>
      <c r="AS52" s="324"/>
    </row>
    <row r="53" spans="1:48" s="152" customFormat="1" ht="22.75" customHeight="1">
      <c r="A53" s="347"/>
      <c r="B53" s="324"/>
      <c r="C53" s="327"/>
      <c r="D53" s="98" t="s">
        <v>41</v>
      </c>
      <c r="E53" s="148">
        <f>H53+K53+N53+Q53+T53+W53+Z53+AC53+AF53+AI53+AL53+AO53</f>
        <v>22397.5</v>
      </c>
      <c r="F53" s="98">
        <f>I53+L53+O53+R53+U53+X53+AA53+AD53+AG53+AJ53+AM53+AP53</f>
        <v>22397</v>
      </c>
      <c r="G53" s="98">
        <f>SUM(F53/E53*100)</f>
        <v>99.99776760799196</v>
      </c>
      <c r="H53" s="98">
        <v>0</v>
      </c>
      <c r="I53" s="98">
        <v>0</v>
      </c>
      <c r="J53" s="98">
        <v>0</v>
      </c>
      <c r="K53" s="98">
        <v>0</v>
      </c>
      <c r="L53" s="98">
        <v>0</v>
      </c>
      <c r="M53" s="98">
        <v>0</v>
      </c>
      <c r="N53" s="98">
        <v>0</v>
      </c>
      <c r="O53" s="98">
        <v>0</v>
      </c>
      <c r="P53" s="98">
        <v>0</v>
      </c>
      <c r="Q53" s="98">
        <v>0</v>
      </c>
      <c r="R53" s="184">
        <v>0</v>
      </c>
      <c r="S53" s="98">
        <v>0</v>
      </c>
      <c r="T53" s="149">
        <v>144.69999999999999</v>
      </c>
      <c r="U53" s="149">
        <v>144.69999999999999</v>
      </c>
      <c r="V53" s="98">
        <f>SUM(U53/T53*100)</f>
        <v>100</v>
      </c>
      <c r="W53" s="149">
        <v>0</v>
      </c>
      <c r="X53" s="149">
        <v>0</v>
      </c>
      <c r="Y53" s="98">
        <v>0</v>
      </c>
      <c r="Z53" s="148">
        <v>0</v>
      </c>
      <c r="AA53" s="148">
        <v>0</v>
      </c>
      <c r="AB53" s="98">
        <v>0</v>
      </c>
      <c r="AC53" s="148">
        <v>0</v>
      </c>
      <c r="AD53" s="148">
        <v>0</v>
      </c>
      <c r="AE53" s="163">
        <v>0</v>
      </c>
      <c r="AF53" s="148">
        <f>17590.5-1.7</f>
        <v>17588.8</v>
      </c>
      <c r="AG53" s="148">
        <v>15624.1</v>
      </c>
      <c r="AH53" s="148">
        <f>AG53/AF53*100</f>
        <v>88.829823524060771</v>
      </c>
      <c r="AI53" s="148">
        <v>0</v>
      </c>
      <c r="AJ53" s="148">
        <v>0</v>
      </c>
      <c r="AK53" s="148">
        <v>0</v>
      </c>
      <c r="AL53" s="148">
        <f>5632.4-968.4</f>
        <v>4664</v>
      </c>
      <c r="AM53" s="148">
        <v>1964.2</v>
      </c>
      <c r="AN53" s="148">
        <f>AM53/AL53*100</f>
        <v>42.114065180102919</v>
      </c>
      <c r="AO53" s="98">
        <v>0</v>
      </c>
      <c r="AP53" s="148">
        <v>4664</v>
      </c>
      <c r="AQ53" s="165">
        <v>0</v>
      </c>
      <c r="AR53" s="350"/>
      <c r="AS53" s="324"/>
      <c r="AT53" s="151"/>
      <c r="AU53" s="151"/>
      <c r="AV53" s="151"/>
    </row>
    <row r="54" spans="1:48" ht="15.65" customHeight="1">
      <c r="A54" s="348"/>
      <c r="B54" s="325"/>
      <c r="C54" s="328"/>
      <c r="D54" s="100" t="s">
        <v>105</v>
      </c>
      <c r="E54" s="103">
        <v>0</v>
      </c>
      <c r="F54" s="103">
        <v>0</v>
      </c>
      <c r="G54" s="103">
        <v>0</v>
      </c>
      <c r="H54" s="103">
        <v>0</v>
      </c>
      <c r="I54" s="103">
        <v>0</v>
      </c>
      <c r="J54" s="103">
        <v>0</v>
      </c>
      <c r="K54" s="103">
        <v>0</v>
      </c>
      <c r="L54" s="103">
        <v>0</v>
      </c>
      <c r="M54" s="103">
        <v>0</v>
      </c>
      <c r="N54" s="103">
        <v>0</v>
      </c>
      <c r="O54" s="103">
        <v>0</v>
      </c>
      <c r="P54" s="103">
        <v>0</v>
      </c>
      <c r="Q54" s="103">
        <v>0</v>
      </c>
      <c r="R54" s="141">
        <v>0</v>
      </c>
      <c r="S54" s="103">
        <v>0</v>
      </c>
      <c r="T54" s="103">
        <v>0</v>
      </c>
      <c r="U54" s="103">
        <v>0</v>
      </c>
      <c r="V54" s="103">
        <v>0</v>
      </c>
      <c r="W54" s="103">
        <v>0</v>
      </c>
      <c r="X54" s="103">
        <v>0</v>
      </c>
      <c r="Y54" s="103">
        <v>0</v>
      </c>
      <c r="Z54" s="103">
        <v>0</v>
      </c>
      <c r="AA54" s="103">
        <v>0</v>
      </c>
      <c r="AB54" s="103">
        <v>0</v>
      </c>
      <c r="AC54" s="103">
        <v>0</v>
      </c>
      <c r="AD54" s="103">
        <v>0</v>
      </c>
      <c r="AE54" s="164">
        <v>0</v>
      </c>
      <c r="AF54" s="103">
        <v>0</v>
      </c>
      <c r="AG54" s="103">
        <v>0</v>
      </c>
      <c r="AH54" s="103">
        <v>0</v>
      </c>
      <c r="AI54" s="103">
        <v>0</v>
      </c>
      <c r="AJ54" s="103">
        <v>0</v>
      </c>
      <c r="AK54" s="103">
        <v>0</v>
      </c>
      <c r="AL54" s="103">
        <v>0</v>
      </c>
      <c r="AM54" s="103">
        <v>0</v>
      </c>
      <c r="AN54" s="103">
        <v>0</v>
      </c>
      <c r="AO54" s="103">
        <v>0</v>
      </c>
      <c r="AP54" s="103">
        <v>0</v>
      </c>
      <c r="AQ54" s="103">
        <v>0</v>
      </c>
      <c r="AR54" s="351"/>
      <c r="AS54" s="325"/>
    </row>
    <row r="55" spans="1:48" ht="16.5" customHeight="1">
      <c r="A55" s="352" t="s">
        <v>134</v>
      </c>
      <c r="B55" s="355" t="s">
        <v>135</v>
      </c>
      <c r="C55" s="326" t="s">
        <v>139</v>
      </c>
      <c r="D55" s="97" t="s">
        <v>43</v>
      </c>
      <c r="E55" s="103">
        <f>SUM(E57:E58)</f>
        <v>2116.04</v>
      </c>
      <c r="F55" s="103">
        <f>SUM(F57:F58)</f>
        <v>0</v>
      </c>
      <c r="G55" s="103">
        <v>0</v>
      </c>
      <c r="H55" s="103">
        <f>SUM(H57:H58)</f>
        <v>0</v>
      </c>
      <c r="I55" s="103">
        <f>SUM(I57:I58)</f>
        <v>0</v>
      </c>
      <c r="J55" s="103">
        <v>0</v>
      </c>
      <c r="K55" s="103">
        <f>SUM(K57:K58)</f>
        <v>0</v>
      </c>
      <c r="L55" s="103">
        <f>SUM(L57:L58)</f>
        <v>0</v>
      </c>
      <c r="M55" s="103">
        <v>0</v>
      </c>
      <c r="N55" s="103">
        <f>SUM(N57:N58)</f>
        <v>0</v>
      </c>
      <c r="O55" s="103">
        <f>SUM(O57:O58)</f>
        <v>0</v>
      </c>
      <c r="P55" s="103">
        <v>0</v>
      </c>
      <c r="Q55" s="103">
        <f>SUM(Q57:Q58)</f>
        <v>0</v>
      </c>
      <c r="R55" s="141">
        <f>SUM(R57:R58)</f>
        <v>0</v>
      </c>
      <c r="S55" s="103">
        <v>0</v>
      </c>
      <c r="T55" s="103">
        <f>SUM(T57:T58)</f>
        <v>0</v>
      </c>
      <c r="U55" s="103">
        <f>SUM(U57:U58)</f>
        <v>0</v>
      </c>
      <c r="V55" s="103">
        <v>0</v>
      </c>
      <c r="W55" s="103">
        <f>SUM(W57:W58)</f>
        <v>0</v>
      </c>
      <c r="X55" s="103">
        <f>SUM(X57:X58)</f>
        <v>0</v>
      </c>
      <c r="Y55" s="103">
        <v>0</v>
      </c>
      <c r="Z55" s="103">
        <f>SUM(Z57:Z58)</f>
        <v>0</v>
      </c>
      <c r="AA55" s="103">
        <f>SUM(AA57:AA58)</f>
        <v>0</v>
      </c>
      <c r="AB55" s="103">
        <v>0</v>
      </c>
      <c r="AC55" s="103">
        <f>SUM(AC57:AC58)</f>
        <v>0</v>
      </c>
      <c r="AD55" s="103">
        <f>SUM(AD57:AD58)</f>
        <v>0</v>
      </c>
      <c r="AE55" s="103">
        <v>0</v>
      </c>
      <c r="AF55" s="103">
        <f>SUM(AF57:AF58)</f>
        <v>0</v>
      </c>
      <c r="AG55" s="103">
        <f>SUM(AG57:AG58)</f>
        <v>0</v>
      </c>
      <c r="AH55" s="103">
        <v>0</v>
      </c>
      <c r="AI55" s="103">
        <f>SUM(AI57:AI58)</f>
        <v>2116.04</v>
      </c>
      <c r="AJ55" s="103">
        <f>SUM(AJ57:AJ58)</f>
        <v>0</v>
      </c>
      <c r="AK55" s="103">
        <v>0</v>
      </c>
      <c r="AL55" s="103">
        <f>SUM(AL57:AL58)</f>
        <v>0</v>
      </c>
      <c r="AM55" s="103">
        <f>SUM(AM57:AM58)</f>
        <v>0</v>
      </c>
      <c r="AN55" s="103">
        <v>0</v>
      </c>
      <c r="AO55" s="103">
        <v>0</v>
      </c>
      <c r="AP55" s="103">
        <f>SUM(AP57:AP58)</f>
        <v>0</v>
      </c>
      <c r="AQ55" s="103">
        <v>0</v>
      </c>
      <c r="AR55" s="336" t="s">
        <v>149</v>
      </c>
      <c r="AS55" s="329" t="s">
        <v>175</v>
      </c>
    </row>
    <row r="56" spans="1:48" ht="14.3" customHeight="1">
      <c r="A56" s="353"/>
      <c r="B56" s="356"/>
      <c r="C56" s="327"/>
      <c r="D56" s="97" t="s">
        <v>104</v>
      </c>
      <c r="E56" s="103">
        <v>0</v>
      </c>
      <c r="F56" s="103">
        <v>0</v>
      </c>
      <c r="G56" s="103">
        <v>0</v>
      </c>
      <c r="H56" s="103">
        <v>0</v>
      </c>
      <c r="I56" s="103">
        <v>0</v>
      </c>
      <c r="J56" s="103">
        <v>0</v>
      </c>
      <c r="K56" s="103">
        <v>0</v>
      </c>
      <c r="L56" s="103">
        <v>0</v>
      </c>
      <c r="M56" s="103">
        <v>0</v>
      </c>
      <c r="N56" s="103">
        <v>0</v>
      </c>
      <c r="O56" s="103">
        <v>0</v>
      </c>
      <c r="P56" s="103">
        <v>0</v>
      </c>
      <c r="Q56" s="103">
        <v>0</v>
      </c>
      <c r="R56" s="141">
        <v>0</v>
      </c>
      <c r="S56" s="103">
        <v>0</v>
      </c>
      <c r="T56" s="103">
        <v>0</v>
      </c>
      <c r="U56" s="103">
        <v>0</v>
      </c>
      <c r="V56" s="103">
        <v>0</v>
      </c>
      <c r="W56" s="103">
        <v>0</v>
      </c>
      <c r="X56" s="103">
        <v>0</v>
      </c>
      <c r="Y56" s="103">
        <v>0</v>
      </c>
      <c r="Z56" s="103">
        <v>0</v>
      </c>
      <c r="AA56" s="103">
        <v>0</v>
      </c>
      <c r="AB56" s="103">
        <v>0</v>
      </c>
      <c r="AC56" s="103">
        <v>0</v>
      </c>
      <c r="AD56" s="103">
        <v>0</v>
      </c>
      <c r="AE56" s="103">
        <v>0</v>
      </c>
      <c r="AF56" s="103">
        <v>0</v>
      </c>
      <c r="AG56" s="103">
        <v>0</v>
      </c>
      <c r="AH56" s="103">
        <v>0</v>
      </c>
      <c r="AI56" s="103">
        <v>0</v>
      </c>
      <c r="AJ56" s="103">
        <v>0</v>
      </c>
      <c r="AK56" s="103">
        <v>0</v>
      </c>
      <c r="AL56" s="103">
        <v>0</v>
      </c>
      <c r="AM56" s="103">
        <v>0</v>
      </c>
      <c r="AN56" s="103">
        <v>0</v>
      </c>
      <c r="AO56" s="103">
        <v>0</v>
      </c>
      <c r="AP56" s="103">
        <v>0</v>
      </c>
      <c r="AQ56" s="103">
        <v>0</v>
      </c>
      <c r="AR56" s="337"/>
      <c r="AS56" s="330"/>
    </row>
    <row r="57" spans="1:48" ht="14.3" customHeight="1">
      <c r="A57" s="353"/>
      <c r="B57" s="356"/>
      <c r="C57" s="327"/>
      <c r="D57" s="100" t="s">
        <v>53</v>
      </c>
      <c r="E57" s="103">
        <f>H57+K57+N57+Q57+T57+W57+Z57+AC57+AF57+AI57+AL57+AO57</f>
        <v>0</v>
      </c>
      <c r="F57" s="103">
        <f>I57+L57+O57+R57+U57+X57+AA57+AD57+AG57+AJ57+AM57+AP57</f>
        <v>0</v>
      </c>
      <c r="G57" s="103">
        <v>0</v>
      </c>
      <c r="H57" s="103">
        <v>0</v>
      </c>
      <c r="I57" s="103">
        <v>0</v>
      </c>
      <c r="J57" s="103">
        <v>0</v>
      </c>
      <c r="K57" s="103">
        <v>0</v>
      </c>
      <c r="L57" s="103">
        <v>0</v>
      </c>
      <c r="M57" s="103">
        <v>0</v>
      </c>
      <c r="N57" s="103">
        <v>0</v>
      </c>
      <c r="O57" s="103">
        <v>0</v>
      </c>
      <c r="P57" s="103">
        <v>0</v>
      </c>
      <c r="Q57" s="103">
        <v>0</v>
      </c>
      <c r="R57" s="141">
        <v>0</v>
      </c>
      <c r="S57" s="103">
        <v>0</v>
      </c>
      <c r="T57" s="103">
        <v>0</v>
      </c>
      <c r="U57" s="103">
        <v>0</v>
      </c>
      <c r="V57" s="103">
        <v>0</v>
      </c>
      <c r="W57" s="103">
        <v>0</v>
      </c>
      <c r="X57" s="103">
        <v>0</v>
      </c>
      <c r="Y57" s="103">
        <v>0</v>
      </c>
      <c r="Z57" s="103">
        <v>0</v>
      </c>
      <c r="AA57" s="103">
        <v>0</v>
      </c>
      <c r="AB57" s="103">
        <v>0</v>
      </c>
      <c r="AC57" s="105">
        <v>0</v>
      </c>
      <c r="AD57" s="105">
        <v>0</v>
      </c>
      <c r="AE57" s="103">
        <v>0</v>
      </c>
      <c r="AF57" s="105">
        <v>0</v>
      </c>
      <c r="AG57" s="105">
        <v>0</v>
      </c>
      <c r="AH57" s="103">
        <v>0</v>
      </c>
      <c r="AI57" s="103">
        <v>0</v>
      </c>
      <c r="AJ57" s="103">
        <v>0</v>
      </c>
      <c r="AK57" s="103">
        <v>0</v>
      </c>
      <c r="AL57" s="103">
        <v>0</v>
      </c>
      <c r="AM57" s="103">
        <v>0</v>
      </c>
      <c r="AN57" s="103">
        <v>0</v>
      </c>
      <c r="AO57" s="103">
        <v>0</v>
      </c>
      <c r="AP57" s="103">
        <v>0</v>
      </c>
      <c r="AQ57" s="103">
        <v>0</v>
      </c>
      <c r="AR57" s="337"/>
      <c r="AS57" s="330"/>
    </row>
    <row r="58" spans="1:48" s="108" customFormat="1" ht="17.149999999999999" customHeight="1">
      <c r="A58" s="353"/>
      <c r="B58" s="356"/>
      <c r="C58" s="327"/>
      <c r="D58" s="101" t="s">
        <v>41</v>
      </c>
      <c r="E58" s="104">
        <f>H58+K58+N58+Q58+T58+W58+Z58+AC58+AF58+AI58+AL58+AO58</f>
        <v>2116.04</v>
      </c>
      <c r="F58" s="98">
        <f>I58+L58+O58+R58+U58+X58+AA58+AD58+AG58+AJ58+AM58+AP58</f>
        <v>0</v>
      </c>
      <c r="G58" s="98">
        <v>0</v>
      </c>
      <c r="H58" s="98">
        <v>0</v>
      </c>
      <c r="I58" s="98">
        <v>0</v>
      </c>
      <c r="J58" s="98">
        <v>0</v>
      </c>
      <c r="K58" s="98">
        <v>0</v>
      </c>
      <c r="L58" s="98">
        <v>0</v>
      </c>
      <c r="M58" s="98">
        <v>0</v>
      </c>
      <c r="N58" s="98">
        <v>0</v>
      </c>
      <c r="O58" s="98">
        <v>0</v>
      </c>
      <c r="P58" s="98">
        <v>0</v>
      </c>
      <c r="Q58" s="98">
        <v>0</v>
      </c>
      <c r="R58" s="184">
        <v>0</v>
      </c>
      <c r="S58" s="98">
        <v>0</v>
      </c>
      <c r="T58" s="98">
        <v>0</v>
      </c>
      <c r="U58" s="98">
        <v>0</v>
      </c>
      <c r="V58" s="98">
        <v>0</v>
      </c>
      <c r="W58" s="98">
        <v>0</v>
      </c>
      <c r="X58" s="98">
        <v>0</v>
      </c>
      <c r="Y58" s="98">
        <v>0</v>
      </c>
      <c r="Z58" s="98">
        <v>0</v>
      </c>
      <c r="AA58" s="98">
        <v>0</v>
      </c>
      <c r="AB58" s="98">
        <v>0</v>
      </c>
      <c r="AC58" s="106">
        <v>0</v>
      </c>
      <c r="AD58" s="113">
        <v>0</v>
      </c>
      <c r="AE58" s="98">
        <v>0</v>
      </c>
      <c r="AF58" s="112">
        <v>0</v>
      </c>
      <c r="AG58" s="112">
        <v>0</v>
      </c>
      <c r="AH58" s="98">
        <v>0</v>
      </c>
      <c r="AI58" s="153">
        <v>2116.04</v>
      </c>
      <c r="AJ58" s="98">
        <v>0</v>
      </c>
      <c r="AK58" s="98">
        <v>0</v>
      </c>
      <c r="AL58" s="98">
        <v>0</v>
      </c>
      <c r="AM58" s="98">
        <v>0</v>
      </c>
      <c r="AN58" s="98">
        <v>0</v>
      </c>
      <c r="AO58" s="98">
        <v>0</v>
      </c>
      <c r="AP58" s="98">
        <v>0</v>
      </c>
      <c r="AQ58" s="98">
        <v>0</v>
      </c>
      <c r="AR58" s="337"/>
      <c r="AS58" s="330"/>
      <c r="AT58" s="151"/>
      <c r="AU58" s="151"/>
      <c r="AV58" s="151"/>
    </row>
    <row r="59" spans="1:48" ht="12.9" customHeight="1">
      <c r="A59" s="354"/>
      <c r="B59" s="357"/>
      <c r="C59" s="175"/>
      <c r="D59" s="100" t="s">
        <v>105</v>
      </c>
      <c r="E59" s="103">
        <v>0</v>
      </c>
      <c r="F59" s="103">
        <v>0</v>
      </c>
      <c r="G59" s="103">
        <v>0</v>
      </c>
      <c r="H59" s="103">
        <v>0</v>
      </c>
      <c r="I59" s="103">
        <v>0</v>
      </c>
      <c r="J59" s="103">
        <v>0</v>
      </c>
      <c r="K59" s="103">
        <v>0</v>
      </c>
      <c r="L59" s="103">
        <v>0</v>
      </c>
      <c r="M59" s="103">
        <v>0</v>
      </c>
      <c r="N59" s="103">
        <v>0</v>
      </c>
      <c r="O59" s="103">
        <v>0</v>
      </c>
      <c r="P59" s="103">
        <v>0</v>
      </c>
      <c r="Q59" s="103">
        <v>0</v>
      </c>
      <c r="R59" s="141">
        <v>0</v>
      </c>
      <c r="S59" s="103">
        <v>0</v>
      </c>
      <c r="T59" s="103">
        <v>0</v>
      </c>
      <c r="U59" s="103">
        <v>0</v>
      </c>
      <c r="V59" s="103">
        <v>0</v>
      </c>
      <c r="W59" s="103">
        <v>0</v>
      </c>
      <c r="X59" s="103">
        <v>0</v>
      </c>
      <c r="Y59" s="103">
        <v>0</v>
      </c>
      <c r="Z59" s="103">
        <v>0</v>
      </c>
      <c r="AA59" s="103">
        <v>0</v>
      </c>
      <c r="AB59" s="103">
        <v>0</v>
      </c>
      <c r="AC59" s="103">
        <v>0</v>
      </c>
      <c r="AD59" s="103">
        <v>0</v>
      </c>
      <c r="AE59" s="103">
        <v>0</v>
      </c>
      <c r="AF59" s="103">
        <v>0</v>
      </c>
      <c r="AG59" s="103">
        <v>0</v>
      </c>
      <c r="AH59" s="103">
        <v>0</v>
      </c>
      <c r="AI59" s="103">
        <v>0</v>
      </c>
      <c r="AJ59" s="103">
        <v>0</v>
      </c>
      <c r="AK59" s="103">
        <v>0</v>
      </c>
      <c r="AL59" s="103">
        <v>0</v>
      </c>
      <c r="AM59" s="103">
        <v>0</v>
      </c>
      <c r="AN59" s="103">
        <v>0</v>
      </c>
      <c r="AO59" s="103">
        <v>0</v>
      </c>
      <c r="AP59" s="103">
        <v>0</v>
      </c>
      <c r="AQ59" s="103">
        <v>0</v>
      </c>
      <c r="AR59" s="337"/>
      <c r="AS59" s="358"/>
    </row>
    <row r="60" spans="1:48" ht="12.25" customHeight="1">
      <c r="A60" s="359" t="s">
        <v>46</v>
      </c>
      <c r="B60" s="323" t="s">
        <v>125</v>
      </c>
      <c r="C60" s="326" t="s">
        <v>49</v>
      </c>
      <c r="D60" s="97" t="s">
        <v>43</v>
      </c>
      <c r="E60" s="103">
        <f>SUM(E62:E63)</f>
        <v>1520</v>
      </c>
      <c r="F60" s="103">
        <f>SUM(F62:F63)</f>
        <v>1520</v>
      </c>
      <c r="G60" s="103">
        <f>SUM(F60/E60*100)</f>
        <v>100</v>
      </c>
      <c r="H60" s="103">
        <f>SUM(H62:H63)</f>
        <v>0</v>
      </c>
      <c r="I60" s="103">
        <f>SUM(I62:I63)</f>
        <v>0</v>
      </c>
      <c r="J60" s="103">
        <v>0</v>
      </c>
      <c r="K60" s="103">
        <f>SUM(K62:K63)</f>
        <v>0</v>
      </c>
      <c r="L60" s="103">
        <f>SUM(L62:L63)</f>
        <v>0</v>
      </c>
      <c r="M60" s="103">
        <v>0</v>
      </c>
      <c r="N60" s="103">
        <f>SUM(N62:N63)</f>
        <v>0</v>
      </c>
      <c r="O60" s="103">
        <f>SUM(O62:O63)</f>
        <v>0</v>
      </c>
      <c r="P60" s="103">
        <v>0</v>
      </c>
      <c r="Q60" s="103">
        <f>SUM(Q62:Q63)</f>
        <v>0</v>
      </c>
      <c r="R60" s="141">
        <f>SUM(R62:R63)</f>
        <v>0</v>
      </c>
      <c r="S60" s="103">
        <v>0</v>
      </c>
      <c r="T60" s="103">
        <f>SUM(T62:T63)</f>
        <v>0</v>
      </c>
      <c r="U60" s="103">
        <f>SUM(U62:U63)</f>
        <v>0</v>
      </c>
      <c r="V60" s="103">
        <v>0</v>
      </c>
      <c r="W60" s="103">
        <f>SUM(W62:W63)</f>
        <v>0</v>
      </c>
      <c r="X60" s="103">
        <f>SUM(X62:X63)</f>
        <v>0</v>
      </c>
      <c r="Y60" s="103">
        <v>0</v>
      </c>
      <c r="Z60" s="103">
        <f>SUM(Z62:Z63)</f>
        <v>0</v>
      </c>
      <c r="AA60" s="103">
        <f>SUM(AA62:AA63)</f>
        <v>0</v>
      </c>
      <c r="AB60" s="103">
        <v>0</v>
      </c>
      <c r="AC60" s="103">
        <f>SUM(AC62:AC63)</f>
        <v>0</v>
      </c>
      <c r="AD60" s="103">
        <f>SUM(AD62:AD63)</f>
        <v>0</v>
      </c>
      <c r="AE60" s="103">
        <v>0</v>
      </c>
      <c r="AF60" s="103">
        <f>SUM(AF62:AF63)</f>
        <v>0</v>
      </c>
      <c r="AG60" s="103">
        <f>SUM(AG62:AG63)</f>
        <v>0</v>
      </c>
      <c r="AH60" s="103">
        <v>0</v>
      </c>
      <c r="AI60" s="103">
        <f>SUM(AI62:AI63)</f>
        <v>1520</v>
      </c>
      <c r="AJ60" s="103">
        <f>SUM(AJ62:AJ63)</f>
        <v>1520</v>
      </c>
      <c r="AK60" s="103">
        <f>SUM(AJ60/AI60*100)</f>
        <v>100</v>
      </c>
      <c r="AL60" s="103">
        <f>SUM(AL62:AL63)</f>
        <v>0</v>
      </c>
      <c r="AM60" s="103">
        <f>SUM(AM62:AM63)</f>
        <v>0</v>
      </c>
      <c r="AN60" s="103">
        <v>0</v>
      </c>
      <c r="AO60" s="103">
        <v>0</v>
      </c>
      <c r="AP60" s="103">
        <f>SUM(AP62:AP63)</f>
        <v>0</v>
      </c>
      <c r="AQ60" s="103">
        <v>0</v>
      </c>
      <c r="AR60" s="336" t="s">
        <v>145</v>
      </c>
      <c r="AS60" s="362"/>
    </row>
    <row r="61" spans="1:48" ht="12.25" customHeight="1">
      <c r="A61" s="360"/>
      <c r="B61" s="324"/>
      <c r="C61" s="327"/>
      <c r="D61" s="97" t="s">
        <v>104</v>
      </c>
      <c r="E61" s="103">
        <v>0</v>
      </c>
      <c r="F61" s="103">
        <v>0</v>
      </c>
      <c r="G61" s="103">
        <v>0</v>
      </c>
      <c r="H61" s="103">
        <v>0</v>
      </c>
      <c r="I61" s="103">
        <v>0</v>
      </c>
      <c r="J61" s="103">
        <v>0</v>
      </c>
      <c r="K61" s="103">
        <v>0</v>
      </c>
      <c r="L61" s="103">
        <v>0</v>
      </c>
      <c r="M61" s="103">
        <v>0</v>
      </c>
      <c r="N61" s="103">
        <v>0</v>
      </c>
      <c r="O61" s="103">
        <v>0</v>
      </c>
      <c r="P61" s="103">
        <v>0</v>
      </c>
      <c r="Q61" s="103">
        <v>0</v>
      </c>
      <c r="R61" s="141">
        <v>0</v>
      </c>
      <c r="S61" s="103">
        <v>0</v>
      </c>
      <c r="T61" s="103">
        <v>0</v>
      </c>
      <c r="U61" s="103">
        <v>0</v>
      </c>
      <c r="V61" s="103">
        <v>0</v>
      </c>
      <c r="W61" s="103">
        <v>0</v>
      </c>
      <c r="X61" s="103">
        <v>0</v>
      </c>
      <c r="Y61" s="103">
        <v>0</v>
      </c>
      <c r="Z61" s="103">
        <v>0</v>
      </c>
      <c r="AA61" s="103">
        <v>0</v>
      </c>
      <c r="AB61" s="103">
        <v>0</v>
      </c>
      <c r="AC61" s="103">
        <v>0</v>
      </c>
      <c r="AD61" s="103">
        <v>0</v>
      </c>
      <c r="AE61" s="103">
        <v>0</v>
      </c>
      <c r="AF61" s="103">
        <v>0</v>
      </c>
      <c r="AG61" s="103">
        <v>0</v>
      </c>
      <c r="AH61" s="103">
        <v>0</v>
      </c>
      <c r="AI61" s="103">
        <v>0</v>
      </c>
      <c r="AJ61" s="103">
        <v>0</v>
      </c>
      <c r="AK61" s="103">
        <v>0</v>
      </c>
      <c r="AL61" s="103">
        <v>0</v>
      </c>
      <c r="AM61" s="103">
        <v>0</v>
      </c>
      <c r="AN61" s="103">
        <v>0</v>
      </c>
      <c r="AO61" s="103">
        <v>0</v>
      </c>
      <c r="AP61" s="103">
        <v>0</v>
      </c>
      <c r="AQ61" s="103">
        <v>0</v>
      </c>
      <c r="AR61" s="337"/>
      <c r="AS61" s="363"/>
    </row>
    <row r="62" spans="1:48" ht="12.25" customHeight="1">
      <c r="A62" s="361"/>
      <c r="B62" s="324"/>
      <c r="C62" s="327"/>
      <c r="D62" s="100" t="s">
        <v>53</v>
      </c>
      <c r="E62" s="103">
        <f>H62+K62+N62+Q62+T62+W62+Z62+AC62+AF62+AI62+AL62+AO62</f>
        <v>0</v>
      </c>
      <c r="F62" s="103">
        <f>I62+L62+O62+R62+U62+X62+AA62+AD62+AG62+AJ62+AM62+AP62</f>
        <v>0</v>
      </c>
      <c r="G62" s="103">
        <v>0</v>
      </c>
      <c r="H62" s="103">
        <v>0</v>
      </c>
      <c r="I62" s="103">
        <v>0</v>
      </c>
      <c r="J62" s="103">
        <v>0</v>
      </c>
      <c r="K62" s="103">
        <v>0</v>
      </c>
      <c r="L62" s="103">
        <v>0</v>
      </c>
      <c r="M62" s="103">
        <v>0</v>
      </c>
      <c r="N62" s="103">
        <v>0</v>
      </c>
      <c r="O62" s="103">
        <v>0</v>
      </c>
      <c r="P62" s="103">
        <v>0</v>
      </c>
      <c r="Q62" s="103">
        <v>0</v>
      </c>
      <c r="R62" s="141">
        <v>0</v>
      </c>
      <c r="S62" s="103">
        <v>0</v>
      </c>
      <c r="T62" s="103">
        <v>0</v>
      </c>
      <c r="U62" s="103">
        <v>0</v>
      </c>
      <c r="V62" s="103">
        <v>0</v>
      </c>
      <c r="W62" s="103">
        <v>0</v>
      </c>
      <c r="X62" s="103">
        <v>0</v>
      </c>
      <c r="Y62" s="103">
        <v>0</v>
      </c>
      <c r="Z62" s="103">
        <v>0</v>
      </c>
      <c r="AA62" s="103">
        <v>0</v>
      </c>
      <c r="AB62" s="103">
        <v>0</v>
      </c>
      <c r="AC62" s="105">
        <v>0</v>
      </c>
      <c r="AD62" s="105">
        <v>0</v>
      </c>
      <c r="AE62" s="103">
        <v>0</v>
      </c>
      <c r="AF62" s="105">
        <v>0</v>
      </c>
      <c r="AG62" s="105">
        <v>0</v>
      </c>
      <c r="AH62" s="103">
        <v>0</v>
      </c>
      <c r="AI62" s="103">
        <v>0</v>
      </c>
      <c r="AJ62" s="103">
        <v>0</v>
      </c>
      <c r="AK62" s="103">
        <v>0</v>
      </c>
      <c r="AL62" s="103">
        <v>0</v>
      </c>
      <c r="AM62" s="103">
        <v>0</v>
      </c>
      <c r="AN62" s="103">
        <v>0</v>
      </c>
      <c r="AO62" s="103">
        <v>0</v>
      </c>
      <c r="AP62" s="103">
        <v>0</v>
      </c>
      <c r="AQ62" s="103">
        <v>0</v>
      </c>
      <c r="AR62" s="337"/>
      <c r="AS62" s="363"/>
    </row>
    <row r="63" spans="1:48" s="108" customFormat="1" ht="12.25" customHeight="1">
      <c r="A63" s="361"/>
      <c r="B63" s="324"/>
      <c r="C63" s="327"/>
      <c r="D63" s="101" t="s">
        <v>41</v>
      </c>
      <c r="E63" s="104">
        <f>H63+K63+N63+Q63+T63+W63+Z63+AC63+AF63+AI63+AL63+AO63</f>
        <v>1520</v>
      </c>
      <c r="F63" s="98">
        <f>I63+L63+O63+R63+U63+X63+AA63+AD63+AG63+AJ63+AM63+AP63</f>
        <v>1520</v>
      </c>
      <c r="G63" s="98">
        <f>SUM(F63/E63*100)</f>
        <v>100</v>
      </c>
      <c r="H63" s="98">
        <v>0</v>
      </c>
      <c r="I63" s="98">
        <v>0</v>
      </c>
      <c r="J63" s="98">
        <v>0</v>
      </c>
      <c r="K63" s="98">
        <v>0</v>
      </c>
      <c r="L63" s="98">
        <v>0</v>
      </c>
      <c r="M63" s="98">
        <v>0</v>
      </c>
      <c r="N63" s="98">
        <v>0</v>
      </c>
      <c r="O63" s="98">
        <v>0</v>
      </c>
      <c r="P63" s="98">
        <v>0</v>
      </c>
      <c r="Q63" s="98">
        <v>0</v>
      </c>
      <c r="R63" s="184">
        <v>0</v>
      </c>
      <c r="S63" s="98">
        <v>0</v>
      </c>
      <c r="T63" s="98">
        <v>0</v>
      </c>
      <c r="U63" s="98">
        <v>0</v>
      </c>
      <c r="V63" s="98">
        <v>0</v>
      </c>
      <c r="W63" s="98">
        <v>0</v>
      </c>
      <c r="X63" s="98">
        <v>0</v>
      </c>
      <c r="Y63" s="98">
        <v>0</v>
      </c>
      <c r="Z63" s="98">
        <v>0</v>
      </c>
      <c r="AA63" s="98">
        <v>0</v>
      </c>
      <c r="AB63" s="98">
        <v>0</v>
      </c>
      <c r="AC63" s="106">
        <v>0</v>
      </c>
      <c r="AD63" s="113">
        <v>0</v>
      </c>
      <c r="AE63" s="98">
        <v>0</v>
      </c>
      <c r="AF63" s="112">
        <v>0</v>
      </c>
      <c r="AG63" s="112">
        <v>0</v>
      </c>
      <c r="AH63" s="98">
        <v>0</v>
      </c>
      <c r="AI63" s="148">
        <v>1520</v>
      </c>
      <c r="AJ63" s="98">
        <v>1520</v>
      </c>
      <c r="AK63" s="98">
        <f>SUM(AJ63/AI63*100)</f>
        <v>100</v>
      </c>
      <c r="AL63" s="98">
        <v>0</v>
      </c>
      <c r="AM63" s="98">
        <v>0</v>
      </c>
      <c r="AN63" s="98">
        <v>0</v>
      </c>
      <c r="AO63" s="98">
        <v>0</v>
      </c>
      <c r="AP63" s="98">
        <v>0</v>
      </c>
      <c r="AQ63" s="98">
        <v>0</v>
      </c>
      <c r="AR63" s="337"/>
      <c r="AS63" s="363"/>
    </row>
    <row r="64" spans="1:48" ht="12.25" customHeight="1">
      <c r="A64" s="176"/>
      <c r="B64" s="175"/>
      <c r="C64" s="175"/>
      <c r="D64" s="100" t="s">
        <v>105</v>
      </c>
      <c r="E64" s="103">
        <v>0</v>
      </c>
      <c r="F64" s="103">
        <v>0</v>
      </c>
      <c r="G64" s="103">
        <v>0</v>
      </c>
      <c r="H64" s="103">
        <v>0</v>
      </c>
      <c r="I64" s="103">
        <v>0</v>
      </c>
      <c r="J64" s="103">
        <v>0</v>
      </c>
      <c r="K64" s="103">
        <v>0</v>
      </c>
      <c r="L64" s="103">
        <v>0</v>
      </c>
      <c r="M64" s="103">
        <v>0</v>
      </c>
      <c r="N64" s="103">
        <v>0</v>
      </c>
      <c r="O64" s="103">
        <v>0</v>
      </c>
      <c r="P64" s="103">
        <v>0</v>
      </c>
      <c r="Q64" s="103">
        <v>0</v>
      </c>
      <c r="R64" s="141">
        <v>0</v>
      </c>
      <c r="S64" s="103">
        <v>0</v>
      </c>
      <c r="T64" s="103">
        <v>0</v>
      </c>
      <c r="U64" s="103">
        <v>0</v>
      </c>
      <c r="V64" s="103">
        <v>0</v>
      </c>
      <c r="W64" s="103">
        <v>0</v>
      </c>
      <c r="X64" s="103">
        <v>0</v>
      </c>
      <c r="Y64" s="103">
        <v>0</v>
      </c>
      <c r="Z64" s="103">
        <v>0</v>
      </c>
      <c r="AA64" s="103">
        <v>0</v>
      </c>
      <c r="AB64" s="103">
        <v>0</v>
      </c>
      <c r="AC64" s="103">
        <v>0</v>
      </c>
      <c r="AD64" s="103">
        <v>0</v>
      </c>
      <c r="AE64" s="103">
        <v>0</v>
      </c>
      <c r="AF64" s="103">
        <v>0</v>
      </c>
      <c r="AG64" s="103">
        <v>0</v>
      </c>
      <c r="AH64" s="103">
        <v>0</v>
      </c>
      <c r="AI64" s="103">
        <v>0</v>
      </c>
      <c r="AJ64" s="103">
        <v>0</v>
      </c>
      <c r="AK64" s="103">
        <v>0</v>
      </c>
      <c r="AL64" s="103">
        <v>0</v>
      </c>
      <c r="AM64" s="103">
        <v>0</v>
      </c>
      <c r="AN64" s="103">
        <v>0</v>
      </c>
      <c r="AO64" s="103">
        <v>0</v>
      </c>
      <c r="AP64" s="103">
        <v>0</v>
      </c>
      <c r="AQ64" s="103">
        <v>0</v>
      </c>
      <c r="AR64" s="337"/>
      <c r="AS64" s="364"/>
    </row>
    <row r="65" spans="1:48" ht="13.75" hidden="1" customHeight="1">
      <c r="A65" s="365"/>
      <c r="B65" s="323" t="s">
        <v>107</v>
      </c>
      <c r="C65" s="326" t="s">
        <v>35</v>
      </c>
      <c r="D65" s="97" t="s">
        <v>43</v>
      </c>
      <c r="E65" s="103">
        <f>SUM(E67:E68)</f>
        <v>0</v>
      </c>
      <c r="F65" s="103">
        <f>SUM(F67:F68)</f>
        <v>0</v>
      </c>
      <c r="G65" s="103">
        <v>0</v>
      </c>
      <c r="H65" s="103">
        <f>SUM(H67:H68)</f>
        <v>0</v>
      </c>
      <c r="I65" s="103">
        <f>SUM(I67:I68)</f>
        <v>0</v>
      </c>
      <c r="J65" s="103">
        <v>0</v>
      </c>
      <c r="K65" s="103">
        <f>SUM(K67:K68)</f>
        <v>0</v>
      </c>
      <c r="L65" s="103">
        <f>SUM(L67:L68)</f>
        <v>0</v>
      </c>
      <c r="M65" s="103">
        <v>0</v>
      </c>
      <c r="N65" s="103">
        <f>SUM(N67:N68)</f>
        <v>0</v>
      </c>
      <c r="O65" s="103">
        <f>SUM(O67:O68)</f>
        <v>0</v>
      </c>
      <c r="P65" s="103">
        <v>0</v>
      </c>
      <c r="Q65" s="103">
        <f>SUM(Q67:Q68)</f>
        <v>0</v>
      </c>
      <c r="R65" s="141">
        <f>SUM(R67:R68)</f>
        <v>0</v>
      </c>
      <c r="S65" s="103">
        <v>0</v>
      </c>
      <c r="T65" s="103">
        <f>SUM(T67:T68)</f>
        <v>0</v>
      </c>
      <c r="U65" s="103">
        <f>SUM(U67:U68)</f>
        <v>0</v>
      </c>
      <c r="V65" s="103">
        <v>0</v>
      </c>
      <c r="W65" s="103">
        <f>SUM(W67:W68)</f>
        <v>0</v>
      </c>
      <c r="X65" s="103">
        <f>SUM(X67:X68)</f>
        <v>0</v>
      </c>
      <c r="Y65" s="103">
        <v>0</v>
      </c>
      <c r="Z65" s="103">
        <f>SUM(Z67:Z68)</f>
        <v>0</v>
      </c>
      <c r="AA65" s="103">
        <f>SUM(AA67:AA68)</f>
        <v>0</v>
      </c>
      <c r="AB65" s="103">
        <v>0</v>
      </c>
      <c r="AC65" s="103">
        <f>SUM(AC67:AC68)</f>
        <v>0</v>
      </c>
      <c r="AD65" s="103">
        <f>SUM(AD67:AD68)</f>
        <v>0</v>
      </c>
      <c r="AE65" s="103">
        <v>0</v>
      </c>
      <c r="AF65" s="103">
        <f>SUM(AF67:AF68)</f>
        <v>0</v>
      </c>
      <c r="AG65" s="103">
        <f>SUM(AG67:AG68)</f>
        <v>0</v>
      </c>
      <c r="AH65" s="103">
        <v>0</v>
      </c>
      <c r="AI65" s="103">
        <f>SUM(AI67:AI68)</f>
        <v>0</v>
      </c>
      <c r="AJ65" s="103">
        <f>SUM(AJ67:AJ68)</f>
        <v>0</v>
      </c>
      <c r="AK65" s="103">
        <v>0</v>
      </c>
      <c r="AL65" s="103">
        <f>SUM(AL67:AL68)</f>
        <v>0</v>
      </c>
      <c r="AM65" s="103">
        <f>SUM(AM67:AM68)</f>
        <v>0</v>
      </c>
      <c r="AN65" s="103">
        <v>0</v>
      </c>
      <c r="AO65" s="103">
        <f>SUM(AO67:AO68)</f>
        <v>0</v>
      </c>
      <c r="AP65" s="103">
        <f>SUM(AP67:AP68)</f>
        <v>0</v>
      </c>
      <c r="AQ65" s="103">
        <v>0</v>
      </c>
      <c r="AR65" s="332" t="s">
        <v>108</v>
      </c>
      <c r="AS65" s="338"/>
    </row>
    <row r="66" spans="1:48" ht="13.75" hidden="1" customHeight="1">
      <c r="A66" s="366"/>
      <c r="B66" s="324"/>
      <c r="C66" s="327"/>
      <c r="D66" s="97" t="s">
        <v>104</v>
      </c>
      <c r="E66" s="103">
        <v>0</v>
      </c>
      <c r="F66" s="103">
        <v>0</v>
      </c>
      <c r="G66" s="103">
        <v>0</v>
      </c>
      <c r="H66" s="103">
        <v>0</v>
      </c>
      <c r="I66" s="103">
        <v>0</v>
      </c>
      <c r="J66" s="103">
        <v>0</v>
      </c>
      <c r="K66" s="103">
        <v>0</v>
      </c>
      <c r="L66" s="103">
        <v>0</v>
      </c>
      <c r="M66" s="103">
        <v>0</v>
      </c>
      <c r="N66" s="103">
        <v>0</v>
      </c>
      <c r="O66" s="103">
        <v>0</v>
      </c>
      <c r="P66" s="103">
        <v>0</v>
      </c>
      <c r="Q66" s="103">
        <v>0</v>
      </c>
      <c r="R66" s="141">
        <v>0</v>
      </c>
      <c r="S66" s="103">
        <v>0</v>
      </c>
      <c r="T66" s="103">
        <v>0</v>
      </c>
      <c r="U66" s="103">
        <v>0</v>
      </c>
      <c r="V66" s="103">
        <v>0</v>
      </c>
      <c r="W66" s="103">
        <v>0</v>
      </c>
      <c r="X66" s="103">
        <v>0</v>
      </c>
      <c r="Y66" s="103">
        <v>0</v>
      </c>
      <c r="Z66" s="103">
        <v>0</v>
      </c>
      <c r="AA66" s="103">
        <v>0</v>
      </c>
      <c r="AB66" s="103">
        <v>0</v>
      </c>
      <c r="AC66" s="103">
        <v>0</v>
      </c>
      <c r="AD66" s="103">
        <v>0</v>
      </c>
      <c r="AE66" s="103">
        <v>0</v>
      </c>
      <c r="AF66" s="103">
        <v>0</v>
      </c>
      <c r="AG66" s="103">
        <v>0</v>
      </c>
      <c r="AH66" s="103">
        <v>0</v>
      </c>
      <c r="AI66" s="103">
        <v>0</v>
      </c>
      <c r="AJ66" s="103">
        <v>0</v>
      </c>
      <c r="AK66" s="103">
        <v>0</v>
      </c>
      <c r="AL66" s="103">
        <v>0</v>
      </c>
      <c r="AM66" s="103">
        <v>0</v>
      </c>
      <c r="AN66" s="103">
        <v>0</v>
      </c>
      <c r="AO66" s="103">
        <v>0</v>
      </c>
      <c r="AP66" s="103">
        <v>0</v>
      </c>
      <c r="AQ66" s="103">
        <v>0</v>
      </c>
      <c r="AR66" s="333"/>
      <c r="AS66" s="339"/>
    </row>
    <row r="67" spans="1:48" ht="13.75" hidden="1" customHeight="1">
      <c r="A67" s="366"/>
      <c r="B67" s="324"/>
      <c r="C67" s="327"/>
      <c r="D67" s="100" t="s">
        <v>53</v>
      </c>
      <c r="E67" s="103">
        <f>H67+K67+N67+Q67+T67+W67+Z67+AC67+AF67+AI67+AL67+AO67</f>
        <v>0</v>
      </c>
      <c r="F67" s="103">
        <f>I67+L67+O67+R67+U67+X67+AA67+AD67+AG67+AJ67+AM67+AP67</f>
        <v>0</v>
      </c>
      <c r="G67" s="103">
        <v>0</v>
      </c>
      <c r="H67" s="103">
        <v>0</v>
      </c>
      <c r="I67" s="103">
        <v>0</v>
      </c>
      <c r="J67" s="103">
        <v>0</v>
      </c>
      <c r="K67" s="103">
        <v>0</v>
      </c>
      <c r="L67" s="103">
        <v>0</v>
      </c>
      <c r="M67" s="103">
        <v>0</v>
      </c>
      <c r="N67" s="103">
        <v>0</v>
      </c>
      <c r="O67" s="103">
        <v>0</v>
      </c>
      <c r="P67" s="103">
        <v>0</v>
      </c>
      <c r="Q67" s="103">
        <v>0</v>
      </c>
      <c r="R67" s="141">
        <v>0</v>
      </c>
      <c r="S67" s="103">
        <v>0</v>
      </c>
      <c r="T67" s="103">
        <v>0</v>
      </c>
      <c r="U67" s="103">
        <v>0</v>
      </c>
      <c r="V67" s="103">
        <v>0</v>
      </c>
      <c r="W67" s="103">
        <v>0</v>
      </c>
      <c r="X67" s="103">
        <v>0</v>
      </c>
      <c r="Y67" s="103">
        <v>0</v>
      </c>
      <c r="Z67" s="103">
        <v>0</v>
      </c>
      <c r="AA67" s="103">
        <v>0</v>
      </c>
      <c r="AB67" s="103">
        <v>0</v>
      </c>
      <c r="AC67" s="105">
        <v>0</v>
      </c>
      <c r="AD67" s="105">
        <v>0</v>
      </c>
      <c r="AE67" s="103">
        <v>0</v>
      </c>
      <c r="AF67" s="105">
        <v>0</v>
      </c>
      <c r="AG67" s="105">
        <v>0</v>
      </c>
      <c r="AH67" s="103">
        <v>0</v>
      </c>
      <c r="AI67" s="103">
        <v>0</v>
      </c>
      <c r="AJ67" s="103">
        <v>0</v>
      </c>
      <c r="AK67" s="103">
        <v>0</v>
      </c>
      <c r="AL67" s="103">
        <v>0</v>
      </c>
      <c r="AM67" s="103">
        <v>0</v>
      </c>
      <c r="AN67" s="103">
        <v>0</v>
      </c>
      <c r="AO67" s="103">
        <v>0</v>
      </c>
      <c r="AP67" s="103">
        <v>0</v>
      </c>
      <c r="AQ67" s="103">
        <v>0</v>
      </c>
      <c r="AR67" s="333"/>
      <c r="AS67" s="339"/>
    </row>
    <row r="68" spans="1:48" ht="13.75" hidden="1" customHeight="1">
      <c r="A68" s="366"/>
      <c r="B68" s="324"/>
      <c r="C68" s="327"/>
      <c r="D68" s="100" t="s">
        <v>41</v>
      </c>
      <c r="E68" s="103">
        <f>H68+K68+N68+Q68+T68+W68+Z68+AC68+AF68+AI68+AL68+AO68</f>
        <v>0</v>
      </c>
      <c r="F68" s="103">
        <f>I68+L68+O68+R68+U68+X68+AA68+AD68+AG68+AJ68+AM68+AP68</f>
        <v>0</v>
      </c>
      <c r="G68" s="103">
        <v>0</v>
      </c>
      <c r="H68" s="103">
        <v>0</v>
      </c>
      <c r="I68" s="103">
        <v>0</v>
      </c>
      <c r="J68" s="103">
        <v>0</v>
      </c>
      <c r="K68" s="103">
        <v>0</v>
      </c>
      <c r="L68" s="103">
        <v>0</v>
      </c>
      <c r="M68" s="103">
        <v>0</v>
      </c>
      <c r="N68" s="103">
        <v>0</v>
      </c>
      <c r="O68" s="103">
        <v>0</v>
      </c>
      <c r="P68" s="103">
        <v>0</v>
      </c>
      <c r="Q68" s="103">
        <v>0</v>
      </c>
      <c r="R68" s="141">
        <v>0</v>
      </c>
      <c r="S68" s="103">
        <v>0</v>
      </c>
      <c r="T68" s="103">
        <v>0</v>
      </c>
      <c r="U68" s="103">
        <v>0</v>
      </c>
      <c r="V68" s="103">
        <v>0</v>
      </c>
      <c r="W68" s="103">
        <v>0</v>
      </c>
      <c r="X68" s="103">
        <v>0</v>
      </c>
      <c r="Y68" s="103">
        <v>0</v>
      </c>
      <c r="Z68" s="103">
        <v>0</v>
      </c>
      <c r="AA68" s="103">
        <v>0</v>
      </c>
      <c r="AB68" s="103">
        <v>0</v>
      </c>
      <c r="AC68" s="105">
        <v>0</v>
      </c>
      <c r="AD68" s="105">
        <v>0</v>
      </c>
      <c r="AE68" s="103">
        <v>0</v>
      </c>
      <c r="AF68" s="105">
        <v>0</v>
      </c>
      <c r="AG68" s="105">
        <v>0</v>
      </c>
      <c r="AH68" s="103">
        <v>0</v>
      </c>
      <c r="AI68" s="103">
        <v>0</v>
      </c>
      <c r="AJ68" s="103">
        <v>0</v>
      </c>
      <c r="AK68" s="103">
        <v>0</v>
      </c>
      <c r="AL68" s="103">
        <v>0</v>
      </c>
      <c r="AM68" s="103">
        <v>0</v>
      </c>
      <c r="AN68" s="103">
        <v>0</v>
      </c>
      <c r="AO68" s="103">
        <v>0</v>
      </c>
      <c r="AP68" s="103">
        <v>0</v>
      </c>
      <c r="AQ68" s="103">
        <v>0</v>
      </c>
      <c r="AR68" s="334"/>
      <c r="AS68" s="340"/>
    </row>
    <row r="69" spans="1:48" ht="13.75" hidden="1" customHeight="1">
      <c r="A69" s="176"/>
      <c r="B69" s="175"/>
      <c r="C69" s="175"/>
      <c r="D69" s="100" t="s">
        <v>105</v>
      </c>
      <c r="E69" s="103">
        <v>0</v>
      </c>
      <c r="F69" s="103">
        <v>0</v>
      </c>
      <c r="G69" s="103">
        <v>0</v>
      </c>
      <c r="H69" s="103">
        <v>0</v>
      </c>
      <c r="I69" s="103">
        <v>0</v>
      </c>
      <c r="J69" s="103">
        <v>0</v>
      </c>
      <c r="K69" s="103">
        <v>0</v>
      </c>
      <c r="L69" s="103">
        <v>0</v>
      </c>
      <c r="M69" s="103">
        <v>0</v>
      </c>
      <c r="N69" s="103">
        <v>0</v>
      </c>
      <c r="O69" s="103">
        <v>0</v>
      </c>
      <c r="P69" s="103">
        <v>0</v>
      </c>
      <c r="Q69" s="103">
        <v>0</v>
      </c>
      <c r="R69" s="141">
        <v>0</v>
      </c>
      <c r="S69" s="103">
        <v>0</v>
      </c>
      <c r="T69" s="103">
        <v>0</v>
      </c>
      <c r="U69" s="103">
        <v>0</v>
      </c>
      <c r="V69" s="103">
        <v>0</v>
      </c>
      <c r="W69" s="103">
        <v>0</v>
      </c>
      <c r="X69" s="103">
        <v>0</v>
      </c>
      <c r="Y69" s="103">
        <v>0</v>
      </c>
      <c r="Z69" s="103">
        <v>0</v>
      </c>
      <c r="AA69" s="103">
        <v>0</v>
      </c>
      <c r="AB69" s="103">
        <v>0</v>
      </c>
      <c r="AC69" s="103">
        <v>0</v>
      </c>
      <c r="AD69" s="103">
        <v>0</v>
      </c>
      <c r="AE69" s="103">
        <v>0</v>
      </c>
      <c r="AF69" s="103">
        <v>0</v>
      </c>
      <c r="AG69" s="103">
        <v>0</v>
      </c>
      <c r="AH69" s="103">
        <v>0</v>
      </c>
      <c r="AI69" s="103">
        <v>0</v>
      </c>
      <c r="AJ69" s="103">
        <v>0</v>
      </c>
      <c r="AK69" s="103">
        <v>0</v>
      </c>
      <c r="AL69" s="103">
        <v>0</v>
      </c>
      <c r="AM69" s="103">
        <v>0</v>
      </c>
      <c r="AN69" s="103">
        <v>0</v>
      </c>
      <c r="AO69" s="103">
        <v>0</v>
      </c>
      <c r="AP69" s="103">
        <v>0</v>
      </c>
      <c r="AQ69" s="103">
        <v>0</v>
      </c>
      <c r="AR69" s="158"/>
      <c r="AS69" s="158"/>
    </row>
    <row r="70" spans="1:48" ht="17.5" customHeight="1">
      <c r="A70" s="367" t="s">
        <v>103</v>
      </c>
      <c r="B70" s="368"/>
      <c r="C70" s="368"/>
      <c r="D70" s="181" t="s">
        <v>56</v>
      </c>
      <c r="E70" s="184">
        <f>H70+K70+N70+Q70+T70+W70+Z70+AC70+AF70+AI70+AL70+AO70</f>
        <v>31533.94</v>
      </c>
      <c r="F70" s="141">
        <f>SUM(F39+F14+F60)</f>
        <v>26606.5</v>
      </c>
      <c r="G70" s="103">
        <f>SUM(F70/E70*100)</f>
        <v>84.374169545575342</v>
      </c>
      <c r="H70" s="103">
        <f>SUM(H39+H14)</f>
        <v>0</v>
      </c>
      <c r="I70" s="103">
        <f t="shared" ref="I70" si="35">SUM(I39+I14)</f>
        <v>0</v>
      </c>
      <c r="J70" s="103">
        <v>0</v>
      </c>
      <c r="K70" s="103">
        <f>SUM(K39+K14)</f>
        <v>160.9</v>
      </c>
      <c r="L70" s="103">
        <f t="shared" ref="L70" si="36">SUM(L39+L14)</f>
        <v>160.9</v>
      </c>
      <c r="M70" s="103">
        <f>SUM(L70/K70*100)</f>
        <v>100</v>
      </c>
      <c r="N70" s="103">
        <f t="shared" ref="N70" si="37">SUM(N60+N39+N14)</f>
        <v>160.9</v>
      </c>
      <c r="O70" s="103">
        <f t="shared" ref="O70" si="38">SUM(O39+O14)</f>
        <v>160.9</v>
      </c>
      <c r="P70" s="103">
        <f>SUM(O70/N70*100)</f>
        <v>100</v>
      </c>
      <c r="Q70" s="103">
        <f>SUM(Q39+Q14)</f>
        <v>604.1</v>
      </c>
      <c r="R70" s="141">
        <f t="shared" ref="R70" si="39">SUM(R39+R14)</f>
        <v>604.1</v>
      </c>
      <c r="S70" s="103">
        <f>SUM(R70/Q70*100)</f>
        <v>100</v>
      </c>
      <c r="T70" s="103">
        <f>SUM(T39+T14)</f>
        <v>305.5</v>
      </c>
      <c r="U70" s="103">
        <f t="shared" ref="U70" si="40">SUM(U39+U14)</f>
        <v>144.69999999999999</v>
      </c>
      <c r="V70" s="103">
        <f>SUM(U70/T70*100)</f>
        <v>47.364975450081829</v>
      </c>
      <c r="W70" s="103">
        <f>SUM(W39+W14)</f>
        <v>156</v>
      </c>
      <c r="X70" s="103">
        <f t="shared" ref="X70" si="41">SUM(X39+X14)</f>
        <v>221.1</v>
      </c>
      <c r="Y70" s="103">
        <f>SUM(X70/W70*100)</f>
        <v>141.73076923076923</v>
      </c>
      <c r="Z70" s="103">
        <f>SUM(Z39+Z14)</f>
        <v>551.6</v>
      </c>
      <c r="AA70" s="103">
        <f t="shared" ref="AA70" si="42">SUM(AA39+AA14)</f>
        <v>0</v>
      </c>
      <c r="AB70" s="103">
        <v>0</v>
      </c>
      <c r="AC70" s="103">
        <f>SUM(AC39+AC14)</f>
        <v>418.5</v>
      </c>
      <c r="AD70" s="103">
        <f t="shared" ref="AD70" si="43">SUM(AD39+AD14)</f>
        <v>418.5</v>
      </c>
      <c r="AE70" s="103">
        <f>SUM(AD70/AC70*100)</f>
        <v>100</v>
      </c>
      <c r="AF70" s="103">
        <f>SUM(AF39+AF14)</f>
        <v>19434.899999999998</v>
      </c>
      <c r="AG70" s="103">
        <f t="shared" ref="AG70" si="44">SUM(AG39+AG14)</f>
        <v>15708.800000000001</v>
      </c>
      <c r="AH70" s="103">
        <f>SUM(AG70/AF70*100)</f>
        <v>80.827789183376311</v>
      </c>
      <c r="AI70" s="103">
        <f>SUM(AI60+AI39+AI14)</f>
        <v>3697.04</v>
      </c>
      <c r="AJ70" s="141">
        <f>SUM(AJ39+AJ14+AJ60)</f>
        <v>1752.7</v>
      </c>
      <c r="AK70" s="141">
        <f>SUM(AJ70/AI70*100)</f>
        <v>47.408196827732461</v>
      </c>
      <c r="AL70" s="141">
        <f>SUM(AL39+AL14)</f>
        <v>6044.5</v>
      </c>
      <c r="AM70" s="103">
        <f t="shared" ref="AM70" si="45">SUM(AM39+AM14)</f>
        <v>2174.1999999999998</v>
      </c>
      <c r="AN70" s="103">
        <f>SUM(AM70/AL70*100)</f>
        <v>35.969889982628835</v>
      </c>
      <c r="AO70" s="103">
        <f>SUM(AO60+AO39+AO14)</f>
        <v>0</v>
      </c>
      <c r="AP70" s="103">
        <f t="shared" ref="AP70" si="46">SUM(AP39+AP14)</f>
        <v>5260.6</v>
      </c>
      <c r="AQ70" s="103">
        <v>0</v>
      </c>
      <c r="AR70" s="338"/>
      <c r="AS70" s="338"/>
    </row>
    <row r="71" spans="1:48" ht="23.95" customHeight="1">
      <c r="A71" s="369"/>
      <c r="B71" s="370"/>
      <c r="C71" s="370"/>
      <c r="D71" s="181" t="s">
        <v>104</v>
      </c>
      <c r="E71" s="103">
        <f t="shared" ref="E71:F74" si="47">SUM(E40+E15)</f>
        <v>0</v>
      </c>
      <c r="F71" s="103">
        <f t="shared" si="47"/>
        <v>0</v>
      </c>
      <c r="G71" s="103">
        <v>0</v>
      </c>
      <c r="H71" s="103">
        <f t="shared" ref="H71:R74" si="48">SUM(H40+H15)</f>
        <v>0</v>
      </c>
      <c r="I71" s="103">
        <f t="shared" si="48"/>
        <v>0</v>
      </c>
      <c r="J71" s="103">
        <v>0</v>
      </c>
      <c r="K71" s="103">
        <f t="shared" si="48"/>
        <v>0</v>
      </c>
      <c r="L71" s="103">
        <f t="shared" si="48"/>
        <v>0</v>
      </c>
      <c r="M71" s="103">
        <v>0</v>
      </c>
      <c r="N71" s="103">
        <f t="shared" si="48"/>
        <v>0</v>
      </c>
      <c r="O71" s="103">
        <f t="shared" si="48"/>
        <v>0</v>
      </c>
      <c r="P71" s="103">
        <v>0</v>
      </c>
      <c r="Q71" s="103">
        <f t="shared" si="48"/>
        <v>0</v>
      </c>
      <c r="R71" s="141">
        <f t="shared" si="48"/>
        <v>0</v>
      </c>
      <c r="S71" s="103">
        <v>0</v>
      </c>
      <c r="T71" s="103">
        <f t="shared" ref="T71:AP74" si="49">SUM(T40+T15)</f>
        <v>0</v>
      </c>
      <c r="U71" s="103">
        <f t="shared" si="49"/>
        <v>0</v>
      </c>
      <c r="V71" s="103">
        <v>0</v>
      </c>
      <c r="W71" s="103">
        <f t="shared" si="49"/>
        <v>0</v>
      </c>
      <c r="X71" s="103">
        <f t="shared" si="49"/>
        <v>0</v>
      </c>
      <c r="Y71" s="103">
        <v>0</v>
      </c>
      <c r="Z71" s="103">
        <f t="shared" si="49"/>
        <v>0</v>
      </c>
      <c r="AA71" s="103">
        <f t="shared" si="49"/>
        <v>0</v>
      </c>
      <c r="AB71" s="103">
        <v>0</v>
      </c>
      <c r="AC71" s="103">
        <f t="shared" si="49"/>
        <v>0</v>
      </c>
      <c r="AD71" s="103">
        <f t="shared" si="49"/>
        <v>0</v>
      </c>
      <c r="AE71" s="103">
        <v>0</v>
      </c>
      <c r="AF71" s="103">
        <f t="shared" si="49"/>
        <v>0</v>
      </c>
      <c r="AG71" s="103">
        <f t="shared" si="49"/>
        <v>0</v>
      </c>
      <c r="AH71" s="103">
        <v>0</v>
      </c>
      <c r="AI71" s="103">
        <f t="shared" si="49"/>
        <v>0</v>
      </c>
      <c r="AJ71" s="141">
        <f t="shared" si="49"/>
        <v>0</v>
      </c>
      <c r="AK71" s="141">
        <v>0</v>
      </c>
      <c r="AL71" s="141">
        <f t="shared" si="49"/>
        <v>0</v>
      </c>
      <c r="AM71" s="103">
        <f t="shared" si="49"/>
        <v>0</v>
      </c>
      <c r="AN71" s="103">
        <v>0</v>
      </c>
      <c r="AO71" s="103">
        <f t="shared" si="49"/>
        <v>0</v>
      </c>
      <c r="AP71" s="103">
        <f t="shared" si="49"/>
        <v>0</v>
      </c>
      <c r="AQ71" s="103">
        <v>0</v>
      </c>
      <c r="AR71" s="339"/>
      <c r="AS71" s="339"/>
    </row>
    <row r="72" spans="1:48" ht="15.8" customHeight="1">
      <c r="A72" s="369"/>
      <c r="B72" s="370"/>
      <c r="C72" s="370"/>
      <c r="D72" s="103" t="s">
        <v>53</v>
      </c>
      <c r="E72" s="103">
        <f t="shared" si="47"/>
        <v>0</v>
      </c>
      <c r="F72" s="103">
        <f t="shared" si="47"/>
        <v>0</v>
      </c>
      <c r="G72" s="103">
        <v>0</v>
      </c>
      <c r="H72" s="103">
        <f t="shared" si="48"/>
        <v>0</v>
      </c>
      <c r="I72" s="103">
        <f t="shared" si="48"/>
        <v>0</v>
      </c>
      <c r="J72" s="103">
        <v>0</v>
      </c>
      <c r="K72" s="103">
        <f t="shared" si="48"/>
        <v>0</v>
      </c>
      <c r="L72" s="103">
        <f t="shared" si="48"/>
        <v>0</v>
      </c>
      <c r="M72" s="103">
        <v>0</v>
      </c>
      <c r="N72" s="103">
        <f t="shared" si="48"/>
        <v>0</v>
      </c>
      <c r="O72" s="103">
        <f t="shared" si="48"/>
        <v>0</v>
      </c>
      <c r="P72" s="103">
        <v>0</v>
      </c>
      <c r="Q72" s="103">
        <f t="shared" si="48"/>
        <v>0</v>
      </c>
      <c r="R72" s="141">
        <f t="shared" si="48"/>
        <v>0</v>
      </c>
      <c r="S72" s="103">
        <v>0</v>
      </c>
      <c r="T72" s="103">
        <f t="shared" si="49"/>
        <v>0</v>
      </c>
      <c r="U72" s="103">
        <f t="shared" si="49"/>
        <v>0</v>
      </c>
      <c r="V72" s="103">
        <v>0</v>
      </c>
      <c r="W72" s="103">
        <f t="shared" si="49"/>
        <v>0</v>
      </c>
      <c r="X72" s="103">
        <f t="shared" si="49"/>
        <v>0</v>
      </c>
      <c r="Y72" s="103">
        <v>0</v>
      </c>
      <c r="Z72" s="103">
        <f t="shared" si="49"/>
        <v>0</v>
      </c>
      <c r="AA72" s="103">
        <f t="shared" si="49"/>
        <v>0</v>
      </c>
      <c r="AB72" s="103">
        <v>0</v>
      </c>
      <c r="AC72" s="103">
        <f t="shared" si="49"/>
        <v>0</v>
      </c>
      <c r="AD72" s="103">
        <f t="shared" si="49"/>
        <v>0</v>
      </c>
      <c r="AE72" s="103">
        <v>0</v>
      </c>
      <c r="AF72" s="103">
        <f t="shared" si="49"/>
        <v>0</v>
      </c>
      <c r="AG72" s="103">
        <f t="shared" si="49"/>
        <v>0</v>
      </c>
      <c r="AH72" s="103">
        <v>0</v>
      </c>
      <c r="AI72" s="103">
        <f t="shared" si="49"/>
        <v>0</v>
      </c>
      <c r="AJ72" s="141">
        <f t="shared" si="49"/>
        <v>0</v>
      </c>
      <c r="AK72" s="141">
        <v>0</v>
      </c>
      <c r="AL72" s="141">
        <f t="shared" si="49"/>
        <v>0</v>
      </c>
      <c r="AM72" s="103">
        <f t="shared" si="49"/>
        <v>0</v>
      </c>
      <c r="AN72" s="103">
        <v>0</v>
      </c>
      <c r="AO72" s="103">
        <f t="shared" si="49"/>
        <v>0</v>
      </c>
      <c r="AP72" s="103">
        <f t="shared" si="49"/>
        <v>0</v>
      </c>
      <c r="AQ72" s="103">
        <v>0</v>
      </c>
      <c r="AR72" s="339"/>
      <c r="AS72" s="339"/>
    </row>
    <row r="73" spans="1:48" s="108" customFormat="1" ht="13.95" customHeight="1">
      <c r="A73" s="369"/>
      <c r="B73" s="370"/>
      <c r="C73" s="370"/>
      <c r="D73" s="98" t="s">
        <v>41</v>
      </c>
      <c r="E73" s="184">
        <f>E63+E42+E17</f>
        <v>31533.94</v>
      </c>
      <c r="F73" s="184">
        <f>F63+F42+F17</f>
        <v>26606.5</v>
      </c>
      <c r="G73" s="103">
        <f>SUM(F73/E73*100)</f>
        <v>84.374169545575342</v>
      </c>
      <c r="H73" s="98">
        <f t="shared" ref="H73:I73" si="50">SUM(H63+H42+H17)</f>
        <v>0</v>
      </c>
      <c r="I73" s="98">
        <f t="shared" si="50"/>
        <v>0</v>
      </c>
      <c r="J73" s="103">
        <v>0</v>
      </c>
      <c r="K73" s="98">
        <f>SUM(K63+K42+K17)</f>
        <v>160.9</v>
      </c>
      <c r="L73" s="98">
        <f t="shared" ref="L73" si="51">SUM(L63+L42+L17)</f>
        <v>160.9</v>
      </c>
      <c r="M73" s="103">
        <f>SUM(L73/K73*100)</f>
        <v>100</v>
      </c>
      <c r="N73" s="98">
        <f>SUM(N63+N42+N17)</f>
        <v>160.9</v>
      </c>
      <c r="O73" s="98">
        <f t="shared" ref="O73" si="52">SUM(O63+O42+O17)</f>
        <v>160.9</v>
      </c>
      <c r="P73" s="103">
        <f>SUM(O73/N73*100)</f>
        <v>100</v>
      </c>
      <c r="Q73" s="98">
        <f>SUM(Q63+Q42+Q17)</f>
        <v>604.1</v>
      </c>
      <c r="R73" s="184">
        <f t="shared" ref="R73" si="53">SUM(R63+R42+R17)</f>
        <v>604.1</v>
      </c>
      <c r="S73" s="103">
        <f>SUM(R73/Q73*100)</f>
        <v>100</v>
      </c>
      <c r="T73" s="98">
        <f>SUM(T63+T42+T17)</f>
        <v>305.5</v>
      </c>
      <c r="U73" s="98">
        <f t="shared" ref="U73" si="54">SUM(U63+U42+U17)</f>
        <v>144.69999999999999</v>
      </c>
      <c r="V73" s="103">
        <f>SUM(U73/T73*100)</f>
        <v>47.364975450081829</v>
      </c>
      <c r="W73" s="98">
        <f>SUM(W63+W42+W17)</f>
        <v>156</v>
      </c>
      <c r="X73" s="98">
        <f t="shared" ref="X73" si="55">SUM(X63+X42+X17)</f>
        <v>221.1</v>
      </c>
      <c r="Y73" s="103">
        <f>SUM(X73/W73*100)</f>
        <v>141.73076923076923</v>
      </c>
      <c r="Z73" s="98">
        <f>SUM(Z63+Z42+Z17)</f>
        <v>551.6</v>
      </c>
      <c r="AA73" s="98">
        <f t="shared" ref="AA73" si="56">SUM(AA63+AA42+AA17)</f>
        <v>0</v>
      </c>
      <c r="AB73" s="103">
        <v>0</v>
      </c>
      <c r="AC73" s="98">
        <f>SUM(AC63+AC42+AC17)</f>
        <v>418.5</v>
      </c>
      <c r="AD73" s="98">
        <f t="shared" ref="AD73" si="57">SUM(AD63+AD42+AD17)</f>
        <v>418.5</v>
      </c>
      <c r="AE73" s="103">
        <f>SUM(AD73/AC73*100)</f>
        <v>100</v>
      </c>
      <c r="AF73" s="98">
        <f>SUM(AF63+AF42+AF17)</f>
        <v>19434.899999999998</v>
      </c>
      <c r="AG73" s="98">
        <f t="shared" ref="AG73" si="58">SUM(AG63+AG42+AG17)</f>
        <v>15708.800000000001</v>
      </c>
      <c r="AH73" s="103">
        <f>SUM(AG73/AF73*100)</f>
        <v>80.827789183376311</v>
      </c>
      <c r="AI73" s="98">
        <f>SUM(AI63+AI42+AI17)</f>
        <v>3697.04</v>
      </c>
      <c r="AJ73" s="184">
        <f t="shared" ref="AJ73" si="59">SUM(AJ63+AJ42+AJ17)</f>
        <v>1752.7</v>
      </c>
      <c r="AK73" s="141">
        <f>SUM(AJ73/AI73*100)</f>
        <v>47.408196827732461</v>
      </c>
      <c r="AL73" s="184">
        <f>SUM(AL63+AL42+AL17)</f>
        <v>6044.5</v>
      </c>
      <c r="AM73" s="98">
        <f t="shared" ref="AM73" si="60">SUM(AM63+AM42+AM17)</f>
        <v>2174.1999999999998</v>
      </c>
      <c r="AN73" s="103">
        <f>SUM(AM73/AL73*100)</f>
        <v>35.969889982628835</v>
      </c>
      <c r="AO73" s="98">
        <f>SUM(AO63+AO42+AO17)</f>
        <v>0</v>
      </c>
      <c r="AP73" s="98">
        <f t="shared" ref="AP73" si="61">SUM(AP63+AP42+AP17)</f>
        <v>5260.6</v>
      </c>
      <c r="AQ73" s="103">
        <v>0</v>
      </c>
      <c r="AR73" s="339"/>
      <c r="AS73" s="339"/>
    </row>
    <row r="74" spans="1:48" ht="14.95" customHeight="1">
      <c r="A74" s="371"/>
      <c r="B74" s="372"/>
      <c r="C74" s="372"/>
      <c r="D74" s="103" t="s">
        <v>105</v>
      </c>
      <c r="E74" s="103">
        <f t="shared" si="47"/>
        <v>0</v>
      </c>
      <c r="F74" s="103">
        <f t="shared" si="47"/>
        <v>0</v>
      </c>
      <c r="G74" s="103">
        <v>0</v>
      </c>
      <c r="H74" s="103">
        <f t="shared" si="48"/>
        <v>0</v>
      </c>
      <c r="I74" s="103">
        <f t="shared" si="48"/>
        <v>0</v>
      </c>
      <c r="J74" s="103">
        <v>0</v>
      </c>
      <c r="K74" s="103">
        <f t="shared" si="48"/>
        <v>0</v>
      </c>
      <c r="L74" s="103">
        <f t="shared" si="48"/>
        <v>0</v>
      </c>
      <c r="M74" s="103">
        <v>0</v>
      </c>
      <c r="N74" s="103">
        <f t="shared" si="48"/>
        <v>0</v>
      </c>
      <c r="O74" s="103">
        <f t="shared" si="48"/>
        <v>0</v>
      </c>
      <c r="P74" s="103">
        <v>0</v>
      </c>
      <c r="Q74" s="103">
        <f t="shared" si="48"/>
        <v>0</v>
      </c>
      <c r="R74" s="141">
        <f t="shared" si="48"/>
        <v>0</v>
      </c>
      <c r="S74" s="103">
        <v>0</v>
      </c>
      <c r="T74" s="103">
        <f t="shared" si="49"/>
        <v>0</v>
      </c>
      <c r="U74" s="103">
        <f t="shared" si="49"/>
        <v>0</v>
      </c>
      <c r="V74" s="103">
        <v>0</v>
      </c>
      <c r="W74" s="103">
        <f t="shared" si="49"/>
        <v>0</v>
      </c>
      <c r="X74" s="103">
        <f t="shared" si="49"/>
        <v>0</v>
      </c>
      <c r="Y74" s="103">
        <v>0</v>
      </c>
      <c r="Z74" s="103">
        <f t="shared" si="49"/>
        <v>0</v>
      </c>
      <c r="AA74" s="103">
        <f t="shared" si="49"/>
        <v>0</v>
      </c>
      <c r="AB74" s="103">
        <v>0</v>
      </c>
      <c r="AC74" s="103">
        <f t="shared" si="49"/>
        <v>0</v>
      </c>
      <c r="AD74" s="103">
        <f t="shared" si="49"/>
        <v>0</v>
      </c>
      <c r="AE74" s="103">
        <v>0</v>
      </c>
      <c r="AF74" s="103">
        <f t="shared" si="49"/>
        <v>0</v>
      </c>
      <c r="AG74" s="103">
        <f t="shared" si="49"/>
        <v>0</v>
      </c>
      <c r="AH74" s="103">
        <v>0</v>
      </c>
      <c r="AI74" s="103">
        <f t="shared" si="49"/>
        <v>0</v>
      </c>
      <c r="AJ74" s="103">
        <f t="shared" si="49"/>
        <v>0</v>
      </c>
      <c r="AK74" s="103">
        <v>0</v>
      </c>
      <c r="AL74" s="103">
        <f t="shared" si="49"/>
        <v>0</v>
      </c>
      <c r="AM74" s="103">
        <f t="shared" si="49"/>
        <v>0</v>
      </c>
      <c r="AN74" s="103">
        <v>0</v>
      </c>
      <c r="AO74" s="103">
        <f t="shared" si="49"/>
        <v>0</v>
      </c>
      <c r="AP74" s="103">
        <f t="shared" si="49"/>
        <v>0</v>
      </c>
      <c r="AQ74" s="103">
        <v>0</v>
      </c>
      <c r="AR74" s="373"/>
      <c r="AS74" s="373"/>
    </row>
    <row r="75" spans="1:48" ht="13.95" customHeight="1">
      <c r="A75" s="177" t="s">
        <v>42</v>
      </c>
      <c r="B75" s="319" t="s">
        <v>51</v>
      </c>
      <c r="C75" s="319"/>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c r="AN75" s="319"/>
      <c r="AO75" s="319"/>
      <c r="AP75" s="319"/>
      <c r="AQ75" s="319"/>
      <c r="AR75" s="319"/>
      <c r="AS75" s="319"/>
    </row>
    <row r="76" spans="1:48" ht="18.350000000000001" customHeight="1">
      <c r="A76" s="341" t="s">
        <v>52</v>
      </c>
      <c r="B76" s="323" t="s">
        <v>113</v>
      </c>
      <c r="C76" s="326" t="s">
        <v>49</v>
      </c>
      <c r="D76" s="157" t="s">
        <v>43</v>
      </c>
      <c r="E76" s="103">
        <f>SUM(E78:E79)</f>
        <v>8000</v>
      </c>
      <c r="F76" s="103">
        <f>SUM(F78:F79)</f>
        <v>8000.04</v>
      </c>
      <c r="G76" s="103">
        <f>SUM(F76/E76*100)</f>
        <v>100.0005</v>
      </c>
      <c r="H76" s="103">
        <f>SUM(H78:H79)</f>
        <v>636.70000000000005</v>
      </c>
      <c r="I76" s="103">
        <f>SUM(I78:I79)</f>
        <v>636.70000000000005</v>
      </c>
      <c r="J76" s="103">
        <f>SUM(I76/H76*100)</f>
        <v>100</v>
      </c>
      <c r="K76" s="103">
        <f>SUM(K78:K79)</f>
        <v>495</v>
      </c>
      <c r="L76" s="103">
        <f>SUM(L78:L79)</f>
        <v>495</v>
      </c>
      <c r="M76" s="103">
        <f>SUM(L76/K76*100)</f>
        <v>100</v>
      </c>
      <c r="N76" s="103">
        <f>SUM(N78:N79)</f>
        <v>495</v>
      </c>
      <c r="O76" s="103">
        <f>SUM(O78:O79)</f>
        <v>495</v>
      </c>
      <c r="P76" s="103">
        <f>SUM(O76/N76*100)</f>
        <v>100</v>
      </c>
      <c r="Q76" s="103">
        <f>SUM(Q78:Q79)</f>
        <v>495</v>
      </c>
      <c r="R76" s="141">
        <f>SUM(R78:R79)</f>
        <v>495</v>
      </c>
      <c r="S76" s="103">
        <f>SUM(R76/Q76*100)</f>
        <v>100</v>
      </c>
      <c r="T76" s="103">
        <f>SUM(T78:T79)</f>
        <v>495</v>
      </c>
      <c r="U76" s="103">
        <f>SUM(U78:U79)</f>
        <v>495</v>
      </c>
      <c r="V76" s="103">
        <f>SUM(U76/T76*100)</f>
        <v>100</v>
      </c>
      <c r="W76" s="103">
        <f>SUM(W78:W79)</f>
        <v>890</v>
      </c>
      <c r="X76" s="103">
        <f>SUM(X78:X79)</f>
        <v>890</v>
      </c>
      <c r="Y76" s="103">
        <f>SUM(X76/W76*100)</f>
        <v>100</v>
      </c>
      <c r="Z76" s="103">
        <f>SUM(Z78:Z79)</f>
        <v>890</v>
      </c>
      <c r="AA76" s="103">
        <f>SUM(AA78:AA79)</f>
        <v>890</v>
      </c>
      <c r="AB76" s="103">
        <f>AA76/Z76*100</f>
        <v>100</v>
      </c>
      <c r="AC76" s="103">
        <f>SUM(AC78:AC79)</f>
        <v>890</v>
      </c>
      <c r="AD76" s="103">
        <f>SUM(AD78:AD79)</f>
        <v>890</v>
      </c>
      <c r="AE76" s="103">
        <f>AD76/AC76*100</f>
        <v>100</v>
      </c>
      <c r="AF76" s="103">
        <f>SUM(AF78:AF79)</f>
        <v>890</v>
      </c>
      <c r="AG76" s="103">
        <f>SUM(AG78:AG79)</f>
        <v>890</v>
      </c>
      <c r="AH76" s="103">
        <f>AG76/AF76*100</f>
        <v>100</v>
      </c>
      <c r="AI76" s="103">
        <f>SUM(AI78:AI79)</f>
        <v>890</v>
      </c>
      <c r="AJ76" s="103">
        <f>SUM(AJ78:AJ79)</f>
        <v>890.04</v>
      </c>
      <c r="AK76" s="103">
        <f>AJ76/AI76*100</f>
        <v>100.00449438202246</v>
      </c>
      <c r="AL76" s="103">
        <f>SUM(AL78:AL79)</f>
        <v>580</v>
      </c>
      <c r="AM76" s="115">
        <f>SUM(AM78:AM79)</f>
        <v>580</v>
      </c>
      <c r="AN76" s="103">
        <f>AM76/AL76*100</f>
        <v>100</v>
      </c>
      <c r="AO76" s="103">
        <f>SUM(AO78:AO79)</f>
        <v>353.3</v>
      </c>
      <c r="AP76" s="103">
        <f>SUM(AP78:AP79)</f>
        <v>353.3</v>
      </c>
      <c r="AQ76" s="103">
        <f>AP76/AO76*100</f>
        <v>100</v>
      </c>
      <c r="AR76" s="332" t="s">
        <v>129</v>
      </c>
      <c r="AS76" s="374"/>
    </row>
    <row r="77" spans="1:48" ht="15.65" customHeight="1">
      <c r="A77" s="342"/>
      <c r="B77" s="324"/>
      <c r="C77" s="327"/>
      <c r="D77" s="97" t="s">
        <v>104</v>
      </c>
      <c r="E77" s="103">
        <v>0</v>
      </c>
      <c r="F77" s="103">
        <v>0</v>
      </c>
      <c r="G77" s="103">
        <v>0</v>
      </c>
      <c r="H77" s="103">
        <v>0</v>
      </c>
      <c r="I77" s="103">
        <v>0</v>
      </c>
      <c r="J77" s="103">
        <v>0</v>
      </c>
      <c r="K77" s="103">
        <v>0</v>
      </c>
      <c r="L77" s="103">
        <v>0</v>
      </c>
      <c r="M77" s="103">
        <v>0</v>
      </c>
      <c r="N77" s="103">
        <v>0</v>
      </c>
      <c r="O77" s="103">
        <v>0</v>
      </c>
      <c r="P77" s="103">
        <v>0</v>
      </c>
      <c r="Q77" s="103">
        <v>0</v>
      </c>
      <c r="R77" s="141">
        <v>0</v>
      </c>
      <c r="S77" s="103">
        <v>0</v>
      </c>
      <c r="T77" s="103">
        <v>0</v>
      </c>
      <c r="U77" s="103">
        <v>0</v>
      </c>
      <c r="V77" s="103">
        <v>0</v>
      </c>
      <c r="W77" s="103">
        <v>0</v>
      </c>
      <c r="X77" s="103">
        <v>0</v>
      </c>
      <c r="Y77" s="103">
        <v>0</v>
      </c>
      <c r="Z77" s="103">
        <v>0</v>
      </c>
      <c r="AA77" s="103">
        <v>0</v>
      </c>
      <c r="AB77" s="103">
        <v>0</v>
      </c>
      <c r="AC77" s="103">
        <v>0</v>
      </c>
      <c r="AD77" s="103">
        <v>0</v>
      </c>
      <c r="AE77" s="103">
        <v>0</v>
      </c>
      <c r="AF77" s="103">
        <v>0</v>
      </c>
      <c r="AG77" s="103">
        <v>0</v>
      </c>
      <c r="AH77" s="103">
        <v>0</v>
      </c>
      <c r="AI77" s="103">
        <v>0</v>
      </c>
      <c r="AJ77" s="103">
        <v>0</v>
      </c>
      <c r="AK77" s="103">
        <v>0</v>
      </c>
      <c r="AL77" s="103">
        <v>0</v>
      </c>
      <c r="AM77" s="115">
        <v>0</v>
      </c>
      <c r="AN77" s="103">
        <v>0</v>
      </c>
      <c r="AO77" s="103">
        <v>0</v>
      </c>
      <c r="AP77" s="103">
        <v>0</v>
      </c>
      <c r="AQ77" s="103">
        <v>0</v>
      </c>
      <c r="AR77" s="333"/>
      <c r="AS77" s="375"/>
    </row>
    <row r="78" spans="1:48" ht="15.65" customHeight="1">
      <c r="A78" s="342"/>
      <c r="B78" s="324"/>
      <c r="C78" s="327"/>
      <c r="D78" s="103" t="s">
        <v>53</v>
      </c>
      <c r="E78" s="103">
        <f>H78+K78+N78+Q78+T78+W78+Z78+AC78+AF78+AI78+AL78+AO78</f>
        <v>0</v>
      </c>
      <c r="F78" s="103">
        <f>I78+L78+O78+R78+U78+X78+AA78+AD78+AG78+AJ78+AM78+AP78</f>
        <v>0</v>
      </c>
      <c r="G78" s="103">
        <v>0</v>
      </c>
      <c r="H78" s="103">
        <v>0</v>
      </c>
      <c r="I78" s="103">
        <v>0</v>
      </c>
      <c r="J78" s="103">
        <v>0</v>
      </c>
      <c r="K78" s="103">
        <v>0</v>
      </c>
      <c r="L78" s="103">
        <v>0</v>
      </c>
      <c r="M78" s="103">
        <v>0</v>
      </c>
      <c r="N78" s="103">
        <v>0</v>
      </c>
      <c r="O78" s="103">
        <v>0</v>
      </c>
      <c r="P78" s="103">
        <v>0</v>
      </c>
      <c r="Q78" s="103">
        <v>0</v>
      </c>
      <c r="R78" s="141">
        <v>0</v>
      </c>
      <c r="S78" s="103">
        <v>0</v>
      </c>
      <c r="T78" s="103">
        <v>0</v>
      </c>
      <c r="U78" s="103">
        <v>0</v>
      </c>
      <c r="V78" s="103">
        <v>0</v>
      </c>
      <c r="W78" s="103">
        <v>0</v>
      </c>
      <c r="X78" s="103">
        <v>0</v>
      </c>
      <c r="Y78" s="103">
        <v>0</v>
      </c>
      <c r="Z78" s="103">
        <v>0</v>
      </c>
      <c r="AA78" s="103">
        <v>0</v>
      </c>
      <c r="AB78" s="103">
        <v>0</v>
      </c>
      <c r="AC78" s="103">
        <v>0</v>
      </c>
      <c r="AD78" s="103">
        <v>0</v>
      </c>
      <c r="AE78" s="103">
        <v>0</v>
      </c>
      <c r="AF78" s="103">
        <v>0</v>
      </c>
      <c r="AG78" s="103">
        <v>0</v>
      </c>
      <c r="AH78" s="103">
        <v>0</v>
      </c>
      <c r="AI78" s="103">
        <v>0</v>
      </c>
      <c r="AJ78" s="103">
        <v>0</v>
      </c>
      <c r="AK78" s="103">
        <v>0</v>
      </c>
      <c r="AL78" s="103">
        <v>0</v>
      </c>
      <c r="AM78" s="115">
        <v>0</v>
      </c>
      <c r="AN78" s="103">
        <v>0</v>
      </c>
      <c r="AO78" s="103">
        <v>0</v>
      </c>
      <c r="AP78" s="103">
        <v>0</v>
      </c>
      <c r="AQ78" s="103">
        <v>0</v>
      </c>
      <c r="AR78" s="333"/>
      <c r="AS78" s="375"/>
    </row>
    <row r="79" spans="1:48" s="108" customFormat="1" ht="15.65" customHeight="1">
      <c r="A79" s="342"/>
      <c r="B79" s="324"/>
      <c r="C79" s="327"/>
      <c r="D79" s="98" t="s">
        <v>41</v>
      </c>
      <c r="E79" s="98">
        <f>H79+K79+N79+Q79+T79+W79+Z79+AC79+AF79+AI79+AL79+AO79</f>
        <v>8000</v>
      </c>
      <c r="F79" s="98">
        <f>I79+L79+O79+R79+U79+X79+AA79+AD79+AG79+AJ79+AM79+AP79</f>
        <v>8000.04</v>
      </c>
      <c r="G79" s="98">
        <f>SUM(F79/E79*100)</f>
        <v>100.0005</v>
      </c>
      <c r="H79" s="116">
        <v>636.70000000000005</v>
      </c>
      <c r="I79" s="106">
        <v>636.70000000000005</v>
      </c>
      <c r="J79" s="98">
        <f>SUM(I79/H79*100)</f>
        <v>100</v>
      </c>
      <c r="K79" s="116">
        <v>495</v>
      </c>
      <c r="L79" s="98">
        <v>495</v>
      </c>
      <c r="M79" s="98">
        <f>SUM(L79/K79*100)</f>
        <v>100</v>
      </c>
      <c r="N79" s="116">
        <v>495</v>
      </c>
      <c r="O79" s="98">
        <v>495</v>
      </c>
      <c r="P79" s="98">
        <f>SUM(O79/N79*100)</f>
        <v>100</v>
      </c>
      <c r="Q79" s="116">
        <v>495</v>
      </c>
      <c r="R79" s="188">
        <v>495</v>
      </c>
      <c r="S79" s="98">
        <f>SUM(R79/Q79*100)</f>
        <v>100</v>
      </c>
      <c r="T79" s="116">
        <v>495</v>
      </c>
      <c r="U79" s="98">
        <v>495</v>
      </c>
      <c r="V79" s="98">
        <f>SUM(U79/T79*100)</f>
        <v>100</v>
      </c>
      <c r="W79" s="106">
        <v>890</v>
      </c>
      <c r="X79" s="98">
        <v>890</v>
      </c>
      <c r="Y79" s="98">
        <f>SUM(X79/W79*100)</f>
        <v>100</v>
      </c>
      <c r="Z79" s="106">
        <v>890</v>
      </c>
      <c r="AA79" s="106">
        <v>890</v>
      </c>
      <c r="AB79" s="98">
        <f>AA79/Z79*100</f>
        <v>100</v>
      </c>
      <c r="AC79" s="106">
        <v>890</v>
      </c>
      <c r="AD79" s="106">
        <v>890</v>
      </c>
      <c r="AE79" s="98">
        <f>AD79/AC79*100</f>
        <v>100</v>
      </c>
      <c r="AF79" s="106">
        <v>890</v>
      </c>
      <c r="AG79" s="106">
        <v>890</v>
      </c>
      <c r="AH79" s="98">
        <f>AG79/AF79*100</f>
        <v>100</v>
      </c>
      <c r="AI79" s="106">
        <v>890</v>
      </c>
      <c r="AJ79" s="106">
        <v>890.04</v>
      </c>
      <c r="AK79" s="98">
        <f>AJ79/AI79*100</f>
        <v>100.00449438202246</v>
      </c>
      <c r="AL79" s="116">
        <v>580</v>
      </c>
      <c r="AM79" s="117">
        <v>580</v>
      </c>
      <c r="AN79" s="98">
        <f>AM79/AL79*100</f>
        <v>100</v>
      </c>
      <c r="AO79" s="116">
        <v>353.3</v>
      </c>
      <c r="AP79" s="106">
        <v>353.3</v>
      </c>
      <c r="AQ79" s="98">
        <f>AP79/AO79*100</f>
        <v>100</v>
      </c>
      <c r="AR79" s="333"/>
      <c r="AS79" s="375"/>
      <c r="AT79" s="151"/>
      <c r="AU79" s="151"/>
      <c r="AV79" s="151"/>
    </row>
    <row r="80" spans="1:48" ht="12.9" customHeight="1">
      <c r="A80" s="342"/>
      <c r="B80" s="324"/>
      <c r="C80" s="327"/>
      <c r="D80" s="100" t="s">
        <v>105</v>
      </c>
      <c r="E80" s="103">
        <v>0</v>
      </c>
      <c r="F80" s="103">
        <v>0</v>
      </c>
      <c r="G80" s="103">
        <v>0</v>
      </c>
      <c r="H80" s="103">
        <v>0</v>
      </c>
      <c r="I80" s="103">
        <v>0</v>
      </c>
      <c r="J80" s="103">
        <v>0</v>
      </c>
      <c r="K80" s="103">
        <v>0</v>
      </c>
      <c r="L80" s="103">
        <v>0</v>
      </c>
      <c r="M80" s="103">
        <v>0</v>
      </c>
      <c r="N80" s="103">
        <v>0</v>
      </c>
      <c r="O80" s="103">
        <v>0</v>
      </c>
      <c r="P80" s="103">
        <v>0</v>
      </c>
      <c r="Q80" s="103">
        <v>0</v>
      </c>
      <c r="R80" s="141">
        <v>0</v>
      </c>
      <c r="S80" s="103">
        <v>0</v>
      </c>
      <c r="T80" s="103">
        <v>0</v>
      </c>
      <c r="U80" s="103">
        <v>0</v>
      </c>
      <c r="V80" s="103">
        <v>0</v>
      </c>
      <c r="W80" s="103">
        <v>0</v>
      </c>
      <c r="X80" s="103">
        <v>0</v>
      </c>
      <c r="Y80" s="103">
        <v>0</v>
      </c>
      <c r="Z80" s="103">
        <v>0</v>
      </c>
      <c r="AA80" s="103">
        <v>0</v>
      </c>
      <c r="AB80" s="103">
        <v>0</v>
      </c>
      <c r="AC80" s="103">
        <v>0</v>
      </c>
      <c r="AD80" s="103">
        <v>0</v>
      </c>
      <c r="AE80" s="103">
        <v>0</v>
      </c>
      <c r="AF80" s="103">
        <v>0</v>
      </c>
      <c r="AG80" s="103">
        <v>0</v>
      </c>
      <c r="AH80" s="103">
        <v>0</v>
      </c>
      <c r="AI80" s="103">
        <v>0</v>
      </c>
      <c r="AJ80" s="103">
        <v>0</v>
      </c>
      <c r="AK80" s="103">
        <v>0</v>
      </c>
      <c r="AL80" s="103">
        <v>0</v>
      </c>
      <c r="AM80" s="115">
        <v>0</v>
      </c>
      <c r="AN80" s="103">
        <v>0</v>
      </c>
      <c r="AO80" s="103">
        <v>0</v>
      </c>
      <c r="AP80" s="103">
        <v>0</v>
      </c>
      <c r="AQ80" s="103">
        <v>0</v>
      </c>
      <c r="AR80" s="334"/>
      <c r="AS80" s="375"/>
    </row>
    <row r="81" spans="1:48" ht="14.95" customHeight="1">
      <c r="A81" s="341" t="s">
        <v>54</v>
      </c>
      <c r="B81" s="323" t="s">
        <v>114</v>
      </c>
      <c r="C81" s="326" t="s">
        <v>49</v>
      </c>
      <c r="D81" s="157" t="s">
        <v>43</v>
      </c>
      <c r="E81" s="110">
        <f>SUM(E83:E84)</f>
        <v>7284</v>
      </c>
      <c r="F81" s="110">
        <f t="shared" ref="F81:AP81" si="62">SUM(F83:F84)</f>
        <v>6833.93</v>
      </c>
      <c r="G81" s="103">
        <f>SUM(F81/E81*100)</f>
        <v>93.821114772103243</v>
      </c>
      <c r="H81" s="110">
        <f t="shared" si="62"/>
        <v>348</v>
      </c>
      <c r="I81" s="110">
        <f t="shared" si="62"/>
        <v>348.04</v>
      </c>
      <c r="J81" s="103">
        <f>SUM(I81/H81*100)</f>
        <v>100.01149425287356</v>
      </c>
      <c r="K81" s="103">
        <f t="shared" si="62"/>
        <v>323.8</v>
      </c>
      <c r="L81" s="110">
        <f t="shared" si="62"/>
        <v>323.7</v>
      </c>
      <c r="M81" s="103">
        <f>SUM(L81/K81*100)</f>
        <v>99.969116738727607</v>
      </c>
      <c r="N81" s="110">
        <f t="shared" si="62"/>
        <v>243.2</v>
      </c>
      <c r="O81" s="103">
        <f>SUM(O83:O84)</f>
        <v>197.3</v>
      </c>
      <c r="P81" s="103">
        <f>SUM(O81/N81*100)</f>
        <v>81.12664473684211</v>
      </c>
      <c r="Q81" s="110">
        <f t="shared" si="62"/>
        <v>251.00000000000003</v>
      </c>
      <c r="R81" s="189">
        <f t="shared" si="62"/>
        <v>238.4</v>
      </c>
      <c r="S81" s="103">
        <f>SUM(R81/Q81*100)</f>
        <v>94.980079681274887</v>
      </c>
      <c r="T81" s="110">
        <f t="shared" si="62"/>
        <v>415.4</v>
      </c>
      <c r="U81" s="110">
        <f t="shared" si="62"/>
        <v>415.36</v>
      </c>
      <c r="V81" s="103">
        <f>SUM(U81/T81*100)</f>
        <v>99.990370727010131</v>
      </c>
      <c r="W81" s="110">
        <f t="shared" si="62"/>
        <v>896.7</v>
      </c>
      <c r="X81" s="110">
        <f t="shared" si="62"/>
        <v>896.73</v>
      </c>
      <c r="Y81" s="103">
        <f>SUM(X81/W81*100)</f>
        <v>100.0033456005353</v>
      </c>
      <c r="Z81" s="110">
        <f t="shared" si="62"/>
        <v>816.7</v>
      </c>
      <c r="AA81" s="110">
        <f t="shared" si="62"/>
        <v>818.85</v>
      </c>
      <c r="AB81" s="103">
        <f>AA81/Z81*100</f>
        <v>100.26325456103832</v>
      </c>
      <c r="AC81" s="110">
        <f t="shared" si="62"/>
        <v>853.6</v>
      </c>
      <c r="AD81" s="110">
        <f t="shared" si="62"/>
        <v>853.55</v>
      </c>
      <c r="AE81" s="103">
        <f>AD81/AC81*100</f>
        <v>99.994142455482645</v>
      </c>
      <c r="AF81" s="110">
        <f t="shared" si="62"/>
        <v>899.59999999999991</v>
      </c>
      <c r="AG81" s="110">
        <f t="shared" si="62"/>
        <v>848.25</v>
      </c>
      <c r="AH81" s="103">
        <f>AG81/AF81*100</f>
        <v>94.291907514450884</v>
      </c>
      <c r="AI81" s="110">
        <f t="shared" si="62"/>
        <v>917.9</v>
      </c>
      <c r="AJ81" s="110">
        <f t="shared" si="62"/>
        <v>1084.3499999999999</v>
      </c>
      <c r="AK81" s="103">
        <f>AJ81/AI81*100</f>
        <v>118.1337836365617</v>
      </c>
      <c r="AL81" s="110">
        <f t="shared" si="62"/>
        <v>578.1</v>
      </c>
      <c r="AM81" s="155">
        <f t="shared" si="62"/>
        <v>410.25</v>
      </c>
      <c r="AN81" s="103">
        <f>AM81/AL81*100</f>
        <v>70.965230928905029</v>
      </c>
      <c r="AO81" s="110">
        <f t="shared" si="62"/>
        <v>740</v>
      </c>
      <c r="AP81" s="110">
        <f t="shared" si="62"/>
        <v>399.15</v>
      </c>
      <c r="AQ81" s="103">
        <f>AP81/AO81*100</f>
        <v>53.939189189189186</v>
      </c>
      <c r="AR81" s="329" t="s">
        <v>138</v>
      </c>
      <c r="AS81" s="329" t="s">
        <v>143</v>
      </c>
    </row>
    <row r="82" spans="1:48" ht="14.3" customHeight="1">
      <c r="A82" s="342"/>
      <c r="B82" s="324"/>
      <c r="C82" s="327"/>
      <c r="D82" s="97" t="s">
        <v>104</v>
      </c>
      <c r="E82" s="103">
        <v>0</v>
      </c>
      <c r="F82" s="103">
        <v>0</v>
      </c>
      <c r="G82" s="103">
        <v>0</v>
      </c>
      <c r="H82" s="103">
        <v>0</v>
      </c>
      <c r="I82" s="103">
        <v>0</v>
      </c>
      <c r="J82" s="103">
        <v>0</v>
      </c>
      <c r="K82" s="103">
        <v>0</v>
      </c>
      <c r="L82" s="103">
        <v>0</v>
      </c>
      <c r="M82" s="103">
        <v>0</v>
      </c>
      <c r="N82" s="103">
        <v>0</v>
      </c>
      <c r="O82" s="103">
        <v>0</v>
      </c>
      <c r="P82" s="103">
        <v>0</v>
      </c>
      <c r="Q82" s="103">
        <v>0</v>
      </c>
      <c r="R82" s="141">
        <v>0</v>
      </c>
      <c r="S82" s="103">
        <v>0</v>
      </c>
      <c r="T82" s="103">
        <v>0</v>
      </c>
      <c r="U82" s="103">
        <v>0</v>
      </c>
      <c r="V82" s="103">
        <v>0</v>
      </c>
      <c r="W82" s="103">
        <v>0</v>
      </c>
      <c r="X82" s="103">
        <v>0</v>
      </c>
      <c r="Y82" s="103">
        <v>0</v>
      </c>
      <c r="Z82" s="103">
        <v>0</v>
      </c>
      <c r="AA82" s="103">
        <v>0</v>
      </c>
      <c r="AB82" s="103">
        <v>0</v>
      </c>
      <c r="AC82" s="103">
        <v>0</v>
      </c>
      <c r="AD82" s="103">
        <v>0</v>
      </c>
      <c r="AE82" s="103">
        <v>0</v>
      </c>
      <c r="AF82" s="103">
        <v>0</v>
      </c>
      <c r="AG82" s="103">
        <v>0</v>
      </c>
      <c r="AH82" s="103">
        <v>0</v>
      </c>
      <c r="AI82" s="103">
        <v>0</v>
      </c>
      <c r="AJ82" s="103">
        <v>0</v>
      </c>
      <c r="AK82" s="103">
        <v>0</v>
      </c>
      <c r="AL82" s="103">
        <v>0</v>
      </c>
      <c r="AM82" s="115">
        <v>0</v>
      </c>
      <c r="AN82" s="103">
        <v>0</v>
      </c>
      <c r="AO82" s="103">
        <v>0</v>
      </c>
      <c r="AP82" s="103">
        <v>0</v>
      </c>
      <c r="AQ82" s="103">
        <v>0</v>
      </c>
      <c r="AR82" s="330"/>
      <c r="AS82" s="330"/>
    </row>
    <row r="83" spans="1:48" ht="13.75" customHeight="1">
      <c r="A83" s="342"/>
      <c r="B83" s="324"/>
      <c r="C83" s="327"/>
      <c r="D83" s="103" t="s">
        <v>53</v>
      </c>
      <c r="E83" s="103">
        <f t="shared" ref="E83:F85" si="63">H83+K83+N83+Q83+T83+W83+Z83+AC83+AF83+AI83+AL83+AO83</f>
        <v>0</v>
      </c>
      <c r="F83" s="103">
        <f t="shared" si="63"/>
        <v>0</v>
      </c>
      <c r="G83" s="103">
        <v>0</v>
      </c>
      <c r="H83" s="103">
        <v>0</v>
      </c>
      <c r="I83" s="103">
        <v>0</v>
      </c>
      <c r="J83" s="103">
        <v>0</v>
      </c>
      <c r="K83" s="103">
        <v>0</v>
      </c>
      <c r="L83" s="103">
        <v>0</v>
      </c>
      <c r="M83" s="103">
        <v>0</v>
      </c>
      <c r="N83" s="103">
        <v>0</v>
      </c>
      <c r="O83" s="103">
        <v>0</v>
      </c>
      <c r="P83" s="103">
        <v>0</v>
      </c>
      <c r="Q83" s="103">
        <v>0</v>
      </c>
      <c r="R83" s="141">
        <v>0</v>
      </c>
      <c r="S83" s="103">
        <v>0</v>
      </c>
      <c r="T83" s="103">
        <v>0</v>
      </c>
      <c r="U83" s="103">
        <v>0</v>
      </c>
      <c r="V83" s="103">
        <v>0</v>
      </c>
      <c r="W83" s="103">
        <v>0</v>
      </c>
      <c r="X83" s="103">
        <v>0</v>
      </c>
      <c r="Y83" s="103">
        <v>0</v>
      </c>
      <c r="Z83" s="103">
        <v>0</v>
      </c>
      <c r="AA83" s="103">
        <v>0</v>
      </c>
      <c r="AB83" s="103">
        <v>0</v>
      </c>
      <c r="AC83" s="103">
        <v>0</v>
      </c>
      <c r="AD83" s="103">
        <v>0</v>
      </c>
      <c r="AE83" s="103">
        <v>0</v>
      </c>
      <c r="AF83" s="103">
        <v>0</v>
      </c>
      <c r="AG83" s="103">
        <v>0</v>
      </c>
      <c r="AH83" s="103">
        <v>0</v>
      </c>
      <c r="AI83" s="103">
        <v>0</v>
      </c>
      <c r="AJ83" s="103">
        <v>0</v>
      </c>
      <c r="AK83" s="103">
        <v>0</v>
      </c>
      <c r="AL83" s="103">
        <v>0</v>
      </c>
      <c r="AM83" s="115">
        <v>0</v>
      </c>
      <c r="AN83" s="103">
        <v>0</v>
      </c>
      <c r="AO83" s="103">
        <v>0</v>
      </c>
      <c r="AP83" s="103">
        <v>0</v>
      </c>
      <c r="AQ83" s="103">
        <v>0</v>
      </c>
      <c r="AR83" s="330"/>
      <c r="AS83" s="330"/>
    </row>
    <row r="84" spans="1:48" s="108" customFormat="1" ht="13.75" customHeight="1">
      <c r="A84" s="342"/>
      <c r="B84" s="324"/>
      <c r="C84" s="327"/>
      <c r="D84" s="98" t="s">
        <v>41</v>
      </c>
      <c r="E84" s="98">
        <f t="shared" si="63"/>
        <v>7284</v>
      </c>
      <c r="F84" s="98">
        <f t="shared" si="63"/>
        <v>6833.93</v>
      </c>
      <c r="G84" s="98">
        <f>SUM(F84/E84*100)</f>
        <v>93.821114772103243</v>
      </c>
      <c r="H84" s="116">
        <v>348</v>
      </c>
      <c r="I84" s="106">
        <v>348.04</v>
      </c>
      <c r="J84" s="98">
        <f>SUM(I84/H84*100)</f>
        <v>100.01149425287356</v>
      </c>
      <c r="K84" s="116">
        <v>323.8</v>
      </c>
      <c r="L84" s="98">
        <v>323.7</v>
      </c>
      <c r="M84" s="98">
        <f>SUM(L84/K84*100)</f>
        <v>99.969116738727607</v>
      </c>
      <c r="N84" s="116">
        <v>243.2</v>
      </c>
      <c r="O84" s="98">
        <v>197.3</v>
      </c>
      <c r="P84" s="98">
        <f>SUM(O84/N84*100)</f>
        <v>81.12664473684211</v>
      </c>
      <c r="Q84" s="116">
        <f>421.6-170.6</f>
        <v>251.00000000000003</v>
      </c>
      <c r="R84" s="188">
        <v>238.4</v>
      </c>
      <c r="S84" s="98">
        <f>SUM(R84/Q84*100)</f>
        <v>94.980079681274887</v>
      </c>
      <c r="T84" s="116">
        <v>415.4</v>
      </c>
      <c r="U84" s="98">
        <v>415.36</v>
      </c>
      <c r="V84" s="98">
        <f>SUM(U84/T84*100)</f>
        <v>99.990370727010131</v>
      </c>
      <c r="W84" s="106">
        <v>896.7</v>
      </c>
      <c r="X84" s="98">
        <v>896.73</v>
      </c>
      <c r="Y84" s="98">
        <f>SUM(X84/W84*100)</f>
        <v>100.0033456005353</v>
      </c>
      <c r="Z84" s="106">
        <v>816.7</v>
      </c>
      <c r="AA84" s="106">
        <v>818.85</v>
      </c>
      <c r="AB84" s="98">
        <f>AA84/Z84*100</f>
        <v>100.26325456103832</v>
      </c>
      <c r="AC84" s="106">
        <v>853.6</v>
      </c>
      <c r="AD84" s="106">
        <v>853.55</v>
      </c>
      <c r="AE84" s="98">
        <f>AD84/AC84*100</f>
        <v>99.994142455482645</v>
      </c>
      <c r="AF84" s="106">
        <f>848.3+1177.3-1126</f>
        <v>899.59999999999991</v>
      </c>
      <c r="AG84" s="106">
        <v>848.25</v>
      </c>
      <c r="AH84" s="98">
        <f>AG84/AF84*100</f>
        <v>94.291907514450884</v>
      </c>
      <c r="AI84" s="106">
        <v>917.9</v>
      </c>
      <c r="AJ84" s="106">
        <v>1084.3499999999999</v>
      </c>
      <c r="AK84" s="98">
        <f>AJ84/AI84*100</f>
        <v>118.1337836365617</v>
      </c>
      <c r="AL84" s="116">
        <f>577.5+0.6</f>
        <v>578.1</v>
      </c>
      <c r="AM84" s="106">
        <v>410.25</v>
      </c>
      <c r="AN84" s="98">
        <f>AM84/AL84*100</f>
        <v>70.965230928905029</v>
      </c>
      <c r="AO84" s="116">
        <v>740</v>
      </c>
      <c r="AP84" s="106">
        <v>399.15</v>
      </c>
      <c r="AQ84" s="98">
        <f>AP84/AO84*100</f>
        <v>53.939189189189186</v>
      </c>
      <c r="AR84" s="330"/>
      <c r="AS84" s="330"/>
      <c r="AT84" s="151"/>
      <c r="AU84" s="151"/>
      <c r="AV84" s="151"/>
    </row>
    <row r="85" spans="1:48" ht="46.55" customHeight="1">
      <c r="A85" s="342"/>
      <c r="B85" s="324"/>
      <c r="C85" s="327"/>
      <c r="D85" s="100" t="s">
        <v>141</v>
      </c>
      <c r="E85" s="154">
        <f t="shared" si="63"/>
        <v>348</v>
      </c>
      <c r="F85" s="154">
        <f t="shared" si="63"/>
        <v>348</v>
      </c>
      <c r="G85" s="103">
        <f>SUM(F85/E85*100)</f>
        <v>100</v>
      </c>
      <c r="H85" s="154">
        <v>0</v>
      </c>
      <c r="I85" s="154">
        <v>0</v>
      </c>
      <c r="J85" s="103">
        <v>0</v>
      </c>
      <c r="K85" s="154">
        <v>0</v>
      </c>
      <c r="L85" s="154">
        <v>0</v>
      </c>
      <c r="M85" s="103">
        <v>0</v>
      </c>
      <c r="N85" s="154">
        <v>348</v>
      </c>
      <c r="O85" s="154">
        <v>168</v>
      </c>
      <c r="P85" s="103">
        <v>0</v>
      </c>
      <c r="Q85" s="154">
        <v>0</v>
      </c>
      <c r="R85" s="187">
        <v>180</v>
      </c>
      <c r="S85" s="103"/>
      <c r="T85" s="154">
        <v>0</v>
      </c>
      <c r="U85" s="154">
        <v>0</v>
      </c>
      <c r="V85" s="103">
        <v>0</v>
      </c>
      <c r="W85" s="154">
        <v>0</v>
      </c>
      <c r="X85" s="154">
        <v>0</v>
      </c>
      <c r="Y85" s="103">
        <v>0</v>
      </c>
      <c r="Z85" s="154">
        <v>0</v>
      </c>
      <c r="AA85" s="154">
        <v>0</v>
      </c>
      <c r="AB85" s="103">
        <v>0</v>
      </c>
      <c r="AC85" s="154">
        <v>0</v>
      </c>
      <c r="AD85" s="154">
        <v>0</v>
      </c>
      <c r="AE85" s="103">
        <v>0</v>
      </c>
      <c r="AF85" s="154">
        <v>0</v>
      </c>
      <c r="AG85" s="154">
        <v>0</v>
      </c>
      <c r="AH85" s="103">
        <v>0</v>
      </c>
      <c r="AI85" s="154">
        <v>0</v>
      </c>
      <c r="AJ85" s="154">
        <v>0</v>
      </c>
      <c r="AK85" s="103">
        <v>0</v>
      </c>
      <c r="AL85" s="154">
        <v>0</v>
      </c>
      <c r="AM85" s="154">
        <v>0</v>
      </c>
      <c r="AN85" s="103">
        <v>0</v>
      </c>
      <c r="AO85" s="154">
        <v>0</v>
      </c>
      <c r="AP85" s="105"/>
      <c r="AQ85" s="103"/>
      <c r="AR85" s="330"/>
      <c r="AS85" s="330"/>
    </row>
    <row r="86" spans="1:48" ht="12.9" customHeight="1">
      <c r="A86" s="343"/>
      <c r="B86" s="325"/>
      <c r="C86" s="328"/>
      <c r="D86" s="100" t="s">
        <v>105</v>
      </c>
      <c r="E86" s="103">
        <v>0</v>
      </c>
      <c r="F86" s="103">
        <v>0</v>
      </c>
      <c r="G86" s="103">
        <v>0</v>
      </c>
      <c r="H86" s="103">
        <v>0</v>
      </c>
      <c r="I86" s="103">
        <v>0</v>
      </c>
      <c r="J86" s="103">
        <v>0</v>
      </c>
      <c r="K86" s="103">
        <v>0</v>
      </c>
      <c r="L86" s="103">
        <v>0</v>
      </c>
      <c r="M86" s="103">
        <v>0</v>
      </c>
      <c r="N86" s="103">
        <v>0</v>
      </c>
      <c r="O86" s="103">
        <v>0</v>
      </c>
      <c r="P86" s="103">
        <v>0</v>
      </c>
      <c r="Q86" s="103">
        <v>0</v>
      </c>
      <c r="R86" s="141">
        <v>0</v>
      </c>
      <c r="S86" s="103">
        <v>0</v>
      </c>
      <c r="T86" s="103">
        <v>0</v>
      </c>
      <c r="U86" s="103">
        <v>0</v>
      </c>
      <c r="V86" s="103">
        <v>0</v>
      </c>
      <c r="W86" s="103">
        <v>0</v>
      </c>
      <c r="X86" s="103">
        <v>0</v>
      </c>
      <c r="Y86" s="103">
        <v>0</v>
      </c>
      <c r="Z86" s="103">
        <v>0</v>
      </c>
      <c r="AA86" s="103">
        <v>0</v>
      </c>
      <c r="AB86" s="103">
        <v>0</v>
      </c>
      <c r="AC86" s="103">
        <v>0</v>
      </c>
      <c r="AD86" s="103">
        <v>0</v>
      </c>
      <c r="AE86" s="103">
        <v>0</v>
      </c>
      <c r="AF86" s="103">
        <v>0</v>
      </c>
      <c r="AG86" s="103">
        <v>0</v>
      </c>
      <c r="AH86" s="103">
        <v>0</v>
      </c>
      <c r="AI86" s="103">
        <v>0</v>
      </c>
      <c r="AJ86" s="103">
        <v>0</v>
      </c>
      <c r="AK86" s="103">
        <v>0</v>
      </c>
      <c r="AL86" s="103">
        <v>0</v>
      </c>
      <c r="AM86" s="115">
        <v>0</v>
      </c>
      <c r="AN86" s="103">
        <v>0</v>
      </c>
      <c r="AO86" s="103">
        <v>0</v>
      </c>
      <c r="AP86" s="103">
        <v>0</v>
      </c>
      <c r="AQ86" s="103">
        <v>0</v>
      </c>
      <c r="AR86" s="383"/>
      <c r="AS86" s="331"/>
    </row>
    <row r="87" spans="1:48" ht="12.4" customHeight="1">
      <c r="A87" s="384" t="s">
        <v>102</v>
      </c>
      <c r="B87" s="368"/>
      <c r="C87" s="368"/>
      <c r="D87" s="181" t="s">
        <v>56</v>
      </c>
      <c r="E87" s="103">
        <f>SUM(E76+E81)</f>
        <v>15284</v>
      </c>
      <c r="F87" s="103">
        <f>SUM(F76+F81)</f>
        <v>14833.970000000001</v>
      </c>
      <c r="G87" s="103">
        <f>SUM(F87/E87*100)</f>
        <v>97.055548285789072</v>
      </c>
      <c r="H87" s="103">
        <f>SUM(H76+H81)</f>
        <v>984.7</v>
      </c>
      <c r="I87" s="103">
        <f>SUM(I76+I81)</f>
        <v>984.74</v>
      </c>
      <c r="J87" s="103">
        <f>SUM(I87/H87*100)</f>
        <v>100.00406215090891</v>
      </c>
      <c r="K87" s="103">
        <f>SUM(K76+K81)</f>
        <v>818.8</v>
      </c>
      <c r="L87" s="103">
        <f>SUM(L76+L81)</f>
        <v>818.7</v>
      </c>
      <c r="M87" s="103">
        <f>SUM(L87/K87*100)</f>
        <v>99.987787005373733</v>
      </c>
      <c r="N87" s="103">
        <f>SUM(N76+N81)</f>
        <v>738.2</v>
      </c>
      <c r="O87" s="103">
        <f>SUM(O76+O81)</f>
        <v>692.3</v>
      </c>
      <c r="P87" s="103">
        <f>SUM(O87/N87*100)</f>
        <v>93.782172852885381</v>
      </c>
      <c r="Q87" s="103">
        <f>SUM(Q76+Q81)</f>
        <v>746</v>
      </c>
      <c r="R87" s="141">
        <f>SUM(R76+R81)</f>
        <v>733.4</v>
      </c>
      <c r="S87" s="103">
        <f>SUM(R87/Q87*100)</f>
        <v>98.310991957104548</v>
      </c>
      <c r="T87" s="103">
        <f>SUM(T76+T81)</f>
        <v>910.4</v>
      </c>
      <c r="U87" s="103">
        <f>SUM(U76+U81)</f>
        <v>910.36</v>
      </c>
      <c r="V87" s="103">
        <f>SUM(U87/T87*100)</f>
        <v>99.995606326889288</v>
      </c>
      <c r="W87" s="103">
        <f>SUM(W76+W81)</f>
        <v>1786.7</v>
      </c>
      <c r="X87" s="103">
        <f>SUM(X76+X81)</f>
        <v>1786.73</v>
      </c>
      <c r="Y87" s="103">
        <f>SUM(X87/W87*100)</f>
        <v>100.00167907315162</v>
      </c>
      <c r="Z87" s="103">
        <f>SUM(Z76+Z81)</f>
        <v>1706.7</v>
      </c>
      <c r="AA87" s="103">
        <f>SUM(AA76+AA81)</f>
        <v>1708.85</v>
      </c>
      <c r="AB87" s="103">
        <f>SUM(AA87/Z87*100)</f>
        <v>100.12597410206831</v>
      </c>
      <c r="AC87" s="103">
        <f>SUM(AC76+AC81)</f>
        <v>1743.6</v>
      </c>
      <c r="AD87" s="103">
        <f>SUM(AD76+AD81)</f>
        <v>1743.55</v>
      </c>
      <c r="AE87" s="103">
        <f>SUM(AD87/AC87*100)</f>
        <v>99.997132369809592</v>
      </c>
      <c r="AF87" s="103">
        <f>SUM(AF76+AF81)</f>
        <v>1789.6</v>
      </c>
      <c r="AG87" s="103">
        <f>SUM(AG76+AG81)</f>
        <v>1738.25</v>
      </c>
      <c r="AH87" s="103">
        <f>SUM(AG87/AF87*100)</f>
        <v>97.130643719266885</v>
      </c>
      <c r="AI87" s="103">
        <f>SUM(AI76+AI81)</f>
        <v>1807.9</v>
      </c>
      <c r="AJ87" s="103">
        <f>SUM(AJ76+AJ81)</f>
        <v>1974.3899999999999</v>
      </c>
      <c r="AK87" s="103">
        <f>SUM(AJ87/AI87*100)</f>
        <v>109.20902704795618</v>
      </c>
      <c r="AL87" s="103">
        <f>SUM(AL76+AL81)</f>
        <v>1158.0999999999999</v>
      </c>
      <c r="AM87" s="115">
        <f>SUM(AM76+AM81)</f>
        <v>990.25</v>
      </c>
      <c r="AN87" s="103">
        <f>SUM(AM87/AL87*100)</f>
        <v>85.506432950522409</v>
      </c>
      <c r="AO87" s="103">
        <f>SUM(AO76+AO81)</f>
        <v>1093.3</v>
      </c>
      <c r="AP87" s="103">
        <f>SUM(AP76+AP81)</f>
        <v>752.45</v>
      </c>
      <c r="AQ87" s="103">
        <f>SUM(AP87/AO87*100)</f>
        <v>68.823744626360579</v>
      </c>
      <c r="AR87" s="338"/>
      <c r="AS87" s="338"/>
    </row>
    <row r="88" spans="1:48" ht="12.4" customHeight="1">
      <c r="A88" s="385"/>
      <c r="B88" s="370"/>
      <c r="C88" s="370"/>
      <c r="D88" s="181" t="s">
        <v>104</v>
      </c>
      <c r="E88" s="103">
        <f t="shared" ref="E88:F90" si="64">E77+E82</f>
        <v>0</v>
      </c>
      <c r="F88" s="103">
        <f t="shared" si="64"/>
        <v>0</v>
      </c>
      <c r="G88" s="103">
        <v>0</v>
      </c>
      <c r="H88" s="103">
        <f t="shared" ref="H88:I90" si="65">H77+H82</f>
        <v>0</v>
      </c>
      <c r="I88" s="103">
        <f t="shared" si="65"/>
        <v>0</v>
      </c>
      <c r="J88" s="103">
        <v>0</v>
      </c>
      <c r="K88" s="103">
        <f t="shared" ref="K88:L90" si="66">K77+K82</f>
        <v>0</v>
      </c>
      <c r="L88" s="103">
        <f t="shared" si="66"/>
        <v>0</v>
      </c>
      <c r="M88" s="103">
        <v>0</v>
      </c>
      <c r="N88" s="103">
        <f t="shared" ref="N88:O90" si="67">N77+N82</f>
        <v>0</v>
      </c>
      <c r="O88" s="103">
        <f t="shared" si="67"/>
        <v>0</v>
      </c>
      <c r="P88" s="103">
        <v>0</v>
      </c>
      <c r="Q88" s="103">
        <f>Q77+Q82</f>
        <v>0</v>
      </c>
      <c r="R88" s="141">
        <v>0</v>
      </c>
      <c r="S88" s="103">
        <v>0</v>
      </c>
      <c r="T88" s="103">
        <f>T77+T82</f>
        <v>0</v>
      </c>
      <c r="U88" s="103">
        <v>0</v>
      </c>
      <c r="V88" s="103">
        <v>0</v>
      </c>
      <c r="W88" s="103">
        <f>W77+W82</f>
        <v>0</v>
      </c>
      <c r="X88" s="103">
        <v>0</v>
      </c>
      <c r="Y88" s="103">
        <v>0</v>
      </c>
      <c r="Z88" s="103">
        <f>Z77+Z82</f>
        <v>0</v>
      </c>
      <c r="AA88" s="103">
        <v>0</v>
      </c>
      <c r="AB88" s="103">
        <v>0</v>
      </c>
      <c r="AC88" s="103">
        <f>AC77+AC82</f>
        <v>0</v>
      </c>
      <c r="AD88" s="103">
        <v>0</v>
      </c>
      <c r="AE88" s="103">
        <v>0</v>
      </c>
      <c r="AF88" s="103">
        <f>AF77+AF82</f>
        <v>0</v>
      </c>
      <c r="AG88" s="103">
        <v>0</v>
      </c>
      <c r="AH88" s="103">
        <v>0</v>
      </c>
      <c r="AI88" s="103">
        <f>AI77+AI82</f>
        <v>0</v>
      </c>
      <c r="AJ88" s="103">
        <v>0</v>
      </c>
      <c r="AK88" s="103">
        <v>0</v>
      </c>
      <c r="AL88" s="103">
        <f>AL77+AL82</f>
        <v>0</v>
      </c>
      <c r="AM88" s="115">
        <v>0</v>
      </c>
      <c r="AN88" s="103">
        <v>0</v>
      </c>
      <c r="AO88" s="103">
        <f>AO77+AO82</f>
        <v>0</v>
      </c>
      <c r="AP88" s="103">
        <v>0</v>
      </c>
      <c r="AQ88" s="103">
        <v>0</v>
      </c>
      <c r="AR88" s="387"/>
      <c r="AS88" s="387"/>
    </row>
    <row r="89" spans="1:48" ht="12.4" customHeight="1">
      <c r="A89" s="385"/>
      <c r="B89" s="370"/>
      <c r="C89" s="370"/>
      <c r="D89" s="103" t="s">
        <v>53</v>
      </c>
      <c r="E89" s="103">
        <f t="shared" si="64"/>
        <v>0</v>
      </c>
      <c r="F89" s="103">
        <f t="shared" si="64"/>
        <v>0</v>
      </c>
      <c r="G89" s="103">
        <v>0</v>
      </c>
      <c r="H89" s="103">
        <f t="shared" si="65"/>
        <v>0</v>
      </c>
      <c r="I89" s="103">
        <f t="shared" si="65"/>
        <v>0</v>
      </c>
      <c r="J89" s="103">
        <v>0</v>
      </c>
      <c r="K89" s="103">
        <f t="shared" si="66"/>
        <v>0</v>
      </c>
      <c r="L89" s="103">
        <f t="shared" si="66"/>
        <v>0</v>
      </c>
      <c r="M89" s="103">
        <v>0</v>
      </c>
      <c r="N89" s="103">
        <f t="shared" si="67"/>
        <v>0</v>
      </c>
      <c r="O89" s="103">
        <f t="shared" si="67"/>
        <v>0</v>
      </c>
      <c r="P89" s="103">
        <v>0</v>
      </c>
      <c r="Q89" s="103">
        <f>Q78+Q83</f>
        <v>0</v>
      </c>
      <c r="R89" s="141">
        <f>SUM(R78+R83)</f>
        <v>0</v>
      </c>
      <c r="S89" s="103">
        <v>0</v>
      </c>
      <c r="T89" s="103">
        <f>T78+T83</f>
        <v>0</v>
      </c>
      <c r="U89" s="103">
        <f>SUM(U78+U83)</f>
        <v>0</v>
      </c>
      <c r="V89" s="103">
        <v>0</v>
      </c>
      <c r="W89" s="103">
        <f>W78+W83</f>
        <v>0</v>
      </c>
      <c r="X89" s="103">
        <f>SUM(X78+X83)</f>
        <v>0</v>
      </c>
      <c r="Y89" s="103">
        <v>0</v>
      </c>
      <c r="Z89" s="103">
        <f>Z78+Z83</f>
        <v>0</v>
      </c>
      <c r="AA89" s="103">
        <f>SUM(AA78+AA83)</f>
        <v>0</v>
      </c>
      <c r="AB89" s="103">
        <v>0</v>
      </c>
      <c r="AC89" s="103">
        <f>AC78+AC83</f>
        <v>0</v>
      </c>
      <c r="AD89" s="103">
        <f>SUM(AD78+AD83)</f>
        <v>0</v>
      </c>
      <c r="AE89" s="103">
        <v>0</v>
      </c>
      <c r="AF89" s="103">
        <f>AF78+AF83</f>
        <v>0</v>
      </c>
      <c r="AG89" s="103">
        <f>SUM(AG78+AG83)</f>
        <v>0</v>
      </c>
      <c r="AH89" s="103">
        <v>0</v>
      </c>
      <c r="AI89" s="103">
        <f>AI78+AI83</f>
        <v>0</v>
      </c>
      <c r="AJ89" s="103">
        <f>SUM(AJ78+AJ83)</f>
        <v>0</v>
      </c>
      <c r="AK89" s="103">
        <v>0</v>
      </c>
      <c r="AL89" s="103">
        <f>AL78+AL83</f>
        <v>0</v>
      </c>
      <c r="AM89" s="115">
        <f>SUM(AM78+AM83)</f>
        <v>0</v>
      </c>
      <c r="AN89" s="103">
        <v>0</v>
      </c>
      <c r="AO89" s="103">
        <f>AO78+AO83</f>
        <v>0</v>
      </c>
      <c r="AP89" s="103">
        <f>SUM(AP78+AP83)</f>
        <v>0</v>
      </c>
      <c r="AQ89" s="103">
        <v>0</v>
      </c>
      <c r="AR89" s="387"/>
      <c r="AS89" s="387"/>
    </row>
    <row r="90" spans="1:48" s="108" customFormat="1" ht="12.4" customHeight="1">
      <c r="A90" s="385"/>
      <c r="B90" s="370"/>
      <c r="C90" s="370"/>
      <c r="D90" s="98" t="s">
        <v>41</v>
      </c>
      <c r="E90" s="98">
        <f t="shared" si="64"/>
        <v>15284</v>
      </c>
      <c r="F90" s="98">
        <f t="shared" si="64"/>
        <v>14833.970000000001</v>
      </c>
      <c r="G90" s="103">
        <f>SUM(F90/E90*100)</f>
        <v>97.055548285789072</v>
      </c>
      <c r="H90" s="98">
        <f t="shared" si="65"/>
        <v>984.7</v>
      </c>
      <c r="I90" s="98">
        <f t="shared" si="65"/>
        <v>984.74</v>
      </c>
      <c r="J90" s="103">
        <f>SUM(I90/H90*100)</f>
        <v>100.00406215090891</v>
      </c>
      <c r="K90" s="98">
        <f t="shared" si="66"/>
        <v>818.8</v>
      </c>
      <c r="L90" s="98">
        <f t="shared" si="66"/>
        <v>818.7</v>
      </c>
      <c r="M90" s="103">
        <f>SUM(L90/K90*100)</f>
        <v>99.987787005373733</v>
      </c>
      <c r="N90" s="98">
        <f t="shared" si="67"/>
        <v>738.2</v>
      </c>
      <c r="O90" s="98">
        <f t="shared" si="67"/>
        <v>692.3</v>
      </c>
      <c r="P90" s="103">
        <f>SUM(O90/N90*100)</f>
        <v>93.782172852885381</v>
      </c>
      <c r="Q90" s="98">
        <f>Q79+Q84</f>
        <v>746</v>
      </c>
      <c r="R90" s="184">
        <f>SUM(R79+R84)</f>
        <v>733.4</v>
      </c>
      <c r="S90" s="103">
        <f>SUM(R90/Q90*100)</f>
        <v>98.310991957104548</v>
      </c>
      <c r="T90" s="98">
        <f>T79+T84</f>
        <v>910.4</v>
      </c>
      <c r="U90" s="98">
        <f>SUM(U79+U84)</f>
        <v>910.36</v>
      </c>
      <c r="V90" s="103">
        <f>SUM(U90/T90*100)</f>
        <v>99.995606326889288</v>
      </c>
      <c r="W90" s="98">
        <f>W79+W84</f>
        <v>1786.7</v>
      </c>
      <c r="X90" s="98">
        <f>SUM(X79+X84)</f>
        <v>1786.73</v>
      </c>
      <c r="Y90" s="98">
        <f>SUM(X90/W90*100)</f>
        <v>100.00167907315162</v>
      </c>
      <c r="Z90" s="98">
        <f>Z79+Z84</f>
        <v>1706.7</v>
      </c>
      <c r="AA90" s="98">
        <f>SUM(AA79+AA84)</f>
        <v>1708.85</v>
      </c>
      <c r="AB90" s="98">
        <f>SUM(AA90/Z90*100)</f>
        <v>100.12597410206831</v>
      </c>
      <c r="AC90" s="98">
        <f>AC79+AC84</f>
        <v>1743.6</v>
      </c>
      <c r="AD90" s="98">
        <f>SUM(AD79+AD84)</f>
        <v>1743.55</v>
      </c>
      <c r="AE90" s="98">
        <f>SUM(AD90/AC90*100)</f>
        <v>99.997132369809592</v>
      </c>
      <c r="AF90" s="98">
        <f>AF79+AF84</f>
        <v>1789.6</v>
      </c>
      <c r="AG90" s="98">
        <f>SUM(AG79+AG84)</f>
        <v>1738.25</v>
      </c>
      <c r="AH90" s="98">
        <f>SUM(AG90/AF90*100)</f>
        <v>97.130643719266885</v>
      </c>
      <c r="AI90" s="98">
        <f>AI79+AI84</f>
        <v>1807.9</v>
      </c>
      <c r="AJ90" s="98">
        <f>SUM(AJ79+AJ84)</f>
        <v>1974.3899999999999</v>
      </c>
      <c r="AK90" s="98">
        <f>SUM(AJ90/AI90*100)</f>
        <v>109.20902704795618</v>
      </c>
      <c r="AL90" s="98">
        <f>AL79+AL84</f>
        <v>1158.0999999999999</v>
      </c>
      <c r="AM90" s="114">
        <f>SUM(AM79+AM84)</f>
        <v>990.25</v>
      </c>
      <c r="AN90" s="98">
        <f>SUM(AM90/AL90*100)</f>
        <v>85.506432950522409</v>
      </c>
      <c r="AO90" s="98">
        <f>AO79+AO84</f>
        <v>1093.3</v>
      </c>
      <c r="AP90" s="98">
        <f>SUM(AP79+AP84)</f>
        <v>752.45</v>
      </c>
      <c r="AQ90" s="98">
        <f>SUM(AP90/AO90*100)</f>
        <v>68.823744626360579</v>
      </c>
      <c r="AR90" s="387"/>
      <c r="AS90" s="387"/>
    </row>
    <row r="91" spans="1:48" ht="14.95" customHeight="1">
      <c r="A91" s="386"/>
      <c r="B91" s="372"/>
      <c r="C91" s="372"/>
      <c r="D91" s="103" t="s">
        <v>105</v>
      </c>
      <c r="E91" s="103">
        <f>E80+E86</f>
        <v>0</v>
      </c>
      <c r="F91" s="103">
        <f>F80+F86</f>
        <v>0</v>
      </c>
      <c r="G91" s="103">
        <v>0</v>
      </c>
      <c r="H91" s="103">
        <f>H80+H86</f>
        <v>0</v>
      </c>
      <c r="I91" s="103">
        <f>I80+I86</f>
        <v>0</v>
      </c>
      <c r="J91" s="103">
        <v>0</v>
      </c>
      <c r="K91" s="103">
        <f>K80+K86</f>
        <v>0</v>
      </c>
      <c r="L91" s="103">
        <f>L80+L86</f>
        <v>0</v>
      </c>
      <c r="M91" s="103">
        <v>0</v>
      </c>
      <c r="N91" s="103">
        <f>N80+N86</f>
        <v>0</v>
      </c>
      <c r="O91" s="103">
        <f>O80+O86</f>
        <v>0</v>
      </c>
      <c r="P91" s="103">
        <v>0</v>
      </c>
      <c r="Q91" s="103">
        <f>Q80+Q86</f>
        <v>0</v>
      </c>
      <c r="R91" s="141">
        <v>0</v>
      </c>
      <c r="S91" s="103">
        <v>0</v>
      </c>
      <c r="T91" s="103">
        <f>T80+T86</f>
        <v>0</v>
      </c>
      <c r="U91" s="103">
        <v>0</v>
      </c>
      <c r="V91" s="103">
        <v>0</v>
      </c>
      <c r="W91" s="103">
        <f>W80+W86</f>
        <v>0</v>
      </c>
      <c r="X91" s="103">
        <v>0</v>
      </c>
      <c r="Y91" s="103">
        <v>0</v>
      </c>
      <c r="Z91" s="103">
        <f>Z80+Z86</f>
        <v>0</v>
      </c>
      <c r="AA91" s="103">
        <v>0</v>
      </c>
      <c r="AB91" s="103">
        <v>0</v>
      </c>
      <c r="AC91" s="103">
        <f>AC80+AC86</f>
        <v>0</v>
      </c>
      <c r="AD91" s="103">
        <v>0</v>
      </c>
      <c r="AE91" s="103">
        <v>0</v>
      </c>
      <c r="AF91" s="103">
        <f>AF80+AF86</f>
        <v>0</v>
      </c>
      <c r="AG91" s="103">
        <v>0</v>
      </c>
      <c r="AH91" s="103">
        <v>0</v>
      </c>
      <c r="AI91" s="103">
        <f>AI80+AI86</f>
        <v>0</v>
      </c>
      <c r="AJ91" s="103">
        <v>0</v>
      </c>
      <c r="AK91" s="103">
        <v>0</v>
      </c>
      <c r="AL91" s="103">
        <f>AL80+AL86</f>
        <v>0</v>
      </c>
      <c r="AM91" s="115">
        <v>0</v>
      </c>
      <c r="AN91" s="103">
        <v>0</v>
      </c>
      <c r="AO91" s="103">
        <f>AO80+AO86</f>
        <v>0</v>
      </c>
      <c r="AP91" s="103">
        <v>0</v>
      </c>
      <c r="AQ91" s="103">
        <v>0</v>
      </c>
      <c r="AR91" s="373"/>
      <c r="AS91" s="373"/>
    </row>
    <row r="92" spans="1:48" ht="13.95" customHeight="1">
      <c r="A92" s="177">
        <v>3</v>
      </c>
      <c r="B92" s="376" t="s">
        <v>106</v>
      </c>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377"/>
      <c r="AO92" s="377"/>
      <c r="AP92" s="377"/>
      <c r="AQ92" s="377"/>
      <c r="AR92" s="377"/>
      <c r="AS92" s="378"/>
    </row>
    <row r="93" spans="1:48" ht="16.5" customHeight="1">
      <c r="A93" s="365" t="s">
        <v>130</v>
      </c>
      <c r="B93" s="323" t="s">
        <v>116</v>
      </c>
      <c r="C93" s="326" t="s">
        <v>137</v>
      </c>
      <c r="D93" s="157" t="s">
        <v>43</v>
      </c>
      <c r="E93" s="103">
        <f>SUM(E95:E96)</f>
        <v>455</v>
      </c>
      <c r="F93" s="103">
        <f>SUM(F95:F96)</f>
        <v>449.68000000000006</v>
      </c>
      <c r="G93" s="103">
        <f>SUM(F93/E93*100)</f>
        <v>98.830769230769249</v>
      </c>
      <c r="H93" s="103">
        <f>SUM(H95:H96)</f>
        <v>0</v>
      </c>
      <c r="I93" s="103">
        <f>SUM(I95:I96)</f>
        <v>0</v>
      </c>
      <c r="J93" s="103">
        <v>0</v>
      </c>
      <c r="K93" s="103">
        <f>SUM(K95:K96)</f>
        <v>37.9</v>
      </c>
      <c r="L93" s="103">
        <f>SUM(L95:L96)</f>
        <v>38</v>
      </c>
      <c r="M93" s="103">
        <f>SUM(L93/K93*100)</f>
        <v>100.26385224274408</v>
      </c>
      <c r="N93" s="103">
        <f>SUM(N95:N96)</f>
        <v>38.5</v>
      </c>
      <c r="O93" s="103">
        <f>SUM(O95:O96)</f>
        <v>37.99</v>
      </c>
      <c r="P93" s="103">
        <f>SUM(O93/N93*100)</f>
        <v>98.675324675324688</v>
      </c>
      <c r="Q93" s="103">
        <f>SUM(Q95:Q96)</f>
        <v>37.9</v>
      </c>
      <c r="R93" s="141">
        <f>SUM(R95:R96)</f>
        <v>37.85</v>
      </c>
      <c r="S93" s="103">
        <f>SUM(R93/Q93*100)</f>
        <v>99.868073878627968</v>
      </c>
      <c r="T93" s="103">
        <f>SUM(T95:T96)</f>
        <v>37.9</v>
      </c>
      <c r="U93" s="103">
        <f>SUM(U95:U96)</f>
        <v>36.99</v>
      </c>
      <c r="V93" s="103">
        <f>SUM(U93/T93*100)</f>
        <v>97.598944591029039</v>
      </c>
      <c r="W93" s="103">
        <f>SUM(W95:W96)</f>
        <v>41.199999999999996</v>
      </c>
      <c r="X93" s="103">
        <f>SUM(X95:X96)</f>
        <v>35.75</v>
      </c>
      <c r="Y93" s="103">
        <f>SUM(X93/W93*100)</f>
        <v>86.771844660194191</v>
      </c>
      <c r="Z93" s="103">
        <f>SUM(Z95:Z96)</f>
        <v>37.9</v>
      </c>
      <c r="AA93" s="103">
        <f>SUM(AA95:AA96)</f>
        <v>40.75</v>
      </c>
      <c r="AB93" s="103">
        <f>SUM(AA93/Z93*100)</f>
        <v>107.51978891820582</v>
      </c>
      <c r="AC93" s="103">
        <f>SUM(AC95:AC96)</f>
        <v>37.9</v>
      </c>
      <c r="AD93" s="103">
        <f>SUM(AD95:AD96)</f>
        <v>35.65</v>
      </c>
      <c r="AE93" s="103">
        <f>SUM(AD93/AC93*100)</f>
        <v>94.06332453825857</v>
      </c>
      <c r="AF93" s="103">
        <f>SUM(AF95:AF96)</f>
        <v>39.200000000000003</v>
      </c>
      <c r="AG93" s="103">
        <f>SUM(AG95:AG96)</f>
        <v>36.549999999999997</v>
      </c>
      <c r="AH93" s="103">
        <f>SUM(AG93/AF93*100)</f>
        <v>93.239795918367335</v>
      </c>
      <c r="AI93" s="103">
        <f>SUM(AI95:AI96)</f>
        <v>38</v>
      </c>
      <c r="AJ93" s="103">
        <f>SUM(AJ95:AJ96)</f>
        <v>38.85</v>
      </c>
      <c r="AK93" s="103">
        <f>SUM(AJ93/AI93*100)</f>
        <v>102.23684210526316</v>
      </c>
      <c r="AL93" s="103">
        <f>SUM(AL95:AL96)</f>
        <v>38</v>
      </c>
      <c r="AM93" s="103">
        <f>SUM(AM95:AM96)</f>
        <v>38.25</v>
      </c>
      <c r="AN93" s="103">
        <f>SUM(AM93/AL93*100)</f>
        <v>100.6578947368421</v>
      </c>
      <c r="AO93" s="103">
        <f>SUM(AO95:AO96)</f>
        <v>70.600000000000009</v>
      </c>
      <c r="AP93" s="103">
        <f>SUM(AP95:AP96)</f>
        <v>73.05</v>
      </c>
      <c r="AQ93" s="103">
        <f>SUM(AP93/AO93*100)</f>
        <v>103.47025495750705</v>
      </c>
      <c r="AR93" s="329" t="s">
        <v>140</v>
      </c>
      <c r="AS93" s="329" t="s">
        <v>142</v>
      </c>
    </row>
    <row r="94" spans="1:48" ht="14.3" customHeight="1">
      <c r="A94" s="366"/>
      <c r="B94" s="324"/>
      <c r="C94" s="327"/>
      <c r="D94" s="97" t="s">
        <v>104</v>
      </c>
      <c r="E94" s="103">
        <v>0</v>
      </c>
      <c r="F94" s="103">
        <v>0</v>
      </c>
      <c r="G94" s="103">
        <v>0</v>
      </c>
      <c r="H94" s="103">
        <v>0</v>
      </c>
      <c r="I94" s="103">
        <v>0</v>
      </c>
      <c r="J94" s="103">
        <v>0</v>
      </c>
      <c r="K94" s="103">
        <v>0</v>
      </c>
      <c r="L94" s="103">
        <v>0</v>
      </c>
      <c r="M94" s="103">
        <v>0</v>
      </c>
      <c r="N94" s="103">
        <v>0</v>
      </c>
      <c r="O94" s="103">
        <v>0</v>
      </c>
      <c r="P94" s="103">
        <v>0</v>
      </c>
      <c r="Q94" s="103">
        <v>0</v>
      </c>
      <c r="R94" s="141">
        <v>0</v>
      </c>
      <c r="S94" s="103">
        <v>0</v>
      </c>
      <c r="T94" s="103">
        <v>0</v>
      </c>
      <c r="U94" s="103">
        <v>0</v>
      </c>
      <c r="V94" s="103">
        <v>0</v>
      </c>
      <c r="W94" s="103">
        <v>0</v>
      </c>
      <c r="X94" s="103">
        <v>0</v>
      </c>
      <c r="Y94" s="103">
        <v>0</v>
      </c>
      <c r="Z94" s="103">
        <v>0</v>
      </c>
      <c r="AA94" s="103">
        <v>0</v>
      </c>
      <c r="AB94" s="103">
        <v>0</v>
      </c>
      <c r="AC94" s="103">
        <v>0</v>
      </c>
      <c r="AD94" s="103">
        <v>0</v>
      </c>
      <c r="AE94" s="103">
        <v>0</v>
      </c>
      <c r="AF94" s="103">
        <v>0</v>
      </c>
      <c r="AG94" s="103">
        <v>0</v>
      </c>
      <c r="AH94" s="103">
        <v>0</v>
      </c>
      <c r="AI94" s="103">
        <v>0</v>
      </c>
      <c r="AJ94" s="103">
        <v>0</v>
      </c>
      <c r="AK94" s="103">
        <v>0</v>
      </c>
      <c r="AL94" s="103">
        <v>0</v>
      </c>
      <c r="AM94" s="103">
        <v>0</v>
      </c>
      <c r="AN94" s="103">
        <v>0</v>
      </c>
      <c r="AO94" s="103">
        <v>0</v>
      </c>
      <c r="AP94" s="103">
        <v>0</v>
      </c>
      <c r="AQ94" s="103">
        <v>0</v>
      </c>
      <c r="AR94" s="330"/>
      <c r="AS94" s="330"/>
    </row>
    <row r="95" spans="1:48" ht="15.8" customHeight="1">
      <c r="A95" s="366"/>
      <c r="B95" s="324"/>
      <c r="C95" s="327"/>
      <c r="D95" s="103" t="s">
        <v>53</v>
      </c>
      <c r="E95" s="103">
        <f>H95+K95+N95+Q95+T95+W95+Z95+AC95+AF95+AI95+AL95+AO95</f>
        <v>0</v>
      </c>
      <c r="F95" s="103">
        <f>I95+L95+O95+R95+U95+X95+AA95+AD95+AG95+AJ95+AM95+AP95</f>
        <v>0</v>
      </c>
      <c r="G95" s="103">
        <v>0</v>
      </c>
      <c r="H95" s="103">
        <v>0</v>
      </c>
      <c r="I95" s="103">
        <v>0</v>
      </c>
      <c r="J95" s="103">
        <v>0</v>
      </c>
      <c r="K95" s="103">
        <v>0</v>
      </c>
      <c r="L95" s="103">
        <v>0</v>
      </c>
      <c r="M95" s="103">
        <v>0</v>
      </c>
      <c r="N95" s="103">
        <v>0</v>
      </c>
      <c r="O95" s="103">
        <v>0</v>
      </c>
      <c r="P95" s="103">
        <v>0</v>
      </c>
      <c r="Q95" s="103">
        <v>0</v>
      </c>
      <c r="R95" s="141">
        <v>0</v>
      </c>
      <c r="S95" s="103">
        <v>0</v>
      </c>
      <c r="T95" s="103">
        <v>0</v>
      </c>
      <c r="U95" s="103">
        <v>0</v>
      </c>
      <c r="V95" s="103">
        <v>0</v>
      </c>
      <c r="W95" s="103">
        <v>0</v>
      </c>
      <c r="X95" s="103">
        <v>0</v>
      </c>
      <c r="Y95" s="103">
        <v>0</v>
      </c>
      <c r="Z95" s="103">
        <v>0</v>
      </c>
      <c r="AA95" s="103">
        <v>0</v>
      </c>
      <c r="AB95" s="103">
        <v>0</v>
      </c>
      <c r="AC95" s="103">
        <v>0</v>
      </c>
      <c r="AD95" s="103">
        <v>0</v>
      </c>
      <c r="AE95" s="103">
        <v>0</v>
      </c>
      <c r="AF95" s="103">
        <v>0</v>
      </c>
      <c r="AG95" s="103">
        <v>0</v>
      </c>
      <c r="AH95" s="103">
        <v>0</v>
      </c>
      <c r="AI95" s="103">
        <v>0</v>
      </c>
      <c r="AJ95" s="103">
        <v>0</v>
      </c>
      <c r="AK95" s="103">
        <v>0</v>
      </c>
      <c r="AL95" s="103">
        <v>0</v>
      </c>
      <c r="AM95" s="103">
        <v>0</v>
      </c>
      <c r="AN95" s="103">
        <v>0</v>
      </c>
      <c r="AO95" s="103">
        <v>0</v>
      </c>
      <c r="AP95" s="103">
        <v>0</v>
      </c>
      <c r="AQ95" s="103">
        <v>0</v>
      </c>
      <c r="AR95" s="330"/>
      <c r="AS95" s="330"/>
    </row>
    <row r="96" spans="1:48" s="108" customFormat="1" ht="15.8" customHeight="1">
      <c r="A96" s="366"/>
      <c r="B96" s="324"/>
      <c r="C96" s="327"/>
      <c r="D96" s="98" t="s">
        <v>41</v>
      </c>
      <c r="E96" s="118">
        <f>H96+K96+N96+Q96+T96+W96+Z96+AC96+AF96+AI96+AL96+AO96</f>
        <v>455</v>
      </c>
      <c r="F96" s="98">
        <f>I96+L96+O96+R96+U96+X96+AA96+AD96+AG96+AJ96+AM96+AP96</f>
        <v>449.68000000000006</v>
      </c>
      <c r="G96" s="98">
        <f>SUM(F96/E96*100)</f>
        <v>98.830769230769249</v>
      </c>
      <c r="H96" s="106">
        <v>0</v>
      </c>
      <c r="I96" s="106">
        <v>0</v>
      </c>
      <c r="J96" s="98">
        <v>0</v>
      </c>
      <c r="K96" s="106">
        <v>37.9</v>
      </c>
      <c r="L96" s="106">
        <v>38</v>
      </c>
      <c r="M96" s="98">
        <f>SUM(L96/K96*100)</f>
        <v>100.26385224274408</v>
      </c>
      <c r="N96" s="106">
        <f>37.9+0.6</f>
        <v>38.5</v>
      </c>
      <c r="O96" s="98">
        <v>37.99</v>
      </c>
      <c r="P96" s="98">
        <f>SUM(O96/N96*100)</f>
        <v>98.675324675324688</v>
      </c>
      <c r="Q96" s="106">
        <v>37.9</v>
      </c>
      <c r="R96" s="184">
        <v>37.85</v>
      </c>
      <c r="S96" s="98">
        <f>SUM(R96/Q96*100)</f>
        <v>99.868073878627968</v>
      </c>
      <c r="T96" s="106">
        <v>37.9</v>
      </c>
      <c r="U96" s="98">
        <v>36.99</v>
      </c>
      <c r="V96" s="98">
        <f>SUM(U96/T96*100)</f>
        <v>97.598944591029039</v>
      </c>
      <c r="W96" s="106">
        <f>37.9+3.3</f>
        <v>41.199999999999996</v>
      </c>
      <c r="X96" s="98">
        <v>35.75</v>
      </c>
      <c r="Y96" s="98">
        <f>SUM(X96/W96*100)</f>
        <v>86.771844660194191</v>
      </c>
      <c r="Z96" s="106">
        <v>37.9</v>
      </c>
      <c r="AA96" s="106">
        <v>40.75</v>
      </c>
      <c r="AB96" s="98">
        <f>AA96/Z96*100</f>
        <v>107.51978891820582</v>
      </c>
      <c r="AC96" s="106">
        <v>37.9</v>
      </c>
      <c r="AD96" s="106">
        <v>35.65</v>
      </c>
      <c r="AE96" s="98">
        <f>AD96/AC96*100</f>
        <v>94.06332453825857</v>
      </c>
      <c r="AF96" s="106">
        <v>39.200000000000003</v>
      </c>
      <c r="AG96" s="106">
        <v>36.549999999999997</v>
      </c>
      <c r="AH96" s="98">
        <f>AG96/AF96*100</f>
        <v>93.239795918367335</v>
      </c>
      <c r="AI96" s="106">
        <v>38</v>
      </c>
      <c r="AJ96" s="106">
        <v>38.85</v>
      </c>
      <c r="AK96" s="98">
        <f>SUM(AJ96/AI96*100)</f>
        <v>102.23684210526316</v>
      </c>
      <c r="AL96" s="106">
        <v>38</v>
      </c>
      <c r="AM96" s="106">
        <v>38.25</v>
      </c>
      <c r="AN96" s="98">
        <f>SUM(AM96/AL96*100)</f>
        <v>100.6578947368421</v>
      </c>
      <c r="AO96" s="106">
        <f>75.9-5.3</f>
        <v>70.600000000000009</v>
      </c>
      <c r="AP96" s="106">
        <v>73.05</v>
      </c>
      <c r="AQ96" s="98">
        <f>SUM(AP96/AO96*100)</f>
        <v>103.47025495750705</v>
      </c>
      <c r="AR96" s="330"/>
      <c r="AS96" s="330"/>
      <c r="AT96" s="151"/>
      <c r="AU96" s="151"/>
      <c r="AV96" s="151"/>
    </row>
    <row r="97" spans="1:45" ht="12.9" customHeight="1">
      <c r="A97" s="379"/>
      <c r="B97" s="325"/>
      <c r="C97" s="380"/>
      <c r="D97" s="100" t="s">
        <v>105</v>
      </c>
      <c r="E97" s="103">
        <v>0</v>
      </c>
      <c r="F97" s="103">
        <v>0</v>
      </c>
      <c r="G97" s="103">
        <v>0</v>
      </c>
      <c r="H97" s="103">
        <v>0</v>
      </c>
      <c r="I97" s="103">
        <v>0</v>
      </c>
      <c r="J97" s="103">
        <v>0</v>
      </c>
      <c r="K97" s="103">
        <v>0</v>
      </c>
      <c r="L97" s="103">
        <v>0</v>
      </c>
      <c r="M97" s="103">
        <v>0</v>
      </c>
      <c r="N97" s="103">
        <v>0</v>
      </c>
      <c r="O97" s="103">
        <v>0</v>
      </c>
      <c r="P97" s="103">
        <v>0</v>
      </c>
      <c r="Q97" s="103">
        <v>0</v>
      </c>
      <c r="R97" s="141">
        <v>0</v>
      </c>
      <c r="S97" s="103">
        <v>0</v>
      </c>
      <c r="T97" s="103">
        <v>0</v>
      </c>
      <c r="U97" s="103">
        <v>0</v>
      </c>
      <c r="V97" s="103">
        <v>0</v>
      </c>
      <c r="W97" s="103">
        <v>0</v>
      </c>
      <c r="X97" s="103">
        <v>0</v>
      </c>
      <c r="Y97" s="103">
        <v>0</v>
      </c>
      <c r="Z97" s="103">
        <v>0</v>
      </c>
      <c r="AA97" s="103">
        <v>0</v>
      </c>
      <c r="AB97" s="103">
        <v>0</v>
      </c>
      <c r="AC97" s="103">
        <v>0</v>
      </c>
      <c r="AD97" s="103">
        <v>0</v>
      </c>
      <c r="AE97" s="103">
        <v>0</v>
      </c>
      <c r="AF97" s="103">
        <v>0</v>
      </c>
      <c r="AG97" s="103">
        <v>0</v>
      </c>
      <c r="AH97" s="103">
        <v>0</v>
      </c>
      <c r="AI97" s="103">
        <v>0</v>
      </c>
      <c r="AJ97" s="103">
        <v>0</v>
      </c>
      <c r="AK97" s="103">
        <v>0</v>
      </c>
      <c r="AL97" s="103">
        <v>0</v>
      </c>
      <c r="AM97" s="103">
        <v>0</v>
      </c>
      <c r="AN97" s="103">
        <v>0</v>
      </c>
      <c r="AO97" s="103">
        <v>0</v>
      </c>
      <c r="AP97" s="103">
        <v>0</v>
      </c>
      <c r="AQ97" s="103">
        <v>0</v>
      </c>
      <c r="AR97" s="381"/>
      <c r="AS97" s="382"/>
    </row>
    <row r="98" spans="1:45" ht="12.4" customHeight="1">
      <c r="A98" s="384" t="s">
        <v>115</v>
      </c>
      <c r="B98" s="368"/>
      <c r="C98" s="368"/>
      <c r="D98" s="181" t="s">
        <v>56</v>
      </c>
      <c r="E98" s="103">
        <f>E99+E100+E101+E102</f>
        <v>455</v>
      </c>
      <c r="F98" s="103">
        <f>F99+F100+F101+F102</f>
        <v>449.68000000000006</v>
      </c>
      <c r="G98" s="103">
        <f>SUM(F98/E98*100)</f>
        <v>98.830769230769249</v>
      </c>
      <c r="H98" s="103">
        <f>H99+H100+H101+H102</f>
        <v>0</v>
      </c>
      <c r="I98" s="103">
        <f>I99+I100+I101+I102</f>
        <v>0</v>
      </c>
      <c r="J98" s="103">
        <v>0</v>
      </c>
      <c r="K98" s="103">
        <f>K99+K100+K101+K102</f>
        <v>37.9</v>
      </c>
      <c r="L98" s="103">
        <f>L99+L100+L101+L102</f>
        <v>38</v>
      </c>
      <c r="M98" s="103">
        <f>SUM(L98/K98*100)</f>
        <v>100.26385224274408</v>
      </c>
      <c r="N98" s="103">
        <f>N99+N100+N101+N102</f>
        <v>38.5</v>
      </c>
      <c r="O98" s="103">
        <f>O99+O100+O101+O102</f>
        <v>37.99</v>
      </c>
      <c r="P98" s="103">
        <f>SUM(O98/N98*100)</f>
        <v>98.675324675324688</v>
      </c>
      <c r="Q98" s="103">
        <f t="shared" ref="Q98:AP98" si="68">Q99+Q100+Q101+Q102</f>
        <v>37.9</v>
      </c>
      <c r="R98" s="141">
        <f t="shared" si="68"/>
        <v>37.85</v>
      </c>
      <c r="S98" s="103">
        <f>SUM(R98/Q98*100)</f>
        <v>99.868073878627968</v>
      </c>
      <c r="T98" s="103">
        <f t="shared" si="68"/>
        <v>37.9</v>
      </c>
      <c r="U98" s="103">
        <f t="shared" si="68"/>
        <v>36.99</v>
      </c>
      <c r="V98" s="103">
        <f>SUM(U98/T98*100)</f>
        <v>97.598944591029039</v>
      </c>
      <c r="W98" s="103">
        <f t="shared" si="68"/>
        <v>41.199999999999996</v>
      </c>
      <c r="X98" s="103">
        <f t="shared" si="68"/>
        <v>35.75</v>
      </c>
      <c r="Y98" s="103">
        <f>SUM(X98/W98*100)</f>
        <v>86.771844660194191</v>
      </c>
      <c r="Z98" s="103">
        <f t="shared" si="68"/>
        <v>37.9</v>
      </c>
      <c r="AA98" s="103">
        <f t="shared" si="68"/>
        <v>40.75</v>
      </c>
      <c r="AB98" s="103">
        <f>SUM(AA98/Z98*100)</f>
        <v>107.51978891820582</v>
      </c>
      <c r="AC98" s="103">
        <f t="shared" si="68"/>
        <v>37.9</v>
      </c>
      <c r="AD98" s="103">
        <f t="shared" si="68"/>
        <v>35.65</v>
      </c>
      <c r="AE98" s="103">
        <f>SUM(AD98/AC98*100)</f>
        <v>94.06332453825857</v>
      </c>
      <c r="AF98" s="103">
        <f t="shared" si="68"/>
        <v>39.200000000000003</v>
      </c>
      <c r="AG98" s="103">
        <f t="shared" si="68"/>
        <v>36.549999999999997</v>
      </c>
      <c r="AH98" s="103">
        <f>SUM(AG98/AF98*100)</f>
        <v>93.239795918367335</v>
      </c>
      <c r="AI98" s="103">
        <f t="shared" si="68"/>
        <v>38</v>
      </c>
      <c r="AJ98" s="103">
        <f t="shared" si="68"/>
        <v>38.85</v>
      </c>
      <c r="AK98" s="103">
        <f>AJ98/AI98*100</f>
        <v>102.23684210526316</v>
      </c>
      <c r="AL98" s="103">
        <f t="shared" si="68"/>
        <v>38</v>
      </c>
      <c r="AM98" s="103">
        <f t="shared" si="68"/>
        <v>38.25</v>
      </c>
      <c r="AN98" s="103">
        <f>AM98/AL98*100</f>
        <v>100.6578947368421</v>
      </c>
      <c r="AO98" s="103">
        <f t="shared" si="68"/>
        <v>70.600000000000009</v>
      </c>
      <c r="AP98" s="103">
        <f t="shared" si="68"/>
        <v>73.05</v>
      </c>
      <c r="AQ98" s="103">
        <f>AP98/AO98*100</f>
        <v>103.47025495750705</v>
      </c>
      <c r="AR98" s="338"/>
      <c r="AS98" s="338"/>
    </row>
    <row r="99" spans="1:45" s="194" customFormat="1" ht="12.4" customHeight="1">
      <c r="A99" s="385"/>
      <c r="B99" s="370"/>
      <c r="C99" s="370"/>
      <c r="D99" s="182" t="s">
        <v>104</v>
      </c>
      <c r="E99" s="141">
        <f>E94</f>
        <v>0</v>
      </c>
      <c r="F99" s="141">
        <f>F94</f>
        <v>0</v>
      </c>
      <c r="G99" s="141">
        <v>0</v>
      </c>
      <c r="H99" s="141">
        <f>H94</f>
        <v>0</v>
      </c>
      <c r="I99" s="141">
        <f>I94</f>
        <v>0</v>
      </c>
      <c r="J99" s="141">
        <v>0</v>
      </c>
      <c r="K99" s="141">
        <f>K94</f>
        <v>0</v>
      </c>
      <c r="L99" s="141">
        <f>L94</f>
        <v>0</v>
      </c>
      <c r="M99" s="141">
        <v>0</v>
      </c>
      <c r="N99" s="141">
        <f>N94</f>
        <v>0</v>
      </c>
      <c r="O99" s="141">
        <f>O94</f>
        <v>0</v>
      </c>
      <c r="P99" s="141">
        <v>0</v>
      </c>
      <c r="Q99" s="141">
        <f t="shared" ref="Q99:AP102" si="69">Q94</f>
        <v>0</v>
      </c>
      <c r="R99" s="141">
        <f t="shared" si="69"/>
        <v>0</v>
      </c>
      <c r="S99" s="141">
        <v>0</v>
      </c>
      <c r="T99" s="141">
        <f t="shared" si="69"/>
        <v>0</v>
      </c>
      <c r="U99" s="141">
        <f t="shared" si="69"/>
        <v>0</v>
      </c>
      <c r="V99" s="141">
        <v>0</v>
      </c>
      <c r="W99" s="141">
        <f t="shared" si="69"/>
        <v>0</v>
      </c>
      <c r="X99" s="141">
        <f t="shared" si="69"/>
        <v>0</v>
      </c>
      <c r="Y99" s="141">
        <v>0</v>
      </c>
      <c r="Z99" s="141">
        <f t="shared" si="69"/>
        <v>0</v>
      </c>
      <c r="AA99" s="141">
        <f t="shared" si="69"/>
        <v>0</v>
      </c>
      <c r="AB99" s="141">
        <v>0</v>
      </c>
      <c r="AC99" s="141">
        <f t="shared" si="69"/>
        <v>0</v>
      </c>
      <c r="AD99" s="141">
        <f t="shared" si="69"/>
        <v>0</v>
      </c>
      <c r="AE99" s="141">
        <v>0</v>
      </c>
      <c r="AF99" s="141">
        <f t="shared" si="69"/>
        <v>0</v>
      </c>
      <c r="AG99" s="141">
        <f t="shared" si="69"/>
        <v>0</v>
      </c>
      <c r="AH99" s="141">
        <v>0</v>
      </c>
      <c r="AI99" s="141">
        <f t="shared" si="69"/>
        <v>0</v>
      </c>
      <c r="AJ99" s="141">
        <f t="shared" si="69"/>
        <v>0</v>
      </c>
      <c r="AK99" s="141">
        <v>0</v>
      </c>
      <c r="AL99" s="141">
        <f t="shared" si="69"/>
        <v>0</v>
      </c>
      <c r="AM99" s="141">
        <f t="shared" si="69"/>
        <v>0</v>
      </c>
      <c r="AN99" s="141">
        <v>0</v>
      </c>
      <c r="AO99" s="141">
        <f t="shared" si="69"/>
        <v>0</v>
      </c>
      <c r="AP99" s="141">
        <v>0</v>
      </c>
      <c r="AQ99" s="141">
        <v>0</v>
      </c>
      <c r="AR99" s="387"/>
      <c r="AS99" s="387"/>
    </row>
    <row r="100" spans="1:45" s="194" customFormat="1" ht="12.4" customHeight="1">
      <c r="A100" s="385"/>
      <c r="B100" s="370"/>
      <c r="C100" s="370"/>
      <c r="D100" s="141" t="s">
        <v>53</v>
      </c>
      <c r="E100" s="141">
        <f t="shared" ref="E100:F101" si="70">E95</f>
        <v>0</v>
      </c>
      <c r="F100" s="141">
        <f t="shared" si="70"/>
        <v>0</v>
      </c>
      <c r="G100" s="141">
        <v>0</v>
      </c>
      <c r="H100" s="141">
        <f t="shared" ref="H100:I101" si="71">H95</f>
        <v>0</v>
      </c>
      <c r="I100" s="141">
        <f t="shared" si="71"/>
        <v>0</v>
      </c>
      <c r="J100" s="141">
        <v>0</v>
      </c>
      <c r="K100" s="141">
        <f t="shared" ref="K100:L101" si="72">K95</f>
        <v>0</v>
      </c>
      <c r="L100" s="141">
        <f t="shared" si="72"/>
        <v>0</v>
      </c>
      <c r="M100" s="141">
        <v>0</v>
      </c>
      <c r="N100" s="141">
        <f t="shared" ref="N100:O102" si="73">N95</f>
        <v>0</v>
      </c>
      <c r="O100" s="141">
        <f t="shared" si="73"/>
        <v>0</v>
      </c>
      <c r="P100" s="141">
        <v>0</v>
      </c>
      <c r="Q100" s="141">
        <f t="shared" si="69"/>
        <v>0</v>
      </c>
      <c r="R100" s="141">
        <f t="shared" si="69"/>
        <v>0</v>
      </c>
      <c r="S100" s="141">
        <v>0</v>
      </c>
      <c r="T100" s="141">
        <f t="shared" si="69"/>
        <v>0</v>
      </c>
      <c r="U100" s="141">
        <f t="shared" si="69"/>
        <v>0</v>
      </c>
      <c r="V100" s="141">
        <v>0</v>
      </c>
      <c r="W100" s="141">
        <f t="shared" si="69"/>
        <v>0</v>
      </c>
      <c r="X100" s="141">
        <f t="shared" si="69"/>
        <v>0</v>
      </c>
      <c r="Y100" s="141">
        <v>0</v>
      </c>
      <c r="Z100" s="141">
        <f t="shared" si="69"/>
        <v>0</v>
      </c>
      <c r="AA100" s="141">
        <f t="shared" si="69"/>
        <v>0</v>
      </c>
      <c r="AB100" s="141">
        <v>0</v>
      </c>
      <c r="AC100" s="141">
        <f t="shared" si="69"/>
        <v>0</v>
      </c>
      <c r="AD100" s="141">
        <f t="shared" si="69"/>
        <v>0</v>
      </c>
      <c r="AE100" s="141">
        <v>0</v>
      </c>
      <c r="AF100" s="141">
        <f t="shared" si="69"/>
        <v>0</v>
      </c>
      <c r="AG100" s="141">
        <f t="shared" si="69"/>
        <v>0</v>
      </c>
      <c r="AH100" s="141">
        <v>0</v>
      </c>
      <c r="AI100" s="141">
        <f t="shared" si="69"/>
        <v>0</v>
      </c>
      <c r="AJ100" s="141">
        <f t="shared" si="69"/>
        <v>0</v>
      </c>
      <c r="AK100" s="141">
        <v>0</v>
      </c>
      <c r="AL100" s="141">
        <f t="shared" si="69"/>
        <v>0</v>
      </c>
      <c r="AM100" s="141">
        <f t="shared" si="69"/>
        <v>0</v>
      </c>
      <c r="AN100" s="141">
        <v>0</v>
      </c>
      <c r="AO100" s="141">
        <f t="shared" si="69"/>
        <v>0</v>
      </c>
      <c r="AP100" s="141">
        <f t="shared" si="69"/>
        <v>0</v>
      </c>
      <c r="AQ100" s="141">
        <v>0</v>
      </c>
      <c r="AR100" s="387"/>
      <c r="AS100" s="387"/>
    </row>
    <row r="101" spans="1:45" s="108" customFormat="1" ht="12.4" customHeight="1">
      <c r="A101" s="385"/>
      <c r="B101" s="370"/>
      <c r="C101" s="370"/>
      <c r="D101" s="98" t="s">
        <v>41</v>
      </c>
      <c r="E101" s="98">
        <f t="shared" si="70"/>
        <v>455</v>
      </c>
      <c r="F101" s="98">
        <f t="shared" si="70"/>
        <v>449.68000000000006</v>
      </c>
      <c r="G101" s="98">
        <f>SUM(F101/E101*100)</f>
        <v>98.830769230769249</v>
      </c>
      <c r="H101" s="98">
        <f t="shared" si="71"/>
        <v>0</v>
      </c>
      <c r="I101" s="98">
        <f t="shared" si="71"/>
        <v>0</v>
      </c>
      <c r="J101" s="98">
        <v>0</v>
      </c>
      <c r="K101" s="98">
        <f t="shared" si="72"/>
        <v>37.9</v>
      </c>
      <c r="L101" s="98">
        <f t="shared" si="72"/>
        <v>38</v>
      </c>
      <c r="M101" s="98">
        <f>SUM(L101/K101*100)</f>
        <v>100.26385224274408</v>
      </c>
      <c r="N101" s="98">
        <f t="shared" si="73"/>
        <v>38.5</v>
      </c>
      <c r="O101" s="98">
        <f t="shared" si="73"/>
        <v>37.99</v>
      </c>
      <c r="P101" s="98">
        <f>SUM(O101/N101*100)</f>
        <v>98.675324675324688</v>
      </c>
      <c r="Q101" s="98">
        <f t="shared" si="69"/>
        <v>37.9</v>
      </c>
      <c r="R101" s="184">
        <f t="shared" si="69"/>
        <v>37.85</v>
      </c>
      <c r="S101" s="98">
        <f>SUM(R101/Q101*100)</f>
        <v>99.868073878627968</v>
      </c>
      <c r="T101" s="98">
        <f t="shared" si="69"/>
        <v>37.9</v>
      </c>
      <c r="U101" s="98">
        <f t="shared" si="69"/>
        <v>36.99</v>
      </c>
      <c r="V101" s="98">
        <f>SUM(U101/T101*100)</f>
        <v>97.598944591029039</v>
      </c>
      <c r="W101" s="98">
        <f>W96</f>
        <v>41.199999999999996</v>
      </c>
      <c r="X101" s="98">
        <f t="shared" si="69"/>
        <v>35.75</v>
      </c>
      <c r="Y101" s="98">
        <f>SUM(X101/W101*100)</f>
        <v>86.771844660194191</v>
      </c>
      <c r="Z101" s="98">
        <f t="shared" si="69"/>
        <v>37.9</v>
      </c>
      <c r="AA101" s="98">
        <f t="shared" si="69"/>
        <v>40.75</v>
      </c>
      <c r="AB101" s="98">
        <f>AA101/Z101*100</f>
        <v>107.51978891820582</v>
      </c>
      <c r="AC101" s="98">
        <f t="shared" si="69"/>
        <v>37.9</v>
      </c>
      <c r="AD101" s="98">
        <f t="shared" si="69"/>
        <v>35.65</v>
      </c>
      <c r="AE101" s="98">
        <f>AD101/AC101*100</f>
        <v>94.06332453825857</v>
      </c>
      <c r="AF101" s="98">
        <f t="shared" si="69"/>
        <v>39.200000000000003</v>
      </c>
      <c r="AG101" s="98">
        <f t="shared" si="69"/>
        <v>36.549999999999997</v>
      </c>
      <c r="AH101" s="98">
        <f>AG101/AF101*100</f>
        <v>93.239795918367335</v>
      </c>
      <c r="AI101" s="98">
        <f t="shared" si="69"/>
        <v>38</v>
      </c>
      <c r="AJ101" s="98">
        <f t="shared" si="69"/>
        <v>38.85</v>
      </c>
      <c r="AK101" s="98">
        <f>AJ101/AI101*100</f>
        <v>102.23684210526316</v>
      </c>
      <c r="AL101" s="98">
        <f t="shared" si="69"/>
        <v>38</v>
      </c>
      <c r="AM101" s="98">
        <f t="shared" si="69"/>
        <v>38.25</v>
      </c>
      <c r="AN101" s="98">
        <f>AM101/AL101*100</f>
        <v>100.6578947368421</v>
      </c>
      <c r="AO101" s="98">
        <f t="shared" si="69"/>
        <v>70.600000000000009</v>
      </c>
      <c r="AP101" s="98">
        <f t="shared" si="69"/>
        <v>73.05</v>
      </c>
      <c r="AQ101" s="98">
        <f>AP101/AO101*100</f>
        <v>103.47025495750705</v>
      </c>
      <c r="AR101" s="387"/>
      <c r="AS101" s="387"/>
    </row>
    <row r="102" spans="1:45" ht="12.25" customHeight="1">
      <c r="A102" s="386"/>
      <c r="B102" s="372"/>
      <c r="C102" s="372"/>
      <c r="D102" s="103" t="s">
        <v>105</v>
      </c>
      <c r="E102" s="103">
        <f>E97</f>
        <v>0</v>
      </c>
      <c r="F102" s="103">
        <f>F97</f>
        <v>0</v>
      </c>
      <c r="G102" s="103">
        <v>0</v>
      </c>
      <c r="H102" s="103">
        <f>H97</f>
        <v>0</v>
      </c>
      <c r="I102" s="103">
        <f>I97</f>
        <v>0</v>
      </c>
      <c r="J102" s="103">
        <v>0</v>
      </c>
      <c r="K102" s="103">
        <f>K97</f>
        <v>0</v>
      </c>
      <c r="L102" s="103">
        <f>L97</f>
        <v>0</v>
      </c>
      <c r="M102" s="103">
        <v>0</v>
      </c>
      <c r="N102" s="103">
        <f t="shared" si="73"/>
        <v>0</v>
      </c>
      <c r="O102" s="103">
        <f t="shared" si="73"/>
        <v>0</v>
      </c>
      <c r="P102" s="103">
        <v>0</v>
      </c>
      <c r="Q102" s="103">
        <f t="shared" si="69"/>
        <v>0</v>
      </c>
      <c r="R102" s="141">
        <f t="shared" si="69"/>
        <v>0</v>
      </c>
      <c r="S102" s="103">
        <v>0</v>
      </c>
      <c r="T102" s="103">
        <f t="shared" si="69"/>
        <v>0</v>
      </c>
      <c r="U102" s="103">
        <f t="shared" si="69"/>
        <v>0</v>
      </c>
      <c r="V102" s="103">
        <v>0</v>
      </c>
      <c r="W102" s="103">
        <f t="shared" si="69"/>
        <v>0</v>
      </c>
      <c r="X102" s="103">
        <f t="shared" si="69"/>
        <v>0</v>
      </c>
      <c r="Y102" s="103">
        <v>0</v>
      </c>
      <c r="Z102" s="103">
        <f t="shared" si="69"/>
        <v>0</v>
      </c>
      <c r="AA102" s="103">
        <f t="shared" si="69"/>
        <v>0</v>
      </c>
      <c r="AB102" s="103">
        <v>0</v>
      </c>
      <c r="AC102" s="103">
        <f t="shared" si="69"/>
        <v>0</v>
      </c>
      <c r="AD102" s="103">
        <f t="shared" si="69"/>
        <v>0</v>
      </c>
      <c r="AE102" s="103">
        <v>0</v>
      </c>
      <c r="AF102" s="103">
        <f t="shared" si="69"/>
        <v>0</v>
      </c>
      <c r="AG102" s="103">
        <f t="shared" si="69"/>
        <v>0</v>
      </c>
      <c r="AH102" s="103">
        <v>0</v>
      </c>
      <c r="AI102" s="103">
        <f t="shared" si="69"/>
        <v>0</v>
      </c>
      <c r="AJ102" s="103">
        <f t="shared" si="69"/>
        <v>0</v>
      </c>
      <c r="AK102" s="103">
        <v>0</v>
      </c>
      <c r="AL102" s="103">
        <f t="shared" si="69"/>
        <v>0</v>
      </c>
      <c r="AM102" s="103">
        <f t="shared" si="69"/>
        <v>0</v>
      </c>
      <c r="AN102" s="103">
        <v>0</v>
      </c>
      <c r="AO102" s="103">
        <f t="shared" si="69"/>
        <v>0</v>
      </c>
      <c r="AP102" s="103">
        <v>0</v>
      </c>
      <c r="AQ102" s="103">
        <v>0</v>
      </c>
      <c r="AR102" s="373"/>
      <c r="AS102" s="373"/>
    </row>
    <row r="103" spans="1:45" s="121" customFormat="1" ht="12.75" customHeight="1">
      <c r="A103" s="395" t="s">
        <v>186</v>
      </c>
      <c r="B103" s="396"/>
      <c r="C103" s="397"/>
      <c r="D103" s="119" t="s">
        <v>56</v>
      </c>
      <c r="E103" s="120">
        <f>E104+E105+E106</f>
        <v>47272.94</v>
      </c>
      <c r="F103" s="120">
        <f>F104+F105+F106</f>
        <v>41890.550000000003</v>
      </c>
      <c r="G103" s="103">
        <f>SUM(F103/E103*100)</f>
        <v>88.614226235981945</v>
      </c>
      <c r="H103" s="120">
        <f>H104+H105+H106</f>
        <v>984.7</v>
      </c>
      <c r="I103" s="140">
        <f>I104+I105+I106</f>
        <v>984.74</v>
      </c>
      <c r="J103" s="141">
        <f>SUM(I103/H103*100)</f>
        <v>100.00406215090891</v>
      </c>
      <c r="K103" s="140">
        <f>K104+K105+K106</f>
        <v>1017.5999999999999</v>
      </c>
      <c r="L103" s="140">
        <f>L104+L105+L106</f>
        <v>1017.6</v>
      </c>
      <c r="M103" s="141">
        <f>SUM(L103/K103*100)</f>
        <v>100.00000000000003</v>
      </c>
      <c r="N103" s="140">
        <f>N104+N105+N106</f>
        <v>937.6</v>
      </c>
      <c r="O103" s="140">
        <f>O104+O105+O106</f>
        <v>891.18999999999994</v>
      </c>
      <c r="P103" s="103">
        <f>SUM(O103/N103*100)</f>
        <v>95.050127986348116</v>
      </c>
      <c r="Q103" s="120">
        <f t="shared" ref="Q103:AO103" si="74">Q104+Q105+Q106</f>
        <v>1388</v>
      </c>
      <c r="R103" s="140">
        <f t="shared" si="74"/>
        <v>1375.35</v>
      </c>
      <c r="S103" s="103">
        <f>SUM(R103/Q103*100)</f>
        <v>99.088616714697395</v>
      </c>
      <c r="T103" s="120">
        <f t="shared" si="74"/>
        <v>1253.8</v>
      </c>
      <c r="U103" s="120">
        <f t="shared" si="74"/>
        <v>1092.05</v>
      </c>
      <c r="V103" s="103">
        <f>SUM(U103/T103*100)</f>
        <v>87.099218376136548</v>
      </c>
      <c r="W103" s="120">
        <f t="shared" si="74"/>
        <v>1983.9</v>
      </c>
      <c r="X103" s="120">
        <f t="shared" si="74"/>
        <v>2043.58</v>
      </c>
      <c r="Y103" s="103">
        <f>SUM(X103/W103*100)</f>
        <v>103.00821613992639</v>
      </c>
      <c r="Z103" s="120">
        <f t="shared" si="74"/>
        <v>2296.2000000000003</v>
      </c>
      <c r="AA103" s="120">
        <f t="shared" si="74"/>
        <v>1749.6</v>
      </c>
      <c r="AB103" s="103">
        <f>SUM(AA103/Z103*100)</f>
        <v>76.195453357721448</v>
      </c>
      <c r="AC103" s="120">
        <f t="shared" si="74"/>
        <v>2200</v>
      </c>
      <c r="AD103" s="120">
        <f t="shared" si="74"/>
        <v>2197.6999999999998</v>
      </c>
      <c r="AE103" s="103">
        <f>SUM(AD103/AC103*100)</f>
        <v>99.895454545454527</v>
      </c>
      <c r="AF103" s="120">
        <f t="shared" si="74"/>
        <v>21263.699999999997</v>
      </c>
      <c r="AG103" s="120">
        <f t="shared" si="74"/>
        <v>17483.600000000002</v>
      </c>
      <c r="AH103" s="103">
        <f>SUM(AG103/AF103*100)</f>
        <v>82.222755211933972</v>
      </c>
      <c r="AI103" s="120">
        <f t="shared" si="74"/>
        <v>5542.9400000000005</v>
      </c>
      <c r="AJ103" s="120">
        <f t="shared" si="74"/>
        <v>3765.9399999999996</v>
      </c>
      <c r="AK103" s="103">
        <f>SUM(AJ103/AI103*100)</f>
        <v>67.941200878955925</v>
      </c>
      <c r="AL103" s="120">
        <f t="shared" si="74"/>
        <v>7240.6</v>
      </c>
      <c r="AM103" s="120">
        <f t="shared" si="74"/>
        <v>3202.7</v>
      </c>
      <c r="AN103" s="103">
        <f>SUM(AM103/AL103*100)</f>
        <v>44.232522166671266</v>
      </c>
      <c r="AO103" s="120">
        <f t="shared" si="74"/>
        <v>1163.8999999999999</v>
      </c>
      <c r="AP103" s="120">
        <f>SUM(AP93+AP87+AP70)</f>
        <v>6086.1</v>
      </c>
      <c r="AQ103" s="103">
        <f>SUM(AP103/AO103*100)</f>
        <v>522.90574791648771</v>
      </c>
      <c r="AR103" s="401"/>
      <c r="AS103" s="401"/>
    </row>
    <row r="104" spans="1:45" s="121" customFormat="1" ht="12.75" customHeight="1">
      <c r="A104" s="398"/>
      <c r="B104" s="399"/>
      <c r="C104" s="400"/>
      <c r="D104" s="119" t="s">
        <v>104</v>
      </c>
      <c r="E104" s="120">
        <f>E94+E88+E71</f>
        <v>0</v>
      </c>
      <c r="F104" s="120">
        <f>F94+F88+F71</f>
        <v>0</v>
      </c>
      <c r="G104" s="103">
        <v>0</v>
      </c>
      <c r="H104" s="120">
        <f>H94+H88+H71</f>
        <v>0</v>
      </c>
      <c r="I104" s="140">
        <f>I94+I88+I71</f>
        <v>0</v>
      </c>
      <c r="J104" s="141">
        <v>0</v>
      </c>
      <c r="K104" s="140">
        <f>K94+K88+K71</f>
        <v>0</v>
      </c>
      <c r="L104" s="140">
        <f>L94+L88+L71</f>
        <v>0</v>
      </c>
      <c r="M104" s="141">
        <v>0</v>
      </c>
      <c r="N104" s="140">
        <f>N94+N88+N71</f>
        <v>0</v>
      </c>
      <c r="O104" s="140">
        <f>O94+O88+O71</f>
        <v>0</v>
      </c>
      <c r="P104" s="103">
        <v>0</v>
      </c>
      <c r="Q104" s="120">
        <f>Q94+Q88+Q71</f>
        <v>0</v>
      </c>
      <c r="R104" s="140">
        <f>R94+R88+R71</f>
        <v>0</v>
      </c>
      <c r="S104" s="103">
        <v>0</v>
      </c>
      <c r="T104" s="120">
        <f>T94+T88+T71</f>
        <v>0</v>
      </c>
      <c r="U104" s="120">
        <f>U94+U88+U71</f>
        <v>0</v>
      </c>
      <c r="V104" s="103">
        <v>0</v>
      </c>
      <c r="W104" s="120">
        <f>W94+W88+W71</f>
        <v>0</v>
      </c>
      <c r="X104" s="120">
        <f>X94+X88+X71</f>
        <v>0</v>
      </c>
      <c r="Y104" s="103">
        <v>0</v>
      </c>
      <c r="Z104" s="120">
        <f>Z94+Z88+Z71</f>
        <v>0</v>
      </c>
      <c r="AA104" s="120">
        <f>AA94+AA88+AA71</f>
        <v>0</v>
      </c>
      <c r="AB104" s="103">
        <v>0</v>
      </c>
      <c r="AC104" s="120">
        <f>AC94+AC88+AC71</f>
        <v>0</v>
      </c>
      <c r="AD104" s="120">
        <f>AD94+AD88+AD71</f>
        <v>0</v>
      </c>
      <c r="AE104" s="103">
        <v>0</v>
      </c>
      <c r="AF104" s="120">
        <f>AF94+AF88+AF71</f>
        <v>0</v>
      </c>
      <c r="AG104" s="120">
        <f>AG94+AG88+AG71</f>
        <v>0</v>
      </c>
      <c r="AH104" s="103">
        <v>0</v>
      </c>
      <c r="AI104" s="120">
        <f>AI94+AI88+AI71</f>
        <v>0</v>
      </c>
      <c r="AJ104" s="120">
        <f>AJ94+AJ88+AJ71</f>
        <v>0</v>
      </c>
      <c r="AK104" s="103">
        <v>0</v>
      </c>
      <c r="AL104" s="120">
        <f>AL94+AL88+AL71</f>
        <v>0</v>
      </c>
      <c r="AM104" s="120">
        <f>AM94+AM88+AM71</f>
        <v>0</v>
      </c>
      <c r="AN104" s="103">
        <v>0</v>
      </c>
      <c r="AO104" s="120">
        <f>AO94+AO88+AO71</f>
        <v>0</v>
      </c>
      <c r="AP104" s="120">
        <f>SUM(AP94+AP88+AP71)</f>
        <v>0</v>
      </c>
      <c r="AQ104" s="103">
        <v>0</v>
      </c>
      <c r="AR104" s="402"/>
      <c r="AS104" s="402"/>
    </row>
    <row r="105" spans="1:45" s="121" customFormat="1" ht="12.75" customHeight="1">
      <c r="A105" s="398"/>
      <c r="B105" s="399"/>
      <c r="C105" s="400"/>
      <c r="D105" s="122" t="s">
        <v>53</v>
      </c>
      <c r="E105" s="120">
        <f>E95+E89+E72</f>
        <v>0</v>
      </c>
      <c r="F105" s="120">
        <f>F95+F89+F72</f>
        <v>0</v>
      </c>
      <c r="G105" s="103">
        <v>0</v>
      </c>
      <c r="H105" s="120">
        <f>H95+H89+H72</f>
        <v>0</v>
      </c>
      <c r="I105" s="140">
        <f>I95+I89+I72</f>
        <v>0</v>
      </c>
      <c r="J105" s="141">
        <v>0</v>
      </c>
      <c r="K105" s="140">
        <f>K95+K89+K72</f>
        <v>0</v>
      </c>
      <c r="L105" s="140">
        <f>L95+L89+L72</f>
        <v>0</v>
      </c>
      <c r="M105" s="141">
        <v>0</v>
      </c>
      <c r="N105" s="140">
        <f>N95+N89+N72</f>
        <v>0</v>
      </c>
      <c r="O105" s="140">
        <f>O95+O89+O72</f>
        <v>0</v>
      </c>
      <c r="P105" s="103">
        <v>0</v>
      </c>
      <c r="Q105" s="120">
        <f>Q95+Q89+Q72</f>
        <v>0</v>
      </c>
      <c r="R105" s="140">
        <f>R95+R89+R72</f>
        <v>0</v>
      </c>
      <c r="S105" s="103">
        <v>0</v>
      </c>
      <c r="T105" s="120">
        <f>T95+T89+T72</f>
        <v>0</v>
      </c>
      <c r="U105" s="120">
        <f>U95+U89+U72</f>
        <v>0</v>
      </c>
      <c r="V105" s="103">
        <v>0</v>
      </c>
      <c r="W105" s="120">
        <f>W95+W89+W72</f>
        <v>0</v>
      </c>
      <c r="X105" s="120">
        <f>X95+X89+X72</f>
        <v>0</v>
      </c>
      <c r="Y105" s="103">
        <v>0</v>
      </c>
      <c r="Z105" s="120">
        <f>Z95+Z89+Z72</f>
        <v>0</v>
      </c>
      <c r="AA105" s="120">
        <f>AA95+AA89+AA72</f>
        <v>0</v>
      </c>
      <c r="AB105" s="103">
        <v>0</v>
      </c>
      <c r="AC105" s="120">
        <f>AC95+AC89+AC72</f>
        <v>0</v>
      </c>
      <c r="AD105" s="120">
        <f>AD95+AD89+AD72</f>
        <v>0</v>
      </c>
      <c r="AE105" s="103">
        <v>0</v>
      </c>
      <c r="AF105" s="120">
        <f>AF95+AF89+AF72</f>
        <v>0</v>
      </c>
      <c r="AG105" s="120">
        <f>AG95+AG89+AG72</f>
        <v>0</v>
      </c>
      <c r="AH105" s="103">
        <v>0</v>
      </c>
      <c r="AI105" s="120">
        <f>AI95+AI89+AI72</f>
        <v>0</v>
      </c>
      <c r="AJ105" s="120">
        <f>AJ95+AJ89+AJ72</f>
        <v>0</v>
      </c>
      <c r="AK105" s="103">
        <v>0</v>
      </c>
      <c r="AL105" s="120">
        <f>AL95+AL89+AL72</f>
        <v>0</v>
      </c>
      <c r="AM105" s="120">
        <f>AM95+AM89+AM72</f>
        <v>0</v>
      </c>
      <c r="AN105" s="103">
        <v>0</v>
      </c>
      <c r="AO105" s="120">
        <f>AO95+AO89+AO72</f>
        <v>0</v>
      </c>
      <c r="AP105" s="120">
        <f>SUM(AP95+AP89+AP72)</f>
        <v>0</v>
      </c>
      <c r="AQ105" s="103">
        <v>0</v>
      </c>
      <c r="AR105" s="402"/>
      <c r="AS105" s="402"/>
    </row>
    <row r="106" spans="1:45" s="125" customFormat="1" ht="12.75" customHeight="1">
      <c r="A106" s="398"/>
      <c r="B106" s="399"/>
      <c r="C106" s="400"/>
      <c r="D106" s="123" t="s">
        <v>41</v>
      </c>
      <c r="E106" s="124">
        <f>E101+E90+E73</f>
        <v>47272.94</v>
      </c>
      <c r="F106" s="124">
        <f>F101+0.4+F90+F73</f>
        <v>41890.550000000003</v>
      </c>
      <c r="G106" s="103">
        <f>SUM(F106/E106*100)</f>
        <v>88.614226235981945</v>
      </c>
      <c r="H106" s="124">
        <f>H101+H90+H73</f>
        <v>984.7</v>
      </c>
      <c r="I106" s="142">
        <f>I101+I90+I73</f>
        <v>984.74</v>
      </c>
      <c r="J106" s="141">
        <f>SUM(I106/H106*100)</f>
        <v>100.00406215090891</v>
      </c>
      <c r="K106" s="142">
        <f>K101+K90+K73</f>
        <v>1017.5999999999999</v>
      </c>
      <c r="L106" s="142">
        <f>L101+L90+L73</f>
        <v>1017.6</v>
      </c>
      <c r="M106" s="141">
        <f>SUM(L106/K106*100)</f>
        <v>100.00000000000003</v>
      </c>
      <c r="N106" s="142">
        <f>N101+N90+N73</f>
        <v>937.6</v>
      </c>
      <c r="O106" s="142">
        <f>O101+O90+O73</f>
        <v>891.18999999999994</v>
      </c>
      <c r="P106" s="103">
        <f>SUM(O106/N106*100)</f>
        <v>95.050127986348116</v>
      </c>
      <c r="Q106" s="124">
        <f>Q101+Q90+Q73</f>
        <v>1388</v>
      </c>
      <c r="R106" s="142">
        <f>R101+R90+R73</f>
        <v>1375.35</v>
      </c>
      <c r="S106" s="103">
        <f>SUM(R106/Q106*100)</f>
        <v>99.088616714697395</v>
      </c>
      <c r="T106" s="124">
        <f>T101+T90+T73</f>
        <v>1253.8</v>
      </c>
      <c r="U106" s="124">
        <f>U101+U90+U73</f>
        <v>1092.05</v>
      </c>
      <c r="V106" s="98">
        <f>SUM(U106/T106*100)</f>
        <v>87.099218376136548</v>
      </c>
      <c r="W106" s="124">
        <f>W101+W90+W73</f>
        <v>1983.9</v>
      </c>
      <c r="X106" s="124">
        <f>X101+X90+X73</f>
        <v>2043.58</v>
      </c>
      <c r="Y106" s="98">
        <f>SUM(X106/W106*100)</f>
        <v>103.00821613992639</v>
      </c>
      <c r="Z106" s="124">
        <f>Z101+Z90+Z73</f>
        <v>2296.2000000000003</v>
      </c>
      <c r="AA106" s="124">
        <f>AA101+AA90+AA73</f>
        <v>1749.6</v>
      </c>
      <c r="AB106" s="98">
        <f>SUM(AA106/Z106*100)</f>
        <v>76.195453357721448</v>
      </c>
      <c r="AC106" s="124">
        <f>AC101+AC90+AC73</f>
        <v>2200</v>
      </c>
      <c r="AD106" s="124">
        <f>AD101+AD90+AD73</f>
        <v>2197.6999999999998</v>
      </c>
      <c r="AE106" s="98">
        <f>SUM(AD106/AC106*100)</f>
        <v>99.895454545454527</v>
      </c>
      <c r="AF106" s="124">
        <f>AF101+AF90+AF73</f>
        <v>21263.699999999997</v>
      </c>
      <c r="AG106" s="124">
        <f>AG101+AG90+AG73</f>
        <v>17483.600000000002</v>
      </c>
      <c r="AH106" s="98">
        <f>SUM(AG106/AF106*100)</f>
        <v>82.222755211933972</v>
      </c>
      <c r="AI106" s="124">
        <f>AI101+AI90+AI73</f>
        <v>5542.9400000000005</v>
      </c>
      <c r="AJ106" s="193">
        <f>AJ101+AJ90+AJ73</f>
        <v>3765.9399999999996</v>
      </c>
      <c r="AK106" s="98">
        <f>SUM(AJ106/AI106*100)</f>
        <v>67.941200878955925</v>
      </c>
      <c r="AL106" s="124">
        <f>AL101+AL90+AL73</f>
        <v>7240.6</v>
      </c>
      <c r="AM106" s="124">
        <f>AM101+AM90+AM73</f>
        <v>3202.7</v>
      </c>
      <c r="AN106" s="98">
        <f>SUM(AM106/AL106*100)</f>
        <v>44.232522166671266</v>
      </c>
      <c r="AO106" s="124">
        <f>AO101+AO90+AO73</f>
        <v>1163.8999999999999</v>
      </c>
      <c r="AP106" s="124">
        <f>SUM(AP96+AP90+AP73)</f>
        <v>6086.1</v>
      </c>
      <c r="AQ106" s="98">
        <f>SUM(AP106/AO106*100)</f>
        <v>522.90574791648771</v>
      </c>
      <c r="AR106" s="402"/>
      <c r="AS106" s="402"/>
    </row>
    <row r="107" spans="1:45" s="121" customFormat="1" ht="35.5" customHeight="1">
      <c r="A107" s="398"/>
      <c r="B107" s="399"/>
      <c r="C107" s="400"/>
      <c r="D107" s="100" t="s">
        <v>141</v>
      </c>
      <c r="E107" s="154">
        <f>H107+K107+N107+Q107+T107+W107+Z107+AC107+AF107+AI107+AL107+AO107</f>
        <v>947.8</v>
      </c>
      <c r="F107" s="154">
        <f>I107+L107+O107+R107+U107+X107+AA107+AD107+AG107+AJ107+AM107+AP107</f>
        <v>947.8</v>
      </c>
      <c r="G107" s="103">
        <f>SUM(F107/E107*100)</f>
        <v>100</v>
      </c>
      <c r="H107" s="154">
        <v>0</v>
      </c>
      <c r="I107" s="154">
        <v>0</v>
      </c>
      <c r="J107" s="103">
        <v>0</v>
      </c>
      <c r="K107" s="154">
        <v>0</v>
      </c>
      <c r="L107" s="154">
        <v>0</v>
      </c>
      <c r="M107" s="103">
        <v>0</v>
      </c>
      <c r="N107" s="154">
        <f>N85+N48</f>
        <v>947.8</v>
      </c>
      <c r="O107" s="154">
        <f>O85+O48</f>
        <v>168</v>
      </c>
      <c r="P107" s="103">
        <f>SUM(O107/N107*100)</f>
        <v>17.725258493353031</v>
      </c>
      <c r="Q107" s="154">
        <f>Q85+Q48</f>
        <v>0</v>
      </c>
      <c r="R107" s="187">
        <f>R85+R48</f>
        <v>779.8</v>
      </c>
      <c r="S107" s="103">
        <v>100</v>
      </c>
      <c r="T107" s="154">
        <v>0</v>
      </c>
      <c r="U107" s="154">
        <v>0</v>
      </c>
      <c r="V107" s="103">
        <v>0</v>
      </c>
      <c r="W107" s="154">
        <v>0</v>
      </c>
      <c r="X107" s="154">
        <v>0</v>
      </c>
      <c r="Y107" s="103">
        <v>0</v>
      </c>
      <c r="Z107" s="154">
        <v>0</v>
      </c>
      <c r="AA107" s="154">
        <v>0</v>
      </c>
      <c r="AB107" s="103">
        <v>0</v>
      </c>
      <c r="AC107" s="154">
        <v>0</v>
      </c>
      <c r="AD107" s="154">
        <v>0</v>
      </c>
      <c r="AE107" s="103">
        <v>0</v>
      </c>
      <c r="AF107" s="154">
        <v>0</v>
      </c>
      <c r="AG107" s="154">
        <v>0</v>
      </c>
      <c r="AH107" s="103">
        <v>0</v>
      </c>
      <c r="AI107" s="154">
        <v>0</v>
      </c>
      <c r="AJ107" s="154">
        <v>0</v>
      </c>
      <c r="AK107" s="103">
        <v>0</v>
      </c>
      <c r="AL107" s="154">
        <v>0</v>
      </c>
      <c r="AM107" s="154">
        <v>0</v>
      </c>
      <c r="AN107" s="103">
        <v>0</v>
      </c>
      <c r="AO107" s="154">
        <v>0</v>
      </c>
      <c r="AP107" s="120">
        <v>0</v>
      </c>
      <c r="AQ107" s="103">
        <v>0</v>
      </c>
      <c r="AR107" s="402"/>
      <c r="AS107" s="402"/>
    </row>
    <row r="108" spans="1:45" s="121" customFormat="1" ht="11.9" customHeight="1">
      <c r="A108" s="398"/>
      <c r="B108" s="399"/>
      <c r="C108" s="400"/>
      <c r="D108" s="126" t="s">
        <v>105</v>
      </c>
      <c r="E108" s="120">
        <f>E102+E91+E74</f>
        <v>0</v>
      </c>
      <c r="F108" s="127">
        <f>F102+F91+F74</f>
        <v>0</v>
      </c>
      <c r="G108" s="103">
        <v>0</v>
      </c>
      <c r="H108" s="127">
        <f>H102+H91+H74</f>
        <v>0</v>
      </c>
      <c r="I108" s="127">
        <f>I102+I91+I74</f>
        <v>0</v>
      </c>
      <c r="J108" s="103">
        <v>0</v>
      </c>
      <c r="K108" s="127">
        <f>K102+K91+K74</f>
        <v>0</v>
      </c>
      <c r="L108" s="127">
        <f>L102+L91+L74</f>
        <v>0</v>
      </c>
      <c r="M108" s="103">
        <v>0</v>
      </c>
      <c r="N108" s="127">
        <f>N102+N91+N74</f>
        <v>0</v>
      </c>
      <c r="O108" s="127">
        <f>O102+O91+O74</f>
        <v>0</v>
      </c>
      <c r="P108" s="103">
        <v>0</v>
      </c>
      <c r="Q108" s="127">
        <f>Q102+Q91+Q74</f>
        <v>0</v>
      </c>
      <c r="R108" s="190">
        <f>R102+R91+R74</f>
        <v>0</v>
      </c>
      <c r="S108" s="103">
        <v>0</v>
      </c>
      <c r="T108" s="127">
        <f>T102+T91+T74</f>
        <v>0</v>
      </c>
      <c r="U108" s="127">
        <f>U102+U91+U74</f>
        <v>0</v>
      </c>
      <c r="V108" s="103">
        <v>0</v>
      </c>
      <c r="W108" s="127">
        <f>W102+W91+W74</f>
        <v>0</v>
      </c>
      <c r="X108" s="127">
        <f>X102+X91+X74</f>
        <v>0</v>
      </c>
      <c r="Y108" s="103">
        <v>0</v>
      </c>
      <c r="Z108" s="127">
        <f>Z102+Z91+Z74</f>
        <v>0</v>
      </c>
      <c r="AA108" s="127">
        <f>AA102+AA91+AA74</f>
        <v>0</v>
      </c>
      <c r="AB108" s="103">
        <v>0</v>
      </c>
      <c r="AC108" s="127">
        <f>AC102+AC91+AC74</f>
        <v>0</v>
      </c>
      <c r="AD108" s="127">
        <f>AD102+AD91+AD74</f>
        <v>0</v>
      </c>
      <c r="AE108" s="103">
        <v>0</v>
      </c>
      <c r="AF108" s="127">
        <f>AF102+AF91+AF74</f>
        <v>0</v>
      </c>
      <c r="AG108" s="127">
        <f>AG102+AG91+AG74</f>
        <v>0</v>
      </c>
      <c r="AH108" s="103">
        <v>0</v>
      </c>
      <c r="AI108" s="127">
        <f>AI102+AI91+AI74</f>
        <v>0</v>
      </c>
      <c r="AJ108" s="127">
        <f>AJ102+AJ91+AJ74</f>
        <v>0</v>
      </c>
      <c r="AK108" s="103">
        <v>0</v>
      </c>
      <c r="AL108" s="127">
        <f>AL102+AL91+AL74</f>
        <v>0</v>
      </c>
      <c r="AM108" s="127">
        <f>AM102+AM91+AM74</f>
        <v>0</v>
      </c>
      <c r="AN108" s="103">
        <v>0</v>
      </c>
      <c r="AO108" s="103">
        <f>AO109+AO110+AO111</f>
        <v>0</v>
      </c>
      <c r="AP108" s="103">
        <v>0</v>
      </c>
      <c r="AQ108" s="103">
        <v>0</v>
      </c>
      <c r="AR108" s="402"/>
      <c r="AS108" s="402"/>
    </row>
    <row r="109" spans="1:45" ht="12.75" customHeight="1">
      <c r="A109" s="388" t="s">
        <v>117</v>
      </c>
      <c r="B109" s="389"/>
      <c r="C109" s="390"/>
      <c r="D109" s="97" t="s">
        <v>56</v>
      </c>
      <c r="E109" s="103">
        <f>E110+E111+E112</f>
        <v>757.1</v>
      </c>
      <c r="F109" s="103">
        <f>F110+F111+F112</f>
        <v>0</v>
      </c>
      <c r="G109" s="103">
        <f>SUM(F109/E109*100)</f>
        <v>0</v>
      </c>
      <c r="H109" s="103">
        <f>H110+H111+H112</f>
        <v>0</v>
      </c>
      <c r="I109" s="103">
        <f>I110+I111+I112</f>
        <v>0</v>
      </c>
      <c r="J109" s="103">
        <v>0</v>
      </c>
      <c r="K109" s="103">
        <f>K110+K111+K112</f>
        <v>0</v>
      </c>
      <c r="L109" s="103">
        <f>L110+L111+L112</f>
        <v>0</v>
      </c>
      <c r="M109" s="103">
        <v>0</v>
      </c>
      <c r="N109" s="103">
        <f>N110+N111+N112</f>
        <v>0</v>
      </c>
      <c r="O109" s="103">
        <f>O110+O111+O112</f>
        <v>0</v>
      </c>
      <c r="P109" s="103">
        <v>0</v>
      </c>
      <c r="Q109" s="103">
        <f t="shared" ref="Q109:AO109" si="75">Q110+Q111+Q112</f>
        <v>0</v>
      </c>
      <c r="R109" s="103">
        <f t="shared" si="75"/>
        <v>0</v>
      </c>
      <c r="S109" s="103">
        <v>0</v>
      </c>
      <c r="T109" s="103">
        <f t="shared" si="75"/>
        <v>0</v>
      </c>
      <c r="U109" s="103">
        <f t="shared" si="75"/>
        <v>0</v>
      </c>
      <c r="V109" s="103">
        <v>0</v>
      </c>
      <c r="W109" s="103">
        <f t="shared" si="75"/>
        <v>0</v>
      </c>
      <c r="X109" s="103">
        <f t="shared" si="75"/>
        <v>0</v>
      </c>
      <c r="Y109" s="103">
        <v>0</v>
      </c>
      <c r="Z109" s="103">
        <f t="shared" si="75"/>
        <v>0</v>
      </c>
      <c r="AA109" s="103">
        <f t="shared" si="75"/>
        <v>0</v>
      </c>
      <c r="AB109" s="103">
        <v>0</v>
      </c>
      <c r="AC109" s="103">
        <f t="shared" si="75"/>
        <v>0</v>
      </c>
      <c r="AD109" s="103">
        <f t="shared" si="75"/>
        <v>0</v>
      </c>
      <c r="AE109" s="103">
        <v>0</v>
      </c>
      <c r="AF109" s="103">
        <f t="shared" si="75"/>
        <v>757.1</v>
      </c>
      <c r="AG109" s="103">
        <f t="shared" si="75"/>
        <v>0</v>
      </c>
      <c r="AH109" s="103">
        <v>0</v>
      </c>
      <c r="AI109" s="103">
        <f t="shared" si="75"/>
        <v>0</v>
      </c>
      <c r="AJ109" s="103">
        <f t="shared" si="75"/>
        <v>0</v>
      </c>
      <c r="AK109" s="103">
        <v>0</v>
      </c>
      <c r="AL109" s="103">
        <f t="shared" si="75"/>
        <v>0</v>
      </c>
      <c r="AM109" s="103">
        <f t="shared" si="75"/>
        <v>0</v>
      </c>
      <c r="AN109" s="103">
        <v>0</v>
      </c>
      <c r="AO109" s="103">
        <f t="shared" si="75"/>
        <v>0</v>
      </c>
      <c r="AP109" s="103">
        <v>0</v>
      </c>
      <c r="AQ109" s="103">
        <v>0</v>
      </c>
      <c r="AR109" s="338"/>
      <c r="AS109" s="338"/>
    </row>
    <row r="110" spans="1:45" ht="12.75" customHeight="1">
      <c r="A110" s="391"/>
      <c r="B110" s="392"/>
      <c r="C110" s="393"/>
      <c r="D110" s="97" t="s">
        <v>104</v>
      </c>
      <c r="E110" s="103">
        <v>0</v>
      </c>
      <c r="F110" s="103">
        <v>0</v>
      </c>
      <c r="G110" s="103">
        <v>0</v>
      </c>
      <c r="H110" s="103">
        <v>0</v>
      </c>
      <c r="I110" s="103">
        <v>0</v>
      </c>
      <c r="J110" s="103">
        <v>0</v>
      </c>
      <c r="K110" s="103">
        <v>0</v>
      </c>
      <c r="L110" s="103">
        <v>0</v>
      </c>
      <c r="M110" s="103">
        <v>0</v>
      </c>
      <c r="N110" s="103">
        <v>0</v>
      </c>
      <c r="O110" s="103">
        <v>0</v>
      </c>
      <c r="P110" s="103">
        <v>0</v>
      </c>
      <c r="Q110" s="103">
        <v>0</v>
      </c>
      <c r="R110" s="103">
        <v>0</v>
      </c>
      <c r="S110" s="103">
        <v>0</v>
      </c>
      <c r="T110" s="103">
        <v>0</v>
      </c>
      <c r="U110" s="103">
        <v>0</v>
      </c>
      <c r="V110" s="103">
        <v>0</v>
      </c>
      <c r="W110" s="103">
        <v>0</v>
      </c>
      <c r="X110" s="103">
        <v>0</v>
      </c>
      <c r="Y110" s="103">
        <v>0</v>
      </c>
      <c r="Z110" s="103">
        <v>0</v>
      </c>
      <c r="AA110" s="103">
        <v>0</v>
      </c>
      <c r="AB110" s="103">
        <v>0</v>
      </c>
      <c r="AC110" s="103">
        <v>0</v>
      </c>
      <c r="AD110" s="103">
        <v>0</v>
      </c>
      <c r="AE110" s="103">
        <v>0</v>
      </c>
      <c r="AF110" s="103">
        <v>0</v>
      </c>
      <c r="AG110" s="103">
        <v>0</v>
      </c>
      <c r="AH110" s="103">
        <v>0</v>
      </c>
      <c r="AI110" s="103">
        <v>0</v>
      </c>
      <c r="AJ110" s="103">
        <v>0</v>
      </c>
      <c r="AK110" s="103">
        <v>0</v>
      </c>
      <c r="AL110" s="103">
        <v>0</v>
      </c>
      <c r="AM110" s="103">
        <v>0</v>
      </c>
      <c r="AN110" s="103">
        <v>0</v>
      </c>
      <c r="AO110" s="103">
        <v>0</v>
      </c>
      <c r="AP110" s="103">
        <f>SUM(AP99+AP94+AP77)</f>
        <v>0</v>
      </c>
      <c r="AQ110" s="103">
        <v>0</v>
      </c>
      <c r="AR110" s="387"/>
      <c r="AS110" s="387"/>
    </row>
    <row r="111" spans="1:45" ht="12.75" customHeight="1">
      <c r="A111" s="391"/>
      <c r="B111" s="392"/>
      <c r="C111" s="393"/>
      <c r="D111" s="100" t="s">
        <v>53</v>
      </c>
      <c r="E111" s="103">
        <v>0</v>
      </c>
      <c r="F111" s="103">
        <v>0</v>
      </c>
      <c r="G111" s="103">
        <v>0</v>
      </c>
      <c r="H111" s="103">
        <v>0</v>
      </c>
      <c r="I111" s="103">
        <v>0</v>
      </c>
      <c r="J111" s="103">
        <v>0</v>
      </c>
      <c r="K111" s="103">
        <v>0</v>
      </c>
      <c r="L111" s="103">
        <v>0</v>
      </c>
      <c r="M111" s="103">
        <v>0</v>
      </c>
      <c r="N111" s="103">
        <v>0</v>
      </c>
      <c r="O111" s="103">
        <v>0</v>
      </c>
      <c r="P111" s="103">
        <v>0</v>
      </c>
      <c r="Q111" s="103">
        <v>0</v>
      </c>
      <c r="R111" s="103">
        <v>0</v>
      </c>
      <c r="S111" s="103">
        <v>0</v>
      </c>
      <c r="T111" s="103">
        <v>0</v>
      </c>
      <c r="U111" s="103">
        <v>0</v>
      </c>
      <c r="V111" s="103">
        <v>0</v>
      </c>
      <c r="W111" s="103">
        <v>0</v>
      </c>
      <c r="X111" s="103">
        <v>0</v>
      </c>
      <c r="Y111" s="103">
        <v>0</v>
      </c>
      <c r="Z111" s="103">
        <v>0</v>
      </c>
      <c r="AA111" s="103">
        <v>0</v>
      </c>
      <c r="AB111" s="103">
        <v>0</v>
      </c>
      <c r="AC111" s="103">
        <v>0</v>
      </c>
      <c r="AD111" s="103">
        <v>0</v>
      </c>
      <c r="AE111" s="103">
        <v>0</v>
      </c>
      <c r="AF111" s="103">
        <v>0</v>
      </c>
      <c r="AG111" s="103">
        <v>0</v>
      </c>
      <c r="AH111" s="103">
        <v>0</v>
      </c>
      <c r="AI111" s="103">
        <v>0</v>
      </c>
      <c r="AJ111" s="103">
        <v>0</v>
      </c>
      <c r="AK111" s="103">
        <v>0</v>
      </c>
      <c r="AL111" s="103">
        <v>0</v>
      </c>
      <c r="AM111" s="103">
        <v>0</v>
      </c>
      <c r="AN111" s="103">
        <v>0</v>
      </c>
      <c r="AO111" s="103">
        <v>0</v>
      </c>
      <c r="AP111" s="103">
        <v>0</v>
      </c>
      <c r="AQ111" s="103">
        <v>0</v>
      </c>
      <c r="AR111" s="387"/>
      <c r="AS111" s="387"/>
    </row>
    <row r="112" spans="1:45" s="108" customFormat="1" ht="12.75" customHeight="1">
      <c r="A112" s="391"/>
      <c r="B112" s="392"/>
      <c r="C112" s="393"/>
      <c r="D112" s="101" t="s">
        <v>41</v>
      </c>
      <c r="E112" s="98">
        <f t="shared" ref="E112:AP112" si="76">SUM(E27)</f>
        <v>757.1</v>
      </c>
      <c r="F112" s="98">
        <f t="shared" si="76"/>
        <v>0</v>
      </c>
      <c r="G112" s="103">
        <f>SUM(F112/E112*100)</f>
        <v>0</v>
      </c>
      <c r="H112" s="98">
        <f t="shared" si="76"/>
        <v>0</v>
      </c>
      <c r="I112" s="98">
        <f t="shared" si="76"/>
        <v>0</v>
      </c>
      <c r="J112" s="103">
        <v>0</v>
      </c>
      <c r="K112" s="98">
        <f t="shared" si="76"/>
        <v>0</v>
      </c>
      <c r="L112" s="98">
        <f t="shared" si="76"/>
        <v>0</v>
      </c>
      <c r="M112" s="103">
        <v>0</v>
      </c>
      <c r="N112" s="98">
        <f t="shared" si="76"/>
        <v>0</v>
      </c>
      <c r="O112" s="98">
        <f t="shared" si="76"/>
        <v>0</v>
      </c>
      <c r="P112" s="103">
        <v>0</v>
      </c>
      <c r="Q112" s="98">
        <f t="shared" si="76"/>
        <v>0</v>
      </c>
      <c r="R112" s="98">
        <f t="shared" si="76"/>
        <v>0</v>
      </c>
      <c r="S112" s="103">
        <v>0</v>
      </c>
      <c r="T112" s="98">
        <f t="shared" si="76"/>
        <v>0</v>
      </c>
      <c r="U112" s="98">
        <f t="shared" si="76"/>
        <v>0</v>
      </c>
      <c r="V112" s="103">
        <v>0</v>
      </c>
      <c r="W112" s="98">
        <f t="shared" si="76"/>
        <v>0</v>
      </c>
      <c r="X112" s="98">
        <f t="shared" si="76"/>
        <v>0</v>
      </c>
      <c r="Y112" s="103">
        <v>0</v>
      </c>
      <c r="Z112" s="98">
        <f t="shared" si="76"/>
        <v>0</v>
      </c>
      <c r="AA112" s="98">
        <f t="shared" si="76"/>
        <v>0</v>
      </c>
      <c r="AB112" s="103">
        <v>0</v>
      </c>
      <c r="AC112" s="98">
        <f t="shared" si="76"/>
        <v>0</v>
      </c>
      <c r="AD112" s="98">
        <f t="shared" si="76"/>
        <v>0</v>
      </c>
      <c r="AE112" s="103">
        <v>0</v>
      </c>
      <c r="AF112" s="98">
        <f t="shared" si="76"/>
        <v>757.1</v>
      </c>
      <c r="AG112" s="98">
        <f t="shared" si="76"/>
        <v>0</v>
      </c>
      <c r="AH112" s="103">
        <v>0</v>
      </c>
      <c r="AI112" s="98">
        <f t="shared" si="76"/>
        <v>0</v>
      </c>
      <c r="AJ112" s="98">
        <f t="shared" si="76"/>
        <v>0</v>
      </c>
      <c r="AK112" s="103">
        <v>0</v>
      </c>
      <c r="AL112" s="98">
        <f t="shared" si="76"/>
        <v>0</v>
      </c>
      <c r="AM112" s="98">
        <f t="shared" si="76"/>
        <v>0</v>
      </c>
      <c r="AN112" s="103">
        <v>0</v>
      </c>
      <c r="AO112" s="98">
        <f t="shared" si="76"/>
        <v>0</v>
      </c>
      <c r="AP112" s="98">
        <f t="shared" si="76"/>
        <v>0</v>
      </c>
      <c r="AQ112" s="103">
        <v>0</v>
      </c>
      <c r="AR112" s="387"/>
      <c r="AS112" s="387"/>
    </row>
    <row r="113" spans="1:45" ht="14.3" customHeight="1">
      <c r="A113" s="391"/>
      <c r="B113" s="392"/>
      <c r="C113" s="393"/>
      <c r="D113" s="128" t="s">
        <v>105</v>
      </c>
      <c r="E113" s="103">
        <v>0</v>
      </c>
      <c r="F113" s="103">
        <v>0</v>
      </c>
      <c r="G113" s="103">
        <v>0</v>
      </c>
      <c r="H113" s="103">
        <v>0</v>
      </c>
      <c r="I113" s="103">
        <v>0</v>
      </c>
      <c r="J113" s="103">
        <v>0</v>
      </c>
      <c r="K113" s="103">
        <v>0</v>
      </c>
      <c r="L113" s="103">
        <v>0</v>
      </c>
      <c r="M113" s="103">
        <v>0</v>
      </c>
      <c r="N113" s="103">
        <v>0</v>
      </c>
      <c r="O113" s="103">
        <v>0</v>
      </c>
      <c r="P113" s="103">
        <v>0</v>
      </c>
      <c r="Q113" s="103">
        <v>0</v>
      </c>
      <c r="R113" s="103">
        <v>0</v>
      </c>
      <c r="S113" s="103">
        <v>0</v>
      </c>
      <c r="T113" s="103">
        <v>0</v>
      </c>
      <c r="U113" s="103">
        <v>0</v>
      </c>
      <c r="V113" s="103">
        <v>0</v>
      </c>
      <c r="W113" s="103">
        <v>0</v>
      </c>
      <c r="X113" s="103">
        <v>0</v>
      </c>
      <c r="Y113" s="103">
        <v>0</v>
      </c>
      <c r="Z113" s="103">
        <v>0</v>
      </c>
      <c r="AA113" s="103">
        <v>0</v>
      </c>
      <c r="AB113" s="103">
        <v>0</v>
      </c>
      <c r="AC113" s="103">
        <v>0</v>
      </c>
      <c r="AD113" s="103">
        <v>0</v>
      </c>
      <c r="AE113" s="103">
        <v>0</v>
      </c>
      <c r="AF113" s="103">
        <v>0</v>
      </c>
      <c r="AG113" s="103">
        <v>0</v>
      </c>
      <c r="AH113" s="103">
        <v>0</v>
      </c>
      <c r="AI113" s="103">
        <v>0</v>
      </c>
      <c r="AJ113" s="103">
        <v>0</v>
      </c>
      <c r="AK113" s="103">
        <v>0</v>
      </c>
      <c r="AL113" s="103">
        <v>0</v>
      </c>
      <c r="AM113" s="103">
        <v>0</v>
      </c>
      <c r="AN113" s="103">
        <v>0</v>
      </c>
      <c r="AO113" s="103">
        <v>0</v>
      </c>
      <c r="AP113" s="103">
        <v>0</v>
      </c>
      <c r="AQ113" s="103">
        <v>0</v>
      </c>
      <c r="AR113" s="387"/>
      <c r="AS113" s="387"/>
    </row>
    <row r="114" spans="1:45" ht="12.75" customHeight="1">
      <c r="A114" s="394" t="s">
        <v>118</v>
      </c>
      <c r="B114" s="394"/>
      <c r="C114" s="394"/>
      <c r="D114" s="157" t="s">
        <v>56</v>
      </c>
      <c r="E114" s="103">
        <f>E115+E116+E117</f>
        <v>46515.840000000004</v>
      </c>
      <c r="F114" s="103">
        <f>F115+F116+F117</f>
        <v>41890.550000000003</v>
      </c>
      <c r="G114" s="103">
        <f>SUM(F114/E114*100)</f>
        <v>90.056526980916601</v>
      </c>
      <c r="H114" s="103">
        <f>H115+H116+H117</f>
        <v>984.7</v>
      </c>
      <c r="I114" s="103">
        <f>I115+I116+I117</f>
        <v>984.74</v>
      </c>
      <c r="J114" s="103">
        <f>SUM(I114/H114*100)</f>
        <v>100.00406215090891</v>
      </c>
      <c r="K114" s="103">
        <f>K115+K116+K117</f>
        <v>1017.5999999999999</v>
      </c>
      <c r="L114" s="103">
        <f>L115+L116+L117</f>
        <v>1017.6</v>
      </c>
      <c r="M114" s="103">
        <f>SUM(L114/K114*100)</f>
        <v>100.00000000000003</v>
      </c>
      <c r="N114" s="103">
        <f>N115+N116+N117</f>
        <v>937.6</v>
      </c>
      <c r="O114" s="103">
        <f>O115+O116+O117</f>
        <v>891.18999999999994</v>
      </c>
      <c r="P114" s="103">
        <f>SUM(O114/N114*100)</f>
        <v>95.050127986348116</v>
      </c>
      <c r="Q114" s="103">
        <f t="shared" ref="Q114:AP114" si="77">Q115+Q116+Q117</f>
        <v>1388</v>
      </c>
      <c r="R114" s="141">
        <f t="shared" si="77"/>
        <v>1375.35</v>
      </c>
      <c r="S114" s="103">
        <f>SUM(R114/Q114*100)</f>
        <v>99.088616714697395</v>
      </c>
      <c r="T114" s="103">
        <f t="shared" si="77"/>
        <v>1253.8</v>
      </c>
      <c r="U114" s="103">
        <f t="shared" si="77"/>
        <v>1092.05</v>
      </c>
      <c r="V114" s="103">
        <f>SUM(U114/T114*100)</f>
        <v>87.099218376136548</v>
      </c>
      <c r="W114" s="103">
        <f t="shared" si="77"/>
        <v>1983.9</v>
      </c>
      <c r="X114" s="103">
        <f t="shared" si="77"/>
        <v>2043.58</v>
      </c>
      <c r="Y114" s="103">
        <f>SUM(X114/W114*100)</f>
        <v>103.00821613992639</v>
      </c>
      <c r="Z114" s="103">
        <f t="shared" si="77"/>
        <v>2296.2000000000003</v>
      </c>
      <c r="AA114" s="103">
        <f t="shared" si="77"/>
        <v>1749.6</v>
      </c>
      <c r="AB114" s="103">
        <f>SUM(AA114/Z114*100)</f>
        <v>76.195453357721448</v>
      </c>
      <c r="AC114" s="103">
        <f t="shared" si="77"/>
        <v>2200</v>
      </c>
      <c r="AD114" s="103">
        <f t="shared" si="77"/>
        <v>2197.6999999999998</v>
      </c>
      <c r="AE114" s="103">
        <f>SUM(AD114/AC114*100)</f>
        <v>99.895454545454527</v>
      </c>
      <c r="AF114" s="103">
        <f t="shared" si="77"/>
        <v>20506.599999999999</v>
      </c>
      <c r="AG114" s="103">
        <f t="shared" si="77"/>
        <v>17483.600000000002</v>
      </c>
      <c r="AH114" s="103">
        <f>SUM(AG114/AF114*100)</f>
        <v>85.258404611198358</v>
      </c>
      <c r="AI114" s="103">
        <f t="shared" si="77"/>
        <v>5542.9400000000005</v>
      </c>
      <c r="AJ114" s="103">
        <f t="shared" si="77"/>
        <v>3765.9399999999996</v>
      </c>
      <c r="AK114" s="103">
        <f>SUM(AJ114/AI114*100)</f>
        <v>67.941200878955925</v>
      </c>
      <c r="AL114" s="103">
        <f t="shared" si="77"/>
        <v>7240.6</v>
      </c>
      <c r="AM114" s="103">
        <f t="shared" si="77"/>
        <v>3202.7</v>
      </c>
      <c r="AN114" s="103">
        <f>SUM(AM114/AL114*100)</f>
        <v>44.232522166671266</v>
      </c>
      <c r="AO114" s="103">
        <f t="shared" si="77"/>
        <v>1163.8999999999999</v>
      </c>
      <c r="AP114" s="103">
        <f t="shared" si="77"/>
        <v>6086.1</v>
      </c>
      <c r="AQ114" s="103">
        <f>SUM(AP114/AO114*100)</f>
        <v>522.90574791648771</v>
      </c>
      <c r="AR114" s="338"/>
      <c r="AS114" s="338"/>
    </row>
    <row r="115" spans="1:45" ht="27.7" customHeight="1">
      <c r="A115" s="394"/>
      <c r="B115" s="394"/>
      <c r="C115" s="394"/>
      <c r="D115" s="157" t="s">
        <v>104</v>
      </c>
      <c r="E115" s="103">
        <f>E104</f>
        <v>0</v>
      </c>
      <c r="F115" s="103">
        <f>F104</f>
        <v>0</v>
      </c>
      <c r="G115" s="103">
        <v>0</v>
      </c>
      <c r="H115" s="103">
        <f>H104</f>
        <v>0</v>
      </c>
      <c r="I115" s="103">
        <f>I104</f>
        <v>0</v>
      </c>
      <c r="J115" s="103">
        <v>0</v>
      </c>
      <c r="K115" s="103">
        <f>K104</f>
        <v>0</v>
      </c>
      <c r="L115" s="103">
        <f>L104</f>
        <v>0</v>
      </c>
      <c r="M115" s="103">
        <v>0</v>
      </c>
      <c r="N115" s="103">
        <f>N104</f>
        <v>0</v>
      </c>
      <c r="O115" s="103">
        <f>O104</f>
        <v>0</v>
      </c>
      <c r="P115" s="103">
        <v>0</v>
      </c>
      <c r="Q115" s="103">
        <f>Q104</f>
        <v>0</v>
      </c>
      <c r="R115" s="141">
        <f>R104</f>
        <v>0</v>
      </c>
      <c r="S115" s="103">
        <v>0</v>
      </c>
      <c r="T115" s="103">
        <f>T104</f>
        <v>0</v>
      </c>
      <c r="U115" s="103">
        <f>U104</f>
        <v>0</v>
      </c>
      <c r="V115" s="103">
        <v>0</v>
      </c>
      <c r="W115" s="103">
        <f>W104</f>
        <v>0</v>
      </c>
      <c r="X115" s="103">
        <f>X104</f>
        <v>0</v>
      </c>
      <c r="Y115" s="103">
        <v>0</v>
      </c>
      <c r="Z115" s="103">
        <f>Z104</f>
        <v>0</v>
      </c>
      <c r="AA115" s="103">
        <f>AA104</f>
        <v>0</v>
      </c>
      <c r="AB115" s="103">
        <v>0</v>
      </c>
      <c r="AC115" s="103">
        <f>AC104</f>
        <v>0</v>
      </c>
      <c r="AD115" s="103">
        <f>AD104</f>
        <v>0</v>
      </c>
      <c r="AE115" s="103">
        <v>0</v>
      </c>
      <c r="AF115" s="103">
        <f>AF104</f>
        <v>0</v>
      </c>
      <c r="AG115" s="103">
        <f>AG104</f>
        <v>0</v>
      </c>
      <c r="AH115" s="103">
        <v>0</v>
      </c>
      <c r="AI115" s="103">
        <f>AI104</f>
        <v>0</v>
      </c>
      <c r="AJ115" s="103">
        <f>AJ104</f>
        <v>0</v>
      </c>
      <c r="AK115" s="103">
        <v>0</v>
      </c>
      <c r="AL115" s="103">
        <f>AL104</f>
        <v>0</v>
      </c>
      <c r="AM115" s="103">
        <f>AM104</f>
        <v>0</v>
      </c>
      <c r="AN115" s="103">
        <v>0</v>
      </c>
      <c r="AO115" s="103">
        <f>AO104</f>
        <v>0</v>
      </c>
      <c r="AP115" s="103">
        <v>0</v>
      </c>
      <c r="AQ115" s="103">
        <v>0</v>
      </c>
      <c r="AR115" s="387"/>
      <c r="AS115" s="387"/>
    </row>
    <row r="116" spans="1:45" ht="12.75" customHeight="1">
      <c r="A116" s="394"/>
      <c r="B116" s="394"/>
      <c r="C116" s="394"/>
      <c r="D116" s="103" t="s">
        <v>53</v>
      </c>
      <c r="E116" s="103">
        <f>E105</f>
        <v>0</v>
      </c>
      <c r="F116" s="103">
        <f>F105</f>
        <v>0</v>
      </c>
      <c r="G116" s="103">
        <v>0</v>
      </c>
      <c r="H116" s="103">
        <f>H105</f>
        <v>0</v>
      </c>
      <c r="I116" s="103">
        <f>I105</f>
        <v>0</v>
      </c>
      <c r="J116" s="103">
        <v>0</v>
      </c>
      <c r="K116" s="103">
        <f>K105</f>
        <v>0</v>
      </c>
      <c r="L116" s="103">
        <f>L105</f>
        <v>0</v>
      </c>
      <c r="M116" s="103">
        <v>0</v>
      </c>
      <c r="N116" s="103">
        <f>N105</f>
        <v>0</v>
      </c>
      <c r="O116" s="103">
        <f>O105</f>
        <v>0</v>
      </c>
      <c r="P116" s="103">
        <v>0</v>
      </c>
      <c r="Q116" s="103">
        <f>Q105</f>
        <v>0</v>
      </c>
      <c r="R116" s="141">
        <f>R105</f>
        <v>0</v>
      </c>
      <c r="S116" s="103">
        <v>0</v>
      </c>
      <c r="T116" s="103">
        <f>T105</f>
        <v>0</v>
      </c>
      <c r="U116" s="103">
        <f>U105</f>
        <v>0</v>
      </c>
      <c r="V116" s="103">
        <v>0</v>
      </c>
      <c r="W116" s="103">
        <f>W105</f>
        <v>0</v>
      </c>
      <c r="X116" s="103">
        <f>X105</f>
        <v>0</v>
      </c>
      <c r="Y116" s="103">
        <v>0</v>
      </c>
      <c r="Z116" s="103">
        <f>Z105</f>
        <v>0</v>
      </c>
      <c r="AA116" s="103">
        <f>AA105</f>
        <v>0</v>
      </c>
      <c r="AB116" s="103">
        <v>0</v>
      </c>
      <c r="AC116" s="103">
        <f>AC105</f>
        <v>0</v>
      </c>
      <c r="AD116" s="103">
        <f>AD105</f>
        <v>0</v>
      </c>
      <c r="AE116" s="103">
        <v>0</v>
      </c>
      <c r="AF116" s="103">
        <f>AF105</f>
        <v>0</v>
      </c>
      <c r="AG116" s="103">
        <f>AG105</f>
        <v>0</v>
      </c>
      <c r="AH116" s="103">
        <v>0</v>
      </c>
      <c r="AI116" s="103">
        <f>AI105</f>
        <v>0</v>
      </c>
      <c r="AJ116" s="103">
        <f>AJ105</f>
        <v>0</v>
      </c>
      <c r="AK116" s="103">
        <v>0</v>
      </c>
      <c r="AL116" s="103">
        <f>AL105</f>
        <v>0</v>
      </c>
      <c r="AM116" s="103">
        <f>AM105</f>
        <v>0</v>
      </c>
      <c r="AN116" s="103">
        <v>0</v>
      </c>
      <c r="AO116" s="103">
        <f>AO105</f>
        <v>0</v>
      </c>
      <c r="AP116" s="103">
        <v>0</v>
      </c>
      <c r="AQ116" s="103">
        <v>0</v>
      </c>
      <c r="AR116" s="387"/>
      <c r="AS116" s="387"/>
    </row>
    <row r="117" spans="1:45" s="108" customFormat="1" ht="12.75" customHeight="1">
      <c r="A117" s="394"/>
      <c r="B117" s="394"/>
      <c r="C117" s="394"/>
      <c r="D117" s="98" t="s">
        <v>41</v>
      </c>
      <c r="E117" s="98">
        <f>E106-E112</f>
        <v>46515.840000000004</v>
      </c>
      <c r="F117" s="98">
        <f>F106-F112</f>
        <v>41890.550000000003</v>
      </c>
      <c r="G117" s="98">
        <f>SUM(F117/E117*100)</f>
        <v>90.056526980916601</v>
      </c>
      <c r="H117" s="98">
        <f>H106-H112</f>
        <v>984.7</v>
      </c>
      <c r="I117" s="98">
        <f t="shared" ref="I117:AP117" si="78">I106-I112</f>
        <v>984.74</v>
      </c>
      <c r="J117" s="98">
        <f>SUM(I117/H117*100)</f>
        <v>100.00406215090891</v>
      </c>
      <c r="K117" s="98">
        <f t="shared" si="78"/>
        <v>1017.5999999999999</v>
      </c>
      <c r="L117" s="98">
        <f t="shared" si="78"/>
        <v>1017.6</v>
      </c>
      <c r="M117" s="98">
        <f>SUM(L117/K117*100)</f>
        <v>100.00000000000003</v>
      </c>
      <c r="N117" s="98">
        <f t="shared" si="78"/>
        <v>937.6</v>
      </c>
      <c r="O117" s="98">
        <f t="shared" si="78"/>
        <v>891.18999999999994</v>
      </c>
      <c r="P117" s="98">
        <f>SUM(O117/N117*100)</f>
        <v>95.050127986348116</v>
      </c>
      <c r="Q117" s="98">
        <f t="shared" si="78"/>
        <v>1388</v>
      </c>
      <c r="R117" s="184">
        <f t="shared" si="78"/>
        <v>1375.35</v>
      </c>
      <c r="S117" s="98">
        <f>SUM(R117/Q117*100)</f>
        <v>99.088616714697395</v>
      </c>
      <c r="T117" s="98">
        <f t="shared" si="78"/>
        <v>1253.8</v>
      </c>
      <c r="U117" s="98">
        <f t="shared" si="78"/>
        <v>1092.05</v>
      </c>
      <c r="V117" s="98">
        <f>SUM(U117/T117*100)</f>
        <v>87.099218376136548</v>
      </c>
      <c r="W117" s="98">
        <f t="shared" si="78"/>
        <v>1983.9</v>
      </c>
      <c r="X117" s="98">
        <f t="shared" si="78"/>
        <v>2043.58</v>
      </c>
      <c r="Y117" s="98">
        <f>SUM(X117/W117*100)</f>
        <v>103.00821613992639</v>
      </c>
      <c r="Z117" s="98">
        <f t="shared" si="78"/>
        <v>2296.2000000000003</v>
      </c>
      <c r="AA117" s="98">
        <f t="shared" si="78"/>
        <v>1749.6</v>
      </c>
      <c r="AB117" s="98">
        <f>SUM(AA117/Z117*100)</f>
        <v>76.195453357721448</v>
      </c>
      <c r="AC117" s="98">
        <f t="shared" si="78"/>
        <v>2200</v>
      </c>
      <c r="AD117" s="98">
        <f t="shared" si="78"/>
        <v>2197.6999999999998</v>
      </c>
      <c r="AE117" s="98">
        <f>SUM(AD117/AC117*100)</f>
        <v>99.895454545454527</v>
      </c>
      <c r="AF117" s="98">
        <f t="shared" si="78"/>
        <v>20506.599999999999</v>
      </c>
      <c r="AG117" s="98">
        <f t="shared" si="78"/>
        <v>17483.600000000002</v>
      </c>
      <c r="AH117" s="98">
        <f>SUM(AG117/AF117*100)</f>
        <v>85.258404611198358</v>
      </c>
      <c r="AI117" s="98">
        <f t="shared" si="78"/>
        <v>5542.9400000000005</v>
      </c>
      <c r="AJ117" s="98">
        <f t="shared" si="78"/>
        <v>3765.9399999999996</v>
      </c>
      <c r="AK117" s="98">
        <f>SUM(AJ117/AI117*100)</f>
        <v>67.941200878955925</v>
      </c>
      <c r="AL117" s="98">
        <f t="shared" si="78"/>
        <v>7240.6</v>
      </c>
      <c r="AM117" s="98">
        <f t="shared" si="78"/>
        <v>3202.7</v>
      </c>
      <c r="AN117" s="98">
        <f>SUM(AM117/AL117*100)</f>
        <v>44.232522166671266</v>
      </c>
      <c r="AO117" s="98">
        <f t="shared" si="78"/>
        <v>1163.8999999999999</v>
      </c>
      <c r="AP117" s="98">
        <f t="shared" si="78"/>
        <v>6086.1</v>
      </c>
      <c r="AQ117" s="98">
        <f>SUM(AP117/AO117*100)</f>
        <v>522.90574791648771</v>
      </c>
      <c r="AR117" s="387"/>
      <c r="AS117" s="387"/>
    </row>
    <row r="118" spans="1:45" ht="14.3" customHeight="1">
      <c r="A118" s="394"/>
      <c r="B118" s="394"/>
      <c r="C118" s="394"/>
      <c r="D118" s="103" t="s">
        <v>105</v>
      </c>
      <c r="E118" s="103">
        <f t="shared" ref="E118:F118" si="79">E108</f>
        <v>0</v>
      </c>
      <c r="F118" s="103">
        <f t="shared" si="79"/>
        <v>0</v>
      </c>
      <c r="G118" s="103">
        <v>0</v>
      </c>
      <c r="H118" s="103">
        <f t="shared" ref="H118:I118" si="80">H108</f>
        <v>0</v>
      </c>
      <c r="I118" s="103">
        <f t="shared" si="80"/>
        <v>0</v>
      </c>
      <c r="J118" s="103">
        <v>0</v>
      </c>
      <c r="K118" s="103">
        <f t="shared" ref="K118:L118" si="81">K108</f>
        <v>0</v>
      </c>
      <c r="L118" s="103">
        <f t="shared" si="81"/>
        <v>0</v>
      </c>
      <c r="M118" s="103">
        <v>0</v>
      </c>
      <c r="N118" s="103">
        <f t="shared" ref="N118:O118" si="82">N108</f>
        <v>0</v>
      </c>
      <c r="O118" s="103">
        <f t="shared" si="82"/>
        <v>0</v>
      </c>
      <c r="P118" s="103">
        <v>0</v>
      </c>
      <c r="Q118" s="103">
        <f t="shared" ref="Q118:AP118" si="83">Q108</f>
        <v>0</v>
      </c>
      <c r="R118" s="141">
        <f t="shared" si="83"/>
        <v>0</v>
      </c>
      <c r="S118" s="103">
        <v>0</v>
      </c>
      <c r="T118" s="103">
        <f t="shared" si="83"/>
        <v>0</v>
      </c>
      <c r="U118" s="103">
        <f t="shared" si="83"/>
        <v>0</v>
      </c>
      <c r="V118" s="103">
        <v>0</v>
      </c>
      <c r="W118" s="103">
        <f t="shared" si="83"/>
        <v>0</v>
      </c>
      <c r="X118" s="103">
        <f t="shared" si="83"/>
        <v>0</v>
      </c>
      <c r="Y118" s="103">
        <v>0</v>
      </c>
      <c r="Z118" s="103">
        <f t="shared" si="83"/>
        <v>0</v>
      </c>
      <c r="AA118" s="103">
        <f t="shared" si="83"/>
        <v>0</v>
      </c>
      <c r="AB118" s="103">
        <v>0</v>
      </c>
      <c r="AC118" s="103">
        <f t="shared" si="83"/>
        <v>0</v>
      </c>
      <c r="AD118" s="103">
        <f t="shared" si="83"/>
        <v>0</v>
      </c>
      <c r="AE118" s="103">
        <v>0</v>
      </c>
      <c r="AF118" s="103">
        <f t="shared" si="83"/>
        <v>0</v>
      </c>
      <c r="AG118" s="103">
        <f t="shared" si="83"/>
        <v>0</v>
      </c>
      <c r="AH118" s="103">
        <v>0</v>
      </c>
      <c r="AI118" s="103">
        <f t="shared" si="83"/>
        <v>0</v>
      </c>
      <c r="AJ118" s="103">
        <f t="shared" si="83"/>
        <v>0</v>
      </c>
      <c r="AK118" s="103">
        <v>0</v>
      </c>
      <c r="AL118" s="103">
        <f t="shared" si="83"/>
        <v>0</v>
      </c>
      <c r="AM118" s="103">
        <f t="shared" si="83"/>
        <v>0</v>
      </c>
      <c r="AN118" s="103">
        <v>0</v>
      </c>
      <c r="AO118" s="103">
        <f t="shared" si="83"/>
        <v>0</v>
      </c>
      <c r="AP118" s="103">
        <f t="shared" si="83"/>
        <v>0</v>
      </c>
      <c r="AQ118" s="103">
        <v>0</v>
      </c>
      <c r="AR118" s="387"/>
      <c r="AS118" s="387"/>
    </row>
    <row r="119" spans="1:45" ht="19.55" customHeight="1">
      <c r="A119" s="405" t="s">
        <v>5</v>
      </c>
      <c r="B119" s="405"/>
      <c r="C119" s="405"/>
      <c r="D119" s="129"/>
      <c r="E119" s="129"/>
      <c r="F119" s="129"/>
      <c r="G119" s="129"/>
      <c r="H119" s="129"/>
      <c r="I119" s="129"/>
      <c r="J119" s="129"/>
      <c r="K119" s="129"/>
      <c r="L119" s="129"/>
      <c r="M119" s="129"/>
      <c r="N119" s="129"/>
      <c r="O119" s="129"/>
      <c r="P119" s="129"/>
      <c r="Q119" s="129"/>
      <c r="R119" s="191"/>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30"/>
      <c r="AS119" s="130"/>
    </row>
    <row r="120" spans="1:45" ht="12.75" customHeight="1">
      <c r="A120" s="394" t="s">
        <v>119</v>
      </c>
      <c r="B120" s="394"/>
      <c r="C120" s="394"/>
      <c r="D120" s="157" t="s">
        <v>56</v>
      </c>
      <c r="E120" s="103">
        <f>E121+E122+E123</f>
        <v>16804</v>
      </c>
      <c r="F120" s="103">
        <f>F121+F122+F123</f>
        <v>16353.97</v>
      </c>
      <c r="G120" s="103">
        <f>F120/E120*100</f>
        <v>97.321887645798611</v>
      </c>
      <c r="H120" s="103">
        <f>H121+H122+H123</f>
        <v>984.7</v>
      </c>
      <c r="I120" s="103">
        <f>I121+I122+I123</f>
        <v>984.74</v>
      </c>
      <c r="J120" s="103">
        <f>I120/H120*100</f>
        <v>100.00406215090891</v>
      </c>
      <c r="K120" s="103">
        <f>K121+K122+K123</f>
        <v>818.8</v>
      </c>
      <c r="L120" s="103">
        <f>L121+L122+L123</f>
        <v>818.7</v>
      </c>
      <c r="M120" s="103">
        <f>L120/K120*100</f>
        <v>99.987787005373733</v>
      </c>
      <c r="N120" s="103">
        <f>N121+N122+N123</f>
        <v>738.2</v>
      </c>
      <c r="O120" s="103">
        <f>O121+O122+O123</f>
        <v>692.3</v>
      </c>
      <c r="P120" s="103">
        <f>O120/N120*100</f>
        <v>93.782172852885381</v>
      </c>
      <c r="Q120" s="103">
        <f t="shared" ref="Q120:AO120" si="84">Q121+Q122+Q123</f>
        <v>746</v>
      </c>
      <c r="R120" s="141">
        <f t="shared" si="84"/>
        <v>733.4</v>
      </c>
      <c r="S120" s="103">
        <f>R120/Q120*100</f>
        <v>98.310991957104548</v>
      </c>
      <c r="T120" s="103">
        <f t="shared" si="84"/>
        <v>910.4</v>
      </c>
      <c r="U120" s="103">
        <f t="shared" si="84"/>
        <v>910.36</v>
      </c>
      <c r="V120" s="103">
        <f>U120/T120*100</f>
        <v>99.995606326889288</v>
      </c>
      <c r="W120" s="103">
        <f t="shared" si="84"/>
        <v>1786.7</v>
      </c>
      <c r="X120" s="103">
        <f t="shared" si="84"/>
        <v>1786.73</v>
      </c>
      <c r="Y120" s="103">
        <f>X120/W120*100</f>
        <v>100.00167907315162</v>
      </c>
      <c r="Z120" s="103">
        <f t="shared" si="84"/>
        <v>1706.7</v>
      </c>
      <c r="AA120" s="103">
        <f t="shared" si="84"/>
        <v>1708.85</v>
      </c>
      <c r="AB120" s="103">
        <f t="shared" si="84"/>
        <v>100.12597410206831</v>
      </c>
      <c r="AC120" s="103">
        <f t="shared" si="84"/>
        <v>1743.6</v>
      </c>
      <c r="AD120" s="103">
        <f t="shared" si="84"/>
        <v>1743.55</v>
      </c>
      <c r="AE120" s="103">
        <f t="shared" si="84"/>
        <v>99.997132369809592</v>
      </c>
      <c r="AF120" s="103">
        <f t="shared" si="84"/>
        <v>1789.6</v>
      </c>
      <c r="AG120" s="103">
        <f t="shared" si="84"/>
        <v>1738.25</v>
      </c>
      <c r="AH120" s="103">
        <f t="shared" si="84"/>
        <v>97.130643719266885</v>
      </c>
      <c r="AI120" s="103">
        <f t="shared" si="84"/>
        <v>3327.9</v>
      </c>
      <c r="AJ120" s="103">
        <f t="shared" si="84"/>
        <v>3494.39</v>
      </c>
      <c r="AK120" s="103">
        <f t="shared" si="84"/>
        <v>105.00285465308453</v>
      </c>
      <c r="AL120" s="103">
        <f t="shared" si="84"/>
        <v>1158.0999999999999</v>
      </c>
      <c r="AM120" s="103">
        <f t="shared" si="84"/>
        <v>990.25</v>
      </c>
      <c r="AN120" s="103">
        <f t="shared" si="84"/>
        <v>85.506432950522409</v>
      </c>
      <c r="AO120" s="103">
        <f t="shared" si="84"/>
        <v>1093.3</v>
      </c>
      <c r="AP120" s="103">
        <f>SUM(AP110+AP104+AP87)</f>
        <v>752.45</v>
      </c>
      <c r="AQ120" s="103">
        <f t="shared" ref="AQ120" si="85">AP120/AO120</f>
        <v>0.68823744626360572</v>
      </c>
      <c r="AR120" s="338"/>
      <c r="AS120" s="338"/>
    </row>
    <row r="121" spans="1:45" ht="17.149999999999999" customHeight="1">
      <c r="A121" s="394"/>
      <c r="B121" s="394"/>
      <c r="C121" s="394"/>
      <c r="D121" s="157" t="s">
        <v>104</v>
      </c>
      <c r="E121" s="103">
        <f>E77+E82+E94</f>
        <v>0</v>
      </c>
      <c r="F121" s="103">
        <f>F77+F82+F94</f>
        <v>0</v>
      </c>
      <c r="G121" s="103">
        <v>0</v>
      </c>
      <c r="H121" s="103">
        <f>H77+H82+H94</f>
        <v>0</v>
      </c>
      <c r="I121" s="103">
        <f>I77+I82+I94</f>
        <v>0</v>
      </c>
      <c r="J121" s="103">
        <v>0</v>
      </c>
      <c r="K121" s="103">
        <f>K77+K82+K94</f>
        <v>0</v>
      </c>
      <c r="L121" s="103">
        <f>L77+L82+L94</f>
        <v>0</v>
      </c>
      <c r="M121" s="103">
        <v>0</v>
      </c>
      <c r="N121" s="103">
        <f>N77+N82+N94</f>
        <v>0</v>
      </c>
      <c r="O121" s="103">
        <f>O77+O82+O94</f>
        <v>0</v>
      </c>
      <c r="P121" s="103">
        <v>0</v>
      </c>
      <c r="Q121" s="103">
        <f t="shared" ref="Q121:AO122" si="86">Q77+Q82+Q94</f>
        <v>0</v>
      </c>
      <c r="R121" s="141">
        <f t="shared" si="86"/>
        <v>0</v>
      </c>
      <c r="S121" s="103">
        <f t="shared" si="86"/>
        <v>0</v>
      </c>
      <c r="T121" s="103">
        <f t="shared" si="86"/>
        <v>0</v>
      </c>
      <c r="U121" s="103">
        <f t="shared" si="86"/>
        <v>0</v>
      </c>
      <c r="V121" s="103">
        <f t="shared" si="86"/>
        <v>0</v>
      </c>
      <c r="W121" s="103">
        <f t="shared" si="86"/>
        <v>0</v>
      </c>
      <c r="X121" s="103">
        <f t="shared" si="86"/>
        <v>0</v>
      </c>
      <c r="Y121" s="103">
        <f t="shared" si="86"/>
        <v>0</v>
      </c>
      <c r="Z121" s="103">
        <f t="shared" si="86"/>
        <v>0</v>
      </c>
      <c r="AA121" s="103">
        <f t="shared" si="86"/>
        <v>0</v>
      </c>
      <c r="AB121" s="103">
        <f t="shared" si="86"/>
        <v>0</v>
      </c>
      <c r="AC121" s="103">
        <f t="shared" si="86"/>
        <v>0</v>
      </c>
      <c r="AD121" s="103">
        <f t="shared" si="86"/>
        <v>0</v>
      </c>
      <c r="AE121" s="103">
        <f t="shared" si="86"/>
        <v>0</v>
      </c>
      <c r="AF121" s="103">
        <f t="shared" si="86"/>
        <v>0</v>
      </c>
      <c r="AG121" s="103">
        <f t="shared" si="86"/>
        <v>0</v>
      </c>
      <c r="AH121" s="103">
        <f t="shared" si="86"/>
        <v>0</v>
      </c>
      <c r="AI121" s="103">
        <f t="shared" si="86"/>
        <v>0</v>
      </c>
      <c r="AJ121" s="103">
        <f t="shared" si="86"/>
        <v>0</v>
      </c>
      <c r="AK121" s="103">
        <f t="shared" si="86"/>
        <v>0</v>
      </c>
      <c r="AL121" s="103">
        <f t="shared" si="86"/>
        <v>0</v>
      </c>
      <c r="AM121" s="103">
        <f t="shared" si="86"/>
        <v>0</v>
      </c>
      <c r="AN121" s="103">
        <f t="shared" si="86"/>
        <v>0</v>
      </c>
      <c r="AO121" s="103">
        <f t="shared" si="86"/>
        <v>0</v>
      </c>
      <c r="AP121" s="103">
        <f>SUM(AP111+AP105+AP88)</f>
        <v>0</v>
      </c>
      <c r="AQ121" s="103">
        <v>0</v>
      </c>
      <c r="AR121" s="387"/>
      <c r="AS121" s="387"/>
    </row>
    <row r="122" spans="1:45" ht="12.75" customHeight="1">
      <c r="A122" s="394"/>
      <c r="B122" s="394"/>
      <c r="C122" s="394"/>
      <c r="D122" s="103" t="s">
        <v>53</v>
      </c>
      <c r="E122" s="103">
        <f>H122+K122+N122+Q122+T122+W122+Z122+AC122+AF122+AI122+AL122+AO122</f>
        <v>0</v>
      </c>
      <c r="F122" s="103">
        <f>I122+L122+O122</f>
        <v>0</v>
      </c>
      <c r="G122" s="103">
        <v>0</v>
      </c>
      <c r="H122" s="103">
        <f>H78+H83+H95</f>
        <v>0</v>
      </c>
      <c r="I122" s="103">
        <f>I78+I83+I95</f>
        <v>0</v>
      </c>
      <c r="J122" s="103">
        <v>0</v>
      </c>
      <c r="K122" s="103">
        <f>K78+K83+K95</f>
        <v>0</v>
      </c>
      <c r="L122" s="103">
        <f>L78+L83+L95</f>
        <v>0</v>
      </c>
      <c r="M122" s="103">
        <v>0</v>
      </c>
      <c r="N122" s="103">
        <f>N78+N83+N95</f>
        <v>0</v>
      </c>
      <c r="O122" s="103">
        <f>O78+O83+O95</f>
        <v>0</v>
      </c>
      <c r="P122" s="103">
        <v>0</v>
      </c>
      <c r="Q122" s="103">
        <f t="shared" si="86"/>
        <v>0</v>
      </c>
      <c r="R122" s="141">
        <f t="shared" si="86"/>
        <v>0</v>
      </c>
      <c r="S122" s="103">
        <f t="shared" si="86"/>
        <v>0</v>
      </c>
      <c r="T122" s="103">
        <f t="shared" si="86"/>
        <v>0</v>
      </c>
      <c r="U122" s="103">
        <f t="shared" si="86"/>
        <v>0</v>
      </c>
      <c r="V122" s="103">
        <f t="shared" si="86"/>
        <v>0</v>
      </c>
      <c r="W122" s="103">
        <f t="shared" si="86"/>
        <v>0</v>
      </c>
      <c r="X122" s="103">
        <f t="shared" si="86"/>
        <v>0</v>
      </c>
      <c r="Y122" s="103">
        <f t="shared" si="86"/>
        <v>0</v>
      </c>
      <c r="Z122" s="103">
        <f t="shared" si="86"/>
        <v>0</v>
      </c>
      <c r="AA122" s="103">
        <f t="shared" si="86"/>
        <v>0</v>
      </c>
      <c r="AB122" s="103">
        <f t="shared" si="86"/>
        <v>0</v>
      </c>
      <c r="AC122" s="103">
        <f t="shared" si="86"/>
        <v>0</v>
      </c>
      <c r="AD122" s="103">
        <f t="shared" si="86"/>
        <v>0</v>
      </c>
      <c r="AE122" s="103">
        <f t="shared" si="86"/>
        <v>0</v>
      </c>
      <c r="AF122" s="103">
        <f t="shared" si="86"/>
        <v>0</v>
      </c>
      <c r="AG122" s="103">
        <f t="shared" si="86"/>
        <v>0</v>
      </c>
      <c r="AH122" s="103">
        <f t="shared" si="86"/>
        <v>0</v>
      </c>
      <c r="AI122" s="103">
        <f t="shared" si="86"/>
        <v>0</v>
      </c>
      <c r="AJ122" s="103">
        <f t="shared" si="86"/>
        <v>0</v>
      </c>
      <c r="AK122" s="103">
        <f t="shared" si="86"/>
        <v>0</v>
      </c>
      <c r="AL122" s="103">
        <f t="shared" si="86"/>
        <v>0</v>
      </c>
      <c r="AM122" s="103">
        <f t="shared" si="86"/>
        <v>0</v>
      </c>
      <c r="AN122" s="103">
        <f t="shared" si="86"/>
        <v>0</v>
      </c>
      <c r="AO122" s="103">
        <f t="shared" si="86"/>
        <v>0</v>
      </c>
      <c r="AP122" s="103">
        <f>SUM(AP112+AP106+AP89)</f>
        <v>6086.1</v>
      </c>
      <c r="AQ122" s="103">
        <v>0</v>
      </c>
      <c r="AR122" s="387"/>
      <c r="AS122" s="387"/>
    </row>
    <row r="123" spans="1:45" s="108" customFormat="1" ht="12.75" customHeight="1">
      <c r="A123" s="394"/>
      <c r="B123" s="394"/>
      <c r="C123" s="394"/>
      <c r="D123" s="98" t="s">
        <v>41</v>
      </c>
      <c r="E123" s="98">
        <f>H123+K123+N123+Q123+T123+W123+Z123+AC123+AF123+AI123+AL123+AO123</f>
        <v>16804</v>
      </c>
      <c r="F123" s="98">
        <f>I123+L123+O123+R123+U123+X123+AA123+AD123+AG123+AJ123+AM123+AP123</f>
        <v>16353.97</v>
      </c>
      <c r="G123" s="98">
        <f>F123/E123*100</f>
        <v>97.321887645798611</v>
      </c>
      <c r="H123" s="98">
        <f>H79+H84+H63</f>
        <v>984.7</v>
      </c>
      <c r="I123" s="98">
        <f t="shared" ref="I123:O123" si="87">I79+I84+I63</f>
        <v>984.74</v>
      </c>
      <c r="J123" s="98">
        <f>I123/H123*100</f>
        <v>100.00406215090891</v>
      </c>
      <c r="K123" s="98">
        <f>K79+K84+K63</f>
        <v>818.8</v>
      </c>
      <c r="L123" s="98">
        <f t="shared" si="87"/>
        <v>818.7</v>
      </c>
      <c r="M123" s="98">
        <f>L123/K123*100</f>
        <v>99.987787005373733</v>
      </c>
      <c r="N123" s="98">
        <f>N79+N84+N63</f>
        <v>738.2</v>
      </c>
      <c r="O123" s="98">
        <f t="shared" si="87"/>
        <v>692.3</v>
      </c>
      <c r="P123" s="98">
        <f>O123/N123*100</f>
        <v>93.782172852885381</v>
      </c>
      <c r="Q123" s="98">
        <f>Q79+Q84+Q63</f>
        <v>746</v>
      </c>
      <c r="R123" s="184">
        <f t="shared" ref="R123" si="88">R79+R84+R63</f>
        <v>733.4</v>
      </c>
      <c r="S123" s="98">
        <f>R123/Q123*100</f>
        <v>98.310991957104548</v>
      </c>
      <c r="T123" s="98">
        <f>T79+T84+T63</f>
        <v>910.4</v>
      </c>
      <c r="U123" s="98">
        <f t="shared" ref="U123" si="89">U79+U84+U63</f>
        <v>910.36</v>
      </c>
      <c r="V123" s="98">
        <f>U123/T123*100</f>
        <v>99.995606326889288</v>
      </c>
      <c r="W123" s="98">
        <f>W79+W84+W63</f>
        <v>1786.7</v>
      </c>
      <c r="X123" s="98">
        <f t="shared" ref="X123" si="90">X79+X84+X63</f>
        <v>1786.73</v>
      </c>
      <c r="Y123" s="98">
        <f>X123/W123*100</f>
        <v>100.00167907315162</v>
      </c>
      <c r="Z123" s="98">
        <f>Z79+Z84+Z63</f>
        <v>1706.7</v>
      </c>
      <c r="AA123" s="98">
        <f t="shared" ref="AA123" si="91">AA79+AA84+AA63</f>
        <v>1708.85</v>
      </c>
      <c r="AB123" s="98">
        <f>AA123/Z123*100</f>
        <v>100.12597410206831</v>
      </c>
      <c r="AC123" s="98">
        <f>AC79+AC84+AC63</f>
        <v>1743.6</v>
      </c>
      <c r="AD123" s="98">
        <f t="shared" ref="AD123" si="92">AD79+AD84+AD63</f>
        <v>1743.55</v>
      </c>
      <c r="AE123" s="98">
        <f>AD123/AC123*100</f>
        <v>99.997132369809592</v>
      </c>
      <c r="AF123" s="98">
        <f>AF79+AF84+AF63</f>
        <v>1789.6</v>
      </c>
      <c r="AG123" s="98">
        <f t="shared" ref="AG123" si="93">AG79+AG84+AG63</f>
        <v>1738.25</v>
      </c>
      <c r="AH123" s="98">
        <f>AG123/AF123*100</f>
        <v>97.130643719266885</v>
      </c>
      <c r="AI123" s="98">
        <f>AI79+AI84+AI63</f>
        <v>3327.9</v>
      </c>
      <c r="AJ123" s="98">
        <f t="shared" ref="AJ123" si="94">AJ79+AJ84+AJ63</f>
        <v>3494.39</v>
      </c>
      <c r="AK123" s="98">
        <f>AJ123/AI123*100</f>
        <v>105.00285465308453</v>
      </c>
      <c r="AL123" s="98">
        <f>AL79+AL84+AL63</f>
        <v>1158.0999999999999</v>
      </c>
      <c r="AM123" s="98">
        <f t="shared" ref="AM123" si="95">AM79+AM84+AM63</f>
        <v>990.25</v>
      </c>
      <c r="AN123" s="98">
        <f>AM123/AL123*100</f>
        <v>85.506432950522409</v>
      </c>
      <c r="AO123" s="98">
        <f>AO79+AO84+AO63</f>
        <v>1093.3</v>
      </c>
      <c r="AP123" s="98">
        <f t="shared" ref="AP123" si="96">AP79+AP84+AP63</f>
        <v>752.45</v>
      </c>
      <c r="AQ123" s="98">
        <f>AP123/AO123*100</f>
        <v>68.823744626360579</v>
      </c>
      <c r="AR123" s="387"/>
      <c r="AS123" s="387"/>
    </row>
    <row r="124" spans="1:45" ht="13.75" customHeight="1">
      <c r="A124" s="394"/>
      <c r="B124" s="394"/>
      <c r="C124" s="394"/>
      <c r="D124" s="103" t="s">
        <v>105</v>
      </c>
      <c r="E124" s="103">
        <f>E80+E86+E97</f>
        <v>0</v>
      </c>
      <c r="F124" s="103">
        <f>F80+F86+F97</f>
        <v>0</v>
      </c>
      <c r="G124" s="103">
        <v>0</v>
      </c>
      <c r="H124" s="103">
        <f>H80+H86+H97</f>
        <v>0</v>
      </c>
      <c r="I124" s="103">
        <f>I80+I86+I97</f>
        <v>0</v>
      </c>
      <c r="J124" s="103">
        <v>0</v>
      </c>
      <c r="K124" s="103">
        <f>K80+K86+K97</f>
        <v>0</v>
      </c>
      <c r="L124" s="103">
        <f>L80+L86+L97</f>
        <v>0</v>
      </c>
      <c r="M124" s="103">
        <v>0</v>
      </c>
      <c r="N124" s="103">
        <f>N80+N86+N97</f>
        <v>0</v>
      </c>
      <c r="O124" s="103">
        <f>O80+O86+O97</f>
        <v>0</v>
      </c>
      <c r="P124" s="103">
        <v>0</v>
      </c>
      <c r="Q124" s="103">
        <f t="shared" ref="Q124:AO124" si="97">Q80+Q86+Q97</f>
        <v>0</v>
      </c>
      <c r="R124" s="141">
        <f t="shared" si="97"/>
        <v>0</v>
      </c>
      <c r="S124" s="103">
        <f t="shared" si="97"/>
        <v>0</v>
      </c>
      <c r="T124" s="103">
        <f t="shared" si="97"/>
        <v>0</v>
      </c>
      <c r="U124" s="103">
        <f t="shared" si="97"/>
        <v>0</v>
      </c>
      <c r="V124" s="103">
        <f t="shared" si="97"/>
        <v>0</v>
      </c>
      <c r="W124" s="103">
        <f t="shared" si="97"/>
        <v>0</v>
      </c>
      <c r="X124" s="103">
        <f t="shared" si="97"/>
        <v>0</v>
      </c>
      <c r="Y124" s="103">
        <f t="shared" si="97"/>
        <v>0</v>
      </c>
      <c r="Z124" s="103">
        <f t="shared" si="97"/>
        <v>0</v>
      </c>
      <c r="AA124" s="103">
        <f t="shared" si="97"/>
        <v>0</v>
      </c>
      <c r="AB124" s="103">
        <f t="shared" si="97"/>
        <v>0</v>
      </c>
      <c r="AC124" s="103">
        <f t="shared" si="97"/>
        <v>0</v>
      </c>
      <c r="AD124" s="103">
        <f t="shared" si="97"/>
        <v>0</v>
      </c>
      <c r="AE124" s="103">
        <f t="shared" si="97"/>
        <v>0</v>
      </c>
      <c r="AF124" s="103">
        <f t="shared" si="97"/>
        <v>0</v>
      </c>
      <c r="AG124" s="103">
        <f t="shared" si="97"/>
        <v>0</v>
      </c>
      <c r="AH124" s="103">
        <f t="shared" si="97"/>
        <v>0</v>
      </c>
      <c r="AI124" s="103">
        <f t="shared" si="97"/>
        <v>0</v>
      </c>
      <c r="AJ124" s="103">
        <f t="shared" si="97"/>
        <v>0</v>
      </c>
      <c r="AK124" s="103">
        <f t="shared" si="97"/>
        <v>0</v>
      </c>
      <c r="AL124" s="103">
        <f t="shared" si="97"/>
        <v>0</v>
      </c>
      <c r="AM124" s="103">
        <f t="shared" si="97"/>
        <v>0</v>
      </c>
      <c r="AN124" s="103">
        <f t="shared" si="97"/>
        <v>0</v>
      </c>
      <c r="AO124" s="103">
        <f t="shared" si="97"/>
        <v>0</v>
      </c>
      <c r="AP124" s="103">
        <f>SUM(AP114+AP109+AP91)</f>
        <v>6086.1</v>
      </c>
      <c r="AQ124" s="131">
        <v>0</v>
      </c>
      <c r="AR124" s="387"/>
      <c r="AS124" s="387"/>
    </row>
    <row r="125" spans="1:45" ht="12.75" customHeight="1">
      <c r="A125" s="394" t="s">
        <v>128</v>
      </c>
      <c r="B125" s="394"/>
      <c r="C125" s="394"/>
      <c r="D125" s="157" t="s">
        <v>56</v>
      </c>
      <c r="E125" s="103">
        <f>E126+E127+E128</f>
        <v>455</v>
      </c>
      <c r="F125" s="103">
        <f>F126+F127+F128</f>
        <v>449.68000000000006</v>
      </c>
      <c r="G125" s="103">
        <f>F125/E125*100</f>
        <v>98.830769230769249</v>
      </c>
      <c r="H125" s="103">
        <f>H126+H127+H128</f>
        <v>0</v>
      </c>
      <c r="I125" s="103">
        <f>I126+I127+I128</f>
        <v>0</v>
      </c>
      <c r="J125" s="103">
        <v>0</v>
      </c>
      <c r="K125" s="103">
        <f>K126+K127+K128</f>
        <v>37.9</v>
      </c>
      <c r="L125" s="103">
        <f>L126+L127+L128</f>
        <v>38</v>
      </c>
      <c r="M125" s="103">
        <f>L125/K125*100</f>
        <v>100.26385224274408</v>
      </c>
      <c r="N125" s="103">
        <f>N126+N127+N128</f>
        <v>38.5</v>
      </c>
      <c r="O125" s="103">
        <f>O126+O127+O128</f>
        <v>37.99</v>
      </c>
      <c r="P125" s="103">
        <f>O125/N125*100</f>
        <v>98.675324675324688</v>
      </c>
      <c r="Q125" s="103">
        <f t="shared" ref="Q125:AO125" si="98">Q126+Q127+Q128</f>
        <v>37.9</v>
      </c>
      <c r="R125" s="141">
        <f t="shared" si="98"/>
        <v>37.85</v>
      </c>
      <c r="S125" s="103">
        <f t="shared" si="98"/>
        <v>99.868073878627968</v>
      </c>
      <c r="T125" s="103">
        <f t="shared" si="98"/>
        <v>37.9</v>
      </c>
      <c r="U125" s="103">
        <f t="shared" si="98"/>
        <v>36.99</v>
      </c>
      <c r="V125" s="103">
        <f>U125/T125*100</f>
        <v>97.598944591029039</v>
      </c>
      <c r="W125" s="103">
        <f t="shared" si="98"/>
        <v>41.199999999999996</v>
      </c>
      <c r="X125" s="103">
        <f>X126+X127+X128</f>
        <v>35.75</v>
      </c>
      <c r="Y125" s="103">
        <f>X125/W125*100</f>
        <v>86.771844660194191</v>
      </c>
      <c r="Z125" s="103">
        <f t="shared" si="98"/>
        <v>37.9</v>
      </c>
      <c r="AA125" s="103">
        <f t="shared" si="98"/>
        <v>40.75</v>
      </c>
      <c r="AB125" s="103">
        <f t="shared" si="98"/>
        <v>107.51978891820582</v>
      </c>
      <c r="AC125" s="103">
        <f t="shared" si="98"/>
        <v>37.9</v>
      </c>
      <c r="AD125" s="103">
        <f t="shared" si="98"/>
        <v>35.65</v>
      </c>
      <c r="AE125" s="103">
        <f t="shared" si="98"/>
        <v>94.06332453825857</v>
      </c>
      <c r="AF125" s="103">
        <f t="shared" si="98"/>
        <v>39.200000000000003</v>
      </c>
      <c r="AG125" s="103">
        <f t="shared" si="98"/>
        <v>36.549999999999997</v>
      </c>
      <c r="AH125" s="103">
        <f t="shared" si="98"/>
        <v>93.239795918367335</v>
      </c>
      <c r="AI125" s="103">
        <f t="shared" si="98"/>
        <v>38</v>
      </c>
      <c r="AJ125" s="103">
        <f t="shared" si="98"/>
        <v>38.85</v>
      </c>
      <c r="AK125" s="103">
        <f t="shared" si="98"/>
        <v>102.23684210526316</v>
      </c>
      <c r="AL125" s="103">
        <f t="shared" si="98"/>
        <v>38</v>
      </c>
      <c r="AM125" s="103">
        <f t="shared" si="98"/>
        <v>38.25</v>
      </c>
      <c r="AN125" s="103">
        <f t="shared" si="98"/>
        <v>100.6578947368421</v>
      </c>
      <c r="AO125" s="103">
        <f t="shared" si="98"/>
        <v>70.600000000000009</v>
      </c>
      <c r="AP125" s="103">
        <f>SUM(AP115+AP109+AP92)</f>
        <v>0</v>
      </c>
      <c r="AQ125" s="103">
        <f t="shared" ref="AQ125" si="99">AP125/AO125</f>
        <v>0</v>
      </c>
      <c r="AR125" s="338"/>
      <c r="AS125" s="338"/>
    </row>
    <row r="126" spans="1:45" ht="18.350000000000001" customHeight="1">
      <c r="A126" s="394"/>
      <c r="B126" s="394"/>
      <c r="C126" s="394"/>
      <c r="D126" s="157" t="s">
        <v>104</v>
      </c>
      <c r="E126" s="103">
        <v>0</v>
      </c>
      <c r="F126" s="103">
        <v>0</v>
      </c>
      <c r="G126" s="103">
        <v>0</v>
      </c>
      <c r="H126" s="103">
        <v>0</v>
      </c>
      <c r="I126" s="103">
        <v>0</v>
      </c>
      <c r="J126" s="103">
        <v>0</v>
      </c>
      <c r="K126" s="103">
        <v>0</v>
      </c>
      <c r="L126" s="103">
        <v>0</v>
      </c>
      <c r="M126" s="103">
        <v>0</v>
      </c>
      <c r="N126" s="103">
        <v>0</v>
      </c>
      <c r="O126" s="103">
        <v>0</v>
      </c>
      <c r="P126" s="103">
        <v>0</v>
      </c>
      <c r="Q126" s="103">
        <v>0</v>
      </c>
      <c r="R126" s="141">
        <f t="shared" ref="R126:AG127" si="100">R115</f>
        <v>0</v>
      </c>
      <c r="S126" s="103">
        <f t="shared" si="100"/>
        <v>0</v>
      </c>
      <c r="T126" s="103">
        <v>0</v>
      </c>
      <c r="U126" s="103">
        <f t="shared" si="100"/>
        <v>0</v>
      </c>
      <c r="V126" s="103">
        <f t="shared" si="100"/>
        <v>0</v>
      </c>
      <c r="W126" s="103">
        <v>0</v>
      </c>
      <c r="X126" s="103">
        <v>0</v>
      </c>
      <c r="Y126" s="103">
        <v>0</v>
      </c>
      <c r="Z126" s="103">
        <v>0</v>
      </c>
      <c r="AA126" s="103">
        <v>0</v>
      </c>
      <c r="AB126" s="103">
        <v>0</v>
      </c>
      <c r="AC126" s="103">
        <v>0</v>
      </c>
      <c r="AD126" s="103">
        <v>0</v>
      </c>
      <c r="AE126" s="103">
        <v>0</v>
      </c>
      <c r="AF126" s="103">
        <v>0</v>
      </c>
      <c r="AG126" s="103">
        <v>0</v>
      </c>
      <c r="AH126" s="103">
        <v>0</v>
      </c>
      <c r="AI126" s="103">
        <v>0</v>
      </c>
      <c r="AJ126" s="103">
        <v>0</v>
      </c>
      <c r="AK126" s="103">
        <v>0</v>
      </c>
      <c r="AL126" s="103">
        <v>0</v>
      </c>
      <c r="AM126" s="103">
        <v>0</v>
      </c>
      <c r="AN126" s="103">
        <v>0</v>
      </c>
      <c r="AO126" s="103">
        <v>0</v>
      </c>
      <c r="AP126" s="103">
        <f>SUM(AP116+AP110+AP93)</f>
        <v>73.05</v>
      </c>
      <c r="AQ126" s="103">
        <v>0</v>
      </c>
      <c r="AR126" s="387"/>
      <c r="AS126" s="387"/>
    </row>
    <row r="127" spans="1:45" ht="12.75" customHeight="1">
      <c r="A127" s="394"/>
      <c r="B127" s="394"/>
      <c r="C127" s="394"/>
      <c r="D127" s="103" t="s">
        <v>53</v>
      </c>
      <c r="E127" s="103">
        <f>H127+K127+N127+Q127+T127+W127+Z127+AC127+AF127+AI127+AL127+AO127</f>
        <v>0</v>
      </c>
      <c r="F127" s="103">
        <v>0</v>
      </c>
      <c r="G127" s="103">
        <v>0</v>
      </c>
      <c r="H127" s="103">
        <v>0</v>
      </c>
      <c r="I127" s="103">
        <v>0</v>
      </c>
      <c r="J127" s="103">
        <v>0</v>
      </c>
      <c r="K127" s="103">
        <v>0</v>
      </c>
      <c r="L127" s="103">
        <v>0</v>
      </c>
      <c r="M127" s="103">
        <v>0</v>
      </c>
      <c r="N127" s="103">
        <v>0</v>
      </c>
      <c r="O127" s="103">
        <v>0</v>
      </c>
      <c r="P127" s="103">
        <v>0</v>
      </c>
      <c r="Q127" s="103">
        <v>0</v>
      </c>
      <c r="R127" s="141">
        <f t="shared" si="100"/>
        <v>0</v>
      </c>
      <c r="S127" s="103">
        <f t="shared" si="100"/>
        <v>0</v>
      </c>
      <c r="T127" s="103">
        <v>0</v>
      </c>
      <c r="U127" s="103">
        <f t="shared" si="100"/>
        <v>0</v>
      </c>
      <c r="V127" s="103">
        <f t="shared" si="100"/>
        <v>0</v>
      </c>
      <c r="W127" s="103">
        <v>0</v>
      </c>
      <c r="X127" s="103">
        <f t="shared" si="100"/>
        <v>0</v>
      </c>
      <c r="Y127" s="103">
        <f t="shared" si="100"/>
        <v>0</v>
      </c>
      <c r="Z127" s="103">
        <v>0</v>
      </c>
      <c r="AA127" s="103">
        <f t="shared" si="100"/>
        <v>0</v>
      </c>
      <c r="AB127" s="103">
        <f t="shared" si="100"/>
        <v>0</v>
      </c>
      <c r="AC127" s="103">
        <v>0</v>
      </c>
      <c r="AD127" s="103">
        <f t="shared" si="100"/>
        <v>0</v>
      </c>
      <c r="AE127" s="103">
        <f t="shared" si="100"/>
        <v>0</v>
      </c>
      <c r="AF127" s="103">
        <v>0</v>
      </c>
      <c r="AG127" s="103">
        <f t="shared" si="100"/>
        <v>0</v>
      </c>
      <c r="AH127" s="103">
        <f t="shared" ref="AH127:AN127" si="101">AH116</f>
        <v>0</v>
      </c>
      <c r="AI127" s="103">
        <v>0</v>
      </c>
      <c r="AJ127" s="103">
        <f t="shared" si="101"/>
        <v>0</v>
      </c>
      <c r="AK127" s="103">
        <f t="shared" si="101"/>
        <v>0</v>
      </c>
      <c r="AL127" s="103">
        <f t="shared" si="101"/>
        <v>0</v>
      </c>
      <c r="AM127" s="103">
        <f t="shared" si="101"/>
        <v>0</v>
      </c>
      <c r="AN127" s="103">
        <f t="shared" si="101"/>
        <v>0</v>
      </c>
      <c r="AO127" s="103">
        <v>0</v>
      </c>
      <c r="AP127" s="103">
        <f>SUM(AP117+AP111+AP94)</f>
        <v>6086.1</v>
      </c>
      <c r="AQ127" s="103">
        <v>0</v>
      </c>
      <c r="AR127" s="387"/>
      <c r="AS127" s="387"/>
    </row>
    <row r="128" spans="1:45" s="108" customFormat="1" ht="12.75" customHeight="1">
      <c r="A128" s="394"/>
      <c r="B128" s="394"/>
      <c r="C128" s="394"/>
      <c r="D128" s="98" t="s">
        <v>41</v>
      </c>
      <c r="E128" s="98">
        <f>H128+K128+N128+Q128+T128+W128+Z128+AC128+AF128+AI128+AL128+AO128</f>
        <v>455</v>
      </c>
      <c r="F128" s="98">
        <f>I128+L128+O128+R128+U128+X128+AA128+AD128+AG128+AJ128+AM128+AP128</f>
        <v>449.68000000000006</v>
      </c>
      <c r="G128" s="98">
        <f>F128/E128*100</f>
        <v>98.830769230769249</v>
      </c>
      <c r="H128" s="98">
        <f>H96</f>
        <v>0</v>
      </c>
      <c r="I128" s="98">
        <f>I96</f>
        <v>0</v>
      </c>
      <c r="J128" s="98">
        <f t="shared" ref="J128:AQ128" si="102">J96</f>
        <v>0</v>
      </c>
      <c r="K128" s="98">
        <f t="shared" si="102"/>
        <v>37.9</v>
      </c>
      <c r="L128" s="98">
        <f t="shared" si="102"/>
        <v>38</v>
      </c>
      <c r="M128" s="98">
        <f>L128/K128*100</f>
        <v>100.26385224274408</v>
      </c>
      <c r="N128" s="98">
        <f t="shared" ref="N128:O128" si="103">N96</f>
        <v>38.5</v>
      </c>
      <c r="O128" s="98">
        <f t="shared" si="103"/>
        <v>37.99</v>
      </c>
      <c r="P128" s="98">
        <f>O128/N128*100</f>
        <v>98.675324675324688</v>
      </c>
      <c r="Q128" s="98">
        <f t="shared" ref="Q128:R128" si="104">Q96</f>
        <v>37.9</v>
      </c>
      <c r="R128" s="184">
        <f t="shared" si="104"/>
        <v>37.85</v>
      </c>
      <c r="S128" s="98">
        <f>R128/Q128*100</f>
        <v>99.868073878627968</v>
      </c>
      <c r="T128" s="98">
        <f t="shared" si="102"/>
        <v>37.9</v>
      </c>
      <c r="U128" s="98">
        <f t="shared" si="102"/>
        <v>36.99</v>
      </c>
      <c r="V128" s="98">
        <f>U128/T128*100</f>
        <v>97.598944591029039</v>
      </c>
      <c r="W128" s="98">
        <f t="shared" si="102"/>
        <v>41.199999999999996</v>
      </c>
      <c r="X128" s="98">
        <f t="shared" si="102"/>
        <v>35.75</v>
      </c>
      <c r="Y128" s="98">
        <f>X128/W128*100</f>
        <v>86.771844660194191</v>
      </c>
      <c r="Z128" s="98">
        <f t="shared" si="102"/>
        <v>37.9</v>
      </c>
      <c r="AA128" s="98">
        <f t="shared" si="102"/>
        <v>40.75</v>
      </c>
      <c r="AB128" s="98">
        <f>AA128/Z128*100</f>
        <v>107.51978891820582</v>
      </c>
      <c r="AC128" s="98">
        <f t="shared" si="102"/>
        <v>37.9</v>
      </c>
      <c r="AD128" s="98">
        <f t="shared" si="102"/>
        <v>35.65</v>
      </c>
      <c r="AE128" s="98">
        <f>AD128/AC128*100</f>
        <v>94.06332453825857</v>
      </c>
      <c r="AF128" s="98">
        <f t="shared" si="102"/>
        <v>39.200000000000003</v>
      </c>
      <c r="AG128" s="98">
        <f t="shared" si="102"/>
        <v>36.549999999999997</v>
      </c>
      <c r="AH128" s="98">
        <f>AG128/AF128*100</f>
        <v>93.239795918367335</v>
      </c>
      <c r="AI128" s="98">
        <f>AI96</f>
        <v>38</v>
      </c>
      <c r="AJ128" s="98">
        <f t="shared" si="102"/>
        <v>38.85</v>
      </c>
      <c r="AK128" s="98">
        <f t="shared" si="102"/>
        <v>102.23684210526316</v>
      </c>
      <c r="AL128" s="98">
        <f>AL96</f>
        <v>38</v>
      </c>
      <c r="AM128" s="98">
        <f t="shared" si="102"/>
        <v>38.25</v>
      </c>
      <c r="AN128" s="98">
        <f t="shared" si="102"/>
        <v>100.6578947368421</v>
      </c>
      <c r="AO128" s="98">
        <f>AO96</f>
        <v>70.600000000000009</v>
      </c>
      <c r="AP128" s="98">
        <f t="shared" si="102"/>
        <v>73.05</v>
      </c>
      <c r="AQ128" s="98">
        <f t="shared" si="102"/>
        <v>103.47025495750705</v>
      </c>
      <c r="AR128" s="387"/>
      <c r="AS128" s="387"/>
    </row>
    <row r="129" spans="1:45" ht="12.25" customHeight="1">
      <c r="A129" s="394"/>
      <c r="B129" s="394"/>
      <c r="C129" s="394"/>
      <c r="D129" s="103" t="s">
        <v>105</v>
      </c>
      <c r="E129" s="103">
        <v>0</v>
      </c>
      <c r="F129" s="103">
        <v>0</v>
      </c>
      <c r="G129" s="103">
        <v>0</v>
      </c>
      <c r="H129" s="103">
        <v>0</v>
      </c>
      <c r="I129" s="103">
        <v>0</v>
      </c>
      <c r="J129" s="103">
        <v>0</v>
      </c>
      <c r="K129" s="103">
        <v>0</v>
      </c>
      <c r="L129" s="103">
        <v>0</v>
      </c>
      <c r="M129" s="103">
        <v>0</v>
      </c>
      <c r="N129" s="103">
        <v>0</v>
      </c>
      <c r="O129" s="103">
        <v>0</v>
      </c>
      <c r="P129" s="103">
        <v>0</v>
      </c>
      <c r="Q129" s="103">
        <v>0</v>
      </c>
      <c r="R129" s="141">
        <f t="shared" ref="R129:V129" si="105">R118</f>
        <v>0</v>
      </c>
      <c r="S129" s="103">
        <f t="shared" si="105"/>
        <v>0</v>
      </c>
      <c r="T129" s="103">
        <v>0</v>
      </c>
      <c r="U129" s="103">
        <f t="shared" si="105"/>
        <v>0</v>
      </c>
      <c r="V129" s="103">
        <f t="shared" si="105"/>
        <v>0</v>
      </c>
      <c r="W129" s="103">
        <v>0</v>
      </c>
      <c r="X129" s="103">
        <v>0</v>
      </c>
      <c r="Y129" s="103">
        <v>0</v>
      </c>
      <c r="Z129" s="103">
        <v>0</v>
      </c>
      <c r="AA129" s="103">
        <v>0</v>
      </c>
      <c r="AB129" s="103">
        <v>0</v>
      </c>
      <c r="AC129" s="103">
        <v>0</v>
      </c>
      <c r="AD129" s="103">
        <v>0</v>
      </c>
      <c r="AE129" s="103">
        <v>0</v>
      </c>
      <c r="AF129" s="103">
        <v>0</v>
      </c>
      <c r="AG129" s="103">
        <v>0</v>
      </c>
      <c r="AH129" s="103">
        <v>0</v>
      </c>
      <c r="AI129" s="103">
        <v>0</v>
      </c>
      <c r="AJ129" s="103">
        <v>0</v>
      </c>
      <c r="AK129" s="103">
        <v>0</v>
      </c>
      <c r="AL129" s="103">
        <v>0</v>
      </c>
      <c r="AM129" s="103">
        <v>0</v>
      </c>
      <c r="AN129" s="103">
        <v>0</v>
      </c>
      <c r="AO129" s="103">
        <v>0</v>
      </c>
      <c r="AP129" s="131">
        <f>SUM(AP119+AP113+AP96)</f>
        <v>73.05</v>
      </c>
      <c r="AQ129" s="131">
        <v>0</v>
      </c>
      <c r="AR129" s="387"/>
      <c r="AS129" s="387"/>
    </row>
    <row r="130" spans="1:45" ht="12.75" customHeight="1">
      <c r="A130" s="394" t="s">
        <v>120</v>
      </c>
      <c r="B130" s="394"/>
      <c r="C130" s="394"/>
      <c r="D130" s="157" t="s">
        <v>56</v>
      </c>
      <c r="E130" s="103">
        <f>E131+E132+E133</f>
        <v>7616.44</v>
      </c>
      <c r="F130" s="103">
        <f>F44+F14+F55</f>
        <v>2689.5</v>
      </c>
      <c r="G130" s="103">
        <f>F130/E130*100</f>
        <v>35.311772954293609</v>
      </c>
      <c r="H130" s="103">
        <f t="shared" ref="H130:L133" si="106">H44+H14+H55</f>
        <v>0</v>
      </c>
      <c r="I130" s="103">
        <f t="shared" si="106"/>
        <v>0</v>
      </c>
      <c r="J130" s="103">
        <f t="shared" si="106"/>
        <v>0</v>
      </c>
      <c r="K130" s="103">
        <f t="shared" si="106"/>
        <v>160.9</v>
      </c>
      <c r="L130" s="103">
        <f t="shared" si="106"/>
        <v>160.9</v>
      </c>
      <c r="M130" s="103">
        <f>SUM(L130/K130*100)</f>
        <v>100</v>
      </c>
      <c r="N130" s="103">
        <f t="shared" ref="N130:O133" si="107">N44+N14+N55</f>
        <v>160.9</v>
      </c>
      <c r="O130" s="103">
        <f t="shared" si="107"/>
        <v>160.9</v>
      </c>
      <c r="P130" s="103">
        <f>SUM(O130/N130*100)</f>
        <v>100</v>
      </c>
      <c r="Q130" s="103">
        <f t="shared" ref="Q130:R133" si="108">Q44+Q14+Q55</f>
        <v>604.1</v>
      </c>
      <c r="R130" s="141">
        <f t="shared" si="108"/>
        <v>604.1</v>
      </c>
      <c r="S130" s="103">
        <f>SUM(R130/Q130*100)</f>
        <v>100</v>
      </c>
      <c r="T130" s="103">
        <f t="shared" ref="T130:AQ133" si="109">T44+T14+T55</f>
        <v>160.80000000000001</v>
      </c>
      <c r="U130" s="103">
        <f t="shared" si="109"/>
        <v>0</v>
      </c>
      <c r="V130" s="103">
        <f t="shared" si="109"/>
        <v>0</v>
      </c>
      <c r="W130" s="103">
        <f t="shared" si="109"/>
        <v>156</v>
      </c>
      <c r="X130" s="103">
        <f t="shared" si="109"/>
        <v>221.1</v>
      </c>
      <c r="Y130" s="103">
        <f t="shared" si="109"/>
        <v>141.73076923076923</v>
      </c>
      <c r="Z130" s="103">
        <f t="shared" si="109"/>
        <v>551.6</v>
      </c>
      <c r="AA130" s="103">
        <f t="shared" si="109"/>
        <v>0</v>
      </c>
      <c r="AB130" s="103">
        <f t="shared" si="109"/>
        <v>0</v>
      </c>
      <c r="AC130" s="103">
        <f t="shared" si="109"/>
        <v>418.5</v>
      </c>
      <c r="AD130" s="103">
        <f t="shared" si="109"/>
        <v>418.5</v>
      </c>
      <c r="AE130" s="103">
        <f t="shared" si="109"/>
        <v>100</v>
      </c>
      <c r="AF130" s="103">
        <f t="shared" si="109"/>
        <v>1846.1</v>
      </c>
      <c r="AG130" s="103">
        <f t="shared" si="109"/>
        <v>84.7</v>
      </c>
      <c r="AH130" s="103">
        <f t="shared" si="109"/>
        <v>17.963944856839873</v>
      </c>
      <c r="AI130" s="103">
        <f t="shared" si="109"/>
        <v>2177.04</v>
      </c>
      <c r="AJ130" s="103">
        <f t="shared" si="109"/>
        <v>232.7</v>
      </c>
      <c r="AK130" s="103">
        <f t="shared" si="109"/>
        <v>0</v>
      </c>
      <c r="AL130" s="103">
        <f t="shared" si="109"/>
        <v>1380.5</v>
      </c>
      <c r="AM130" s="103">
        <f t="shared" si="109"/>
        <v>210</v>
      </c>
      <c r="AN130" s="103">
        <f t="shared" si="109"/>
        <v>0</v>
      </c>
      <c r="AO130" s="103">
        <f t="shared" si="109"/>
        <v>0</v>
      </c>
      <c r="AP130" s="103">
        <f t="shared" si="109"/>
        <v>596.6</v>
      </c>
      <c r="AQ130" s="103">
        <f t="shared" si="109"/>
        <v>0</v>
      </c>
      <c r="AR130" s="338"/>
      <c r="AS130" s="338"/>
    </row>
    <row r="131" spans="1:45" ht="16.3" customHeight="1">
      <c r="A131" s="394"/>
      <c r="B131" s="394"/>
      <c r="C131" s="394"/>
      <c r="D131" s="157" t="s">
        <v>104</v>
      </c>
      <c r="E131" s="103">
        <f>E45</f>
        <v>0</v>
      </c>
      <c r="F131" s="103">
        <f>F45+F15+F56</f>
        <v>0</v>
      </c>
      <c r="G131" s="103">
        <f>G45+G15+G56</f>
        <v>0</v>
      </c>
      <c r="H131" s="103">
        <f t="shared" si="106"/>
        <v>0</v>
      </c>
      <c r="I131" s="103">
        <f t="shared" si="106"/>
        <v>0</v>
      </c>
      <c r="J131" s="103">
        <f t="shared" si="106"/>
        <v>0</v>
      </c>
      <c r="K131" s="103">
        <f t="shared" si="106"/>
        <v>0</v>
      </c>
      <c r="L131" s="103">
        <f t="shared" si="106"/>
        <v>0</v>
      </c>
      <c r="M131" s="103">
        <f>M45+M15+M56</f>
        <v>0</v>
      </c>
      <c r="N131" s="103">
        <f t="shared" si="107"/>
        <v>0</v>
      </c>
      <c r="O131" s="103">
        <f t="shared" si="107"/>
        <v>0</v>
      </c>
      <c r="P131" s="103">
        <f>P45+P15+P56</f>
        <v>0</v>
      </c>
      <c r="Q131" s="103">
        <f t="shared" si="108"/>
        <v>0</v>
      </c>
      <c r="R131" s="141">
        <f t="shared" si="108"/>
        <v>0</v>
      </c>
      <c r="S131" s="103">
        <f>S45+S15+S56</f>
        <v>0</v>
      </c>
      <c r="T131" s="103">
        <f t="shared" si="109"/>
        <v>0</v>
      </c>
      <c r="U131" s="103">
        <f t="shared" si="109"/>
        <v>0</v>
      </c>
      <c r="V131" s="103">
        <f t="shared" si="109"/>
        <v>0</v>
      </c>
      <c r="W131" s="103">
        <f t="shared" si="109"/>
        <v>0</v>
      </c>
      <c r="X131" s="103">
        <f t="shared" si="109"/>
        <v>0</v>
      </c>
      <c r="Y131" s="103">
        <f t="shared" si="109"/>
        <v>0</v>
      </c>
      <c r="Z131" s="103">
        <f t="shared" si="109"/>
        <v>0</v>
      </c>
      <c r="AA131" s="103">
        <f t="shared" si="109"/>
        <v>0</v>
      </c>
      <c r="AB131" s="103">
        <f t="shared" si="109"/>
        <v>0</v>
      </c>
      <c r="AC131" s="103">
        <f t="shared" si="109"/>
        <v>0</v>
      </c>
      <c r="AD131" s="103">
        <f t="shared" si="109"/>
        <v>0</v>
      </c>
      <c r="AE131" s="103">
        <f t="shared" si="109"/>
        <v>0</v>
      </c>
      <c r="AF131" s="103">
        <f t="shared" si="109"/>
        <v>0</v>
      </c>
      <c r="AG131" s="103">
        <f t="shared" si="109"/>
        <v>0</v>
      </c>
      <c r="AH131" s="103">
        <f t="shared" si="109"/>
        <v>0</v>
      </c>
      <c r="AI131" s="103">
        <f t="shared" si="109"/>
        <v>0</v>
      </c>
      <c r="AJ131" s="103">
        <f t="shared" si="109"/>
        <v>0</v>
      </c>
      <c r="AK131" s="103">
        <f t="shared" si="109"/>
        <v>0</v>
      </c>
      <c r="AL131" s="103">
        <f t="shared" si="109"/>
        <v>0</v>
      </c>
      <c r="AM131" s="103">
        <f t="shared" si="109"/>
        <v>0</v>
      </c>
      <c r="AN131" s="103">
        <f t="shared" si="109"/>
        <v>0</v>
      </c>
      <c r="AO131" s="103">
        <f t="shared" si="109"/>
        <v>0</v>
      </c>
      <c r="AP131" s="103">
        <f t="shared" si="109"/>
        <v>0</v>
      </c>
      <c r="AQ131" s="103">
        <f t="shared" si="109"/>
        <v>0</v>
      </c>
      <c r="AR131" s="387"/>
      <c r="AS131" s="387"/>
    </row>
    <row r="132" spans="1:45" ht="12.75" customHeight="1">
      <c r="A132" s="394"/>
      <c r="B132" s="394"/>
      <c r="C132" s="394"/>
      <c r="D132" s="103" t="s">
        <v>53</v>
      </c>
      <c r="E132" s="103">
        <f>E46</f>
        <v>0</v>
      </c>
      <c r="F132" s="103">
        <f>F46+F16+F57</f>
        <v>0</v>
      </c>
      <c r="G132" s="103">
        <f>G46+G16+G57</f>
        <v>0</v>
      </c>
      <c r="H132" s="103">
        <f t="shared" si="106"/>
        <v>0</v>
      </c>
      <c r="I132" s="103">
        <f t="shared" si="106"/>
        <v>0</v>
      </c>
      <c r="J132" s="103">
        <f t="shared" si="106"/>
        <v>0</v>
      </c>
      <c r="K132" s="103">
        <f t="shared" si="106"/>
        <v>0</v>
      </c>
      <c r="L132" s="103">
        <f t="shared" si="106"/>
        <v>0</v>
      </c>
      <c r="M132" s="103">
        <f>M46+M16+M57</f>
        <v>0</v>
      </c>
      <c r="N132" s="103">
        <f t="shared" si="107"/>
        <v>0</v>
      </c>
      <c r="O132" s="103">
        <f t="shared" si="107"/>
        <v>0</v>
      </c>
      <c r="P132" s="103">
        <f>P46+P16+P57</f>
        <v>0</v>
      </c>
      <c r="Q132" s="103">
        <f t="shared" si="108"/>
        <v>0</v>
      </c>
      <c r="R132" s="141">
        <f t="shared" si="108"/>
        <v>0</v>
      </c>
      <c r="S132" s="103">
        <f>S46+S16+S57</f>
        <v>0</v>
      </c>
      <c r="T132" s="103">
        <f t="shared" si="109"/>
        <v>0</v>
      </c>
      <c r="U132" s="103">
        <f t="shared" si="109"/>
        <v>0</v>
      </c>
      <c r="V132" s="103">
        <f t="shared" si="109"/>
        <v>0</v>
      </c>
      <c r="W132" s="103">
        <f t="shared" si="109"/>
        <v>0</v>
      </c>
      <c r="X132" s="103">
        <f t="shared" si="109"/>
        <v>0</v>
      </c>
      <c r="Y132" s="103">
        <f t="shared" si="109"/>
        <v>0</v>
      </c>
      <c r="Z132" s="103">
        <f t="shared" si="109"/>
        <v>0</v>
      </c>
      <c r="AA132" s="103">
        <f t="shared" si="109"/>
        <v>0</v>
      </c>
      <c r="AB132" s="103">
        <f t="shared" si="109"/>
        <v>0</v>
      </c>
      <c r="AC132" s="103">
        <f t="shared" si="109"/>
        <v>0</v>
      </c>
      <c r="AD132" s="103">
        <f t="shared" si="109"/>
        <v>0</v>
      </c>
      <c r="AE132" s="103">
        <f t="shared" si="109"/>
        <v>0</v>
      </c>
      <c r="AF132" s="103">
        <f t="shared" si="109"/>
        <v>0</v>
      </c>
      <c r="AG132" s="103">
        <f t="shared" si="109"/>
        <v>0</v>
      </c>
      <c r="AH132" s="103">
        <f t="shared" si="109"/>
        <v>0</v>
      </c>
      <c r="AI132" s="103">
        <f t="shared" si="109"/>
        <v>0</v>
      </c>
      <c r="AJ132" s="103">
        <f t="shared" si="109"/>
        <v>0</v>
      </c>
      <c r="AK132" s="103">
        <f t="shared" si="109"/>
        <v>0</v>
      </c>
      <c r="AL132" s="103">
        <f t="shared" si="109"/>
        <v>0</v>
      </c>
      <c r="AM132" s="103">
        <f t="shared" si="109"/>
        <v>0</v>
      </c>
      <c r="AN132" s="103">
        <f t="shared" si="109"/>
        <v>0</v>
      </c>
      <c r="AO132" s="103">
        <f t="shared" si="109"/>
        <v>0</v>
      </c>
      <c r="AP132" s="103">
        <f t="shared" si="109"/>
        <v>0</v>
      </c>
      <c r="AQ132" s="103">
        <f t="shared" si="109"/>
        <v>0</v>
      </c>
      <c r="AR132" s="387"/>
      <c r="AS132" s="387"/>
    </row>
    <row r="133" spans="1:45" s="108" customFormat="1" ht="12.75" customHeight="1">
      <c r="A133" s="394"/>
      <c r="B133" s="394"/>
      <c r="C133" s="394"/>
      <c r="D133" s="98" t="s">
        <v>41</v>
      </c>
      <c r="E133" s="98">
        <f>E47+E17+E58</f>
        <v>7616.44</v>
      </c>
      <c r="F133" s="98">
        <f>F47+F17+F58</f>
        <v>2689.5</v>
      </c>
      <c r="G133" s="98">
        <f>F133/E133*100</f>
        <v>35.311772954293609</v>
      </c>
      <c r="H133" s="98">
        <f>H47+H17+H58</f>
        <v>0</v>
      </c>
      <c r="I133" s="98">
        <f t="shared" si="106"/>
        <v>0</v>
      </c>
      <c r="J133" s="98">
        <f t="shared" si="106"/>
        <v>0</v>
      </c>
      <c r="K133" s="98">
        <f t="shared" si="106"/>
        <v>160.9</v>
      </c>
      <c r="L133" s="98">
        <f t="shared" si="106"/>
        <v>160.9</v>
      </c>
      <c r="M133" s="98">
        <f>SUM(L133/K133*100)</f>
        <v>100</v>
      </c>
      <c r="N133" s="98">
        <f t="shared" si="107"/>
        <v>160.9</v>
      </c>
      <c r="O133" s="98">
        <f t="shared" si="107"/>
        <v>160.9</v>
      </c>
      <c r="P133" s="98">
        <f>P47+P17+P58</f>
        <v>100</v>
      </c>
      <c r="Q133" s="98">
        <f t="shared" si="108"/>
        <v>604.1</v>
      </c>
      <c r="R133" s="184">
        <f t="shared" si="108"/>
        <v>604.1</v>
      </c>
      <c r="S133" s="98">
        <f>SUM(R133/Q133*100)</f>
        <v>100</v>
      </c>
      <c r="T133" s="98">
        <f t="shared" si="109"/>
        <v>160.80000000000001</v>
      </c>
      <c r="U133" s="98">
        <f t="shared" si="109"/>
        <v>0</v>
      </c>
      <c r="V133" s="98">
        <f t="shared" si="109"/>
        <v>0</v>
      </c>
      <c r="W133" s="98">
        <f t="shared" si="109"/>
        <v>156</v>
      </c>
      <c r="X133" s="98">
        <f t="shared" si="109"/>
        <v>221.1</v>
      </c>
      <c r="Y133" s="98">
        <f t="shared" si="109"/>
        <v>141.73076923076923</v>
      </c>
      <c r="Z133" s="98">
        <f t="shared" si="109"/>
        <v>551.6</v>
      </c>
      <c r="AA133" s="98">
        <f t="shared" si="109"/>
        <v>0</v>
      </c>
      <c r="AB133" s="98">
        <f t="shared" si="109"/>
        <v>0</v>
      </c>
      <c r="AC133" s="98">
        <f t="shared" si="109"/>
        <v>418.5</v>
      </c>
      <c r="AD133" s="98">
        <f t="shared" si="109"/>
        <v>418.5</v>
      </c>
      <c r="AE133" s="98">
        <f t="shared" si="109"/>
        <v>100</v>
      </c>
      <c r="AF133" s="98">
        <f t="shared" si="109"/>
        <v>1846.1</v>
      </c>
      <c r="AG133" s="98">
        <f t="shared" si="109"/>
        <v>84.7</v>
      </c>
      <c r="AH133" s="98">
        <f t="shared" si="109"/>
        <v>17.963944856839873</v>
      </c>
      <c r="AI133" s="98">
        <f t="shared" si="109"/>
        <v>2177.04</v>
      </c>
      <c r="AJ133" s="98">
        <f t="shared" si="109"/>
        <v>232.7</v>
      </c>
      <c r="AK133" s="98">
        <f t="shared" si="109"/>
        <v>0</v>
      </c>
      <c r="AL133" s="98">
        <f t="shared" si="109"/>
        <v>1380.5</v>
      </c>
      <c r="AM133" s="98">
        <f t="shared" si="109"/>
        <v>210</v>
      </c>
      <c r="AN133" s="98">
        <f t="shared" si="109"/>
        <v>0</v>
      </c>
      <c r="AO133" s="98">
        <f t="shared" si="109"/>
        <v>0</v>
      </c>
      <c r="AP133" s="98">
        <f t="shared" si="109"/>
        <v>596.6</v>
      </c>
      <c r="AQ133" s="98">
        <f t="shared" si="109"/>
        <v>0</v>
      </c>
      <c r="AR133" s="387"/>
      <c r="AS133" s="387"/>
    </row>
    <row r="134" spans="1:45" ht="15.65" customHeight="1">
      <c r="A134" s="394"/>
      <c r="B134" s="394"/>
      <c r="C134" s="394"/>
      <c r="D134" s="103" t="s">
        <v>105</v>
      </c>
      <c r="E134" s="103">
        <f t="shared" ref="E134:F134" si="110">E49</f>
        <v>0</v>
      </c>
      <c r="F134" s="103">
        <f t="shared" si="110"/>
        <v>0</v>
      </c>
      <c r="G134" s="103">
        <v>0</v>
      </c>
      <c r="H134" s="103">
        <f t="shared" ref="H134:I134" si="111">H49</f>
        <v>0</v>
      </c>
      <c r="I134" s="103">
        <f t="shared" si="111"/>
        <v>0</v>
      </c>
      <c r="J134" s="103">
        <v>0</v>
      </c>
      <c r="K134" s="103">
        <f t="shared" ref="K134:L134" si="112">K49</f>
        <v>0</v>
      </c>
      <c r="L134" s="103">
        <f t="shared" si="112"/>
        <v>0</v>
      </c>
      <c r="M134" s="103">
        <v>0</v>
      </c>
      <c r="N134" s="103">
        <f t="shared" ref="N134:O134" si="113">N49</f>
        <v>0</v>
      </c>
      <c r="O134" s="103">
        <f t="shared" si="113"/>
        <v>0</v>
      </c>
      <c r="P134" s="103">
        <v>0</v>
      </c>
      <c r="Q134" s="103">
        <f t="shared" ref="Q134:AO134" si="114">Q49</f>
        <v>0</v>
      </c>
      <c r="R134" s="141">
        <f t="shared" si="114"/>
        <v>0</v>
      </c>
      <c r="S134" s="103">
        <f t="shared" si="114"/>
        <v>0</v>
      </c>
      <c r="T134" s="103">
        <f t="shared" si="114"/>
        <v>0</v>
      </c>
      <c r="U134" s="103">
        <f t="shared" si="114"/>
        <v>0</v>
      </c>
      <c r="V134" s="103">
        <f t="shared" si="114"/>
        <v>0</v>
      </c>
      <c r="W134" s="103">
        <f t="shared" si="114"/>
        <v>0</v>
      </c>
      <c r="X134" s="103">
        <f t="shared" si="114"/>
        <v>0</v>
      </c>
      <c r="Y134" s="103">
        <f t="shared" si="114"/>
        <v>0</v>
      </c>
      <c r="Z134" s="103">
        <f t="shared" si="114"/>
        <v>0</v>
      </c>
      <c r="AA134" s="103">
        <f t="shared" si="114"/>
        <v>0</v>
      </c>
      <c r="AB134" s="103">
        <f t="shared" si="114"/>
        <v>0</v>
      </c>
      <c r="AC134" s="103">
        <f t="shared" si="114"/>
        <v>0</v>
      </c>
      <c r="AD134" s="103">
        <f t="shared" si="114"/>
        <v>0</v>
      </c>
      <c r="AE134" s="103">
        <f t="shared" si="114"/>
        <v>0</v>
      </c>
      <c r="AF134" s="103">
        <f t="shared" si="114"/>
        <v>0</v>
      </c>
      <c r="AG134" s="103">
        <f t="shared" si="114"/>
        <v>0</v>
      </c>
      <c r="AH134" s="103">
        <f t="shared" si="114"/>
        <v>0</v>
      </c>
      <c r="AI134" s="103">
        <f t="shared" si="114"/>
        <v>0</v>
      </c>
      <c r="AJ134" s="103">
        <f t="shared" si="114"/>
        <v>0</v>
      </c>
      <c r="AK134" s="103">
        <f t="shared" si="114"/>
        <v>0</v>
      </c>
      <c r="AL134" s="103">
        <f t="shared" si="114"/>
        <v>0</v>
      </c>
      <c r="AM134" s="103">
        <f t="shared" si="114"/>
        <v>0</v>
      </c>
      <c r="AN134" s="103">
        <f t="shared" si="114"/>
        <v>0</v>
      </c>
      <c r="AO134" s="103">
        <f t="shared" si="114"/>
        <v>0</v>
      </c>
      <c r="AP134" s="131">
        <f>SUM(AP124+AP118+AP100)</f>
        <v>6086.1</v>
      </c>
      <c r="AQ134" s="131">
        <v>0</v>
      </c>
      <c r="AR134" s="387"/>
      <c r="AS134" s="387"/>
    </row>
    <row r="135" spans="1:45" ht="12.75" customHeight="1">
      <c r="A135" s="394" t="s">
        <v>121</v>
      </c>
      <c r="B135" s="394"/>
      <c r="C135" s="394"/>
      <c r="D135" s="157" t="s">
        <v>56</v>
      </c>
      <c r="E135" s="103">
        <f>E136+E137+E138</f>
        <v>22397.5</v>
      </c>
      <c r="F135" s="103">
        <f>F136+F137+F138</f>
        <v>22397</v>
      </c>
      <c r="G135" s="103">
        <f>SUM(F135/E135*100)</f>
        <v>99.99776760799196</v>
      </c>
      <c r="H135" s="103">
        <f t="shared" ref="H135:I135" si="115">H136+H137+H138</f>
        <v>0</v>
      </c>
      <c r="I135" s="103">
        <f t="shared" si="115"/>
        <v>0</v>
      </c>
      <c r="J135" s="103">
        <v>0</v>
      </c>
      <c r="K135" s="103">
        <f t="shared" ref="K135:L135" si="116">K136+K137+K138</f>
        <v>0</v>
      </c>
      <c r="L135" s="103">
        <f t="shared" si="116"/>
        <v>0</v>
      </c>
      <c r="M135" s="103">
        <v>0</v>
      </c>
      <c r="N135" s="103">
        <f t="shared" ref="N135:O135" si="117">N136+N137+N138</f>
        <v>0</v>
      </c>
      <c r="O135" s="103">
        <f t="shared" si="117"/>
        <v>0</v>
      </c>
      <c r="P135" s="103">
        <v>0</v>
      </c>
      <c r="Q135" s="103">
        <f t="shared" ref="Q135:AQ135" si="118">Q136+Q137+Q138</f>
        <v>0</v>
      </c>
      <c r="R135" s="141">
        <f t="shared" si="118"/>
        <v>0</v>
      </c>
      <c r="S135" s="103">
        <f t="shared" si="118"/>
        <v>0</v>
      </c>
      <c r="T135" s="103">
        <f t="shared" si="118"/>
        <v>144.69999999999999</v>
      </c>
      <c r="U135" s="103">
        <f t="shared" si="118"/>
        <v>144.69999999999999</v>
      </c>
      <c r="V135" s="103">
        <f>SUM(U135/T135*100)</f>
        <v>100</v>
      </c>
      <c r="W135" s="103">
        <f t="shared" si="118"/>
        <v>0</v>
      </c>
      <c r="X135" s="103">
        <f t="shared" si="118"/>
        <v>0</v>
      </c>
      <c r="Y135" s="103">
        <f t="shared" si="118"/>
        <v>0</v>
      </c>
      <c r="Z135" s="103">
        <f t="shared" si="118"/>
        <v>0</v>
      </c>
      <c r="AA135" s="103">
        <f t="shared" si="118"/>
        <v>0</v>
      </c>
      <c r="AB135" s="103">
        <f t="shared" si="118"/>
        <v>0</v>
      </c>
      <c r="AC135" s="103">
        <f t="shared" si="118"/>
        <v>0</v>
      </c>
      <c r="AD135" s="103">
        <f t="shared" si="118"/>
        <v>0</v>
      </c>
      <c r="AE135" s="103">
        <f t="shared" si="118"/>
        <v>0</v>
      </c>
      <c r="AF135" s="103">
        <f t="shared" si="118"/>
        <v>17588.8</v>
      </c>
      <c r="AG135" s="103">
        <f t="shared" si="118"/>
        <v>15624.1</v>
      </c>
      <c r="AH135" s="103">
        <f t="shared" si="118"/>
        <v>88.829823524060771</v>
      </c>
      <c r="AI135" s="103">
        <f t="shared" si="118"/>
        <v>0</v>
      </c>
      <c r="AJ135" s="103">
        <f t="shared" si="118"/>
        <v>0</v>
      </c>
      <c r="AK135" s="103">
        <f t="shared" si="118"/>
        <v>0</v>
      </c>
      <c r="AL135" s="103">
        <f t="shared" si="118"/>
        <v>4664</v>
      </c>
      <c r="AM135" s="103">
        <f t="shared" si="118"/>
        <v>1964.2</v>
      </c>
      <c r="AN135" s="103">
        <f t="shared" si="118"/>
        <v>42.114065180102919</v>
      </c>
      <c r="AO135" s="103">
        <f t="shared" si="118"/>
        <v>0</v>
      </c>
      <c r="AP135" s="103">
        <f t="shared" si="118"/>
        <v>4664</v>
      </c>
      <c r="AQ135" s="103">
        <f t="shared" si="118"/>
        <v>0</v>
      </c>
      <c r="AR135" s="403"/>
      <c r="AS135" s="403"/>
    </row>
    <row r="136" spans="1:45" ht="16.3" customHeight="1">
      <c r="A136" s="394"/>
      <c r="B136" s="394"/>
      <c r="C136" s="394"/>
      <c r="D136" s="157" t="s">
        <v>104</v>
      </c>
      <c r="E136" s="103">
        <f t="shared" ref="E136:T139" si="119">E51</f>
        <v>0</v>
      </c>
      <c r="F136" s="103">
        <f t="shared" si="119"/>
        <v>0</v>
      </c>
      <c r="G136" s="150">
        <v>0</v>
      </c>
      <c r="H136" s="103">
        <f t="shared" ref="H136:I139" si="120">H51</f>
        <v>0</v>
      </c>
      <c r="I136" s="103">
        <f t="shared" si="120"/>
        <v>0</v>
      </c>
      <c r="J136" s="103">
        <v>0</v>
      </c>
      <c r="K136" s="103">
        <f t="shared" ref="K136:L139" si="121">K51</f>
        <v>0</v>
      </c>
      <c r="L136" s="103">
        <f t="shared" si="121"/>
        <v>0</v>
      </c>
      <c r="M136" s="103">
        <v>0</v>
      </c>
      <c r="N136" s="103">
        <f t="shared" ref="N136:O139" si="122">N51</f>
        <v>0</v>
      </c>
      <c r="O136" s="103">
        <f t="shared" si="122"/>
        <v>0</v>
      </c>
      <c r="P136" s="103">
        <v>0</v>
      </c>
      <c r="Q136" s="103">
        <f t="shared" ref="Q136:AO139" si="123">Q51</f>
        <v>0</v>
      </c>
      <c r="R136" s="141">
        <f t="shared" si="123"/>
        <v>0</v>
      </c>
      <c r="S136" s="103">
        <f t="shared" si="123"/>
        <v>0</v>
      </c>
      <c r="T136" s="103">
        <f t="shared" si="123"/>
        <v>0</v>
      </c>
      <c r="U136" s="103">
        <f t="shared" si="123"/>
        <v>0</v>
      </c>
      <c r="V136" s="150">
        <v>0</v>
      </c>
      <c r="W136" s="103">
        <f t="shared" si="123"/>
        <v>0</v>
      </c>
      <c r="X136" s="103">
        <f t="shared" si="123"/>
        <v>0</v>
      </c>
      <c r="Y136" s="103">
        <f t="shared" si="123"/>
        <v>0</v>
      </c>
      <c r="Z136" s="103">
        <f t="shared" si="123"/>
        <v>0</v>
      </c>
      <c r="AA136" s="103">
        <f t="shared" si="123"/>
        <v>0</v>
      </c>
      <c r="AB136" s="103">
        <f t="shared" si="123"/>
        <v>0</v>
      </c>
      <c r="AC136" s="103">
        <f t="shared" si="123"/>
        <v>0</v>
      </c>
      <c r="AD136" s="103">
        <f t="shared" si="123"/>
        <v>0</v>
      </c>
      <c r="AE136" s="103">
        <f t="shared" si="123"/>
        <v>0</v>
      </c>
      <c r="AF136" s="103">
        <f t="shared" si="123"/>
        <v>0</v>
      </c>
      <c r="AG136" s="103">
        <f t="shared" si="123"/>
        <v>0</v>
      </c>
      <c r="AH136" s="103">
        <f t="shared" si="123"/>
        <v>0</v>
      </c>
      <c r="AI136" s="103">
        <f t="shared" si="123"/>
        <v>0</v>
      </c>
      <c r="AJ136" s="103">
        <f t="shared" si="123"/>
        <v>0</v>
      </c>
      <c r="AK136" s="103">
        <f t="shared" si="123"/>
        <v>0</v>
      </c>
      <c r="AL136" s="103">
        <f t="shared" si="123"/>
        <v>0</v>
      </c>
      <c r="AM136" s="103">
        <f t="shared" si="123"/>
        <v>0</v>
      </c>
      <c r="AN136" s="103">
        <f t="shared" si="123"/>
        <v>0</v>
      </c>
      <c r="AO136" s="103">
        <f t="shared" si="123"/>
        <v>0</v>
      </c>
      <c r="AP136" s="103">
        <v>0</v>
      </c>
      <c r="AQ136" s="131">
        <v>0</v>
      </c>
      <c r="AR136" s="404"/>
      <c r="AS136" s="404"/>
    </row>
    <row r="137" spans="1:45" ht="12.75" customHeight="1">
      <c r="A137" s="394"/>
      <c r="B137" s="394"/>
      <c r="C137" s="394"/>
      <c r="D137" s="103" t="s">
        <v>53</v>
      </c>
      <c r="E137" s="103">
        <f t="shared" si="119"/>
        <v>0</v>
      </c>
      <c r="F137" s="103">
        <f t="shared" si="119"/>
        <v>0</v>
      </c>
      <c r="G137" s="98">
        <v>0</v>
      </c>
      <c r="H137" s="103">
        <f t="shared" si="120"/>
        <v>0</v>
      </c>
      <c r="I137" s="103">
        <f t="shared" si="120"/>
        <v>0</v>
      </c>
      <c r="J137" s="103">
        <v>0</v>
      </c>
      <c r="K137" s="103">
        <f t="shared" si="121"/>
        <v>0</v>
      </c>
      <c r="L137" s="103">
        <f t="shared" si="121"/>
        <v>0</v>
      </c>
      <c r="M137" s="103">
        <v>0</v>
      </c>
      <c r="N137" s="103">
        <f t="shared" si="122"/>
        <v>0</v>
      </c>
      <c r="O137" s="103">
        <f t="shared" si="122"/>
        <v>0</v>
      </c>
      <c r="P137" s="103">
        <v>0</v>
      </c>
      <c r="Q137" s="103">
        <f t="shared" si="123"/>
        <v>0</v>
      </c>
      <c r="R137" s="141">
        <f t="shared" si="123"/>
        <v>0</v>
      </c>
      <c r="S137" s="103">
        <f t="shared" si="123"/>
        <v>0</v>
      </c>
      <c r="T137" s="103">
        <f t="shared" si="123"/>
        <v>0</v>
      </c>
      <c r="U137" s="103">
        <f t="shared" si="123"/>
        <v>0</v>
      </c>
      <c r="V137" s="98">
        <v>0</v>
      </c>
      <c r="W137" s="103">
        <f t="shared" si="123"/>
        <v>0</v>
      </c>
      <c r="X137" s="103">
        <f t="shared" si="123"/>
        <v>0</v>
      </c>
      <c r="Y137" s="103">
        <f t="shared" si="123"/>
        <v>0</v>
      </c>
      <c r="Z137" s="103">
        <f t="shared" si="123"/>
        <v>0</v>
      </c>
      <c r="AA137" s="103">
        <f t="shared" si="123"/>
        <v>0</v>
      </c>
      <c r="AB137" s="103">
        <f t="shared" si="123"/>
        <v>0</v>
      </c>
      <c r="AC137" s="103">
        <f t="shared" si="123"/>
        <v>0</v>
      </c>
      <c r="AD137" s="103">
        <f t="shared" si="123"/>
        <v>0</v>
      </c>
      <c r="AE137" s="103">
        <f t="shared" si="123"/>
        <v>0</v>
      </c>
      <c r="AF137" s="103">
        <f t="shared" si="123"/>
        <v>0</v>
      </c>
      <c r="AG137" s="103">
        <f t="shared" si="123"/>
        <v>0</v>
      </c>
      <c r="AH137" s="103">
        <f t="shared" si="123"/>
        <v>0</v>
      </c>
      <c r="AI137" s="103">
        <f t="shared" si="123"/>
        <v>0</v>
      </c>
      <c r="AJ137" s="103">
        <f t="shared" si="123"/>
        <v>0</v>
      </c>
      <c r="AK137" s="103">
        <f t="shared" si="123"/>
        <v>0</v>
      </c>
      <c r="AL137" s="103">
        <f t="shared" si="123"/>
        <v>0</v>
      </c>
      <c r="AM137" s="103">
        <f t="shared" si="123"/>
        <v>0</v>
      </c>
      <c r="AN137" s="103">
        <f t="shared" si="123"/>
        <v>0</v>
      </c>
      <c r="AO137" s="103">
        <f t="shared" si="123"/>
        <v>0</v>
      </c>
      <c r="AP137" s="103">
        <v>0</v>
      </c>
      <c r="AQ137" s="131">
        <v>0</v>
      </c>
      <c r="AR137" s="404"/>
      <c r="AS137" s="404"/>
    </row>
    <row r="138" spans="1:45" s="108" customFormat="1" ht="12.75" customHeight="1">
      <c r="A138" s="394"/>
      <c r="B138" s="394"/>
      <c r="C138" s="394"/>
      <c r="D138" s="98" t="s">
        <v>41</v>
      </c>
      <c r="E138" s="98">
        <f>E53</f>
        <v>22397.5</v>
      </c>
      <c r="F138" s="98">
        <f t="shared" si="119"/>
        <v>22397</v>
      </c>
      <c r="G138" s="98">
        <f>SUM(F138/E138*100)</f>
        <v>99.99776760799196</v>
      </c>
      <c r="H138" s="98">
        <f t="shared" si="119"/>
        <v>0</v>
      </c>
      <c r="I138" s="98">
        <f t="shared" si="119"/>
        <v>0</v>
      </c>
      <c r="J138" s="98">
        <f t="shared" si="119"/>
        <v>0</v>
      </c>
      <c r="K138" s="98">
        <f t="shared" si="119"/>
        <v>0</v>
      </c>
      <c r="L138" s="98">
        <f t="shared" si="119"/>
        <v>0</v>
      </c>
      <c r="M138" s="98">
        <f t="shared" si="119"/>
        <v>0</v>
      </c>
      <c r="N138" s="98">
        <f t="shared" si="119"/>
        <v>0</v>
      </c>
      <c r="O138" s="98">
        <f t="shared" si="119"/>
        <v>0</v>
      </c>
      <c r="P138" s="98">
        <f t="shared" si="119"/>
        <v>0</v>
      </c>
      <c r="Q138" s="98">
        <f t="shared" si="119"/>
        <v>0</v>
      </c>
      <c r="R138" s="184">
        <f t="shared" si="119"/>
        <v>0</v>
      </c>
      <c r="S138" s="98">
        <f t="shared" si="119"/>
        <v>0</v>
      </c>
      <c r="T138" s="98">
        <f t="shared" si="119"/>
        <v>144.69999999999999</v>
      </c>
      <c r="U138" s="98">
        <f t="shared" si="123"/>
        <v>144.69999999999999</v>
      </c>
      <c r="V138" s="98">
        <f>SUM(U138/T138*100)</f>
        <v>100</v>
      </c>
      <c r="W138" s="98">
        <f t="shared" si="123"/>
        <v>0</v>
      </c>
      <c r="X138" s="98">
        <f t="shared" si="123"/>
        <v>0</v>
      </c>
      <c r="Y138" s="98">
        <f t="shared" si="123"/>
        <v>0</v>
      </c>
      <c r="Z138" s="98">
        <f t="shared" si="123"/>
        <v>0</v>
      </c>
      <c r="AA138" s="98">
        <f t="shared" si="123"/>
        <v>0</v>
      </c>
      <c r="AB138" s="98">
        <f t="shared" si="123"/>
        <v>0</v>
      </c>
      <c r="AC138" s="98">
        <f t="shared" si="123"/>
        <v>0</v>
      </c>
      <c r="AD138" s="98">
        <f t="shared" si="123"/>
        <v>0</v>
      </c>
      <c r="AE138" s="98">
        <f t="shared" si="123"/>
        <v>0</v>
      </c>
      <c r="AF138" s="98">
        <f t="shared" si="123"/>
        <v>17588.8</v>
      </c>
      <c r="AG138" s="98">
        <f t="shared" si="123"/>
        <v>15624.1</v>
      </c>
      <c r="AH138" s="98">
        <f t="shared" si="123"/>
        <v>88.829823524060771</v>
      </c>
      <c r="AI138" s="98">
        <f t="shared" si="123"/>
        <v>0</v>
      </c>
      <c r="AJ138" s="98">
        <f t="shared" si="123"/>
        <v>0</v>
      </c>
      <c r="AK138" s="98">
        <f t="shared" si="123"/>
        <v>0</v>
      </c>
      <c r="AL138" s="98">
        <f t="shared" si="123"/>
        <v>4664</v>
      </c>
      <c r="AM138" s="98">
        <f t="shared" si="123"/>
        <v>1964.2</v>
      </c>
      <c r="AN138" s="98">
        <f t="shared" si="123"/>
        <v>42.114065180102919</v>
      </c>
      <c r="AO138" s="98">
        <f t="shared" si="123"/>
        <v>0</v>
      </c>
      <c r="AP138" s="98">
        <f t="shared" ref="AP138:AQ138" si="124">AP53</f>
        <v>4664</v>
      </c>
      <c r="AQ138" s="98">
        <f t="shared" si="124"/>
        <v>0</v>
      </c>
      <c r="AR138" s="404"/>
      <c r="AS138" s="404"/>
    </row>
    <row r="139" spans="1:45" ht="14.95" customHeight="1">
      <c r="A139" s="394"/>
      <c r="B139" s="394"/>
      <c r="C139" s="394"/>
      <c r="D139" s="103" t="s">
        <v>105</v>
      </c>
      <c r="E139" s="103">
        <f t="shared" si="119"/>
        <v>0</v>
      </c>
      <c r="F139" s="103">
        <f t="shared" si="119"/>
        <v>0</v>
      </c>
      <c r="G139" s="103">
        <v>0</v>
      </c>
      <c r="H139" s="103">
        <f t="shared" si="120"/>
        <v>0</v>
      </c>
      <c r="I139" s="103">
        <f t="shared" si="120"/>
        <v>0</v>
      </c>
      <c r="J139" s="103">
        <v>0</v>
      </c>
      <c r="K139" s="103">
        <f t="shared" si="121"/>
        <v>0</v>
      </c>
      <c r="L139" s="103">
        <f t="shared" si="121"/>
        <v>0</v>
      </c>
      <c r="M139" s="103">
        <v>0</v>
      </c>
      <c r="N139" s="103">
        <f t="shared" si="122"/>
        <v>0</v>
      </c>
      <c r="O139" s="103">
        <f t="shared" si="122"/>
        <v>0</v>
      </c>
      <c r="P139" s="103">
        <v>0</v>
      </c>
      <c r="Q139" s="103">
        <f t="shared" si="123"/>
        <v>0</v>
      </c>
      <c r="R139" s="141">
        <f t="shared" si="123"/>
        <v>0</v>
      </c>
      <c r="S139" s="103">
        <f t="shared" si="123"/>
        <v>0</v>
      </c>
      <c r="T139" s="103">
        <f t="shared" si="123"/>
        <v>0</v>
      </c>
      <c r="U139" s="103">
        <f t="shared" si="123"/>
        <v>0</v>
      </c>
      <c r="V139" s="103">
        <f t="shared" si="123"/>
        <v>0</v>
      </c>
      <c r="W139" s="103">
        <f t="shared" si="123"/>
        <v>0</v>
      </c>
      <c r="X139" s="103">
        <f t="shared" si="123"/>
        <v>0</v>
      </c>
      <c r="Y139" s="103">
        <f t="shared" si="123"/>
        <v>0</v>
      </c>
      <c r="Z139" s="103">
        <f t="shared" si="123"/>
        <v>0</v>
      </c>
      <c r="AA139" s="103">
        <f t="shared" si="123"/>
        <v>0</v>
      </c>
      <c r="AB139" s="103">
        <f t="shared" si="123"/>
        <v>0</v>
      </c>
      <c r="AC139" s="103">
        <f t="shared" si="123"/>
        <v>0</v>
      </c>
      <c r="AD139" s="103">
        <f t="shared" si="123"/>
        <v>0</v>
      </c>
      <c r="AE139" s="103">
        <f t="shared" si="123"/>
        <v>0</v>
      </c>
      <c r="AF139" s="103">
        <f t="shared" si="123"/>
        <v>0</v>
      </c>
      <c r="AG139" s="103">
        <f t="shared" si="123"/>
        <v>0</v>
      </c>
      <c r="AH139" s="103">
        <f t="shared" si="123"/>
        <v>0</v>
      </c>
      <c r="AI139" s="103">
        <f t="shared" si="123"/>
        <v>0</v>
      </c>
      <c r="AJ139" s="103">
        <f t="shared" si="123"/>
        <v>0</v>
      </c>
      <c r="AK139" s="103">
        <f t="shared" si="123"/>
        <v>0</v>
      </c>
      <c r="AL139" s="103">
        <f t="shared" si="123"/>
        <v>0</v>
      </c>
      <c r="AM139" s="103">
        <f t="shared" si="123"/>
        <v>0</v>
      </c>
      <c r="AN139" s="103">
        <f t="shared" si="123"/>
        <v>0</v>
      </c>
      <c r="AO139" s="103">
        <f>AO54</f>
        <v>0</v>
      </c>
      <c r="AP139" s="103">
        <v>0</v>
      </c>
      <c r="AQ139" s="103">
        <v>0</v>
      </c>
      <c r="AR139" s="404"/>
      <c r="AS139" s="404"/>
    </row>
    <row r="140" spans="1:45" ht="24.8" customHeight="1">
      <c r="A140" s="178"/>
      <c r="B140" s="178"/>
      <c r="C140" s="178"/>
      <c r="D140" s="129"/>
      <c r="E140" s="129"/>
      <c r="F140" s="129"/>
      <c r="G140" s="129"/>
      <c r="H140" s="129"/>
      <c r="I140" s="129"/>
      <c r="J140" s="129"/>
      <c r="K140" s="129"/>
      <c r="L140" s="129"/>
      <c r="M140" s="129"/>
      <c r="N140" s="129"/>
      <c r="O140" s="129"/>
      <c r="P140" s="129"/>
      <c r="Q140" s="129"/>
      <c r="R140" s="191"/>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30"/>
      <c r="AS140" s="130"/>
    </row>
    <row r="141" spans="1:45" s="136" customFormat="1" ht="14.3">
      <c r="A141" s="411" t="s">
        <v>192</v>
      </c>
      <c r="B141" s="412"/>
      <c r="C141" s="412"/>
      <c r="D141" s="412"/>
      <c r="E141" s="412"/>
      <c r="F141" s="132"/>
      <c r="G141" s="413" t="s">
        <v>32</v>
      </c>
      <c r="H141" s="413"/>
      <c r="I141" s="413"/>
      <c r="J141" s="413"/>
      <c r="K141" s="413"/>
      <c r="L141" s="413"/>
      <c r="M141" s="413"/>
      <c r="N141" s="132"/>
      <c r="O141" s="132"/>
      <c r="P141" s="133"/>
      <c r="Q141" s="134"/>
      <c r="R141" s="192"/>
      <c r="S141" s="133"/>
      <c r="T141" s="134"/>
      <c r="U141" s="134"/>
      <c r="V141" s="133"/>
      <c r="W141" s="134"/>
      <c r="X141" s="135"/>
      <c r="Y141" s="133"/>
      <c r="Z141" s="134"/>
      <c r="AA141" s="134"/>
      <c r="AB141" s="134"/>
      <c r="AC141" s="134"/>
      <c r="AD141" s="134"/>
      <c r="AE141" s="134"/>
      <c r="AF141" s="134"/>
      <c r="AG141" s="134"/>
      <c r="AH141" s="134"/>
      <c r="AI141" s="134"/>
      <c r="AJ141" s="134"/>
      <c r="AK141" s="134"/>
      <c r="AL141" s="134"/>
      <c r="AM141" s="134"/>
      <c r="AN141" s="134"/>
      <c r="AO141" s="134"/>
      <c r="AP141" s="133"/>
      <c r="AQ141" s="133"/>
    </row>
    <row r="142" spans="1:45" s="136" customFormat="1" ht="23.95" customHeight="1">
      <c r="A142" s="411" t="s">
        <v>93</v>
      </c>
      <c r="B142" s="412"/>
      <c r="C142" s="412"/>
      <c r="D142" s="412"/>
      <c r="E142" s="132"/>
      <c r="F142" s="132"/>
      <c r="G142" s="414" t="s">
        <v>33</v>
      </c>
      <c r="H142" s="413"/>
      <c r="I142" s="413"/>
      <c r="J142" s="413"/>
      <c r="K142" s="413"/>
      <c r="L142" s="413"/>
      <c r="M142" s="413"/>
      <c r="N142" s="413"/>
      <c r="O142" s="413"/>
      <c r="P142" s="133"/>
      <c r="Q142" s="134"/>
      <c r="R142" s="192"/>
      <c r="S142" s="147"/>
      <c r="T142" s="134"/>
      <c r="U142" s="134"/>
      <c r="V142" s="133"/>
      <c r="W142" s="134"/>
      <c r="X142" s="135"/>
      <c r="Y142" s="133"/>
      <c r="Z142" s="134"/>
      <c r="AA142" s="134"/>
      <c r="AB142" s="134"/>
      <c r="AC142" s="134"/>
      <c r="AD142" s="134"/>
      <c r="AE142" s="134"/>
      <c r="AF142" s="134"/>
      <c r="AG142" s="134"/>
      <c r="AH142" s="134"/>
      <c r="AI142" s="134"/>
      <c r="AJ142" s="134"/>
      <c r="AK142" s="134"/>
      <c r="AL142" s="134"/>
      <c r="AM142" s="134"/>
      <c r="AN142" s="134"/>
      <c r="AO142" s="134"/>
      <c r="AP142" s="133"/>
      <c r="AQ142" s="133"/>
    </row>
    <row r="143" spans="1:45" s="136" customFormat="1" ht="18" customHeight="1">
      <c r="A143" s="411" t="s">
        <v>171</v>
      </c>
      <c r="B143" s="412"/>
      <c r="C143" s="412"/>
      <c r="D143" s="412"/>
      <c r="E143" s="412"/>
      <c r="F143" s="132"/>
      <c r="G143" s="414" t="s">
        <v>172</v>
      </c>
      <c r="H143" s="413"/>
      <c r="I143" s="413"/>
      <c r="J143" s="413"/>
      <c r="K143" s="413"/>
      <c r="L143" s="413"/>
      <c r="M143" s="413"/>
      <c r="N143" s="413"/>
      <c r="O143" s="413"/>
      <c r="P143" s="93"/>
      <c r="Q143" s="92"/>
      <c r="R143" s="146"/>
      <c r="S143" s="145"/>
      <c r="T143" s="92"/>
      <c r="U143" s="134"/>
      <c r="V143" s="133"/>
      <c r="W143" s="134"/>
      <c r="X143" s="135"/>
      <c r="Y143" s="133"/>
      <c r="Z143" s="134"/>
      <c r="AA143" s="134"/>
      <c r="AB143" s="134"/>
      <c r="AC143" s="134"/>
      <c r="AD143" s="134"/>
      <c r="AE143" s="134"/>
      <c r="AF143" s="134"/>
      <c r="AG143" s="134"/>
      <c r="AH143" s="134"/>
      <c r="AI143" s="134"/>
      <c r="AJ143" s="134"/>
      <c r="AK143" s="134"/>
      <c r="AL143" s="134"/>
      <c r="AM143" s="134"/>
      <c r="AN143" s="134"/>
      <c r="AO143" s="134"/>
      <c r="AP143" s="133"/>
      <c r="AQ143" s="133"/>
    </row>
    <row r="144" spans="1:45" s="136" customFormat="1" ht="14.3">
      <c r="A144" s="179"/>
      <c r="B144" s="179" t="s">
        <v>34</v>
      </c>
      <c r="C144" s="180"/>
      <c r="D144" s="137"/>
      <c r="E144" s="132"/>
      <c r="F144" s="132"/>
      <c r="G144" s="132"/>
      <c r="H144" s="132"/>
      <c r="I144" s="132"/>
      <c r="J144" s="138"/>
      <c r="K144" s="132" t="s">
        <v>34</v>
      </c>
      <c r="L144" s="132"/>
      <c r="M144" s="406"/>
      <c r="N144" s="406"/>
      <c r="O144" s="132"/>
      <c r="P144" s="143"/>
      <c r="Q144" s="92"/>
      <c r="R144" s="146"/>
      <c r="S144" s="145"/>
      <c r="T144" s="144"/>
      <c r="U144" s="134"/>
      <c r="V144" s="133"/>
      <c r="W144" s="134"/>
      <c r="X144" s="135"/>
      <c r="Y144" s="133"/>
      <c r="Z144" s="134"/>
      <c r="AA144" s="134"/>
      <c r="AB144" s="134"/>
      <c r="AC144" s="134"/>
      <c r="AD144" s="134"/>
      <c r="AE144" s="134"/>
      <c r="AF144" s="134"/>
      <c r="AG144" s="134"/>
      <c r="AH144" s="134"/>
      <c r="AI144" s="134"/>
      <c r="AJ144" s="134"/>
      <c r="AK144" s="134"/>
      <c r="AL144" s="134"/>
      <c r="AM144" s="134"/>
      <c r="AN144" s="134"/>
      <c r="AO144" s="134"/>
      <c r="AP144" s="133"/>
      <c r="AQ144" s="133"/>
    </row>
    <row r="145" spans="1:20" ht="23.3" customHeight="1">
      <c r="A145" s="407" t="s">
        <v>57</v>
      </c>
      <c r="B145" s="408"/>
      <c r="C145" s="408"/>
      <c r="D145" s="408"/>
      <c r="E145" s="408"/>
      <c r="F145" s="408"/>
      <c r="G145" s="409"/>
      <c r="H145" s="409"/>
      <c r="I145" s="90"/>
      <c r="J145" s="139"/>
      <c r="K145" s="90"/>
      <c r="L145" s="90"/>
      <c r="M145" s="139"/>
      <c r="N145" s="90"/>
      <c r="O145" s="90"/>
      <c r="P145" s="93"/>
      <c r="Q145" s="92"/>
      <c r="R145" s="146"/>
      <c r="S145" s="145"/>
      <c r="T145" s="92"/>
    </row>
    <row r="146" spans="1:20" ht="14.3" customHeight="1">
      <c r="A146" s="407" t="s">
        <v>160</v>
      </c>
      <c r="B146" s="408"/>
      <c r="C146" s="408"/>
      <c r="D146" s="408"/>
      <c r="E146" s="408"/>
      <c r="F146" s="408"/>
      <c r="G146" s="409"/>
      <c r="H146" s="409"/>
      <c r="I146" s="90"/>
      <c r="J146" s="139"/>
      <c r="K146" s="90"/>
      <c r="L146" s="90"/>
      <c r="M146" s="139"/>
      <c r="N146" s="90"/>
      <c r="O146" s="90"/>
      <c r="P146" s="93"/>
      <c r="Q146" s="92"/>
      <c r="R146" s="146"/>
      <c r="S146" s="145"/>
      <c r="T146" s="92"/>
    </row>
    <row r="147" spans="1:20">
      <c r="A147" s="407" t="s">
        <v>58</v>
      </c>
      <c r="B147" s="410"/>
      <c r="C147" s="410"/>
      <c r="D147" s="410"/>
      <c r="E147" s="409"/>
      <c r="F147" s="409"/>
      <c r="G147" s="409"/>
      <c r="H147" s="409"/>
      <c r="P147" s="93"/>
      <c r="Q147" s="92"/>
      <c r="R147" s="146"/>
      <c r="S147" s="146"/>
      <c r="T147" s="92"/>
    </row>
  </sheetData>
  <mergeCells count="176">
    <mergeCell ref="M144:N144"/>
    <mergeCell ref="A145:H145"/>
    <mergeCell ref="A146:H146"/>
    <mergeCell ref="A147:H147"/>
    <mergeCell ref="A141:E141"/>
    <mergeCell ref="G141:M141"/>
    <mergeCell ref="A142:D142"/>
    <mergeCell ref="G142:O142"/>
    <mergeCell ref="A143:E143"/>
    <mergeCell ref="G143:O143"/>
    <mergeCell ref="A130:C134"/>
    <mergeCell ref="AR130:AR134"/>
    <mergeCell ref="AS130:AS134"/>
    <mergeCell ref="A135:C139"/>
    <mergeCell ref="AR135:AR139"/>
    <mergeCell ref="AS135:AS139"/>
    <mergeCell ref="A119:C119"/>
    <mergeCell ref="A120:C124"/>
    <mergeCell ref="AR120:AR124"/>
    <mergeCell ref="AS120:AS124"/>
    <mergeCell ref="A125:C129"/>
    <mergeCell ref="AR125:AR129"/>
    <mergeCell ref="AS125:AS129"/>
    <mergeCell ref="A109:C113"/>
    <mergeCell ref="AR109:AR113"/>
    <mergeCell ref="AS109:AS113"/>
    <mergeCell ref="A114:C118"/>
    <mergeCell ref="AR114:AR118"/>
    <mergeCell ref="AS114:AS118"/>
    <mergeCell ref="A98:C102"/>
    <mergeCell ref="AR98:AR102"/>
    <mergeCell ref="AS98:AS102"/>
    <mergeCell ref="A103:C108"/>
    <mergeCell ref="AR103:AR108"/>
    <mergeCell ref="AS103:AS108"/>
    <mergeCell ref="B92:AS92"/>
    <mergeCell ref="A93:A97"/>
    <mergeCell ref="B93:B97"/>
    <mergeCell ref="C93:C97"/>
    <mergeCell ref="AR93:AR97"/>
    <mergeCell ref="AS93:AS97"/>
    <mergeCell ref="A81:A86"/>
    <mergeCell ref="B81:B86"/>
    <mergeCell ref="C81:C86"/>
    <mergeCell ref="AR81:AR86"/>
    <mergeCell ref="AS81:AS86"/>
    <mergeCell ref="A87:C91"/>
    <mergeCell ref="AR87:AR91"/>
    <mergeCell ref="AS87:AS91"/>
    <mergeCell ref="A70:C74"/>
    <mergeCell ref="AR70:AR74"/>
    <mergeCell ref="AS70:AS74"/>
    <mergeCell ref="B75:AS75"/>
    <mergeCell ref="A76:A80"/>
    <mergeCell ref="B76:B80"/>
    <mergeCell ref="C76:C80"/>
    <mergeCell ref="AR76:AR80"/>
    <mergeCell ref="AS76:AS80"/>
    <mergeCell ref="A60:A63"/>
    <mergeCell ref="B60:B63"/>
    <mergeCell ref="C60:C63"/>
    <mergeCell ref="AR60:AR64"/>
    <mergeCell ref="AS60:AS64"/>
    <mergeCell ref="A65:A68"/>
    <mergeCell ref="B65:B68"/>
    <mergeCell ref="C65:C68"/>
    <mergeCell ref="AR65:AR68"/>
    <mergeCell ref="AS65:AS68"/>
    <mergeCell ref="A50:A54"/>
    <mergeCell ref="B50:B54"/>
    <mergeCell ref="C50:C54"/>
    <mergeCell ref="AR50:AR54"/>
    <mergeCell ref="AS50:AS54"/>
    <mergeCell ref="A55:A59"/>
    <mergeCell ref="B55:B59"/>
    <mergeCell ref="C55:C58"/>
    <mergeCell ref="AR55:AR59"/>
    <mergeCell ref="AS55:AS59"/>
    <mergeCell ref="A39:A43"/>
    <mergeCell ref="B39:B43"/>
    <mergeCell ref="C39:C43"/>
    <mergeCell ref="AR39:AR43"/>
    <mergeCell ref="AS39:AS43"/>
    <mergeCell ref="A44:A49"/>
    <mergeCell ref="B44:B49"/>
    <mergeCell ref="C44:C49"/>
    <mergeCell ref="AR44:AR49"/>
    <mergeCell ref="AS44:AS49"/>
    <mergeCell ref="A29:A33"/>
    <mergeCell ref="B29:B33"/>
    <mergeCell ref="C29:C33"/>
    <mergeCell ref="AR29:AR33"/>
    <mergeCell ref="AS29:AS33"/>
    <mergeCell ref="A34:A38"/>
    <mergeCell ref="B34:B38"/>
    <mergeCell ref="C34:C38"/>
    <mergeCell ref="AR34:AR38"/>
    <mergeCell ref="AS34:AS38"/>
    <mergeCell ref="W10:W11"/>
    <mergeCell ref="X10:X11"/>
    <mergeCell ref="Y10:Y11"/>
    <mergeCell ref="A19:A23"/>
    <mergeCell ref="B19:B23"/>
    <mergeCell ref="C19:C23"/>
    <mergeCell ref="AR19:AR23"/>
    <mergeCell ref="AS19:AS23"/>
    <mergeCell ref="A24:A28"/>
    <mergeCell ref="B24:B28"/>
    <mergeCell ref="C24:C28"/>
    <mergeCell ref="AR24:AR28"/>
    <mergeCell ref="AS24:AS28"/>
    <mergeCell ref="W9:Y9"/>
    <mergeCell ref="Z9:AB9"/>
    <mergeCell ref="AC9:AE9"/>
    <mergeCell ref="AO10:AO11"/>
    <mergeCell ref="AP10:AP11"/>
    <mergeCell ref="AQ10:AQ11"/>
    <mergeCell ref="B13:AS13"/>
    <mergeCell ref="A14:A18"/>
    <mergeCell ref="B14:B18"/>
    <mergeCell ref="C14:C18"/>
    <mergeCell ref="AR14:AR18"/>
    <mergeCell ref="AS14:AS18"/>
    <mergeCell ref="AI10:AI11"/>
    <mergeCell ref="AJ10:AJ11"/>
    <mergeCell ref="AK10:AK11"/>
    <mergeCell ref="AL10:AL11"/>
    <mergeCell ref="AM10:AM11"/>
    <mergeCell ref="AN10:AN11"/>
    <mergeCell ref="AC10:AC11"/>
    <mergeCell ref="AD10:AD11"/>
    <mergeCell ref="AE10:AE11"/>
    <mergeCell ref="AF10:AF11"/>
    <mergeCell ref="AG10:AG11"/>
    <mergeCell ref="AH10:AH11"/>
    <mergeCell ref="AJ1:AR2"/>
    <mergeCell ref="A5:AS5"/>
    <mergeCell ref="A6:AS6"/>
    <mergeCell ref="A8:A11"/>
    <mergeCell ref="B8:B11"/>
    <mergeCell ref="C8:C11"/>
    <mergeCell ref="D8:D11"/>
    <mergeCell ref="H8:AQ8"/>
    <mergeCell ref="AR8:AR11"/>
    <mergeCell ref="AO9:AQ9"/>
    <mergeCell ref="E10:E11"/>
    <mergeCell ref="F10:F11"/>
    <mergeCell ref="G10:G11"/>
    <mergeCell ref="H10:H11"/>
    <mergeCell ref="I10:I11"/>
    <mergeCell ref="J10:J11"/>
    <mergeCell ref="AS8:AS11"/>
    <mergeCell ref="AF9:AH9"/>
    <mergeCell ref="AI9:AK9"/>
    <mergeCell ref="AL9:AN9"/>
    <mergeCell ref="Z10:Z11"/>
    <mergeCell ref="AA10:AA11"/>
    <mergeCell ref="AB10:AB11"/>
    <mergeCell ref="H9:J9"/>
    <mergeCell ref="E8:G9"/>
    <mergeCell ref="K9:M9"/>
    <mergeCell ref="N9:P9"/>
    <mergeCell ref="Q9:S9"/>
    <mergeCell ref="T9:V9"/>
    <mergeCell ref="K10:K11"/>
    <mergeCell ref="L10:L11"/>
    <mergeCell ref="M10:M11"/>
    <mergeCell ref="N10:N11"/>
    <mergeCell ref="O10:O11"/>
    <mergeCell ref="P10:P11"/>
    <mergeCell ref="Q10:Q11"/>
    <mergeCell ref="R10:R11"/>
    <mergeCell ref="S10:S11"/>
    <mergeCell ref="T10:T11"/>
    <mergeCell ref="U10:U11"/>
    <mergeCell ref="V10:V11"/>
  </mergeCells>
  <printOptions horizontalCentered="1"/>
  <pageMargins left="0.23622047244094491" right="0.23622047244094491" top="0.35433070866141736" bottom="0.39370078740157483" header="0.31496062992125984" footer="0.31496062992125984"/>
  <pageSetup paperSize="8" scale="65" fitToHeight="2" orientation="landscape" r:id="rId1"/>
  <colBreaks count="1" manualBreakCount="1">
    <brk id="31" max="146" man="1"/>
  </colBreaks>
</worksheet>
</file>

<file path=xl/worksheets/sheet4.xml><?xml version="1.0" encoding="utf-8"?>
<worksheet xmlns="http://schemas.openxmlformats.org/spreadsheetml/2006/main" xmlns:r="http://schemas.openxmlformats.org/officeDocument/2006/relationships">
  <dimension ref="A1:W23"/>
  <sheetViews>
    <sheetView tabSelected="1" view="pageBreakPreview" zoomScaleNormal="85" zoomScaleSheetLayoutView="100" workbookViewId="0">
      <selection activeCell="C5" sqref="C5:C6"/>
    </sheetView>
  </sheetViews>
  <sheetFormatPr defaultColWidth="9" defaultRowHeight="14.3"/>
  <cols>
    <col min="1" max="1" width="9" style="195"/>
    <col min="2" max="2" width="48.75" style="195" customWidth="1"/>
    <col min="3" max="3" width="12.375" style="195" customWidth="1"/>
    <col min="4" max="4" width="12.875" style="195" customWidth="1"/>
    <col min="5" max="5" width="13.125" style="195" customWidth="1"/>
    <col min="6" max="6" width="12.625" style="195" customWidth="1"/>
    <col min="7" max="7" width="57.875" style="195" customWidth="1"/>
    <col min="8" max="16384" width="9" style="195"/>
  </cols>
  <sheetData>
    <row r="1" spans="1:23" ht="15.65">
      <c r="D1" s="196"/>
      <c r="G1" s="196" t="s">
        <v>151</v>
      </c>
    </row>
    <row r="2" spans="1:23" ht="15.65">
      <c r="D2" s="197" t="s">
        <v>152</v>
      </c>
    </row>
    <row r="3" spans="1:23" ht="15.65">
      <c r="D3" s="197" t="s">
        <v>169</v>
      </c>
    </row>
    <row r="4" spans="1:23" ht="15.65">
      <c r="D4" s="197" t="s">
        <v>183</v>
      </c>
    </row>
    <row r="5" spans="1:23" ht="62.15" customHeight="1">
      <c r="A5" s="415" t="s">
        <v>0</v>
      </c>
      <c r="B5" s="422" t="s">
        <v>153</v>
      </c>
      <c r="C5" s="422" t="s">
        <v>154</v>
      </c>
      <c r="D5" s="425" t="s">
        <v>155</v>
      </c>
      <c r="E5" s="426"/>
      <c r="F5" s="422" t="s">
        <v>156</v>
      </c>
      <c r="G5" s="422" t="s">
        <v>178</v>
      </c>
    </row>
    <row r="6" spans="1:23" ht="31.6" customHeight="1">
      <c r="A6" s="416"/>
      <c r="B6" s="424"/>
      <c r="C6" s="424"/>
      <c r="D6" s="221" t="s">
        <v>176</v>
      </c>
      <c r="E6" s="221" t="s">
        <v>177</v>
      </c>
      <c r="F6" s="424"/>
      <c r="G6" s="423"/>
    </row>
    <row r="7" spans="1:23">
      <c r="A7" s="199">
        <v>1</v>
      </c>
      <c r="B7" s="199">
        <v>2</v>
      </c>
      <c r="C7" s="199">
        <v>3</v>
      </c>
      <c r="D7" s="199">
        <v>4</v>
      </c>
      <c r="E7" s="199">
        <v>5</v>
      </c>
      <c r="F7" s="199">
        <v>6</v>
      </c>
      <c r="G7" s="199">
        <v>7</v>
      </c>
    </row>
    <row r="8" spans="1:23" ht="86.95" customHeight="1">
      <c r="A8" s="198">
        <v>1</v>
      </c>
      <c r="B8" s="200" t="s">
        <v>164</v>
      </c>
      <c r="C8" s="198" t="s">
        <v>157</v>
      </c>
      <c r="D8" s="198">
        <v>62.6</v>
      </c>
      <c r="E8" s="198">
        <v>62.3</v>
      </c>
      <c r="F8" s="222">
        <v>99.5</v>
      </c>
      <c r="G8" s="201" t="s">
        <v>161</v>
      </c>
    </row>
    <row r="9" spans="1:23" ht="109.4" customHeight="1">
      <c r="A9" s="198">
        <v>2</v>
      </c>
      <c r="B9" s="200" t="s">
        <v>162</v>
      </c>
      <c r="C9" s="198" t="s">
        <v>157</v>
      </c>
      <c r="D9" s="198">
        <v>0.9</v>
      </c>
      <c r="E9" s="198">
        <v>1.7</v>
      </c>
      <c r="F9" s="222">
        <v>188.9</v>
      </c>
      <c r="G9" s="202" t="s">
        <v>173</v>
      </c>
      <c r="J9" s="195">
        <v>460</v>
      </c>
      <c r="K9" s="220"/>
    </row>
    <row r="10" spans="1:23" ht="29.9">
      <c r="A10" s="198">
        <v>3</v>
      </c>
      <c r="B10" s="203" t="s">
        <v>165</v>
      </c>
      <c r="C10" s="198" t="s">
        <v>158</v>
      </c>
      <c r="D10" s="198">
        <v>100</v>
      </c>
      <c r="E10" s="198">
        <v>100</v>
      </c>
      <c r="F10" s="222">
        <v>100</v>
      </c>
      <c r="G10" s="204"/>
      <c r="J10" s="195">
        <f>SUM(J9/43.5)</f>
        <v>10.574712643678161</v>
      </c>
    </row>
    <row r="11" spans="1:23" ht="35.5" customHeight="1">
      <c r="A11" s="198">
        <v>4</v>
      </c>
      <c r="B11" s="200" t="s">
        <v>167</v>
      </c>
      <c r="C11" s="198" t="s">
        <v>159</v>
      </c>
      <c r="D11" s="198">
        <v>10.5</v>
      </c>
      <c r="E11" s="198">
        <v>7.01</v>
      </c>
      <c r="F11" s="205">
        <f>SUM(100-(E11/D11*100))+100</f>
        <v>133.23809523809524</v>
      </c>
      <c r="G11" s="202" t="s">
        <v>170</v>
      </c>
      <c r="J11" s="195">
        <f>SUM(305/43.5)</f>
        <v>7.0114942528735629</v>
      </c>
    </row>
    <row r="12" spans="1:23" ht="6.8" customHeight="1">
      <c r="A12" s="206"/>
      <c r="B12" s="207"/>
      <c r="C12" s="206"/>
      <c r="D12" s="206"/>
      <c r="E12" s="206"/>
      <c r="F12" s="206"/>
      <c r="G12" s="208"/>
    </row>
    <row r="13" spans="1:23" ht="144" hidden="1" customHeight="1">
      <c r="A13" s="418" t="s">
        <v>166</v>
      </c>
      <c r="B13" s="419"/>
      <c r="C13" s="419"/>
      <c r="D13" s="419"/>
      <c r="E13" s="419"/>
      <c r="F13" s="419"/>
      <c r="G13" s="419"/>
    </row>
    <row r="14" spans="1:23" ht="109.4" customHeight="1">
      <c r="A14" s="420" t="s">
        <v>168</v>
      </c>
      <c r="B14" s="419"/>
      <c r="C14" s="419"/>
      <c r="D14" s="419"/>
      <c r="E14" s="419"/>
      <c r="F14" s="419"/>
      <c r="G14" s="419"/>
    </row>
    <row r="15" spans="1:23" s="211" customFormat="1" ht="14.3" customHeight="1">
      <c r="A15" s="421" t="s">
        <v>179</v>
      </c>
      <c r="B15" s="421"/>
      <c r="C15" s="421"/>
      <c r="D15" s="421"/>
      <c r="E15" s="421"/>
      <c r="F15" s="209"/>
      <c r="G15" s="213"/>
      <c r="H15" s="213"/>
      <c r="I15" s="213"/>
      <c r="J15" s="213"/>
      <c r="K15" s="213"/>
      <c r="L15" s="213"/>
      <c r="M15" s="213"/>
      <c r="N15" s="213"/>
      <c r="W15" s="212"/>
    </row>
    <row r="16" spans="1:23" s="211" customFormat="1" ht="6.8" customHeight="1">
      <c r="A16" s="421" t="s">
        <v>93</v>
      </c>
      <c r="B16" s="421"/>
      <c r="C16" s="421"/>
      <c r="D16" s="421"/>
      <c r="E16" s="209"/>
      <c r="F16" s="209"/>
      <c r="G16" s="210"/>
      <c r="H16" s="210"/>
      <c r="I16" s="210"/>
      <c r="J16" s="210"/>
      <c r="K16" s="210"/>
      <c r="L16" s="210"/>
      <c r="M16" s="210"/>
      <c r="N16" s="210"/>
      <c r="W16" s="212"/>
    </row>
    <row r="17" spans="1:23" s="211" customFormat="1" ht="18" customHeight="1">
      <c r="A17" s="421" t="s">
        <v>163</v>
      </c>
      <c r="B17" s="421"/>
      <c r="C17" s="421"/>
      <c r="D17" s="421"/>
      <c r="E17" s="421"/>
      <c r="F17" s="209"/>
      <c r="G17" s="210"/>
      <c r="H17" s="210"/>
      <c r="I17" s="210"/>
      <c r="J17" s="210"/>
      <c r="K17" s="210"/>
      <c r="L17" s="210"/>
      <c r="M17" s="210"/>
      <c r="N17" s="210"/>
      <c r="W17" s="212"/>
    </row>
    <row r="18" spans="1:23" s="211" customFormat="1">
      <c r="A18" s="214"/>
      <c r="B18" s="214" t="s">
        <v>34</v>
      </c>
      <c r="C18" s="215"/>
      <c r="D18" s="209"/>
      <c r="E18" s="209"/>
      <c r="F18" s="209"/>
      <c r="G18" s="213"/>
      <c r="H18" s="213"/>
      <c r="I18" s="213"/>
      <c r="J18" s="213"/>
      <c r="K18" s="213"/>
      <c r="L18" s="215"/>
      <c r="M18" s="215"/>
      <c r="N18" s="213"/>
      <c r="O18" s="209"/>
      <c r="W18" s="212"/>
    </row>
    <row r="19" spans="1:23" s="218" customFormat="1" ht="23.3" customHeight="1">
      <c r="A19" s="417" t="s">
        <v>57</v>
      </c>
      <c r="B19" s="417"/>
      <c r="C19" s="417"/>
      <c r="D19" s="417"/>
      <c r="E19" s="417"/>
      <c r="F19" s="417"/>
      <c r="G19" s="417"/>
      <c r="H19" s="216"/>
      <c r="I19" s="217"/>
      <c r="J19" s="217"/>
      <c r="K19" s="217"/>
      <c r="L19" s="217"/>
      <c r="M19" s="217"/>
      <c r="N19" s="217"/>
      <c r="W19" s="219"/>
    </row>
    <row r="23" spans="1:23" ht="12.25" customHeight="1"/>
  </sheetData>
  <mergeCells count="12">
    <mergeCell ref="A5:A6"/>
    <mergeCell ref="A19:G19"/>
    <mergeCell ref="A13:G13"/>
    <mergeCell ref="A14:G14"/>
    <mergeCell ref="A15:E15"/>
    <mergeCell ref="A16:D16"/>
    <mergeCell ref="A17:E17"/>
    <mergeCell ref="G5:G6"/>
    <mergeCell ref="F5:F6"/>
    <mergeCell ref="D5:E5"/>
    <mergeCell ref="C5:C6"/>
    <mergeCell ref="B5:B6"/>
  </mergeCells>
  <pageMargins left="0.39370078740157483" right="0.27559055118110237" top="0.46" bottom="0.45"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2019 план</vt:lpstr>
      <vt:lpstr>за февраль 2019</vt:lpstr>
      <vt:lpstr>2021 (4кв)  </vt:lpstr>
      <vt:lpstr>Целевые</vt:lpstr>
      <vt:lpstr>'2021 (4кв)  '!Заголовки_для_печати</vt:lpstr>
      <vt:lpstr>'2021 (4кв)  '!Область_печати</vt:lpstr>
      <vt:lpstr>Целевые!Область_печати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2022-02-07T06:51:57Z</dcterms:modified>
</cp:coreProperties>
</file>