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0" windowWidth="22980" windowHeight="9288" firstSheet="5" activeTab="5"/>
  </bookViews>
  <sheets>
    <sheet name="План" sheetId="1" state="hidden" r:id="rId1"/>
    <sheet name="Январь" sheetId="2" state="hidden" r:id="rId2"/>
    <sheet name="Февраль" sheetId="3" state="hidden" r:id="rId3"/>
    <sheet name="Март" sheetId="5" state="hidden" r:id="rId4"/>
    <sheet name="Апрель" sheetId="6" state="hidden" r:id="rId5"/>
    <sheet name="сентябрь" sheetId="7" r:id="rId6"/>
  </sheets>
  <calcPr calcId="144525"/>
</workbook>
</file>

<file path=xl/calcChain.xml><?xml version="1.0" encoding="utf-8"?>
<calcChain xmlns="http://schemas.openxmlformats.org/spreadsheetml/2006/main">
  <c r="G36" i="7" l="1"/>
  <c r="G39" i="7"/>
  <c r="G51" i="7"/>
  <c r="G54" i="7"/>
  <c r="AH51" i="7"/>
  <c r="E33" i="7"/>
  <c r="AH30" i="7"/>
  <c r="AH33" i="7"/>
  <c r="AG33" i="7"/>
  <c r="AF33" i="7"/>
  <c r="AC35" i="7"/>
  <c r="G16" i="7"/>
  <c r="G13" i="7"/>
  <c r="F13" i="7"/>
  <c r="AF22" i="7"/>
  <c r="AC19" i="7" l="1"/>
  <c r="AE24" i="7"/>
  <c r="W19" i="7"/>
  <c r="AG13" i="7"/>
  <c r="AH13" i="7" s="1"/>
  <c r="AH16" i="7"/>
  <c r="AL16" i="7"/>
  <c r="AF16" i="7"/>
  <c r="AO39" i="7" l="1"/>
  <c r="F55" i="7"/>
  <c r="F56" i="7"/>
  <c r="F53" i="7"/>
  <c r="I42" i="7"/>
  <c r="F42" i="7" s="1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X42" i="7"/>
  <c r="Y42" i="7"/>
  <c r="Z42" i="7"/>
  <c r="AA42" i="7"/>
  <c r="AB42" i="7"/>
  <c r="AD42" i="7"/>
  <c r="AF42" i="7"/>
  <c r="AG42" i="7"/>
  <c r="AH42" i="7"/>
  <c r="AJ42" i="7"/>
  <c r="AK42" i="7"/>
  <c r="AL42" i="7"/>
  <c r="AM42" i="7"/>
  <c r="AN42" i="7"/>
  <c r="AO42" i="7"/>
  <c r="AP42" i="7"/>
  <c r="AQ42" i="7"/>
  <c r="H42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G39" i="7"/>
  <c r="AH39" i="7"/>
  <c r="AI39" i="7"/>
  <c r="AJ39" i="7"/>
  <c r="AK39" i="7"/>
  <c r="AL39" i="7"/>
  <c r="AM39" i="7"/>
  <c r="AN39" i="7"/>
  <c r="AP39" i="7"/>
  <c r="AQ39" i="7"/>
  <c r="H39" i="7"/>
  <c r="F34" i="7"/>
  <c r="F35" i="7"/>
  <c r="F33" i="7"/>
  <c r="E34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42" i="7"/>
  <c r="AD35" i="7"/>
  <c r="AE35" i="7"/>
  <c r="AE42" i="7" s="1"/>
  <c r="AF35" i="7"/>
  <c r="AG35" i="7"/>
  <c r="AH35" i="7"/>
  <c r="AI35" i="7"/>
  <c r="AI42" i="7" s="1"/>
  <c r="AJ35" i="7"/>
  <c r="AK35" i="7"/>
  <c r="AL35" i="7"/>
  <c r="AM35" i="7"/>
  <c r="AN35" i="7"/>
  <c r="AO35" i="7"/>
  <c r="AP35" i="7"/>
  <c r="AQ35" i="7"/>
  <c r="H3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AL55" i="7"/>
  <c r="AM55" i="7"/>
  <c r="AN55" i="7"/>
  <c r="AO55" i="7"/>
  <c r="AP55" i="7"/>
  <c r="AQ55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AF56" i="7"/>
  <c r="AG56" i="7"/>
  <c r="AH56" i="7"/>
  <c r="AI56" i="7"/>
  <c r="AJ56" i="7"/>
  <c r="AK56" i="7"/>
  <c r="AL56" i="7"/>
  <c r="AM56" i="7"/>
  <c r="AN56" i="7"/>
  <c r="AO56" i="7"/>
  <c r="AP56" i="7"/>
  <c r="AQ56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F54" i="7" s="1"/>
  <c r="AH54" i="7"/>
  <c r="AI54" i="7"/>
  <c r="AJ54" i="7"/>
  <c r="AK54" i="7"/>
  <c r="AL54" i="7"/>
  <c r="AM54" i="7"/>
  <c r="AN54" i="7"/>
  <c r="AO54" i="7"/>
  <c r="AP54" i="7"/>
  <c r="AQ54" i="7"/>
  <c r="H54" i="7"/>
  <c r="E24" i="7"/>
  <c r="E56" i="7" l="1"/>
  <c r="AE56" i="7"/>
  <c r="E35" i="7"/>
  <c r="G35" i="7" s="1"/>
  <c r="W42" i="7"/>
  <c r="E42" i="7" s="1"/>
  <c r="E54" i="7"/>
  <c r="F24" i="7"/>
  <c r="AI13" i="7"/>
  <c r="AF13" i="7"/>
  <c r="E16" i="7"/>
  <c r="AC33" i="7" l="1"/>
  <c r="AC13" i="7"/>
  <c r="G56" i="7" l="1"/>
  <c r="G42" i="7"/>
  <c r="K24" i="7"/>
  <c r="G24" i="7" s="1"/>
  <c r="E18" i="7"/>
  <c r="Z33" i="7" l="1"/>
  <c r="Z13" i="7"/>
  <c r="E53" i="7" l="1"/>
  <c r="F52" i="7"/>
  <c r="AO51" i="7"/>
  <c r="AM51" i="7"/>
  <c r="AL51" i="7"/>
  <c r="AJ51" i="7"/>
  <c r="AI51" i="7"/>
  <c r="AG51" i="7"/>
  <c r="AD51" i="7"/>
  <c r="AA51" i="7"/>
  <c r="Z51" i="7"/>
  <c r="X51" i="7"/>
  <c r="V51" i="7"/>
  <c r="U51" i="7"/>
  <c r="T51" i="7"/>
  <c r="S51" i="7"/>
  <c r="R51" i="7"/>
  <c r="Q51" i="7"/>
  <c r="O51" i="7"/>
  <c r="N51" i="7"/>
  <c r="E49" i="7"/>
  <c r="F47" i="7"/>
  <c r="F46" i="7"/>
  <c r="E46" i="7"/>
  <c r="F45" i="7"/>
  <c r="E45" i="7"/>
  <c r="F44" i="7"/>
  <c r="E44" i="7"/>
  <c r="AO43" i="7"/>
  <c r="AM43" i="7"/>
  <c r="AL43" i="7"/>
  <c r="AJ43" i="7"/>
  <c r="AI43" i="7"/>
  <c r="AG43" i="7"/>
  <c r="AF43" i="7"/>
  <c r="AD43" i="7"/>
  <c r="AC43" i="7"/>
  <c r="AA43" i="7"/>
  <c r="Z43" i="7"/>
  <c r="X43" i="7"/>
  <c r="W43" i="7"/>
  <c r="V43" i="7"/>
  <c r="U43" i="7"/>
  <c r="T43" i="7"/>
  <c r="S43" i="7"/>
  <c r="R43" i="7"/>
  <c r="Q43" i="7"/>
  <c r="O43" i="7"/>
  <c r="N43" i="7"/>
  <c r="F40" i="7"/>
  <c r="E40" i="7"/>
  <c r="F39" i="7"/>
  <c r="F38" i="7"/>
  <c r="E38" i="7"/>
  <c r="F37" i="7"/>
  <c r="E37" i="7"/>
  <c r="AO36" i="7"/>
  <c r="AM36" i="7"/>
  <c r="AJ36" i="7"/>
  <c r="AI36" i="7"/>
  <c r="AG36" i="7"/>
  <c r="AD36" i="7"/>
  <c r="AA36" i="7"/>
  <c r="Z36" i="7"/>
  <c r="X36" i="7"/>
  <c r="V36" i="7"/>
  <c r="U36" i="7"/>
  <c r="T36" i="7"/>
  <c r="S36" i="7"/>
  <c r="R36" i="7"/>
  <c r="Q36" i="7"/>
  <c r="O36" i="7"/>
  <c r="N36" i="7"/>
  <c r="AF51" i="7"/>
  <c r="AC51" i="7"/>
  <c r="W33" i="7"/>
  <c r="F32" i="7"/>
  <c r="E32" i="7"/>
  <c r="F31" i="7"/>
  <c r="E31" i="7"/>
  <c r="AO30" i="7"/>
  <c r="AM30" i="7"/>
  <c r="AJ30" i="7"/>
  <c r="AI30" i="7"/>
  <c r="AG30" i="7"/>
  <c r="AD30" i="7"/>
  <c r="AA30" i="7"/>
  <c r="Z30" i="7"/>
  <c r="X30" i="7"/>
  <c r="V30" i="7"/>
  <c r="U30" i="7"/>
  <c r="T30" i="7"/>
  <c r="S30" i="7"/>
  <c r="R30" i="7"/>
  <c r="Q30" i="7"/>
  <c r="O30" i="7"/>
  <c r="N30" i="7"/>
  <c r="F29" i="7"/>
  <c r="E29" i="7"/>
  <c r="F28" i="7"/>
  <c r="E28" i="7"/>
  <c r="F27" i="7"/>
  <c r="E27" i="7"/>
  <c r="AO26" i="7"/>
  <c r="Y26" i="7"/>
  <c r="V26" i="7"/>
  <c r="S26" i="7"/>
  <c r="P26" i="7"/>
  <c r="F26" i="7"/>
  <c r="E26" i="7"/>
  <c r="F23" i="7"/>
  <c r="E23" i="7"/>
  <c r="F22" i="7"/>
  <c r="E22" i="7"/>
  <c r="Y21" i="7"/>
  <c r="V21" i="7"/>
  <c r="P21" i="7"/>
  <c r="F21" i="7"/>
  <c r="E21" i="7"/>
  <c r="Y20" i="7"/>
  <c r="V20" i="7"/>
  <c r="S20" i="7"/>
  <c r="P20" i="7"/>
  <c r="F20" i="7"/>
  <c r="E20" i="7"/>
  <c r="AP19" i="7"/>
  <c r="AO19" i="7"/>
  <c r="AM19" i="7"/>
  <c r="AL19" i="7"/>
  <c r="AJ19" i="7"/>
  <c r="AI19" i="7"/>
  <c r="AG19" i="7"/>
  <c r="AF19" i="7"/>
  <c r="AD19" i="7"/>
  <c r="AA19" i="7"/>
  <c r="Z19" i="7"/>
  <c r="X19" i="7"/>
  <c r="U19" i="7"/>
  <c r="T19" i="7"/>
  <c r="R19" i="7"/>
  <c r="Q19" i="7"/>
  <c r="O19" i="7"/>
  <c r="N19" i="7"/>
  <c r="L19" i="7"/>
  <c r="K19" i="7"/>
  <c r="I19" i="7"/>
  <c r="H19" i="7"/>
  <c r="F19" i="7"/>
  <c r="E19" i="7"/>
  <c r="F17" i="7"/>
  <c r="E17" i="7"/>
  <c r="AL33" i="7"/>
  <c r="F16" i="7"/>
  <c r="Y15" i="7"/>
  <c r="V15" i="7"/>
  <c r="P15" i="7"/>
  <c r="F15" i="7"/>
  <c r="E15" i="7"/>
  <c r="Y14" i="7"/>
  <c r="V14" i="7"/>
  <c r="S14" i="7"/>
  <c r="P14" i="7"/>
  <c r="F14" i="7"/>
  <c r="E14" i="7"/>
  <c r="AL13" i="7"/>
  <c r="AJ13" i="7"/>
  <c r="AD13" i="7"/>
  <c r="AA13" i="7"/>
  <c r="X13" i="7"/>
  <c r="W13" i="7"/>
  <c r="E13" i="7" s="1"/>
  <c r="U13" i="7"/>
  <c r="T13" i="7"/>
  <c r="R13" i="7"/>
  <c r="Q13" i="7"/>
  <c r="O13" i="7"/>
  <c r="N13" i="7"/>
  <c r="M13" i="7"/>
  <c r="L13" i="7"/>
  <c r="K13" i="7"/>
  <c r="J13" i="7"/>
  <c r="I13" i="7"/>
  <c r="H13" i="7"/>
  <c r="F51" i="7" l="1"/>
  <c r="W30" i="7"/>
  <c r="E43" i="7"/>
  <c r="F30" i="7"/>
  <c r="F43" i="7"/>
  <c r="F36" i="7"/>
  <c r="AF30" i="7"/>
  <c r="AL36" i="7"/>
  <c r="AL30" i="7"/>
  <c r="W51" i="7"/>
  <c r="E51" i="7" s="1"/>
  <c r="AF36" i="7"/>
  <c r="AC30" i="7"/>
  <c r="G33" i="7"/>
  <c r="AC36" i="7"/>
  <c r="E39" i="6"/>
  <c r="E74" i="6"/>
  <c r="G74" i="6" s="1"/>
  <c r="F73" i="6"/>
  <c r="F68" i="6"/>
  <c r="E68" i="6"/>
  <c r="AF67" i="6"/>
  <c r="F67" i="6"/>
  <c r="F66" i="6"/>
  <c r="E66" i="6"/>
  <c r="AO65" i="6"/>
  <c r="Y65" i="6"/>
  <c r="V65" i="6"/>
  <c r="S65" i="6"/>
  <c r="P65" i="6"/>
  <c r="F65" i="6"/>
  <c r="E65" i="6"/>
  <c r="AO64" i="6"/>
  <c r="AM64" i="6"/>
  <c r="AL64" i="6"/>
  <c r="AJ64" i="6"/>
  <c r="AI64" i="6"/>
  <c r="AG64" i="6"/>
  <c r="AF64" i="6"/>
  <c r="AD64" i="6"/>
  <c r="AA64" i="6"/>
  <c r="Z64" i="6"/>
  <c r="X64" i="6"/>
  <c r="V64" i="6"/>
  <c r="U64" i="6"/>
  <c r="T64" i="6"/>
  <c r="S64" i="6"/>
  <c r="R64" i="6"/>
  <c r="Q64" i="6"/>
  <c r="O64" i="6"/>
  <c r="N64" i="6"/>
  <c r="E63" i="6"/>
  <c r="F61" i="6"/>
  <c r="F56" i="6"/>
  <c r="E56" i="6"/>
  <c r="F55" i="6"/>
  <c r="E55" i="6"/>
  <c r="F54" i="6"/>
  <c r="E54" i="6"/>
  <c r="AO53" i="6"/>
  <c r="Y53" i="6"/>
  <c r="V53" i="6"/>
  <c r="S53" i="6"/>
  <c r="P53" i="6"/>
  <c r="F53" i="6"/>
  <c r="E53" i="6"/>
  <c r="AO52" i="6"/>
  <c r="AM52" i="6"/>
  <c r="AL52" i="6"/>
  <c r="AJ52" i="6"/>
  <c r="AI52" i="6"/>
  <c r="AG52" i="6"/>
  <c r="AF52" i="6"/>
  <c r="AD52" i="6"/>
  <c r="AC52" i="6"/>
  <c r="AA52" i="6"/>
  <c r="Z52" i="6"/>
  <c r="X52" i="6"/>
  <c r="W52" i="6"/>
  <c r="V52" i="6"/>
  <c r="U52" i="6"/>
  <c r="T52" i="6"/>
  <c r="S52" i="6"/>
  <c r="R52" i="6"/>
  <c r="Q52" i="6"/>
  <c r="O52" i="6"/>
  <c r="N52" i="6"/>
  <c r="E52" i="6"/>
  <c r="E51" i="6"/>
  <c r="G51" i="6" s="1"/>
  <c r="F49" i="6"/>
  <c r="E49" i="6"/>
  <c r="F44" i="6"/>
  <c r="E44" i="6"/>
  <c r="AF43" i="6"/>
  <c r="AF40" i="6" s="1"/>
  <c r="F43" i="6"/>
  <c r="F42" i="6"/>
  <c r="E42" i="6"/>
  <c r="AO41" i="6"/>
  <c r="Y41" i="6"/>
  <c r="V41" i="6"/>
  <c r="S41" i="6"/>
  <c r="P41" i="6"/>
  <c r="F41" i="6"/>
  <c r="E41" i="6"/>
  <c r="AO40" i="6"/>
  <c r="AM40" i="6"/>
  <c r="AJ40" i="6"/>
  <c r="AI40" i="6"/>
  <c r="AG40" i="6"/>
  <c r="AD40" i="6"/>
  <c r="AA40" i="6"/>
  <c r="Z40" i="6"/>
  <c r="X40" i="6"/>
  <c r="V40" i="6"/>
  <c r="U40" i="6"/>
  <c r="F40" i="6" s="1"/>
  <c r="T40" i="6"/>
  <c r="S40" i="6"/>
  <c r="R40" i="6"/>
  <c r="Q40" i="6"/>
  <c r="O40" i="6"/>
  <c r="N40" i="6"/>
  <c r="G39" i="6"/>
  <c r="F38" i="6"/>
  <c r="F33" i="6"/>
  <c r="E33" i="6"/>
  <c r="AF32" i="6"/>
  <c r="AC32" i="6"/>
  <c r="AC67" i="6" s="1"/>
  <c r="W32" i="6"/>
  <c r="W67" i="6" s="1"/>
  <c r="W64" i="6" s="1"/>
  <c r="F32" i="6"/>
  <c r="F31" i="6"/>
  <c r="E31" i="6"/>
  <c r="AO30" i="6"/>
  <c r="Y30" i="6"/>
  <c r="V30" i="6"/>
  <c r="S30" i="6"/>
  <c r="P30" i="6"/>
  <c r="F30" i="6"/>
  <c r="E30" i="6"/>
  <c r="AO29" i="6"/>
  <c r="AM29" i="6"/>
  <c r="AJ29" i="6"/>
  <c r="AI29" i="6"/>
  <c r="AG29" i="6"/>
  <c r="AF29" i="6"/>
  <c r="AD29" i="6"/>
  <c r="AA29" i="6"/>
  <c r="Z29" i="6"/>
  <c r="X29" i="6"/>
  <c r="W29" i="6"/>
  <c r="V29" i="6"/>
  <c r="U29" i="6"/>
  <c r="F29" i="6" s="1"/>
  <c r="T29" i="6"/>
  <c r="S29" i="6"/>
  <c r="R29" i="6"/>
  <c r="Q29" i="6"/>
  <c r="O29" i="6"/>
  <c r="N29" i="6"/>
  <c r="F28" i="6"/>
  <c r="E28" i="6"/>
  <c r="F27" i="6"/>
  <c r="E27" i="6"/>
  <c r="F26" i="6"/>
  <c r="E26" i="6"/>
  <c r="AO25" i="6"/>
  <c r="Y25" i="6"/>
  <c r="V25" i="6"/>
  <c r="S25" i="6"/>
  <c r="P25" i="6"/>
  <c r="F25" i="6"/>
  <c r="E25" i="6"/>
  <c r="E23" i="6"/>
  <c r="G23" i="6" s="1"/>
  <c r="F22" i="6"/>
  <c r="E22" i="6"/>
  <c r="F21" i="6"/>
  <c r="E21" i="6"/>
  <c r="Y20" i="6"/>
  <c r="V20" i="6"/>
  <c r="P20" i="6"/>
  <c r="F20" i="6"/>
  <c r="E20" i="6"/>
  <c r="Y19" i="6"/>
  <c r="V19" i="6"/>
  <c r="S19" i="6"/>
  <c r="P19" i="6"/>
  <c r="F19" i="6"/>
  <c r="E19" i="6"/>
  <c r="AP18" i="6"/>
  <c r="AO18" i="6"/>
  <c r="AM18" i="6"/>
  <c r="AL18" i="6"/>
  <c r="AJ18" i="6"/>
  <c r="AI18" i="6"/>
  <c r="AG18" i="6"/>
  <c r="AF18" i="6"/>
  <c r="AD18" i="6"/>
  <c r="AC18" i="6"/>
  <c r="AA18" i="6"/>
  <c r="Z18" i="6"/>
  <c r="X18" i="6"/>
  <c r="W18" i="6"/>
  <c r="U18" i="6"/>
  <c r="T18" i="6"/>
  <c r="R18" i="6"/>
  <c r="Q18" i="6"/>
  <c r="O18" i="6"/>
  <c r="N18" i="6"/>
  <c r="L18" i="6"/>
  <c r="K18" i="6"/>
  <c r="I18" i="6"/>
  <c r="H18" i="6"/>
  <c r="F18" i="6"/>
  <c r="E18" i="6"/>
  <c r="F17" i="6"/>
  <c r="E17" i="6"/>
  <c r="AL16" i="6"/>
  <c r="AL32" i="6" s="1"/>
  <c r="F16" i="6"/>
  <c r="E16" i="6"/>
  <c r="Y15" i="6"/>
  <c r="V15" i="6"/>
  <c r="P15" i="6"/>
  <c r="F15" i="6"/>
  <c r="F13" i="6" s="1"/>
  <c r="E15" i="6"/>
  <c r="Y14" i="6"/>
  <c r="V14" i="6"/>
  <c r="S14" i="6"/>
  <c r="P14" i="6"/>
  <c r="F14" i="6"/>
  <c r="E14" i="6"/>
  <c r="AL13" i="6"/>
  <c r="AJ13" i="6"/>
  <c r="AI13" i="6"/>
  <c r="AD13" i="6"/>
  <c r="AC13" i="6"/>
  <c r="AA13" i="6"/>
  <c r="Z13" i="6"/>
  <c r="X13" i="6"/>
  <c r="W13" i="6"/>
  <c r="U13" i="6"/>
  <c r="T13" i="6"/>
  <c r="R13" i="6"/>
  <c r="Q13" i="6"/>
  <c r="O13" i="6"/>
  <c r="N13" i="6"/>
  <c r="M13" i="6"/>
  <c r="L13" i="6"/>
  <c r="K13" i="6"/>
  <c r="J13" i="6"/>
  <c r="I13" i="6"/>
  <c r="H13" i="6"/>
  <c r="E13" i="6"/>
  <c r="E30" i="7" l="1"/>
  <c r="W43" i="6"/>
  <c r="W40" i="6" s="1"/>
  <c r="F52" i="6"/>
  <c r="F64" i="6"/>
  <c r="E39" i="7"/>
  <c r="W36" i="7"/>
  <c r="E36" i="7" s="1"/>
  <c r="AL43" i="6"/>
  <c r="AL40" i="6" s="1"/>
  <c r="AL29" i="6"/>
  <c r="E67" i="6"/>
  <c r="AC64" i="6"/>
  <c r="E64" i="6" s="1"/>
  <c r="AC29" i="6"/>
  <c r="E32" i="6"/>
  <c r="AC43" i="6"/>
  <c r="E74" i="5"/>
  <c r="G74" i="5" s="1"/>
  <c r="F73" i="5"/>
  <c r="F68" i="5"/>
  <c r="E68" i="5"/>
  <c r="F67" i="5"/>
  <c r="F66" i="5"/>
  <c r="E66" i="5"/>
  <c r="AO65" i="5"/>
  <c r="Y65" i="5"/>
  <c r="V65" i="5"/>
  <c r="S65" i="5"/>
  <c r="P65" i="5"/>
  <c r="F65" i="5"/>
  <c r="E65" i="5"/>
  <c r="AO64" i="5"/>
  <c r="AM64" i="5"/>
  <c r="AL64" i="5"/>
  <c r="AJ64" i="5"/>
  <c r="AI64" i="5"/>
  <c r="AG64" i="5"/>
  <c r="AD64" i="5"/>
  <c r="AA64" i="5"/>
  <c r="Z64" i="5"/>
  <c r="X64" i="5"/>
  <c r="V64" i="5"/>
  <c r="U64" i="5"/>
  <c r="T64" i="5"/>
  <c r="S64" i="5"/>
  <c r="R64" i="5"/>
  <c r="Q64" i="5"/>
  <c r="O64" i="5"/>
  <c r="N64" i="5"/>
  <c r="F64" i="5"/>
  <c r="E63" i="5"/>
  <c r="F61" i="5"/>
  <c r="F56" i="5"/>
  <c r="E56" i="5"/>
  <c r="F55" i="5"/>
  <c r="E55" i="5"/>
  <c r="F54" i="5"/>
  <c r="E54" i="5"/>
  <c r="AO53" i="5"/>
  <c r="Y53" i="5"/>
  <c r="V53" i="5"/>
  <c r="S53" i="5"/>
  <c r="P53" i="5"/>
  <c r="F53" i="5"/>
  <c r="E53" i="5"/>
  <c r="AO52" i="5"/>
  <c r="AM52" i="5"/>
  <c r="AL52" i="5"/>
  <c r="AJ52" i="5"/>
  <c r="AI52" i="5"/>
  <c r="AG52" i="5"/>
  <c r="AF52" i="5"/>
  <c r="AD52" i="5"/>
  <c r="AC52" i="5"/>
  <c r="AA52" i="5"/>
  <c r="Z52" i="5"/>
  <c r="X52" i="5"/>
  <c r="W52" i="5"/>
  <c r="V52" i="5"/>
  <c r="U52" i="5"/>
  <c r="F52" i="5" s="1"/>
  <c r="T52" i="5"/>
  <c r="S52" i="5"/>
  <c r="R52" i="5"/>
  <c r="Q52" i="5"/>
  <c r="O52" i="5"/>
  <c r="N52" i="5"/>
  <c r="E52" i="5"/>
  <c r="E51" i="5"/>
  <c r="G51" i="5" s="1"/>
  <c r="F49" i="5"/>
  <c r="E49" i="5"/>
  <c r="F44" i="5"/>
  <c r="E44" i="5"/>
  <c r="F43" i="5"/>
  <c r="F42" i="5"/>
  <c r="E42" i="5"/>
  <c r="AO41" i="5"/>
  <c r="Y41" i="5"/>
  <c r="V41" i="5"/>
  <c r="S41" i="5"/>
  <c r="P41" i="5"/>
  <c r="F41" i="5"/>
  <c r="E41" i="5"/>
  <c r="AO40" i="5"/>
  <c r="AM40" i="5"/>
  <c r="AJ40" i="5"/>
  <c r="AI40" i="5"/>
  <c r="AG40" i="5"/>
  <c r="AD40" i="5"/>
  <c r="AA40" i="5"/>
  <c r="Z40" i="5"/>
  <c r="X40" i="5"/>
  <c r="V40" i="5"/>
  <c r="U40" i="5"/>
  <c r="F40" i="5" s="1"/>
  <c r="T40" i="5"/>
  <c r="S40" i="5"/>
  <c r="R40" i="5"/>
  <c r="Q40" i="5"/>
  <c r="O40" i="5"/>
  <c r="N40" i="5"/>
  <c r="E39" i="5"/>
  <c r="G39" i="5" s="1"/>
  <c r="F38" i="5"/>
  <c r="F33" i="5"/>
  <c r="E33" i="5"/>
  <c r="AF32" i="5"/>
  <c r="AF67" i="5" s="1"/>
  <c r="AF64" i="5" s="1"/>
  <c r="AC32" i="5"/>
  <c r="AC67" i="5" s="1"/>
  <c r="AC64" i="5" s="1"/>
  <c r="W32" i="5"/>
  <c r="W67" i="5" s="1"/>
  <c r="F32" i="5"/>
  <c r="F31" i="5"/>
  <c r="E31" i="5"/>
  <c r="AO30" i="5"/>
  <c r="Y30" i="5"/>
  <c r="V30" i="5"/>
  <c r="S30" i="5"/>
  <c r="P30" i="5"/>
  <c r="F30" i="5"/>
  <c r="E30" i="5"/>
  <c r="AO29" i="5"/>
  <c r="AM29" i="5"/>
  <c r="AJ29" i="5"/>
  <c r="AI29" i="5"/>
  <c r="AG29" i="5"/>
  <c r="AF29" i="5"/>
  <c r="AD29" i="5"/>
  <c r="AC29" i="5"/>
  <c r="AA29" i="5"/>
  <c r="Z29" i="5"/>
  <c r="X29" i="5"/>
  <c r="W29" i="5"/>
  <c r="V29" i="5"/>
  <c r="U29" i="5"/>
  <c r="F29" i="5" s="1"/>
  <c r="T29" i="5"/>
  <c r="S29" i="5"/>
  <c r="R29" i="5"/>
  <c r="Q29" i="5"/>
  <c r="O29" i="5"/>
  <c r="N29" i="5"/>
  <c r="F28" i="5"/>
  <c r="E28" i="5"/>
  <c r="F27" i="5"/>
  <c r="E27" i="5"/>
  <c r="F26" i="5"/>
  <c r="E26" i="5"/>
  <c r="AO25" i="5"/>
  <c r="Y25" i="5"/>
  <c r="V25" i="5"/>
  <c r="S25" i="5"/>
  <c r="P25" i="5"/>
  <c r="F25" i="5"/>
  <c r="E25" i="5"/>
  <c r="E23" i="5"/>
  <c r="G23" i="5" s="1"/>
  <c r="F22" i="5"/>
  <c r="E22" i="5"/>
  <c r="F21" i="5"/>
  <c r="E21" i="5"/>
  <c r="Y20" i="5"/>
  <c r="V20" i="5"/>
  <c r="P20" i="5"/>
  <c r="F20" i="5"/>
  <c r="E20" i="5"/>
  <c r="Y19" i="5"/>
  <c r="V19" i="5"/>
  <c r="S19" i="5"/>
  <c r="P19" i="5"/>
  <c r="F19" i="5"/>
  <c r="E19" i="5"/>
  <c r="AP18" i="5"/>
  <c r="AO18" i="5"/>
  <c r="AM18" i="5"/>
  <c r="AL18" i="5"/>
  <c r="AJ18" i="5"/>
  <c r="AI18" i="5"/>
  <c r="AG18" i="5"/>
  <c r="AF18" i="5"/>
  <c r="AD18" i="5"/>
  <c r="AC18" i="5"/>
  <c r="AA18" i="5"/>
  <c r="Z18" i="5"/>
  <c r="X18" i="5"/>
  <c r="W18" i="5"/>
  <c r="U18" i="5"/>
  <c r="T18" i="5"/>
  <c r="R18" i="5"/>
  <c r="Q18" i="5"/>
  <c r="O18" i="5"/>
  <c r="N18" i="5"/>
  <c r="L18" i="5"/>
  <c r="K18" i="5"/>
  <c r="I18" i="5"/>
  <c r="H18" i="5"/>
  <c r="E18" i="5" s="1"/>
  <c r="F18" i="5"/>
  <c r="F17" i="5"/>
  <c r="E17" i="5"/>
  <c r="AL16" i="5"/>
  <c r="AL32" i="5" s="1"/>
  <c r="F16" i="5"/>
  <c r="E16" i="5"/>
  <c r="Y15" i="5"/>
  <c r="V15" i="5"/>
  <c r="P15" i="5"/>
  <c r="F15" i="5"/>
  <c r="E15" i="5"/>
  <c r="Y14" i="5"/>
  <c r="V14" i="5"/>
  <c r="S14" i="5"/>
  <c r="P14" i="5"/>
  <c r="F14" i="5"/>
  <c r="E14" i="5"/>
  <c r="AL13" i="5"/>
  <c r="AJ13" i="5"/>
  <c r="AI13" i="5"/>
  <c r="AD13" i="5"/>
  <c r="AC13" i="5"/>
  <c r="AA13" i="5"/>
  <c r="Z13" i="5"/>
  <c r="X13" i="5"/>
  <c r="W13" i="5"/>
  <c r="U13" i="5"/>
  <c r="T13" i="5"/>
  <c r="R13" i="5"/>
  <c r="Q13" i="5"/>
  <c r="O13" i="5"/>
  <c r="N13" i="5"/>
  <c r="M13" i="5"/>
  <c r="L13" i="5"/>
  <c r="K13" i="5"/>
  <c r="E13" i="5" s="1"/>
  <c r="J13" i="5"/>
  <c r="I13" i="5"/>
  <c r="H13" i="5"/>
  <c r="F13" i="5"/>
  <c r="F71" i="3"/>
  <c r="F66" i="3"/>
  <c r="E66" i="3"/>
  <c r="F65" i="3"/>
  <c r="F64" i="3"/>
  <c r="E64" i="3"/>
  <c r="AO63" i="3"/>
  <c r="Y63" i="3"/>
  <c r="V63" i="3"/>
  <c r="S63" i="3"/>
  <c r="P63" i="3"/>
  <c r="F63" i="3"/>
  <c r="E63" i="3"/>
  <c r="AO62" i="3"/>
  <c r="AM62" i="3"/>
  <c r="AJ62" i="3"/>
  <c r="AI62" i="3"/>
  <c r="AG62" i="3"/>
  <c r="AD62" i="3"/>
  <c r="AA62" i="3"/>
  <c r="Z62" i="3"/>
  <c r="X62" i="3"/>
  <c r="V62" i="3"/>
  <c r="U62" i="3"/>
  <c r="T62" i="3"/>
  <c r="S62" i="3"/>
  <c r="R62" i="3"/>
  <c r="Q62" i="3"/>
  <c r="O62" i="3"/>
  <c r="N62" i="3"/>
  <c r="F60" i="3"/>
  <c r="F55" i="3"/>
  <c r="E55" i="3"/>
  <c r="F54" i="3"/>
  <c r="F53" i="3"/>
  <c r="E53" i="3"/>
  <c r="AO52" i="3"/>
  <c r="Y52" i="3"/>
  <c r="V52" i="3"/>
  <c r="S52" i="3"/>
  <c r="P52" i="3"/>
  <c r="F52" i="3"/>
  <c r="E52" i="3"/>
  <c r="AO51" i="3"/>
  <c r="AM51" i="3"/>
  <c r="AJ51" i="3"/>
  <c r="AI51" i="3"/>
  <c r="AG51" i="3"/>
  <c r="AF51" i="3"/>
  <c r="AD51" i="3"/>
  <c r="AC51" i="3"/>
  <c r="AA51" i="3"/>
  <c r="Z51" i="3"/>
  <c r="X51" i="3"/>
  <c r="W51" i="3"/>
  <c r="V51" i="3"/>
  <c r="U51" i="3"/>
  <c r="T51" i="3"/>
  <c r="S51" i="3"/>
  <c r="R51" i="3"/>
  <c r="Q51" i="3"/>
  <c r="O51" i="3"/>
  <c r="N51" i="3"/>
  <c r="F49" i="3"/>
  <c r="F44" i="3"/>
  <c r="E44" i="3"/>
  <c r="F43" i="3"/>
  <c r="F42" i="3"/>
  <c r="E42" i="3"/>
  <c r="AO41" i="3"/>
  <c r="Y41" i="3"/>
  <c r="V41" i="3"/>
  <c r="S41" i="3"/>
  <c r="P41" i="3"/>
  <c r="F41" i="3"/>
  <c r="E41" i="3"/>
  <c r="AO40" i="3"/>
  <c r="AM40" i="3"/>
  <c r="AJ40" i="3"/>
  <c r="AI40" i="3"/>
  <c r="AG40" i="3"/>
  <c r="AD40" i="3"/>
  <c r="AA40" i="3"/>
  <c r="Z40" i="3"/>
  <c r="X40" i="3"/>
  <c r="V40" i="3"/>
  <c r="U40" i="3"/>
  <c r="F40" i="3" s="1"/>
  <c r="T40" i="3"/>
  <c r="S40" i="3"/>
  <c r="R40" i="3"/>
  <c r="Q40" i="3"/>
  <c r="O40" i="3"/>
  <c r="N40" i="3"/>
  <c r="F38" i="3"/>
  <c r="F33" i="3"/>
  <c r="E33" i="3"/>
  <c r="AF32" i="3"/>
  <c r="AF43" i="3" s="1"/>
  <c r="AF40" i="3" s="1"/>
  <c r="AC32" i="3"/>
  <c r="AC65" i="3" s="1"/>
  <c r="AC62" i="3" s="1"/>
  <c r="W32" i="3"/>
  <c r="W43" i="3" s="1"/>
  <c r="F32" i="3"/>
  <c r="F31" i="3"/>
  <c r="E31" i="3"/>
  <c r="AO30" i="3"/>
  <c r="Y30" i="3"/>
  <c r="V30" i="3"/>
  <c r="S30" i="3"/>
  <c r="P30" i="3"/>
  <c r="F30" i="3"/>
  <c r="E30" i="3"/>
  <c r="AO29" i="3"/>
  <c r="AM29" i="3"/>
  <c r="AJ29" i="3"/>
  <c r="AI29" i="3"/>
  <c r="AG29" i="3"/>
  <c r="AF29" i="3"/>
  <c r="AD29" i="3"/>
  <c r="AA29" i="3"/>
  <c r="Z29" i="3"/>
  <c r="X29" i="3"/>
  <c r="V29" i="3"/>
  <c r="U29" i="3"/>
  <c r="T29" i="3"/>
  <c r="S29" i="3"/>
  <c r="R29" i="3"/>
  <c r="Q29" i="3"/>
  <c r="O29" i="3"/>
  <c r="N29" i="3"/>
  <c r="F28" i="3"/>
  <c r="E28" i="3"/>
  <c r="F27" i="3"/>
  <c r="E27" i="3"/>
  <c r="F26" i="3"/>
  <c r="E26" i="3"/>
  <c r="AO25" i="3"/>
  <c r="Y25" i="3"/>
  <c r="V25" i="3"/>
  <c r="S25" i="3"/>
  <c r="P25" i="3"/>
  <c r="F25" i="3"/>
  <c r="E25" i="3"/>
  <c r="F22" i="3"/>
  <c r="E22" i="3"/>
  <c r="F21" i="3"/>
  <c r="E21" i="3"/>
  <c r="Y20" i="3"/>
  <c r="V20" i="3"/>
  <c r="P20" i="3"/>
  <c r="F20" i="3"/>
  <c r="E20" i="3"/>
  <c r="Y19" i="3"/>
  <c r="V19" i="3"/>
  <c r="S19" i="3"/>
  <c r="P19" i="3"/>
  <c r="F19" i="3"/>
  <c r="E19" i="3"/>
  <c r="AP18" i="3"/>
  <c r="AO18" i="3"/>
  <c r="AM18" i="3"/>
  <c r="AL18" i="3"/>
  <c r="AJ18" i="3"/>
  <c r="AI18" i="3"/>
  <c r="AG18" i="3"/>
  <c r="AF18" i="3"/>
  <c r="AD18" i="3"/>
  <c r="AC18" i="3"/>
  <c r="AA18" i="3"/>
  <c r="Z18" i="3"/>
  <c r="X18" i="3"/>
  <c r="W18" i="3"/>
  <c r="U18" i="3"/>
  <c r="T18" i="3"/>
  <c r="R18" i="3"/>
  <c r="Q18" i="3"/>
  <c r="O18" i="3"/>
  <c r="N18" i="3"/>
  <c r="L18" i="3"/>
  <c r="K18" i="3"/>
  <c r="I18" i="3"/>
  <c r="F18" i="3" s="1"/>
  <c r="H18" i="3"/>
  <c r="E18" i="3"/>
  <c r="F17" i="3"/>
  <c r="E17" i="3"/>
  <c r="AL16" i="3"/>
  <c r="AL32" i="3" s="1"/>
  <c r="F16" i="3"/>
  <c r="E16" i="3"/>
  <c r="Y15" i="3"/>
  <c r="V15" i="3"/>
  <c r="P15" i="3"/>
  <c r="F15" i="3"/>
  <c r="F13" i="3" s="1"/>
  <c r="E15" i="3"/>
  <c r="Y14" i="3"/>
  <c r="V14" i="3"/>
  <c r="S14" i="3"/>
  <c r="P14" i="3"/>
  <c r="F14" i="3"/>
  <c r="E14" i="3"/>
  <c r="AL13" i="3"/>
  <c r="AJ13" i="3"/>
  <c r="AI13" i="3"/>
  <c r="AD13" i="3"/>
  <c r="AC13" i="3"/>
  <c r="AA13" i="3"/>
  <c r="Z13" i="3"/>
  <c r="X13" i="3"/>
  <c r="W13" i="3"/>
  <c r="U13" i="3"/>
  <c r="T13" i="3"/>
  <c r="R13" i="3"/>
  <c r="Q13" i="3"/>
  <c r="O13" i="3"/>
  <c r="N13" i="3"/>
  <c r="M13" i="3"/>
  <c r="L13" i="3"/>
  <c r="K13" i="3"/>
  <c r="J13" i="3"/>
  <c r="I13" i="3"/>
  <c r="H13" i="3"/>
  <c r="AF31" i="2"/>
  <c r="AF63" i="2" s="1"/>
  <c r="AF60" i="2" s="1"/>
  <c r="AC31" i="2"/>
  <c r="AC63" i="2" s="1"/>
  <c r="AC60" i="2" s="1"/>
  <c r="W31" i="2"/>
  <c r="W63" i="2" s="1"/>
  <c r="W60" i="2" s="1"/>
  <c r="W13" i="2"/>
  <c r="F69" i="2"/>
  <c r="F64" i="2"/>
  <c r="E64" i="2"/>
  <c r="F63" i="2"/>
  <c r="F62" i="2"/>
  <c r="E62" i="2"/>
  <c r="AO61" i="2"/>
  <c r="Y61" i="2"/>
  <c r="V61" i="2"/>
  <c r="S61" i="2"/>
  <c r="P61" i="2"/>
  <c r="F61" i="2"/>
  <c r="E61" i="2"/>
  <c r="AO60" i="2"/>
  <c r="AM60" i="2"/>
  <c r="AJ60" i="2"/>
  <c r="AI60" i="2"/>
  <c r="AG60" i="2"/>
  <c r="AD60" i="2"/>
  <c r="AA60" i="2"/>
  <c r="Z60" i="2"/>
  <c r="X60" i="2"/>
  <c r="V60" i="2"/>
  <c r="U60" i="2"/>
  <c r="F60" i="2" s="1"/>
  <c r="T60" i="2"/>
  <c r="S60" i="2"/>
  <c r="R60" i="2"/>
  <c r="Q60" i="2"/>
  <c r="O60" i="2"/>
  <c r="N60" i="2"/>
  <c r="F58" i="2"/>
  <c r="F53" i="2"/>
  <c r="E53" i="2"/>
  <c r="F52" i="2"/>
  <c r="F51" i="2"/>
  <c r="E51" i="2"/>
  <c r="AO50" i="2"/>
  <c r="Y50" i="2"/>
  <c r="V50" i="2"/>
  <c r="S50" i="2"/>
  <c r="P50" i="2"/>
  <c r="F50" i="2"/>
  <c r="E50" i="2"/>
  <c r="AO49" i="2"/>
  <c r="AM49" i="2"/>
  <c r="AJ49" i="2"/>
  <c r="AI49" i="2"/>
  <c r="AG49" i="2"/>
  <c r="AF49" i="2"/>
  <c r="AD49" i="2"/>
  <c r="AC49" i="2"/>
  <c r="AA49" i="2"/>
  <c r="Z49" i="2"/>
  <c r="X49" i="2"/>
  <c r="W49" i="2"/>
  <c r="V49" i="2"/>
  <c r="U49" i="2"/>
  <c r="F49" i="2" s="1"/>
  <c r="T49" i="2"/>
  <c r="S49" i="2"/>
  <c r="R49" i="2"/>
  <c r="Q49" i="2"/>
  <c r="O49" i="2"/>
  <c r="N49" i="2"/>
  <c r="F47" i="2"/>
  <c r="F42" i="2"/>
  <c r="E42" i="2"/>
  <c r="F41" i="2"/>
  <c r="F40" i="2"/>
  <c r="E40" i="2"/>
  <c r="AO39" i="2"/>
  <c r="Y39" i="2"/>
  <c r="V39" i="2"/>
  <c r="S39" i="2"/>
  <c r="P39" i="2"/>
  <c r="F39" i="2"/>
  <c r="E39" i="2"/>
  <c r="AO38" i="2"/>
  <c r="AM38" i="2"/>
  <c r="AJ38" i="2"/>
  <c r="AI38" i="2"/>
  <c r="AG38" i="2"/>
  <c r="AD38" i="2"/>
  <c r="AA38" i="2"/>
  <c r="Z38" i="2"/>
  <c r="X38" i="2"/>
  <c r="V38" i="2"/>
  <c r="U38" i="2"/>
  <c r="T38" i="2"/>
  <c r="S38" i="2"/>
  <c r="R38" i="2"/>
  <c r="Q38" i="2"/>
  <c r="O38" i="2"/>
  <c r="N38" i="2"/>
  <c r="F38" i="2"/>
  <c r="F37" i="2"/>
  <c r="F32" i="2"/>
  <c r="E32" i="2"/>
  <c r="F31" i="2"/>
  <c r="F30" i="2"/>
  <c r="E30" i="2"/>
  <c r="AO29" i="2"/>
  <c r="Y29" i="2"/>
  <c r="V29" i="2"/>
  <c r="S29" i="2"/>
  <c r="P29" i="2"/>
  <c r="F29" i="2"/>
  <c r="E29" i="2"/>
  <c r="AO28" i="2"/>
  <c r="AM28" i="2"/>
  <c r="AJ28" i="2"/>
  <c r="AI28" i="2"/>
  <c r="AG28" i="2"/>
  <c r="AF28" i="2"/>
  <c r="AD28" i="2"/>
  <c r="AA28" i="2"/>
  <c r="Z28" i="2"/>
  <c r="X28" i="2"/>
  <c r="W28" i="2"/>
  <c r="V28" i="2"/>
  <c r="U28" i="2"/>
  <c r="T28" i="2"/>
  <c r="S28" i="2"/>
  <c r="R28" i="2"/>
  <c r="Q28" i="2"/>
  <c r="O28" i="2"/>
  <c r="F28" i="2" s="1"/>
  <c r="N28" i="2"/>
  <c r="F27" i="2"/>
  <c r="E27" i="2"/>
  <c r="F26" i="2"/>
  <c r="E26" i="2"/>
  <c r="F25" i="2"/>
  <c r="E25" i="2"/>
  <c r="AO24" i="2"/>
  <c r="Y24" i="2"/>
  <c r="V24" i="2"/>
  <c r="S24" i="2"/>
  <c r="P24" i="2"/>
  <c r="F24" i="2"/>
  <c r="E24" i="2"/>
  <c r="F22" i="2"/>
  <c r="E22" i="2"/>
  <c r="F21" i="2"/>
  <c r="E21" i="2"/>
  <c r="Y20" i="2"/>
  <c r="V20" i="2"/>
  <c r="P20" i="2"/>
  <c r="F20" i="2"/>
  <c r="E20" i="2"/>
  <c r="Y19" i="2"/>
  <c r="V19" i="2"/>
  <c r="S19" i="2"/>
  <c r="P19" i="2"/>
  <c r="F19" i="2"/>
  <c r="E19" i="2"/>
  <c r="AP18" i="2"/>
  <c r="AO18" i="2"/>
  <c r="AM18" i="2"/>
  <c r="AL18" i="2"/>
  <c r="AJ18" i="2"/>
  <c r="AI18" i="2"/>
  <c r="AG18" i="2"/>
  <c r="AF18" i="2"/>
  <c r="AD18" i="2"/>
  <c r="AC18" i="2"/>
  <c r="AA18" i="2"/>
  <c r="Z18" i="2"/>
  <c r="X18" i="2"/>
  <c r="W18" i="2"/>
  <c r="U18" i="2"/>
  <c r="T18" i="2"/>
  <c r="R18" i="2"/>
  <c r="Q18" i="2"/>
  <c r="O18" i="2"/>
  <c r="N18" i="2"/>
  <c r="L18" i="2"/>
  <c r="K18" i="2"/>
  <c r="I18" i="2"/>
  <c r="H18" i="2"/>
  <c r="E18" i="2" s="1"/>
  <c r="F18" i="2"/>
  <c r="F17" i="2"/>
  <c r="E17" i="2"/>
  <c r="AL16" i="2"/>
  <c r="AL31" i="2" s="1"/>
  <c r="F16" i="2"/>
  <c r="E16" i="2"/>
  <c r="Y15" i="2"/>
  <c r="V15" i="2"/>
  <c r="P15" i="2"/>
  <c r="F15" i="2"/>
  <c r="F13" i="2" s="1"/>
  <c r="E15" i="2"/>
  <c r="Y14" i="2"/>
  <c r="V14" i="2"/>
  <c r="S14" i="2"/>
  <c r="P14" i="2"/>
  <c r="F14" i="2"/>
  <c r="E14" i="2"/>
  <c r="AL13" i="2"/>
  <c r="AJ13" i="2"/>
  <c r="AI13" i="2"/>
  <c r="AD13" i="2"/>
  <c r="AC13" i="2"/>
  <c r="AA13" i="2"/>
  <c r="Z13" i="2"/>
  <c r="X13" i="2"/>
  <c r="U13" i="2"/>
  <c r="T13" i="2"/>
  <c r="R13" i="2"/>
  <c r="Q13" i="2"/>
  <c r="O13" i="2"/>
  <c r="N13" i="2"/>
  <c r="M13" i="2"/>
  <c r="L13" i="2"/>
  <c r="K13" i="2"/>
  <c r="J13" i="2"/>
  <c r="I13" i="2"/>
  <c r="H13" i="2"/>
  <c r="F69" i="1"/>
  <c r="AL13" i="1"/>
  <c r="AL16" i="1"/>
  <c r="AL31" i="1" s="1"/>
  <c r="F64" i="1"/>
  <c r="E64" i="1"/>
  <c r="F63" i="1"/>
  <c r="F62" i="1"/>
  <c r="E62" i="1"/>
  <c r="AO61" i="1"/>
  <c r="Y61" i="1"/>
  <c r="V61" i="1"/>
  <c r="S61" i="1"/>
  <c r="P61" i="1"/>
  <c r="F61" i="1"/>
  <c r="E61" i="1"/>
  <c r="F53" i="1"/>
  <c r="E53" i="1"/>
  <c r="F52" i="1"/>
  <c r="F51" i="1"/>
  <c r="E51" i="1"/>
  <c r="AO50" i="1"/>
  <c r="Y50" i="1"/>
  <c r="V50" i="1"/>
  <c r="S50" i="1"/>
  <c r="P50" i="1"/>
  <c r="F50" i="1"/>
  <c r="E50" i="1"/>
  <c r="F42" i="1"/>
  <c r="E42" i="1"/>
  <c r="F41" i="1"/>
  <c r="F40" i="1"/>
  <c r="E40" i="1"/>
  <c r="AO39" i="1"/>
  <c r="Y39" i="1"/>
  <c r="V39" i="1"/>
  <c r="S39" i="1"/>
  <c r="P39" i="1"/>
  <c r="F39" i="1"/>
  <c r="E39" i="1"/>
  <c r="F32" i="1"/>
  <c r="E32" i="1"/>
  <c r="F31" i="1"/>
  <c r="F30" i="1"/>
  <c r="E30" i="1"/>
  <c r="AO29" i="1"/>
  <c r="Y29" i="1"/>
  <c r="V29" i="1"/>
  <c r="S29" i="1"/>
  <c r="P29" i="1"/>
  <c r="F29" i="1"/>
  <c r="E29" i="1"/>
  <c r="F22" i="1"/>
  <c r="E22" i="1"/>
  <c r="F21" i="1"/>
  <c r="E21" i="1"/>
  <c r="Y20" i="1"/>
  <c r="V20" i="1"/>
  <c r="P20" i="1"/>
  <c r="F20" i="1"/>
  <c r="E20" i="1"/>
  <c r="Y19" i="1"/>
  <c r="V19" i="1"/>
  <c r="S19" i="1"/>
  <c r="P19" i="1"/>
  <c r="F19" i="1"/>
  <c r="E19" i="1"/>
  <c r="R60" i="1"/>
  <c r="AC60" i="1"/>
  <c r="Z60" i="1"/>
  <c r="W60" i="1"/>
  <c r="AO60" i="1"/>
  <c r="AM60" i="1"/>
  <c r="AJ60" i="1"/>
  <c r="AI60" i="1"/>
  <c r="AG60" i="1"/>
  <c r="AF60" i="1"/>
  <c r="AA60" i="1"/>
  <c r="X60" i="1"/>
  <c r="U60" i="1"/>
  <c r="T60" i="1"/>
  <c r="S60" i="1"/>
  <c r="Q60" i="1"/>
  <c r="O60" i="1"/>
  <c r="N60" i="1"/>
  <c r="F58" i="1"/>
  <c r="S49" i="1"/>
  <c r="O49" i="1"/>
  <c r="N49" i="1"/>
  <c r="F47" i="1"/>
  <c r="AO49" i="1"/>
  <c r="R38" i="1"/>
  <c r="AO38" i="1"/>
  <c r="AM38" i="1"/>
  <c r="AM49" i="1" s="1"/>
  <c r="AJ38" i="1"/>
  <c r="AJ49" i="1" s="1"/>
  <c r="AI38" i="1"/>
  <c r="AI49" i="1" s="1"/>
  <c r="AG38" i="1"/>
  <c r="AG49" i="1" s="1"/>
  <c r="AC38" i="1"/>
  <c r="AA38" i="1"/>
  <c r="AA49" i="1" s="1"/>
  <c r="Z38" i="1"/>
  <c r="Z49" i="1" s="1"/>
  <c r="X38" i="1"/>
  <c r="X49" i="1" s="1"/>
  <c r="W38" i="1"/>
  <c r="W49" i="1" s="1"/>
  <c r="U38" i="1"/>
  <c r="V49" i="1" s="1"/>
  <c r="T38" i="1"/>
  <c r="S38" i="1"/>
  <c r="Q38" i="1"/>
  <c r="Q49" i="1" s="1"/>
  <c r="O38" i="1"/>
  <c r="N38" i="1"/>
  <c r="F37" i="1"/>
  <c r="AO28" i="1"/>
  <c r="AJ28" i="1"/>
  <c r="AI28" i="1"/>
  <c r="Q28" i="1"/>
  <c r="AM28" i="1"/>
  <c r="X28" i="1"/>
  <c r="S28" i="1"/>
  <c r="R28" i="1"/>
  <c r="O28" i="1"/>
  <c r="N28" i="1"/>
  <c r="F27" i="1"/>
  <c r="E27" i="1"/>
  <c r="F26" i="1"/>
  <c r="E26" i="1"/>
  <c r="F25" i="1"/>
  <c r="E25" i="1"/>
  <c r="AO24" i="1"/>
  <c r="Y24" i="1"/>
  <c r="V24" i="1"/>
  <c r="S24" i="1"/>
  <c r="P24" i="1"/>
  <c r="F24" i="1"/>
  <c r="E24" i="1"/>
  <c r="AD18" i="1"/>
  <c r="AP18" i="1"/>
  <c r="AM18" i="1"/>
  <c r="AL18" i="1"/>
  <c r="AJ18" i="1"/>
  <c r="AI18" i="1"/>
  <c r="AG18" i="1"/>
  <c r="AA18" i="1"/>
  <c r="X18" i="1"/>
  <c r="W18" i="1"/>
  <c r="U18" i="1"/>
  <c r="T18" i="1"/>
  <c r="R18" i="1"/>
  <c r="Q18" i="1"/>
  <c r="O18" i="1"/>
  <c r="N18" i="1"/>
  <c r="L18" i="1"/>
  <c r="K18" i="1"/>
  <c r="I18" i="1"/>
  <c r="H18" i="1"/>
  <c r="F17" i="1"/>
  <c r="F13" i="1" s="1"/>
  <c r="E17" i="1"/>
  <c r="F16" i="1"/>
  <c r="E16" i="1"/>
  <c r="Y15" i="1"/>
  <c r="V15" i="1"/>
  <c r="P15" i="1"/>
  <c r="F15" i="1"/>
  <c r="E15" i="1"/>
  <c r="Y14" i="1"/>
  <c r="V14" i="1"/>
  <c r="S14" i="1"/>
  <c r="P14" i="1"/>
  <c r="F14" i="1"/>
  <c r="E14" i="1"/>
  <c r="AJ13" i="1"/>
  <c r="AI13" i="1"/>
  <c r="AD13" i="1"/>
  <c r="AC13" i="1"/>
  <c r="AA13" i="1"/>
  <c r="Z13" i="1"/>
  <c r="X13" i="1"/>
  <c r="W13" i="1"/>
  <c r="U13" i="1"/>
  <c r="T13" i="1"/>
  <c r="R13" i="1"/>
  <c r="Q13" i="1"/>
  <c r="O13" i="1"/>
  <c r="N13" i="1"/>
  <c r="M13" i="1"/>
  <c r="L13" i="1"/>
  <c r="K13" i="1"/>
  <c r="J13" i="1"/>
  <c r="I13" i="1"/>
  <c r="H13" i="1"/>
  <c r="E13" i="1" s="1"/>
  <c r="AC28" i="2" l="1"/>
  <c r="W29" i="3"/>
  <c r="E29" i="6"/>
  <c r="E43" i="6"/>
  <c r="AC40" i="6"/>
  <c r="E40" i="6" s="1"/>
  <c r="AL43" i="5"/>
  <c r="AL40" i="5" s="1"/>
  <c r="E32" i="5"/>
  <c r="AL29" i="5"/>
  <c r="E29" i="5" s="1"/>
  <c r="E67" i="5"/>
  <c r="W64" i="5"/>
  <c r="E64" i="5" s="1"/>
  <c r="W43" i="5"/>
  <c r="AF43" i="5"/>
  <c r="AF40" i="5" s="1"/>
  <c r="AC43" i="5"/>
  <c r="AC40" i="5" s="1"/>
  <c r="E31" i="1"/>
  <c r="AL28" i="1"/>
  <c r="AL41" i="1"/>
  <c r="E13" i="2"/>
  <c r="F51" i="3"/>
  <c r="E13" i="3"/>
  <c r="F29" i="3"/>
  <c r="AC29" i="3"/>
  <c r="F62" i="3"/>
  <c r="AC43" i="3"/>
  <c r="AC40" i="3" s="1"/>
  <c r="AC41" i="2"/>
  <c r="AC38" i="2" s="1"/>
  <c r="AF41" i="2"/>
  <c r="AF38" i="2" s="1"/>
  <c r="W41" i="2"/>
  <c r="W38" i="2" s="1"/>
  <c r="W40" i="3"/>
  <c r="AL43" i="3"/>
  <c r="E43" i="3" s="1"/>
  <c r="E32" i="3"/>
  <c r="AL29" i="3"/>
  <c r="E29" i="3" s="1"/>
  <c r="AF65" i="3"/>
  <c r="AF62" i="3" s="1"/>
  <c r="W65" i="3"/>
  <c r="AL41" i="2"/>
  <c r="E31" i="2"/>
  <c r="AL28" i="2"/>
  <c r="E28" i="2" s="1"/>
  <c r="F18" i="1"/>
  <c r="AC49" i="1"/>
  <c r="V38" i="1"/>
  <c r="T49" i="1"/>
  <c r="AD60" i="1"/>
  <c r="R49" i="1"/>
  <c r="V60" i="1"/>
  <c r="U49" i="1"/>
  <c r="AO18" i="1"/>
  <c r="AF38" i="1"/>
  <c r="AF49" i="1" s="1"/>
  <c r="Z18" i="1"/>
  <c r="AC18" i="1"/>
  <c r="AF18" i="1"/>
  <c r="W28" i="1"/>
  <c r="AA28" i="1"/>
  <c r="AG28" i="1"/>
  <c r="V28" i="1"/>
  <c r="U28" i="1"/>
  <c r="T28" i="1"/>
  <c r="Z28" i="1"/>
  <c r="AC28" i="1"/>
  <c r="AF28" i="1"/>
  <c r="E43" i="5" l="1"/>
  <c r="W40" i="5"/>
  <c r="E40" i="5" s="1"/>
  <c r="E41" i="1"/>
  <c r="AL52" i="1"/>
  <c r="AL38" i="1"/>
  <c r="AL49" i="1" s="1"/>
  <c r="E49" i="1" s="1"/>
  <c r="W62" i="3"/>
  <c r="AL40" i="3"/>
  <c r="E40" i="3" s="1"/>
  <c r="AL54" i="3"/>
  <c r="AL52" i="2"/>
  <c r="E41" i="2"/>
  <c r="AL38" i="2"/>
  <c r="E38" i="2" s="1"/>
  <c r="AD49" i="1"/>
  <c r="F60" i="1"/>
  <c r="E38" i="1"/>
  <c r="AD38" i="1"/>
  <c r="E18" i="1"/>
  <c r="AD28" i="1"/>
  <c r="E28" i="1"/>
  <c r="E52" i="1" l="1"/>
  <c r="AL63" i="1"/>
  <c r="AL65" i="3"/>
  <c r="E54" i="3"/>
  <c r="AL51" i="3"/>
  <c r="E51" i="3" s="1"/>
  <c r="AL63" i="2"/>
  <c r="E52" i="2"/>
  <c r="AL49" i="2"/>
  <c r="E49" i="2" s="1"/>
  <c r="F49" i="1"/>
  <c r="F38" i="1"/>
  <c r="F28" i="1"/>
  <c r="E63" i="1" l="1"/>
  <c r="AL60" i="1"/>
  <c r="E60" i="1" s="1"/>
  <c r="AL62" i="3"/>
  <c r="E62" i="3" s="1"/>
  <c r="E65" i="3"/>
  <c r="E63" i="2"/>
  <c r="AL60" i="2"/>
  <c r="E60" i="2" s="1"/>
</calcChain>
</file>

<file path=xl/sharedStrings.xml><?xml version="1.0" encoding="utf-8"?>
<sst xmlns="http://schemas.openxmlformats.org/spreadsheetml/2006/main" count="716" uniqueCount="84">
  <si>
    <t xml:space="preserve"> Таблица 1 </t>
  </si>
  <si>
    <t>Наименование  программных   мероприятий</t>
  </si>
  <si>
    <t>Источники финансирования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</si>
  <si>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</si>
  <si>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</si>
  <si>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</si>
  <si>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</si>
  <si>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</si>
  <si>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</si>
  <si>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</si>
  <si>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</si>
  <si>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</si>
  <si>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</si>
  <si>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</si>
  <si>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</si>
  <si>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</si>
  <si>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</si>
  <si>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</si>
  <si>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</si>
  <si>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Факт (кассовый расход)</t>
  </si>
  <si>
    <t>Исполнение, %</t>
  </si>
  <si>
    <t>Факт</t>
  </si>
  <si>
    <t>8=7/6*100</t>
  </si>
  <si>
    <t>МКУ «УКС г.Урай»</t>
  </si>
  <si>
    <t>ВСЕГО:</t>
  </si>
  <si>
    <t xml:space="preserve">Федеральный бюджет </t>
  </si>
  <si>
    <t>Бюджет Ханты-Мансийского
автономного округа - Югры</t>
  </si>
  <si>
    <t>Местный бюджет</t>
  </si>
  <si>
    <t>Строительство инженерных систем  инженерной инфраструктуры в целях обеспечения  населения коммунальными услугами нормативного качества                 (4, 5)</t>
  </si>
  <si>
    <t>Всего:</t>
  </si>
  <si>
    <t>Исполняющий обязанности директора  МКУ "УКС г.Урай"  Е.К.Мерц</t>
  </si>
  <si>
    <t>Согласовано:</t>
  </si>
  <si>
    <t>«____»_________________2019г.______________________________</t>
  </si>
  <si>
    <t xml:space="preserve">                               подпись</t>
  </si>
  <si>
    <t xml:space="preserve">      подпись</t>
  </si>
  <si>
    <t>Демакова Е.Н., тел.: 3-19-64 доб.448</t>
  </si>
  <si>
    <t>Номер основного мероприятия</t>
  </si>
  <si>
    <t>Основные мероприятия муниципальной программы (их взаимосвязь с целевыми показателями)</t>
  </si>
  <si>
    <t>Финансовые затраты на реализацию (тыс.рублей)</t>
  </si>
  <si>
    <r>
      <t xml:space="preserve">Иные источники финансирования </t>
    </r>
    <r>
      <rPr>
        <sz val="8"/>
        <rFont val="Times New Roman"/>
        <family val="1"/>
        <charset val="204"/>
      </rPr>
      <t>(Субсидия на развитие общественной инфраструктуры из средств бюджета Ханты – Мансийского автономного округа - Югры)</t>
    </r>
  </si>
  <si>
    <t>Всего по муниципальной программе:</t>
  </si>
  <si>
    <r>
      <t xml:space="preserve">Иные источники финансирования </t>
    </r>
    <r>
      <rPr>
        <b/>
        <sz val="8"/>
        <rFont val="Times New Roman"/>
        <family val="1"/>
        <charset val="204"/>
      </rPr>
      <t>(Субсидия на развитие общественной инфраструктуры из средств бюджета Ханты – Мансийского автономного округа - Югры)</t>
    </r>
  </si>
  <si>
    <t>Проектирование  инженерных систем  инженерной инфраструктуры в целях обеспечения инженерной подготовки земельных участков для жилищного строительства (1, 2, 3)</t>
  </si>
  <si>
    <t>Строительство инженерных систем  инженерной инфраструктуры в целях обеспечения инженерной подготовки земельных участков для жилищного строительства (2, 3)</t>
  </si>
  <si>
    <t>Инвестиции в объекты муниципальной собственности</t>
  </si>
  <si>
    <t>Прочие расходы</t>
  </si>
  <si>
    <t>В том числе:</t>
  </si>
  <si>
    <t xml:space="preserve">Ответственный исполнитель -
 МКУ «УКС г.Урай»
</t>
  </si>
  <si>
    <t xml:space="preserve">СОГЛАСОВАНО:                                                                    Заместитель главы города Урай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</si>
  <si>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_________________И.А. Фузеева    </t>
  </si>
  <si>
    <t>Приложение 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</si>
  <si>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Ответственный исполнитель муниципальной программы:</t>
  </si>
  <si>
    <t xml:space="preserve">  «Проектирование и строительство инженерных систем коммунальной инфраструктуры в городе Урай» на 2014-2020 годы </t>
  </si>
  <si>
    <t>«      »   _______________ 2019г._______________________</t>
  </si>
  <si>
    <t>Комитет по финансам администрации города Урай</t>
  </si>
  <si>
    <t xml:space="preserve">Комплексный план  (сетевой график) по реализации в 2020 году муниципальной программы </t>
  </si>
  <si>
    <t>«      »   _______________ 2020г._______________________</t>
  </si>
  <si>
    <t>Исполняющий обязанности директора  МКУ "УКС г.Урай"  ЕС.Ю.Лебедев</t>
  </si>
  <si>
    <t>Отчет  (сетевой график) по  реализации  в 2020 году финансовых средств муниципальной программы</t>
  </si>
  <si>
    <t xml:space="preserve">  «Проектирование и строительство инженерных систем коммунальной инфраструктуры в городе Урай» на 2014-2020 годы за январь</t>
  </si>
  <si>
    <t xml:space="preserve">  «Проектирование и строительство инженерных систем коммунальной инфраструктуры в городе Урай» на 2014-2020 годы за февраль 2020 года</t>
  </si>
  <si>
    <t>кроме того за счет средств остатков местного бюджета предыдущих лет в рамках реализации МП</t>
  </si>
  <si>
    <t>Директор МКУ "УКС г.Урай" ________________Р.А.Латыпов</t>
  </si>
  <si>
    <t>« 10 »   апреля 2020г.</t>
  </si>
  <si>
    <t>Семенюк Ю.Л., тел.: 3-19-64 доб.449</t>
  </si>
  <si>
    <t xml:space="preserve">В рамках данного мероприятия планируется выполнение работ по проектированию на следующих объектах:                                                     1. Наружные инженерные сети микрорайона 1 А, г. Урай к объекту «Средняя школа в мкр.1А на 1 125 мест», с финансированием в сумме 1 043,3 тыс. руб.;
2. Малогабаритная автоматизированная котельная с наружными сетями в микрорайоне 1 А, г.Урай, с финансированием в сумме 1 900,0 тыс. руб.;
3. Наружные сети освещения территории МБОУ СОШ №12, г.Урай, с финансированием в сумме 93,7 тыс. руб.
</t>
  </si>
  <si>
    <t xml:space="preserve">В рамках данного мероприятия запланировано выполнение строительно-монтажных работ по следующим объектам:                                                                       1. Инженерные сети микрорайона 1 «А», г. Урай, с финансированием в сумме 1 900,1 тыс. руб. В 2020 году планируется выполнение работ по реконструкции колодцев  канализационного коллектора и восстановление благоустройства территории.  
2. Наружные сети освещения территории МБОУ СОШ №12, г.Урай, с финансированием в сумме 425,5 тыс. руб. Объем средств предусмотрен на устройство дополнительного освещения территории школы. Планируется установка дополнительных 8 опор  освещения, протяженность сетей составит 450 м.п. 
</t>
  </si>
  <si>
    <t xml:space="preserve">  «Проектирование и строительство инженерных систем коммунальной инфраструктуры в городе Урай» на 2014-2020 годы за январь-март 2020 года</t>
  </si>
  <si>
    <t>Неосвоенные в 1 квартале денежные средства (остатки 2019 года) в сумме 1 936,8 тыс. руб. были предусмотрены, в том числе:                                                                                  в сумме 227,7 тыс. руб. на  выполнение работ по наращиванию колодца на объекте  "Инженерные сети по улице Брусничная в г. Урай" согласно договору с ИП Цыпанова О.М.  №88 от 26.12.2019. В настоящее время перенесен срок выполнения работ на май месяц. Средства в сумме 1 709,1 тыс. руб. были предусмотрены на оплату работ по устройству проездов на объекте "Инженерные сети  и проезды по улицам микрорайона "Южный" (район Орбиты)  в г. Урай". Оплата работ перенесена на апрель.</t>
  </si>
  <si>
    <t xml:space="preserve">  «Проектирование и строительство инженерных систем коммунальной инфраструктуры в городе Урай» на 2014-2020 годы за апрель 2020 года</t>
  </si>
  <si>
    <t>« 7 »   мая 2020г.</t>
  </si>
  <si>
    <t>Иные источники финансирования (Субсидия на развитие общественной инфраструктуры из средств бюджета Ханты – Мансийского автономного округа - Югры)</t>
  </si>
  <si>
    <t>Строительство инженерных систем  инженерной инфраструктуры в целях обеспечения  населения коммунальными услугами нормативного качества (4, 5)</t>
  </si>
  <si>
    <t xml:space="preserve">Ответственный исполнитель - МКУ «УКС г.Урай»
</t>
  </si>
  <si>
    <t xml:space="preserve">Ответственный исполнитель муниципальной программы:
</t>
  </si>
  <si>
    <t>Таблица 1</t>
  </si>
  <si>
    <r>
      <t xml:space="preserve">В рамках данного мероприятия запланированы работы по разработке ПСД на следующие объекты: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 xml:space="preserve">"Малогабаритная автоматизированная котельная с наружными сетями в микрорайоне 1 А, г.Урай" </t>
    </r>
    <r>
      <rPr>
        <sz val="8"/>
        <rFont val="Times New Roman"/>
        <family val="1"/>
        <charset val="204"/>
      </rPr>
      <t xml:space="preserve">с утвержденным финансированием в сумме 1 900,0 тыс. руб.;                                                                                        </t>
    </r>
    <r>
      <rPr>
        <b/>
        <sz val="8"/>
        <rFont val="Times New Roman"/>
        <family val="1"/>
        <charset val="204"/>
      </rPr>
      <t xml:space="preserve">"Наружные сети освещения территории МБОУ СОШ №12, г.Урай" </t>
    </r>
    <r>
      <rPr>
        <sz val="8"/>
        <rFont val="Times New Roman"/>
        <family val="1"/>
        <charset val="204"/>
      </rPr>
      <t xml:space="preserve">с утвержденным финансированием в сумме 93,7 тыс. руб. Работы выполнены и оплачены;  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"Наружные инженерные сети микрорайона 1 А, г. Урай к объекту "Средняя школа в мкр.1А на 1 125 мест""</t>
    </r>
    <r>
      <rPr>
        <sz val="8"/>
        <rFont val="Times New Roman"/>
        <family val="1"/>
        <charset val="204"/>
      </rPr>
      <t xml:space="preserve"> с финансированием в сумме 1 043,3 тыс. руб.;                                                                                     </t>
    </r>
    <r>
      <rPr>
        <b/>
        <sz val="8"/>
        <rFont val="Times New Roman"/>
        <family val="1"/>
        <charset val="204"/>
      </rPr>
      <t>"Инженерные сети водоснабжения переулка Тихий,  переулка Ясный микрорайона Солнечный"</t>
    </r>
    <r>
      <rPr>
        <sz val="8"/>
        <rFont val="Times New Roman"/>
        <family val="1"/>
        <charset val="204"/>
      </rPr>
      <t xml:space="preserve"> с финансированием в сумме 643,5 тыс. руб. Работы выполнены, устранены замечания, принимается освоение, оплата в октябре;                                                    </t>
    </r>
    <r>
      <rPr>
        <b/>
        <sz val="8"/>
        <rFont val="Times New Roman"/>
        <family val="1"/>
        <charset val="204"/>
      </rPr>
      <t>"Инженерные сети к нестационарному объекту в детском парке "Солнышко"</t>
    </r>
    <r>
      <rPr>
        <sz val="8"/>
        <rFont val="Times New Roman"/>
        <family val="1"/>
        <charset val="204"/>
      </rPr>
      <t xml:space="preserve"> с финансированием в сумме 74,0 тыс.руб.</t>
    </r>
  </si>
  <si>
    <t>Отчет  (сетевой график) по  реализации  в 2020 году финансовых средств муниципальной программы  «Проектирование и строительство инженерных систем коммунальной инфраструктуры в городе Урай» на 2014-2020 годы за январь- сентябрь 2020 года</t>
  </si>
  <si>
    <t>«06» октября 2020г.</t>
  </si>
  <si>
    <t>Исполнитель: Семенюк Ю.Л., тел.: 3-19-64 доб.449</t>
  </si>
  <si>
    <t>Приложение                                                                                                                                                                          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</si>
  <si>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На отчетную дату не освоены средства на разработку ПСД  по объекту "Инженерные сети водоснабжения переулка Тихий,  переулка Ясный микрорайона Солнечный" по причине длительной процедуры устранения замечаний подрядчиком и как следствие, нарушены сроки исполнения договора. Приемка и оплата работ планируется в октябре.</t>
  </si>
  <si>
    <r>
      <t xml:space="preserve">В рамках мероприятия запланировано строительство инженерных систем коммунальной инфраструктуры по следующим объектам:                                                                </t>
    </r>
    <r>
      <rPr>
        <b/>
        <sz val="8"/>
        <rFont val="Times New Roman"/>
        <family val="1"/>
        <charset val="204"/>
      </rPr>
      <t xml:space="preserve">"Инженерные сети микрорайона 1 А, г. Урай" </t>
    </r>
    <r>
      <rPr>
        <sz val="8"/>
        <rFont val="Times New Roman"/>
        <family val="1"/>
        <charset val="204"/>
      </rPr>
      <t xml:space="preserve">предусмотрено финансирование 4 561,0 тыс. руб., в том числе 2 660,1 тыс. руб. - переходящие остатки средств местного бюджета, 1 900,1 тыс. руб. - лимиты 2020 года и предусмотрены на корректировку ПСД и на завершение работ на объекте - реконструкция колодцев, благоустройство.                                                                                      </t>
    </r>
    <r>
      <rPr>
        <b/>
        <sz val="8"/>
        <rFont val="Times New Roman"/>
        <family val="1"/>
        <charset val="204"/>
      </rPr>
      <t>"Инженерные сети по улице Брусничная в г. Урай"</t>
    </r>
    <r>
      <rPr>
        <sz val="8"/>
        <rFont val="Times New Roman"/>
        <family val="1"/>
        <charset val="204"/>
      </rPr>
      <t xml:space="preserve"> с финансированием в сумме 242,7 тыс. руб. - переходящие остатки средств местного бюджета, на выполнение работ по наращиванию колодца;                                                                                              </t>
    </r>
    <r>
      <rPr>
        <b/>
        <sz val="8"/>
        <rFont val="Times New Roman"/>
        <family val="1"/>
        <charset val="204"/>
      </rPr>
      <t>"Инженерные сети  и проезды по улицам микрорайона "Южный" (район Орбиты)  в г. Урай"</t>
    </r>
    <r>
      <rPr>
        <sz val="8"/>
        <rFont val="Times New Roman"/>
        <family val="1"/>
        <charset val="204"/>
      </rPr>
      <t xml:space="preserve"> с финансированием в сумме 2 535,4 тыс. руб. за счет переходящих остатков средств местного бюджета и предусмотрено на устройство проезда, съезда к дороге по ул.Южная;                                                                                    </t>
    </r>
    <r>
      <rPr>
        <b/>
        <sz val="8"/>
        <rFont val="Times New Roman"/>
        <family val="1"/>
        <charset val="204"/>
      </rPr>
      <t xml:space="preserve">"Наружные сети освещения территории МБОУ СОШ №12, г.Урай" </t>
    </r>
    <r>
      <rPr>
        <sz val="8"/>
        <rFont val="Times New Roman"/>
        <family val="1"/>
        <charset val="204"/>
      </rPr>
      <t xml:space="preserve">с финансирование в сумме 425,4 тыс. руб. - лимиты 2020 года на выполнение  работ по устройству наружных сетей освещения;                                                   </t>
    </r>
    <r>
      <rPr>
        <b/>
        <sz val="8"/>
        <rFont val="Times New Roman"/>
        <family val="1"/>
        <charset val="204"/>
      </rPr>
      <t xml:space="preserve">"Инженерные сети водоснабжения переулка Тихий,  переулка Ясный микрорайона Солнечный" </t>
    </r>
    <r>
      <rPr>
        <sz val="8"/>
        <rFont val="Times New Roman"/>
        <family val="1"/>
        <charset val="204"/>
      </rPr>
      <t>с финансированием в сумме 2 104,5 тыс. руб. - лимиты 2020 года, на выполнение работ по закольцовке водовода.</t>
    </r>
  </si>
  <si>
    <t xml:space="preserve">Не освоены средства на СМР по объектам: "Инженерные сети водоснабжения переулка Тихий,  переулка Ясный микрорайона Солнечный" в сумме 2 104,5 тыс. руб. - лимиты 2020 года, выполнение СМР планировалось после получения ПСД, проектировщиком сорван срок предоставления документации, выполнение СМР перенесено на 4 квартал;                                                                                                         "Инженерные сети микрорайона 1 А, г. Урай" в сумме 4 561,0 тыс. руб. (2 660,9 тыс. руб.- остатки прошлых лет, 1 900,1 тыс. руб.-лимиты 2020 года), работы были приоставновлены до внесения изменений в ПСД, корректировка ПСД не выполнена, подрядчик не выполнил условия договора, договор с проектировщиком расторгнут, планируется заключение нового договора.                                                               "Наружные сети освещения территории МБОУ СОШ №12, г.Урай", в сумме 425,4 тыс. руб.  Денежные средства были предусмотрены на выполнение работ по устройству освещения на территории школы. В связи с получением  проектной документации в сентябре месяце, выполнение строительно-монтажных работ перенесено на 4 квартал.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</si>
</sst>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/>
    <xf numFmtId="0" fontId="3" fillId="2" borderId="0" xfId="0" applyFont="1" applyFill="1" applyAlignment="1">
      <alignment horizontal="justify"/>
    </xf>
    <xf numFmtId="0" fontId="1" fillId="2" borderId="0" xfId="0" applyFont="1" applyFill="1" applyAlignment="1"/>
    <xf numFmtId="0" fontId="3" fillId="2" borderId="0" xfId="0" applyFont="1" applyFill="1" applyAlignment="1"/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8" fillId="2" borderId="0" xfId="0" applyFont="1" applyFill="1" applyAlignment="1"/>
    <xf numFmtId="0" fontId="8" fillId="2" borderId="0" xfId="0" applyFont="1" applyFill="1"/>
    <xf numFmtId="164" fontId="8" fillId="2" borderId="0" xfId="0" applyNumberFormat="1" applyFont="1" applyFill="1" applyAlignment="1"/>
    <xf numFmtId="165" fontId="8" fillId="2" borderId="0" xfId="0" applyNumberFormat="1" applyFont="1" applyFill="1" applyAlignment="1"/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/>
    <xf numFmtId="0" fontId="6" fillId="2" borderId="14" xfId="0" applyFont="1" applyFill="1" applyBorder="1" applyAlignment="1">
      <alignment vertical="center" wrapText="1"/>
    </xf>
    <xf numFmtId="164" fontId="6" fillId="2" borderId="10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/>
    <xf numFmtId="0" fontId="7" fillId="2" borderId="6" xfId="0" applyFont="1" applyFill="1" applyBorder="1"/>
    <xf numFmtId="0" fontId="7" fillId="2" borderId="13" xfId="0" applyFont="1" applyFill="1" applyBorder="1"/>
    <xf numFmtId="0" fontId="9" fillId="2" borderId="0" xfId="0" applyFont="1" applyFill="1"/>
    <xf numFmtId="164" fontId="9" fillId="2" borderId="0" xfId="0" applyNumberFormat="1" applyFont="1" applyFill="1"/>
    <xf numFmtId="0" fontId="14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13" fillId="2" borderId="0" xfId="0" applyFont="1" applyFill="1" applyAlignment="1">
      <alignment horizontal="right"/>
    </xf>
    <xf numFmtId="0" fontId="13" fillId="2" borderId="0" xfId="0" applyFont="1" applyFill="1"/>
    <xf numFmtId="164" fontId="14" fillId="2" borderId="0" xfId="0" applyNumberFormat="1" applyFont="1" applyFill="1"/>
    <xf numFmtId="0" fontId="3" fillId="2" borderId="0" xfId="0" applyFont="1" applyFill="1"/>
    <xf numFmtId="0" fontId="15" fillId="2" borderId="0" xfId="0" applyFont="1" applyFill="1" applyAlignment="1">
      <alignment wrapText="1"/>
    </xf>
    <xf numFmtId="0" fontId="11" fillId="2" borderId="0" xfId="0" applyFont="1" applyFill="1"/>
    <xf numFmtId="0" fontId="16" fillId="2" borderId="0" xfId="0" applyFont="1" applyFill="1"/>
    <xf numFmtId="0" fontId="11" fillId="2" borderId="0" xfId="0" applyFont="1" applyFill="1" applyAlignment="1"/>
    <xf numFmtId="0" fontId="6" fillId="2" borderId="0" xfId="0" applyFont="1" applyFill="1" applyAlignment="1">
      <alignment wrapText="1"/>
    </xf>
    <xf numFmtId="0" fontId="6" fillId="2" borderId="0" xfId="0" applyFont="1" applyFill="1" applyBorder="1" applyAlignment="1"/>
    <xf numFmtId="0" fontId="4" fillId="2" borderId="0" xfId="0" applyFont="1" applyFill="1" applyAlignment="1"/>
    <xf numFmtId="0" fontId="3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/>
    <xf numFmtId="0" fontId="6" fillId="2" borderId="0" xfId="0" applyFont="1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/>
    <xf numFmtId="0" fontId="7" fillId="2" borderId="14" xfId="0" applyFont="1" applyFill="1" applyBorder="1"/>
    <xf numFmtId="0" fontId="6" fillId="2" borderId="0" xfId="0" applyFont="1" applyFill="1" applyAlignment="1">
      <alignment horizontal="justify"/>
    </xf>
    <xf numFmtId="164" fontId="6" fillId="2" borderId="0" xfId="0" applyNumberFormat="1" applyFont="1" applyFill="1"/>
    <xf numFmtId="4" fontId="6" fillId="2" borderId="0" xfId="0" applyNumberFormat="1" applyFont="1" applyFill="1"/>
    <xf numFmtId="0" fontId="13" fillId="2" borderId="0" xfId="0" applyFont="1" applyFill="1" applyAlignment="1">
      <alignment horizontal="center"/>
    </xf>
    <xf numFmtId="164" fontId="13" fillId="2" borderId="0" xfId="0" applyNumberFormat="1" applyFont="1" applyFill="1"/>
    <xf numFmtId="0" fontId="3" fillId="2" borderId="0" xfId="0" applyFont="1" applyFill="1" applyAlignment="1">
      <alignment vertical="top"/>
    </xf>
    <xf numFmtId="0" fontId="13" fillId="2" borderId="0" xfId="0" applyFont="1" applyFill="1" applyAlignment="1">
      <alignment wrapText="1"/>
    </xf>
    <xf numFmtId="0" fontId="3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wrapText="1"/>
    </xf>
    <xf numFmtId="0" fontId="3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6" xfId="0" applyFont="1" applyFill="1" applyBorder="1" applyAlignment="1"/>
    <xf numFmtId="0" fontId="6" fillId="2" borderId="6" xfId="0" applyFont="1" applyFill="1" applyBorder="1" applyAlignment="1">
      <alignment wrapText="1"/>
    </xf>
    <xf numFmtId="0" fontId="6" fillId="2" borderId="6" xfId="0" applyFont="1" applyFill="1" applyBorder="1"/>
    <xf numFmtId="0" fontId="12" fillId="2" borderId="1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/>
    <xf numFmtId="0" fontId="11" fillId="2" borderId="0" xfId="0" applyFont="1" applyFill="1" applyAlignment="1">
      <alignment vertical="center" wrapText="1"/>
    </xf>
    <xf numFmtId="0" fontId="21" fillId="2" borderId="0" xfId="0" applyFont="1" applyFill="1"/>
    <xf numFmtId="0" fontId="11" fillId="2" borderId="1" xfId="0" applyFont="1" applyFill="1" applyBorder="1"/>
    <xf numFmtId="0" fontId="17" fillId="2" borderId="0" xfId="0" applyFont="1" applyFill="1"/>
    <xf numFmtId="0" fontId="2" fillId="2" borderId="0" xfId="0" applyFont="1" applyFill="1"/>
    <xf numFmtId="164" fontId="17" fillId="2" borderId="0" xfId="0" applyNumberFormat="1" applyFont="1" applyFill="1"/>
    <xf numFmtId="164" fontId="17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right"/>
    </xf>
    <xf numFmtId="0" fontId="11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17" fillId="2" borderId="0" xfId="0" applyFont="1" applyFill="1" applyAlignment="1">
      <alignment wrapText="1"/>
    </xf>
    <xf numFmtId="0" fontId="2" fillId="2" borderId="0" xfId="0" applyFont="1" applyFill="1" applyAlignment="1">
      <alignment horizontal="right"/>
    </xf>
    <xf numFmtId="164" fontId="11" fillId="2" borderId="1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/>
    <xf numFmtId="4" fontId="11" fillId="2" borderId="1" xfId="0" applyNumberFormat="1" applyFont="1" applyFill="1" applyBorder="1"/>
    <xf numFmtId="0" fontId="12" fillId="2" borderId="14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center" wrapText="1"/>
    </xf>
    <xf numFmtId="0" fontId="17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6" fillId="2" borderId="0" xfId="0" applyFont="1" applyFill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4" fillId="2" borderId="0" xfId="0" applyFont="1" applyFill="1" applyAlignment="1">
      <alignment horizontal="justify" wrapText="1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13" fillId="2" borderId="0" xfId="0" applyFont="1" applyFill="1" applyAlignment="1">
      <alignment horizontal="center" vertical="top"/>
    </xf>
    <xf numFmtId="0" fontId="6" fillId="2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justify" wrapText="1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/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/>
    </xf>
    <xf numFmtId="0" fontId="9" fillId="2" borderId="5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2" borderId="2" xfId="0" applyFont="1" applyFill="1" applyBorder="1" applyAlignment="1">
      <alignment vertical="top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/>
    <xf numFmtId="0" fontId="0" fillId="0" borderId="9" xfId="0" applyBorder="1" applyAlignment="1"/>
    <xf numFmtId="0" fontId="6" fillId="2" borderId="5" xfId="0" applyFont="1" applyFill="1" applyBorder="1" applyAlignment="1">
      <alignment vertical="top" wrapText="1"/>
    </xf>
    <xf numFmtId="0" fontId="0" fillId="0" borderId="6" xfId="0" applyBorder="1" applyAlignment="1"/>
    <xf numFmtId="0" fontId="0" fillId="0" borderId="7" xfId="0" applyBorder="1" applyAlignment="1"/>
    <xf numFmtId="0" fontId="6" fillId="2" borderId="1" xfId="0" applyFont="1" applyFill="1" applyBorder="1" applyAlignment="1">
      <alignment vertical="top" wrapText="1"/>
    </xf>
    <xf numFmtId="0" fontId="0" fillId="0" borderId="1" xfId="0" applyBorder="1" applyAlignment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17" fillId="2" borderId="0" xfId="0" applyFont="1" applyFill="1" applyAlignment="1"/>
    <xf numFmtId="0" fontId="17" fillId="2" borderId="0" xfId="0" applyFont="1" applyFill="1" applyAlignment="1">
      <alignment wrapText="1"/>
    </xf>
    <xf numFmtId="0" fontId="17" fillId="2" borderId="0" xfId="0" applyFont="1" applyFill="1" applyAlignment="1">
      <alignment horizontal="left" wrapText="1"/>
    </xf>
    <xf numFmtId="0" fontId="12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/>
    <xf numFmtId="0" fontId="19" fillId="2" borderId="2" xfId="0" applyFont="1" applyFill="1" applyBorder="1" applyAlignment="1"/>
    <xf numFmtId="0" fontId="12" fillId="2" borderId="9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23" fillId="2" borderId="0" xfId="0" applyFont="1" applyFill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17" fillId="2" borderId="0" xfId="0" applyFont="1" applyFill="1" applyAlignment="1">
      <alignment horizontal="justify" wrapText="1"/>
    </xf>
    <xf numFmtId="0" fontId="17" fillId="2" borderId="0" xfId="0" applyFont="1" applyFill="1" applyAlignment="1">
      <alignment horizontal="right" wrapText="1"/>
    </xf>
    <xf numFmtId="0" fontId="17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 vertical="top"/>
    </xf>
    <xf numFmtId="0" fontId="12" fillId="2" borderId="2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12" fillId="2" borderId="5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wrapText="1"/>
    </xf>
    <xf numFmtId="0" fontId="14" fillId="2" borderId="0" xfId="0" applyFont="1" applyFill="1" applyAlignment="1">
      <alignment horizontal="right" wrapText="1"/>
    </xf>
    <xf numFmtId="0" fontId="0" fillId="2" borderId="4" xfId="0" applyFill="1" applyBorder="1" applyAlignment="1">
      <alignment horizontal="center"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22" fillId="2" borderId="4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horizontal="left" vertical="top" wrapText="1"/>
    </xf>
    <xf numFmtId="0" fontId="14" fillId="2" borderId="4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4"/>
  <sheetViews>
    <sheetView topLeftCell="A47" zoomScale="85" zoomScaleNormal="85" workbookViewId="0">
      <selection activeCell="D27" sqref="D27"/>
    </sheetView>
  </sheetViews>
  <sheetFormatPr defaultColWidth="9.109375" defaultRowHeight="13.8" x14ac:dyDescent="0.3"/>
  <cols>
    <col min="1" max="1" width="6.6640625" style="1" customWidth="1"/>
    <col min="2" max="2" width="22.33203125" style="1" customWidth="1"/>
    <col min="3" max="3" width="18.88671875" style="1" customWidth="1"/>
    <col min="4" max="4" width="21.6640625" style="1" customWidth="1"/>
    <col min="5" max="5" width="9.6640625" style="1" customWidth="1"/>
    <col min="6" max="6" width="9.109375" style="1" customWidth="1"/>
    <col min="7" max="7" width="8.33203125" style="1" customWidth="1"/>
    <col min="8" max="9" width="4.6640625" style="1" customWidth="1"/>
    <col min="10" max="10" width="5.44140625" style="1" customWidth="1"/>
    <col min="11" max="11" width="4.6640625" style="1" customWidth="1"/>
    <col min="12" max="12" width="4.44140625" style="1" customWidth="1"/>
    <col min="13" max="13" width="5.44140625" style="1" customWidth="1"/>
    <col min="14" max="14" width="4.88671875" style="1" customWidth="1"/>
    <col min="15" max="15" width="4.33203125" style="1" customWidth="1"/>
    <col min="16" max="16" width="5.6640625" style="1" customWidth="1"/>
    <col min="17" max="17" width="4.44140625" style="1" customWidth="1"/>
    <col min="18" max="18" width="4.33203125" style="1" customWidth="1"/>
    <col min="19" max="19" width="5.6640625" style="1" customWidth="1"/>
    <col min="20" max="20" width="5" style="1" customWidth="1"/>
    <col min="21" max="21" width="4.6640625" style="1" customWidth="1"/>
    <col min="22" max="23" width="5.33203125" style="1" customWidth="1"/>
    <col min="24" max="24" width="4.88671875" style="1" customWidth="1"/>
    <col min="25" max="25" width="5.44140625" style="1" customWidth="1"/>
    <col min="26" max="26" width="4.5546875" style="1" customWidth="1"/>
    <col min="27" max="28" width="5.33203125" style="1" customWidth="1"/>
    <col min="29" max="29" width="5.44140625" style="1" customWidth="1"/>
    <col min="30" max="30" width="5.109375" style="1" customWidth="1"/>
    <col min="31" max="31" width="5.6640625" style="1" customWidth="1"/>
    <col min="32" max="32" width="5.33203125" style="1" customWidth="1"/>
    <col min="33" max="33" width="5.109375" style="1" customWidth="1"/>
    <col min="34" max="34" width="5.6640625" style="1" customWidth="1"/>
    <col min="35" max="35" width="4.6640625" style="1" customWidth="1"/>
    <col min="36" max="36" width="4.88671875" style="1" customWidth="1"/>
    <col min="37" max="37" width="5.88671875" style="1" customWidth="1"/>
    <col min="38" max="38" width="6.44140625" style="1" customWidth="1"/>
    <col min="39" max="39" width="6" style="1" customWidth="1"/>
    <col min="40" max="41" width="5.6640625" style="1" customWidth="1"/>
    <col min="42" max="42" width="5.109375" style="1" customWidth="1"/>
    <col min="43" max="43" width="5.44140625" style="1" customWidth="1"/>
    <col min="44" max="44" width="20.6640625" style="1" customWidth="1"/>
    <col min="45" max="45" width="21.6640625" style="1" customWidth="1"/>
    <col min="46" max="16384" width="9.109375" style="1"/>
  </cols>
  <sheetData>
    <row r="1" spans="1:45" ht="46.2" customHeight="1" x14ac:dyDescent="0.3">
      <c r="B1" s="122" t="s">
        <v>48</v>
      </c>
      <c r="C1" s="122"/>
      <c r="D1" s="2"/>
      <c r="J1" s="160" t="s">
        <v>50</v>
      </c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3"/>
      <c r="Y1" s="4"/>
    </row>
    <row r="2" spans="1:45" ht="15.6" hidden="1" customHeight="1" x14ac:dyDescent="0.25">
      <c r="A2" s="5"/>
      <c r="B2" s="123"/>
      <c r="C2" s="123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4"/>
      <c r="W2" s="4"/>
      <c r="X2" s="4"/>
      <c r="Y2" s="4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8" customHeight="1" x14ac:dyDescent="0.3">
      <c r="A3" s="7"/>
      <c r="B3" s="122" t="s">
        <v>49</v>
      </c>
      <c r="C3" s="122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61" t="s">
        <v>0</v>
      </c>
      <c r="U3" s="161"/>
      <c r="V3" s="161"/>
      <c r="W3" s="161"/>
      <c r="X3" s="9"/>
      <c r="Y3" s="7"/>
    </row>
    <row r="4" spans="1:45" ht="13.2" customHeight="1" x14ac:dyDescent="0.25">
      <c r="A4" s="7"/>
      <c r="B4" s="2"/>
      <c r="C4" s="2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0"/>
      <c r="U4" s="49"/>
      <c r="V4" s="49"/>
      <c r="W4" s="8"/>
      <c r="X4" s="50"/>
      <c r="Y4" s="7"/>
    </row>
    <row r="5" spans="1:45" s="11" customFormat="1" ht="12" x14ac:dyDescent="0.25">
      <c r="A5" s="124" t="s">
        <v>55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1" customFormat="1" ht="18" customHeight="1" x14ac:dyDescent="0.25">
      <c r="A6" s="126" t="s">
        <v>52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"/>
      <c r="X6" s="10"/>
      <c r="Y6" s="10"/>
      <c r="Z6" s="12"/>
      <c r="AA6" s="10"/>
      <c r="AB6" s="10"/>
      <c r="AC6" s="10"/>
      <c r="AD6" s="12"/>
      <c r="AE6" s="10"/>
      <c r="AF6" s="10"/>
      <c r="AG6" s="10"/>
      <c r="AH6" s="10"/>
      <c r="AI6" s="12"/>
      <c r="AJ6" s="10"/>
      <c r="AK6" s="10"/>
      <c r="AL6" s="10"/>
      <c r="AM6" s="10"/>
      <c r="AN6" s="10"/>
      <c r="AO6" s="10"/>
      <c r="AP6" s="13"/>
      <c r="AQ6" s="10"/>
      <c r="AR6" s="10"/>
      <c r="AS6" s="10"/>
    </row>
    <row r="7" spans="1:45" s="11" customFormat="1" ht="10.95" hidden="1" customHeight="1" x14ac:dyDescent="0.2">
      <c r="A7" s="14"/>
    </row>
    <row r="8" spans="1:45" s="11" customFormat="1" ht="13.2" customHeight="1" x14ac:dyDescent="0.25">
      <c r="A8" s="127" t="s">
        <v>36</v>
      </c>
      <c r="B8" s="127" t="s">
        <v>1</v>
      </c>
      <c r="C8" s="127" t="s">
        <v>37</v>
      </c>
      <c r="D8" s="127" t="s">
        <v>2</v>
      </c>
      <c r="E8" s="162" t="s">
        <v>38</v>
      </c>
      <c r="F8" s="163"/>
      <c r="G8" s="164"/>
      <c r="H8" s="127" t="s">
        <v>3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 t="s">
        <v>4</v>
      </c>
      <c r="AS8" s="128" t="s">
        <v>5</v>
      </c>
    </row>
    <row r="9" spans="1:45" s="11" customFormat="1" ht="15.6" customHeight="1" x14ac:dyDescent="0.25">
      <c r="A9" s="127"/>
      <c r="B9" s="128"/>
      <c r="C9" s="127"/>
      <c r="D9" s="128"/>
      <c r="E9" s="165"/>
      <c r="F9" s="166"/>
      <c r="G9" s="167"/>
      <c r="H9" s="127" t="s">
        <v>6</v>
      </c>
      <c r="I9" s="127"/>
      <c r="J9" s="127"/>
      <c r="K9" s="127" t="s">
        <v>7</v>
      </c>
      <c r="L9" s="127"/>
      <c r="M9" s="127"/>
      <c r="N9" s="127" t="s">
        <v>8</v>
      </c>
      <c r="O9" s="127"/>
      <c r="P9" s="127"/>
      <c r="Q9" s="127" t="s">
        <v>9</v>
      </c>
      <c r="R9" s="127"/>
      <c r="S9" s="127"/>
      <c r="T9" s="127" t="s">
        <v>10</v>
      </c>
      <c r="U9" s="127"/>
      <c r="V9" s="127"/>
      <c r="W9" s="127" t="s">
        <v>11</v>
      </c>
      <c r="X9" s="127"/>
      <c r="Y9" s="127"/>
      <c r="Z9" s="127" t="s">
        <v>12</v>
      </c>
      <c r="AA9" s="127"/>
      <c r="AB9" s="127"/>
      <c r="AC9" s="127" t="s">
        <v>13</v>
      </c>
      <c r="AD9" s="127"/>
      <c r="AE9" s="127"/>
      <c r="AF9" s="127" t="s">
        <v>14</v>
      </c>
      <c r="AG9" s="127"/>
      <c r="AH9" s="127"/>
      <c r="AI9" s="127" t="s">
        <v>15</v>
      </c>
      <c r="AJ9" s="127"/>
      <c r="AK9" s="127"/>
      <c r="AL9" s="127" t="s">
        <v>16</v>
      </c>
      <c r="AM9" s="127"/>
      <c r="AN9" s="127"/>
      <c r="AO9" s="127" t="s">
        <v>17</v>
      </c>
      <c r="AP9" s="127"/>
      <c r="AQ9" s="127"/>
      <c r="AR9" s="127"/>
      <c r="AS9" s="128"/>
    </row>
    <row r="10" spans="1:45" s="11" customFormat="1" ht="32.4" customHeight="1" x14ac:dyDescent="0.25">
      <c r="A10" s="127"/>
      <c r="B10" s="128"/>
      <c r="C10" s="127"/>
      <c r="D10" s="128"/>
      <c r="E10" s="127" t="s">
        <v>18</v>
      </c>
      <c r="F10" s="127" t="s">
        <v>19</v>
      </c>
      <c r="G10" s="128" t="s">
        <v>20</v>
      </c>
      <c r="H10" s="127" t="s">
        <v>18</v>
      </c>
      <c r="I10" s="127" t="s">
        <v>21</v>
      </c>
      <c r="J10" s="128" t="s">
        <v>20</v>
      </c>
      <c r="K10" s="127" t="s">
        <v>18</v>
      </c>
      <c r="L10" s="127" t="s">
        <v>21</v>
      </c>
      <c r="M10" s="128" t="s">
        <v>20</v>
      </c>
      <c r="N10" s="127" t="s">
        <v>18</v>
      </c>
      <c r="O10" s="127" t="s">
        <v>21</v>
      </c>
      <c r="P10" s="128" t="s">
        <v>20</v>
      </c>
      <c r="Q10" s="127" t="s">
        <v>18</v>
      </c>
      <c r="R10" s="127" t="s">
        <v>21</v>
      </c>
      <c r="S10" s="128" t="s">
        <v>20</v>
      </c>
      <c r="T10" s="127" t="s">
        <v>18</v>
      </c>
      <c r="U10" s="127" t="s">
        <v>21</v>
      </c>
      <c r="V10" s="128" t="s">
        <v>20</v>
      </c>
      <c r="W10" s="127" t="s">
        <v>18</v>
      </c>
      <c r="X10" s="127" t="s">
        <v>21</v>
      </c>
      <c r="Y10" s="128" t="s">
        <v>20</v>
      </c>
      <c r="Z10" s="127" t="s">
        <v>18</v>
      </c>
      <c r="AA10" s="127" t="s">
        <v>21</v>
      </c>
      <c r="AB10" s="128" t="s">
        <v>20</v>
      </c>
      <c r="AC10" s="127" t="s">
        <v>18</v>
      </c>
      <c r="AD10" s="127" t="s">
        <v>21</v>
      </c>
      <c r="AE10" s="128" t="s">
        <v>20</v>
      </c>
      <c r="AF10" s="127" t="s">
        <v>18</v>
      </c>
      <c r="AG10" s="127" t="s">
        <v>21</v>
      </c>
      <c r="AH10" s="128" t="s">
        <v>20</v>
      </c>
      <c r="AI10" s="127" t="s">
        <v>18</v>
      </c>
      <c r="AJ10" s="127" t="s">
        <v>21</v>
      </c>
      <c r="AK10" s="128" t="s">
        <v>20</v>
      </c>
      <c r="AL10" s="127" t="s">
        <v>18</v>
      </c>
      <c r="AM10" s="127" t="s">
        <v>21</v>
      </c>
      <c r="AN10" s="128" t="s">
        <v>20</v>
      </c>
      <c r="AO10" s="127" t="s">
        <v>18</v>
      </c>
      <c r="AP10" s="127" t="s">
        <v>21</v>
      </c>
      <c r="AQ10" s="128" t="s">
        <v>20</v>
      </c>
      <c r="AR10" s="127"/>
      <c r="AS10" s="128"/>
    </row>
    <row r="11" spans="1:45" s="11" customFormat="1" ht="43.5" hidden="1" customHeight="1" x14ac:dyDescent="0.2">
      <c r="A11" s="127"/>
      <c r="B11" s="128"/>
      <c r="C11" s="127"/>
      <c r="D11" s="128"/>
      <c r="E11" s="127"/>
      <c r="F11" s="127"/>
      <c r="G11" s="128"/>
      <c r="H11" s="127"/>
      <c r="I11" s="127"/>
      <c r="J11" s="128"/>
      <c r="K11" s="127"/>
      <c r="L11" s="127"/>
      <c r="M11" s="128"/>
      <c r="N11" s="127"/>
      <c r="O11" s="127"/>
      <c r="P11" s="128"/>
      <c r="Q11" s="127"/>
      <c r="R11" s="127"/>
      <c r="S11" s="128"/>
      <c r="T11" s="127"/>
      <c r="U11" s="127"/>
      <c r="V11" s="128"/>
      <c r="W11" s="127"/>
      <c r="X11" s="127"/>
      <c r="Y11" s="128"/>
      <c r="Z11" s="127"/>
      <c r="AA11" s="127"/>
      <c r="AB11" s="128"/>
      <c r="AC11" s="127"/>
      <c r="AD11" s="127"/>
      <c r="AE11" s="128"/>
      <c r="AF11" s="127"/>
      <c r="AG11" s="127"/>
      <c r="AH11" s="128"/>
      <c r="AI11" s="127"/>
      <c r="AJ11" s="127"/>
      <c r="AK11" s="128"/>
      <c r="AL11" s="127"/>
      <c r="AM11" s="127"/>
      <c r="AN11" s="128"/>
      <c r="AO11" s="127"/>
      <c r="AP11" s="127"/>
      <c r="AQ11" s="128"/>
      <c r="AR11" s="127"/>
      <c r="AS11" s="128"/>
    </row>
    <row r="12" spans="1:45" s="11" customFormat="1" ht="11.4" customHeight="1" x14ac:dyDescent="0.2">
      <c r="A12" s="15">
        <v>1</v>
      </c>
      <c r="B12" s="15">
        <v>2</v>
      </c>
      <c r="C12" s="15">
        <v>3</v>
      </c>
      <c r="D12" s="15">
        <v>5</v>
      </c>
      <c r="E12" s="15">
        <v>6</v>
      </c>
      <c r="F12" s="15">
        <v>7</v>
      </c>
      <c r="G12" s="15" t="s">
        <v>22</v>
      </c>
      <c r="H12" s="15">
        <v>9</v>
      </c>
      <c r="I12" s="15">
        <v>10</v>
      </c>
      <c r="J12" s="15">
        <v>11</v>
      </c>
      <c r="K12" s="15">
        <v>12</v>
      </c>
      <c r="L12" s="15">
        <v>13</v>
      </c>
      <c r="M12" s="15">
        <v>14</v>
      </c>
      <c r="N12" s="15">
        <v>15</v>
      </c>
      <c r="O12" s="15">
        <v>16</v>
      </c>
      <c r="P12" s="15">
        <v>17</v>
      </c>
      <c r="Q12" s="15">
        <v>18</v>
      </c>
      <c r="R12" s="15">
        <v>19</v>
      </c>
      <c r="S12" s="15">
        <v>20</v>
      </c>
      <c r="T12" s="15">
        <v>21</v>
      </c>
      <c r="U12" s="15">
        <v>22</v>
      </c>
      <c r="V12" s="15">
        <v>23</v>
      </c>
      <c r="W12" s="15">
        <v>24</v>
      </c>
      <c r="X12" s="15">
        <v>25</v>
      </c>
      <c r="Y12" s="15">
        <v>26</v>
      </c>
      <c r="Z12" s="15">
        <v>27</v>
      </c>
      <c r="AA12" s="15">
        <v>28</v>
      </c>
      <c r="AB12" s="15">
        <v>29</v>
      </c>
      <c r="AC12" s="15">
        <v>30</v>
      </c>
      <c r="AD12" s="15">
        <v>31</v>
      </c>
      <c r="AE12" s="15">
        <v>32</v>
      </c>
      <c r="AF12" s="15">
        <v>33</v>
      </c>
      <c r="AG12" s="15">
        <v>34</v>
      </c>
      <c r="AH12" s="15">
        <v>35</v>
      </c>
      <c r="AI12" s="15">
        <v>36</v>
      </c>
      <c r="AJ12" s="15">
        <v>37</v>
      </c>
      <c r="AK12" s="15">
        <v>38</v>
      </c>
      <c r="AL12" s="15">
        <v>39</v>
      </c>
      <c r="AM12" s="15">
        <v>40</v>
      </c>
      <c r="AN12" s="15">
        <v>41</v>
      </c>
      <c r="AO12" s="15">
        <v>42</v>
      </c>
      <c r="AP12" s="15">
        <v>43</v>
      </c>
      <c r="AQ12" s="15">
        <v>44</v>
      </c>
      <c r="AR12" s="15">
        <v>45</v>
      </c>
      <c r="AS12" s="15">
        <v>46</v>
      </c>
    </row>
    <row r="13" spans="1:45" s="18" customFormat="1" ht="13.95" customHeight="1" x14ac:dyDescent="0.3">
      <c r="A13" s="132">
        <v>1</v>
      </c>
      <c r="B13" s="128" t="s">
        <v>42</v>
      </c>
      <c r="C13" s="128" t="s">
        <v>23</v>
      </c>
      <c r="D13" s="16" t="s">
        <v>24</v>
      </c>
      <c r="E13" s="17">
        <f>H13+K13+N13+Q13+T13+W13+Z13+AC13+AF13+AI13+AL13+AO13</f>
        <v>2943.3</v>
      </c>
      <c r="F13" s="17">
        <f>F15+F17</f>
        <v>0</v>
      </c>
      <c r="G13" s="17">
        <v>0</v>
      </c>
      <c r="H13" s="17">
        <f t="shared" ref="H13:O13" si="0">H15+H17</f>
        <v>0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v>0</v>
      </c>
      <c r="Q13" s="17">
        <f t="shared" ref="Q13:U13" si="1">Q15+Q17</f>
        <v>0</v>
      </c>
      <c r="R13" s="17">
        <f t="shared" si="1"/>
        <v>0</v>
      </c>
      <c r="S13" s="17">
        <v>0</v>
      </c>
      <c r="T13" s="17">
        <f t="shared" si="1"/>
        <v>0</v>
      </c>
      <c r="U13" s="17">
        <f t="shared" si="1"/>
        <v>0</v>
      </c>
      <c r="V13" s="17">
        <v>0</v>
      </c>
      <c r="W13" s="17">
        <f>W15+W17</f>
        <v>0</v>
      </c>
      <c r="X13" s="17">
        <f t="shared" ref="X13" si="2">X15+X17</f>
        <v>0</v>
      </c>
      <c r="Y13" s="17">
        <v>0</v>
      </c>
      <c r="Z13" s="17">
        <f t="shared" ref="Z13:AA13" si="3">Z15+Z17</f>
        <v>0</v>
      </c>
      <c r="AA13" s="17">
        <f t="shared" si="3"/>
        <v>0</v>
      </c>
      <c r="AB13" s="17">
        <v>0</v>
      </c>
      <c r="AC13" s="17">
        <f t="shared" ref="AC13:AD13" si="4">AC15+AC17</f>
        <v>0</v>
      </c>
      <c r="AD13" s="17">
        <f t="shared" si="4"/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f t="shared" ref="AI13:AJ13" si="5">AI15+AI17</f>
        <v>0</v>
      </c>
      <c r="AJ13" s="17">
        <f t="shared" si="5"/>
        <v>0</v>
      </c>
      <c r="AK13" s="17">
        <v>0</v>
      </c>
      <c r="AL13" s="17">
        <f>AL14+AL15+AL16+AL17</f>
        <v>2943.3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40"/>
      <c r="AS13" s="129"/>
    </row>
    <row r="14" spans="1:45" s="22" customFormat="1" ht="13.2" customHeight="1" x14ac:dyDescent="0.3">
      <c r="A14" s="133"/>
      <c r="B14" s="128"/>
      <c r="C14" s="128"/>
      <c r="D14" s="19" t="s">
        <v>25</v>
      </c>
      <c r="E14" s="20">
        <f t="shared" ref="E14:E18" si="6">H14+K14+N14+Q14+T14+W14+Z14+AC14+AF14+AI14+AL14+AO14</f>
        <v>0</v>
      </c>
      <c r="F14" s="20">
        <f t="shared" ref="F14:F18" si="7">I14+L14+O14+R14+U14+X14+AA14+AD14+AG14+AJ14+AM14+AP14</f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f>P17</f>
        <v>0</v>
      </c>
      <c r="Q14" s="20">
        <v>0</v>
      </c>
      <c r="R14" s="20">
        <v>0</v>
      </c>
      <c r="S14" s="20">
        <f>S17</f>
        <v>0</v>
      </c>
      <c r="T14" s="20">
        <v>0</v>
      </c>
      <c r="U14" s="20">
        <v>0</v>
      </c>
      <c r="V14" s="20">
        <f>V17</f>
        <v>0</v>
      </c>
      <c r="W14" s="20">
        <v>0</v>
      </c>
      <c r="X14" s="20">
        <v>0</v>
      </c>
      <c r="Y14" s="20">
        <f>Y17</f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141"/>
      <c r="AS14" s="130"/>
    </row>
    <row r="15" spans="1:45" s="22" customFormat="1" ht="38.4" customHeight="1" x14ac:dyDescent="0.3">
      <c r="A15" s="133"/>
      <c r="B15" s="128"/>
      <c r="C15" s="128"/>
      <c r="D15" s="19" t="s">
        <v>26</v>
      </c>
      <c r="E15" s="20">
        <f t="shared" si="6"/>
        <v>0</v>
      </c>
      <c r="F15" s="20">
        <f t="shared" si="7"/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f>P18</f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f>V18</f>
        <v>0</v>
      </c>
      <c r="W15" s="20">
        <v>0</v>
      </c>
      <c r="X15" s="20">
        <v>0</v>
      </c>
      <c r="Y15" s="20">
        <f>Y18</f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141"/>
      <c r="AS15" s="130"/>
    </row>
    <row r="16" spans="1:45" s="22" customFormat="1" ht="18.600000000000001" customHeight="1" x14ac:dyDescent="0.3">
      <c r="A16" s="133"/>
      <c r="B16" s="128"/>
      <c r="C16" s="128"/>
      <c r="D16" s="19" t="s">
        <v>27</v>
      </c>
      <c r="E16" s="20">
        <f t="shared" si="6"/>
        <v>2943.3</v>
      </c>
      <c r="F16" s="20">
        <f t="shared" si="7"/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f>1043.3+1900</f>
        <v>2943.3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141"/>
      <c r="AS16" s="130"/>
    </row>
    <row r="17" spans="1:45" s="22" customFormat="1" ht="56.4" customHeight="1" x14ac:dyDescent="0.3">
      <c r="A17" s="171"/>
      <c r="B17" s="128"/>
      <c r="C17" s="128"/>
      <c r="D17" s="19" t="s">
        <v>39</v>
      </c>
      <c r="E17" s="20">
        <f t="shared" si="6"/>
        <v>0</v>
      </c>
      <c r="F17" s="20">
        <f t="shared" si="7"/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142"/>
      <c r="AS17" s="131"/>
    </row>
    <row r="18" spans="1:45" s="22" customFormat="1" ht="15.6" customHeight="1" x14ac:dyDescent="0.3">
      <c r="A18" s="132">
        <v>2</v>
      </c>
      <c r="B18" s="134" t="s">
        <v>43</v>
      </c>
      <c r="C18" s="127" t="s">
        <v>23</v>
      </c>
      <c r="D18" s="16" t="s">
        <v>24</v>
      </c>
      <c r="E18" s="17">
        <f t="shared" si="6"/>
        <v>0</v>
      </c>
      <c r="F18" s="17">
        <f t="shared" si="7"/>
        <v>0</v>
      </c>
      <c r="G18" s="17">
        <v>0</v>
      </c>
      <c r="H18" s="17">
        <f>H19+H20+H21+H22</f>
        <v>0</v>
      </c>
      <c r="I18" s="17">
        <f>I19+I20+I21+I22</f>
        <v>0</v>
      </c>
      <c r="J18" s="17">
        <v>0</v>
      </c>
      <c r="K18" s="17">
        <f>K19+K20+K21+K22</f>
        <v>0</v>
      </c>
      <c r="L18" s="17">
        <f>L19+L20+L21+L22</f>
        <v>0</v>
      </c>
      <c r="M18" s="17">
        <v>0</v>
      </c>
      <c r="N18" s="17">
        <f>N19+N20+N21+N22</f>
        <v>0</v>
      </c>
      <c r="O18" s="17">
        <f>O19+O20+O21+O22</f>
        <v>0</v>
      </c>
      <c r="P18" s="17">
        <v>0</v>
      </c>
      <c r="Q18" s="17">
        <f>Q19+Q20+Q21+Q22</f>
        <v>0</v>
      </c>
      <c r="R18" s="17">
        <f>R19+R20+R21+R22</f>
        <v>0</v>
      </c>
      <c r="S18" s="17">
        <v>0</v>
      </c>
      <c r="T18" s="17">
        <f>T19+T20+T21+T22</f>
        <v>0</v>
      </c>
      <c r="U18" s="17">
        <f>U19+U20+U21+U22</f>
        <v>0</v>
      </c>
      <c r="V18" s="17">
        <v>0</v>
      </c>
      <c r="W18" s="17">
        <f>W19+W20+W21+W22</f>
        <v>0</v>
      </c>
      <c r="X18" s="17">
        <f>X19+X20+X21+X22</f>
        <v>0</v>
      </c>
      <c r="Y18" s="17">
        <v>0</v>
      </c>
      <c r="Z18" s="17">
        <f>Z19+Z20+Z21+Z22</f>
        <v>0</v>
      </c>
      <c r="AA18" s="17">
        <f>AA19+AA20+AA21+AA22</f>
        <v>0</v>
      </c>
      <c r="AB18" s="17">
        <v>0</v>
      </c>
      <c r="AC18" s="17">
        <f>AC19+AC20+AC21+AC22</f>
        <v>0</v>
      </c>
      <c r="AD18" s="17">
        <f>AD19+AD20+AD21+AD22</f>
        <v>0</v>
      </c>
      <c r="AE18" s="17">
        <v>0</v>
      </c>
      <c r="AF18" s="17">
        <f>AF19+AF20+AF21+AF22</f>
        <v>0</v>
      </c>
      <c r="AG18" s="17">
        <f>AG19+AG20+AG21+AG22</f>
        <v>0</v>
      </c>
      <c r="AH18" s="17">
        <v>0</v>
      </c>
      <c r="AI18" s="17">
        <f>AI19+AI20+AI21+AI22</f>
        <v>0</v>
      </c>
      <c r="AJ18" s="17">
        <f>AJ19+AJ20+AJ21+AJ22</f>
        <v>0</v>
      </c>
      <c r="AK18" s="17">
        <v>0</v>
      </c>
      <c r="AL18" s="17">
        <f>AL19+AL20+AL21+AL22</f>
        <v>0</v>
      </c>
      <c r="AM18" s="17">
        <f>AM19+AM20+AM21+AM22</f>
        <v>0</v>
      </c>
      <c r="AN18" s="17">
        <v>0</v>
      </c>
      <c r="AO18" s="17">
        <f>AO19+AO20+AO21+AO22</f>
        <v>0</v>
      </c>
      <c r="AP18" s="17">
        <f>AP19+AP20+AP21+AP22</f>
        <v>0</v>
      </c>
      <c r="AQ18" s="17">
        <v>0</v>
      </c>
      <c r="AR18" s="136"/>
      <c r="AS18" s="138"/>
    </row>
    <row r="19" spans="1:45" s="22" customFormat="1" ht="16.2" customHeight="1" x14ac:dyDescent="0.3">
      <c r="A19" s="133"/>
      <c r="B19" s="135"/>
      <c r="C19" s="127"/>
      <c r="D19" s="19" t="s">
        <v>25</v>
      </c>
      <c r="E19" s="20">
        <f t="shared" ref="E19:E22" si="8">H19+K19+N19+Q19+T19+W19+Z19+AC19+AF19+AI19+AL19+AO19</f>
        <v>0</v>
      </c>
      <c r="F19" s="20">
        <f t="shared" ref="F19:F22" si="9">I19+L19+O19+R19+U19+X19+AA19+AD19+AG19+AJ19+AM19+AP19</f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f>P22</f>
        <v>0</v>
      </c>
      <c r="Q19" s="20">
        <v>0</v>
      </c>
      <c r="R19" s="20">
        <v>0</v>
      </c>
      <c r="S19" s="20">
        <f>S22</f>
        <v>0</v>
      </c>
      <c r="T19" s="20">
        <v>0</v>
      </c>
      <c r="U19" s="20">
        <v>0</v>
      </c>
      <c r="V19" s="20">
        <f>V22</f>
        <v>0</v>
      </c>
      <c r="W19" s="20">
        <v>0</v>
      </c>
      <c r="X19" s="20">
        <v>0</v>
      </c>
      <c r="Y19" s="20">
        <f>Y22</f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137"/>
      <c r="AS19" s="139"/>
    </row>
    <row r="20" spans="1:45" s="22" customFormat="1" ht="34.950000000000003" customHeight="1" x14ac:dyDescent="0.3">
      <c r="A20" s="133"/>
      <c r="B20" s="135"/>
      <c r="C20" s="127"/>
      <c r="D20" s="19" t="s">
        <v>26</v>
      </c>
      <c r="E20" s="20">
        <f t="shared" si="8"/>
        <v>0</v>
      </c>
      <c r="F20" s="20">
        <f t="shared" si="9"/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f>P23</f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f>V23</f>
        <v>0</v>
      </c>
      <c r="W20" s="20">
        <v>0</v>
      </c>
      <c r="X20" s="20">
        <v>0</v>
      </c>
      <c r="Y20" s="20">
        <f>Y23</f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137"/>
      <c r="AS20" s="139"/>
    </row>
    <row r="21" spans="1:45" s="22" customFormat="1" ht="15.6" customHeight="1" x14ac:dyDescent="0.3">
      <c r="A21" s="133"/>
      <c r="B21" s="135"/>
      <c r="C21" s="127"/>
      <c r="D21" s="19" t="s">
        <v>27</v>
      </c>
      <c r="E21" s="20">
        <f t="shared" si="8"/>
        <v>0</v>
      </c>
      <c r="F21" s="20">
        <f t="shared" si="9"/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137"/>
      <c r="AS21" s="139"/>
    </row>
    <row r="22" spans="1:45" s="22" customFormat="1" ht="64.95" customHeight="1" x14ac:dyDescent="0.3">
      <c r="A22" s="133"/>
      <c r="B22" s="135"/>
      <c r="C22" s="127"/>
      <c r="D22" s="19" t="s">
        <v>39</v>
      </c>
      <c r="E22" s="20">
        <f t="shared" si="8"/>
        <v>0</v>
      </c>
      <c r="F22" s="20">
        <f t="shared" si="9"/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137"/>
      <c r="AS22" s="139"/>
    </row>
    <row r="23" spans="1:45" s="26" customFormat="1" ht="13.95" customHeight="1" x14ac:dyDescent="0.25">
      <c r="A23" s="127">
        <v>3</v>
      </c>
      <c r="B23" s="134" t="s">
        <v>28</v>
      </c>
      <c r="C23" s="168" t="s">
        <v>23</v>
      </c>
      <c r="D23" s="24" t="s">
        <v>24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4"/>
      <c r="AS23" s="24"/>
    </row>
    <row r="24" spans="1:45" s="22" customFormat="1" ht="15" customHeight="1" x14ac:dyDescent="0.3">
      <c r="A24" s="127"/>
      <c r="B24" s="135"/>
      <c r="C24" s="169"/>
      <c r="D24" s="19" t="s">
        <v>25</v>
      </c>
      <c r="E24" s="20">
        <f t="shared" ref="E24:F28" si="10">H24+K24+N24+Q24+T24+W24+Z24+AC24+AF24+AI24+AL24+AO24</f>
        <v>0</v>
      </c>
      <c r="F24" s="20">
        <f t="shared" si="10"/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f>P27</f>
        <v>0</v>
      </c>
      <c r="Q24" s="20">
        <v>0</v>
      </c>
      <c r="R24" s="20">
        <v>0</v>
      </c>
      <c r="S24" s="20">
        <f>S27</f>
        <v>0</v>
      </c>
      <c r="T24" s="20">
        <v>0</v>
      </c>
      <c r="U24" s="20">
        <v>0</v>
      </c>
      <c r="V24" s="20">
        <f>V27</f>
        <v>0</v>
      </c>
      <c r="W24" s="20">
        <v>0</v>
      </c>
      <c r="X24" s="20">
        <v>0</v>
      </c>
      <c r="Y24" s="20">
        <f>Y27</f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f>AO27</f>
        <v>0</v>
      </c>
      <c r="AP24" s="20">
        <v>0</v>
      </c>
      <c r="AQ24" s="20">
        <v>0</v>
      </c>
      <c r="AR24" s="21"/>
      <c r="AS24" s="23"/>
    </row>
    <row r="25" spans="1:45" s="22" customFormat="1" ht="34.200000000000003" customHeight="1" x14ac:dyDescent="0.3">
      <c r="A25" s="127"/>
      <c r="B25" s="135"/>
      <c r="C25" s="169"/>
      <c r="D25" s="19" t="s">
        <v>26</v>
      </c>
      <c r="E25" s="20">
        <f t="shared" si="10"/>
        <v>0</v>
      </c>
      <c r="F25" s="20">
        <f t="shared" si="10"/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1"/>
      <c r="AS25" s="23"/>
    </row>
    <row r="26" spans="1:45" s="22" customFormat="1" ht="18.600000000000001" customHeight="1" x14ac:dyDescent="0.3">
      <c r="A26" s="127"/>
      <c r="B26" s="135"/>
      <c r="C26" s="169"/>
      <c r="D26" s="19" t="s">
        <v>27</v>
      </c>
      <c r="E26" s="20">
        <f t="shared" si="10"/>
        <v>0</v>
      </c>
      <c r="F26" s="20">
        <f t="shared" si="10"/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1"/>
      <c r="AS26" s="23"/>
    </row>
    <row r="27" spans="1:45" s="22" customFormat="1" ht="63" customHeight="1" x14ac:dyDescent="0.3">
      <c r="A27" s="127"/>
      <c r="B27" s="135"/>
      <c r="C27" s="170"/>
      <c r="D27" s="19" t="s">
        <v>39</v>
      </c>
      <c r="E27" s="20">
        <f t="shared" si="10"/>
        <v>0</v>
      </c>
      <c r="F27" s="20">
        <f t="shared" si="10"/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1"/>
      <c r="AS27" s="23"/>
    </row>
    <row r="28" spans="1:45" s="26" customFormat="1" ht="12.6" customHeight="1" x14ac:dyDescent="0.25">
      <c r="A28" s="153" t="s">
        <v>40</v>
      </c>
      <c r="B28" s="153"/>
      <c r="C28" s="153"/>
      <c r="D28" s="27" t="s">
        <v>29</v>
      </c>
      <c r="E28" s="25">
        <f t="shared" si="10"/>
        <v>2943.3</v>
      </c>
      <c r="F28" s="25">
        <f t="shared" si="10"/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f t="shared" ref="N28:O28" si="11">N30+N31</f>
        <v>0</v>
      </c>
      <c r="O28" s="25">
        <f t="shared" si="11"/>
        <v>0</v>
      </c>
      <c r="P28" s="25">
        <v>0</v>
      </c>
      <c r="Q28" s="25">
        <f t="shared" ref="Q28:V28" si="12">Q30+Q31</f>
        <v>0</v>
      </c>
      <c r="R28" s="25">
        <f t="shared" si="12"/>
        <v>0</v>
      </c>
      <c r="S28" s="25">
        <f t="shared" si="12"/>
        <v>0</v>
      </c>
      <c r="T28" s="25">
        <f t="shared" si="12"/>
        <v>0</v>
      </c>
      <c r="U28" s="25">
        <f t="shared" si="12"/>
        <v>0</v>
      </c>
      <c r="V28" s="25">
        <f t="shared" si="12"/>
        <v>0</v>
      </c>
      <c r="W28" s="25">
        <f>W30+W31</f>
        <v>0</v>
      </c>
      <c r="X28" s="25">
        <f>X30+X31</f>
        <v>0</v>
      </c>
      <c r="Y28" s="25">
        <v>0</v>
      </c>
      <c r="Z28" s="25">
        <f>Z30+Z31</f>
        <v>0</v>
      </c>
      <c r="AA28" s="25">
        <f>AA30+AA31</f>
        <v>0</v>
      </c>
      <c r="AB28" s="25">
        <v>0</v>
      </c>
      <c r="AC28" s="25">
        <f>AC30+AC31</f>
        <v>0</v>
      </c>
      <c r="AD28" s="25">
        <f>AD30+AD31</f>
        <v>0</v>
      </c>
      <c r="AE28" s="25">
        <v>0</v>
      </c>
      <c r="AF28" s="25">
        <f>AF30+AF31</f>
        <v>0</v>
      </c>
      <c r="AG28" s="25">
        <f>AG30+AG31</f>
        <v>0</v>
      </c>
      <c r="AH28" s="25">
        <v>0</v>
      </c>
      <c r="AI28" s="25">
        <f>AI30+AI31</f>
        <v>0</v>
      </c>
      <c r="AJ28" s="25">
        <f>AJ30+AJ31</f>
        <v>0</v>
      </c>
      <c r="AK28" s="25">
        <v>0</v>
      </c>
      <c r="AL28" s="25">
        <f>AL30+AL31</f>
        <v>2943.3</v>
      </c>
      <c r="AM28" s="25">
        <f>AM31</f>
        <v>0</v>
      </c>
      <c r="AN28" s="25">
        <v>0</v>
      </c>
      <c r="AO28" s="25">
        <f>AO30+AO31</f>
        <v>0</v>
      </c>
      <c r="AP28" s="25">
        <v>0</v>
      </c>
      <c r="AQ28" s="28">
        <v>0</v>
      </c>
      <c r="AR28" s="24"/>
      <c r="AS28" s="24"/>
    </row>
    <row r="29" spans="1:45" s="18" customFormat="1" ht="14.4" customHeight="1" x14ac:dyDescent="0.3">
      <c r="A29" s="153"/>
      <c r="B29" s="153"/>
      <c r="C29" s="153"/>
      <c r="D29" s="27" t="s">
        <v>25</v>
      </c>
      <c r="E29" s="17">
        <f t="shared" ref="E29:E32" si="13">H29+K29+N29+Q29+T29+W29+Z29+AC29+AF29+AI29+AL29+AO29</f>
        <v>0</v>
      </c>
      <c r="F29" s="17">
        <f t="shared" ref="F29:F32" si="14">I29+L29+O29+R29+U29+X29+AA29+AD29+AG29+AJ29+AM29+AP29</f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f>P32</f>
        <v>0</v>
      </c>
      <c r="Q29" s="17">
        <v>0</v>
      </c>
      <c r="R29" s="17">
        <v>0</v>
      </c>
      <c r="S29" s="17">
        <f>S32</f>
        <v>0</v>
      </c>
      <c r="T29" s="17">
        <v>0</v>
      </c>
      <c r="U29" s="17">
        <v>0</v>
      </c>
      <c r="V29" s="17">
        <f>V32</f>
        <v>0</v>
      </c>
      <c r="W29" s="17">
        <v>0</v>
      </c>
      <c r="X29" s="17">
        <v>0</v>
      </c>
      <c r="Y29" s="17">
        <f>Y32</f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f>AO32</f>
        <v>0</v>
      </c>
      <c r="AP29" s="17">
        <v>0</v>
      </c>
      <c r="AQ29" s="17">
        <v>0</v>
      </c>
      <c r="AR29" s="29"/>
      <c r="AS29" s="24"/>
    </row>
    <row r="30" spans="1:45" s="26" customFormat="1" ht="36" customHeight="1" x14ac:dyDescent="0.25">
      <c r="A30" s="153"/>
      <c r="B30" s="153"/>
      <c r="C30" s="153"/>
      <c r="D30" s="27" t="s">
        <v>26</v>
      </c>
      <c r="E30" s="17">
        <f t="shared" si="13"/>
        <v>0</v>
      </c>
      <c r="F30" s="17">
        <f t="shared" si="14"/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24"/>
      <c r="AS30" s="24"/>
    </row>
    <row r="31" spans="1:45" s="26" customFormat="1" ht="12" customHeight="1" x14ac:dyDescent="0.25">
      <c r="A31" s="153"/>
      <c r="B31" s="153"/>
      <c r="C31" s="153"/>
      <c r="D31" s="27" t="s">
        <v>27</v>
      </c>
      <c r="E31" s="17">
        <f t="shared" si="13"/>
        <v>2943.3</v>
      </c>
      <c r="F31" s="17">
        <f t="shared" si="14"/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f>AL21+AL16</f>
        <v>2943.3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30"/>
      <c r="AS31" s="30"/>
    </row>
    <row r="32" spans="1:45" s="26" customFormat="1" ht="37.5" hidden="1" customHeight="1" x14ac:dyDescent="0.2">
      <c r="A32" s="153"/>
      <c r="B32" s="153"/>
      <c r="C32" s="153"/>
      <c r="D32" s="48"/>
      <c r="E32" s="17">
        <f t="shared" si="13"/>
        <v>0</v>
      </c>
      <c r="F32" s="17">
        <f t="shared" si="14"/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32"/>
      <c r="AS32" s="33"/>
    </row>
    <row r="33" spans="1:45" s="26" customFormat="1" ht="23.25" hidden="1" customHeight="1" x14ac:dyDescent="0.2">
      <c r="A33" s="153"/>
      <c r="B33" s="153"/>
      <c r="C33" s="1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2"/>
      <c r="AS33" s="33"/>
    </row>
    <row r="34" spans="1:45" s="26" customFormat="1" ht="14.25" hidden="1" customHeight="1" x14ac:dyDescent="0.2">
      <c r="A34" s="153"/>
      <c r="B34" s="153"/>
      <c r="C34" s="153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AS34" s="33"/>
    </row>
    <row r="35" spans="1:45" s="26" customFormat="1" ht="12" hidden="1" customHeight="1" x14ac:dyDescent="0.2">
      <c r="A35" s="153"/>
      <c r="B35" s="153"/>
      <c r="C35" s="153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2"/>
      <c r="AS35" s="33"/>
    </row>
    <row r="36" spans="1:45" s="26" customFormat="1" ht="12" hidden="1" customHeight="1" x14ac:dyDescent="0.2">
      <c r="A36" s="153"/>
      <c r="B36" s="153"/>
      <c r="C36" s="153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AS36" s="33"/>
    </row>
    <row r="37" spans="1:45" s="26" customFormat="1" ht="69.599999999999994" customHeight="1" x14ac:dyDescent="0.25">
      <c r="A37" s="153"/>
      <c r="B37" s="153"/>
      <c r="C37" s="153"/>
      <c r="D37" s="27" t="s">
        <v>41</v>
      </c>
      <c r="E37" s="25">
        <v>0</v>
      </c>
      <c r="F37" s="25">
        <f>U37</f>
        <v>60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60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8">
        <v>0</v>
      </c>
      <c r="AR37" s="55"/>
      <c r="AS37" s="56"/>
    </row>
    <row r="38" spans="1:45" s="26" customFormat="1" ht="15" customHeight="1" x14ac:dyDescent="0.25">
      <c r="A38" s="153" t="s">
        <v>44</v>
      </c>
      <c r="B38" s="153"/>
      <c r="C38" s="153"/>
      <c r="D38" s="27" t="s">
        <v>29</v>
      </c>
      <c r="E38" s="25">
        <f t="shared" ref="E38:E42" si="15">H38+K38+N38+Q38+T38+W38+Z38+AC38+AF38+AI38+AL38+AO38</f>
        <v>2943.3</v>
      </c>
      <c r="F38" s="25">
        <f t="shared" ref="F38:F42" si="16">I38+L38+O38+R38+U38+X38+AA38+AD38+AG38+AJ38+AM38+AP38</f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f t="shared" ref="N38:O38" si="17">N40+N41</f>
        <v>0</v>
      </c>
      <c r="O38" s="25">
        <f t="shared" si="17"/>
        <v>0</v>
      </c>
      <c r="P38" s="25">
        <v>0</v>
      </c>
      <c r="Q38" s="25">
        <f t="shared" ref="Q38:V38" si="18">Q40+Q41</f>
        <v>0</v>
      </c>
      <c r="R38" s="25">
        <f t="shared" si="18"/>
        <v>0</v>
      </c>
      <c r="S38" s="25">
        <f t="shared" si="18"/>
        <v>0</v>
      </c>
      <c r="T38" s="25">
        <f t="shared" si="18"/>
        <v>0</v>
      </c>
      <c r="U38" s="25">
        <f t="shared" si="18"/>
        <v>0</v>
      </c>
      <c r="V38" s="25">
        <f t="shared" si="18"/>
        <v>0</v>
      </c>
      <c r="W38" s="25">
        <f>W40+W41</f>
        <v>0</v>
      </c>
      <c r="X38" s="25">
        <f>X40+X41</f>
        <v>0</v>
      </c>
      <c r="Y38" s="25">
        <v>0</v>
      </c>
      <c r="Z38" s="25">
        <f>Z40+Z41</f>
        <v>0</v>
      </c>
      <c r="AA38" s="25">
        <f>AA40+AA41</f>
        <v>0</v>
      </c>
      <c r="AB38" s="25">
        <v>0</v>
      </c>
      <c r="AC38" s="25">
        <f>AC40+AC41</f>
        <v>0</v>
      </c>
      <c r="AD38" s="25">
        <f>AD40+AD41</f>
        <v>0</v>
      </c>
      <c r="AE38" s="25">
        <v>0</v>
      </c>
      <c r="AF38" s="25">
        <f>AF40+AF41</f>
        <v>0</v>
      </c>
      <c r="AG38" s="25">
        <f>AG40+AG41</f>
        <v>0</v>
      </c>
      <c r="AH38" s="25">
        <v>0</v>
      </c>
      <c r="AI38" s="25">
        <f>AI40+AI41</f>
        <v>0</v>
      </c>
      <c r="AJ38" s="25">
        <f>AJ40+AJ41</f>
        <v>0</v>
      </c>
      <c r="AK38" s="25">
        <v>0</v>
      </c>
      <c r="AL38" s="25">
        <f>AL40+AL41</f>
        <v>2943.3</v>
      </c>
      <c r="AM38" s="25">
        <f>AM41</f>
        <v>0</v>
      </c>
      <c r="AN38" s="25">
        <v>0</v>
      </c>
      <c r="AO38" s="25">
        <f>AO40+AO41</f>
        <v>0</v>
      </c>
      <c r="AP38" s="25">
        <v>0</v>
      </c>
      <c r="AQ38" s="28">
        <v>0</v>
      </c>
      <c r="AR38" s="24"/>
      <c r="AS38" s="24"/>
    </row>
    <row r="39" spans="1:45" s="18" customFormat="1" ht="15" customHeight="1" x14ac:dyDescent="0.3">
      <c r="A39" s="153"/>
      <c r="B39" s="153"/>
      <c r="C39" s="153"/>
      <c r="D39" s="27" t="s">
        <v>25</v>
      </c>
      <c r="E39" s="17">
        <f t="shared" si="15"/>
        <v>0</v>
      </c>
      <c r="F39" s="17">
        <f t="shared" si="16"/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f>P42</f>
        <v>0</v>
      </c>
      <c r="Q39" s="17">
        <v>0</v>
      </c>
      <c r="R39" s="17">
        <v>0</v>
      </c>
      <c r="S39" s="17">
        <f>S42</f>
        <v>0</v>
      </c>
      <c r="T39" s="17">
        <v>0</v>
      </c>
      <c r="U39" s="17">
        <v>0</v>
      </c>
      <c r="V39" s="17">
        <f>V42</f>
        <v>0</v>
      </c>
      <c r="W39" s="17">
        <v>0</v>
      </c>
      <c r="X39" s="17">
        <v>0</v>
      </c>
      <c r="Y39" s="17">
        <f>Y42</f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f>AO42</f>
        <v>0</v>
      </c>
      <c r="AP39" s="17">
        <v>0</v>
      </c>
      <c r="AQ39" s="17">
        <v>0</v>
      </c>
      <c r="AR39" s="29"/>
      <c r="AS39" s="24"/>
    </row>
    <row r="40" spans="1:45" s="26" customFormat="1" ht="34.200000000000003" customHeight="1" x14ac:dyDescent="0.25">
      <c r="A40" s="153"/>
      <c r="B40" s="153"/>
      <c r="C40" s="153"/>
      <c r="D40" s="27" t="s">
        <v>26</v>
      </c>
      <c r="E40" s="17">
        <f t="shared" si="15"/>
        <v>0</v>
      </c>
      <c r="F40" s="17">
        <f t="shared" si="16"/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24"/>
      <c r="AS40" s="24"/>
    </row>
    <row r="41" spans="1:45" s="26" customFormat="1" ht="12.6" customHeight="1" x14ac:dyDescent="0.25">
      <c r="A41" s="153"/>
      <c r="B41" s="153"/>
      <c r="C41" s="153"/>
      <c r="D41" s="27" t="s">
        <v>27</v>
      </c>
      <c r="E41" s="17">
        <f t="shared" si="15"/>
        <v>2943.3</v>
      </c>
      <c r="F41" s="17">
        <f t="shared" si="16"/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f>AL31</f>
        <v>2943.3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30"/>
      <c r="AS41" s="30"/>
    </row>
    <row r="42" spans="1:45" s="26" customFormat="1" ht="37.5" hidden="1" customHeight="1" x14ac:dyDescent="0.2">
      <c r="A42" s="153"/>
      <c r="B42" s="153"/>
      <c r="C42" s="153"/>
      <c r="D42" s="48"/>
      <c r="E42" s="17">
        <f t="shared" si="15"/>
        <v>0</v>
      </c>
      <c r="F42" s="17">
        <f t="shared" si="16"/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32"/>
      <c r="AS42" s="33"/>
    </row>
    <row r="43" spans="1:45" s="26" customFormat="1" ht="23.25" hidden="1" customHeight="1" x14ac:dyDescent="0.2">
      <c r="A43" s="153"/>
      <c r="B43" s="153"/>
      <c r="C43" s="153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AS43" s="33"/>
    </row>
    <row r="44" spans="1:45" s="26" customFormat="1" ht="14.25" hidden="1" customHeight="1" x14ac:dyDescent="0.2">
      <c r="A44" s="153"/>
      <c r="B44" s="153"/>
      <c r="C44" s="153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2"/>
      <c r="AS44" s="33"/>
    </row>
    <row r="45" spans="1:45" s="26" customFormat="1" ht="12" hidden="1" customHeight="1" x14ac:dyDescent="0.2">
      <c r="A45" s="153"/>
      <c r="B45" s="153"/>
      <c r="C45" s="153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2"/>
      <c r="AS45" s="33"/>
    </row>
    <row r="46" spans="1:45" s="26" customFormat="1" ht="12" hidden="1" customHeight="1" x14ac:dyDescent="0.2">
      <c r="A46" s="153"/>
      <c r="B46" s="153"/>
      <c r="C46" s="153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AS46" s="33"/>
    </row>
    <row r="47" spans="1:45" s="26" customFormat="1" ht="69.599999999999994" customHeight="1" x14ac:dyDescent="0.25">
      <c r="A47" s="153"/>
      <c r="B47" s="153"/>
      <c r="C47" s="153"/>
      <c r="D47" s="27" t="s">
        <v>41</v>
      </c>
      <c r="E47" s="25">
        <v>0</v>
      </c>
      <c r="F47" s="25">
        <f>U47</f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8">
        <v>0</v>
      </c>
      <c r="AR47" s="55"/>
      <c r="AS47" s="56"/>
    </row>
    <row r="48" spans="1:45" s="26" customFormat="1" ht="12" hidden="1" x14ac:dyDescent="0.2">
      <c r="A48" s="57"/>
      <c r="B48" s="31"/>
      <c r="C48" s="31"/>
      <c r="D48" s="31"/>
      <c r="E48" s="58"/>
      <c r="F48" s="58"/>
      <c r="G48" s="59"/>
      <c r="H48" s="31"/>
      <c r="I48" s="31"/>
      <c r="J48" s="31"/>
      <c r="K48" s="31"/>
      <c r="L48" s="31"/>
      <c r="M48" s="31"/>
      <c r="N48" s="31"/>
      <c r="O48" s="31"/>
      <c r="P48" s="31"/>
      <c r="Q48" s="58"/>
      <c r="R48" s="58"/>
      <c r="S48" s="31"/>
      <c r="T48" s="31"/>
      <c r="U48" s="31"/>
      <c r="V48" s="31"/>
      <c r="W48" s="58"/>
      <c r="X48" s="58"/>
      <c r="Y48" s="31"/>
      <c r="Z48" s="58"/>
      <c r="AA48" s="58"/>
      <c r="AB48" s="31"/>
      <c r="AC48" s="31"/>
      <c r="AD48" s="31"/>
      <c r="AE48" s="31"/>
      <c r="AF48" s="31"/>
      <c r="AG48" s="31"/>
      <c r="AH48" s="31"/>
      <c r="AI48" s="58"/>
      <c r="AJ48" s="58"/>
      <c r="AK48" s="31"/>
      <c r="AL48" s="31"/>
      <c r="AM48" s="58"/>
      <c r="AN48" s="31"/>
      <c r="AO48" s="58"/>
      <c r="AP48" s="31"/>
      <c r="AQ48" s="31"/>
    </row>
    <row r="49" spans="1:45" s="26" customFormat="1" ht="12.6" customHeight="1" x14ac:dyDescent="0.25">
      <c r="A49" s="153" t="s">
        <v>45</v>
      </c>
      <c r="B49" s="153"/>
      <c r="C49" s="153"/>
      <c r="D49" s="27" t="s">
        <v>29</v>
      </c>
      <c r="E49" s="25">
        <f t="shared" ref="E49:E53" si="19">H49+K49+N49+Q49+T49+W49+Z49+AC49+AF49+AI49+AL49+AO49</f>
        <v>2943.3</v>
      </c>
      <c r="F49" s="25">
        <f t="shared" ref="F49:F53" si="20">I49+L49+O49+R49+U49+X49+AA49+AD49+AG49+AJ49+AM49+AP49</f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f t="shared" ref="N49:O49" si="21">N51+N52</f>
        <v>0</v>
      </c>
      <c r="O49" s="25">
        <f t="shared" si="21"/>
        <v>0</v>
      </c>
      <c r="P49" s="25">
        <v>0</v>
      </c>
      <c r="Q49" s="25">
        <f t="shared" ref="Q49:V49" si="22">Q51+Q52</f>
        <v>0</v>
      </c>
      <c r="R49" s="25">
        <f t="shared" si="22"/>
        <v>0</v>
      </c>
      <c r="S49" s="25">
        <f t="shared" si="22"/>
        <v>0</v>
      </c>
      <c r="T49" s="25">
        <f t="shared" si="22"/>
        <v>0</v>
      </c>
      <c r="U49" s="25">
        <f t="shared" si="22"/>
        <v>0</v>
      </c>
      <c r="V49" s="25">
        <f t="shared" si="22"/>
        <v>0</v>
      </c>
      <c r="W49" s="25">
        <f>W51+W52</f>
        <v>0</v>
      </c>
      <c r="X49" s="25">
        <f>X51+X52</f>
        <v>0</v>
      </c>
      <c r="Y49" s="25">
        <v>0</v>
      </c>
      <c r="Z49" s="25">
        <f>Z51+Z52</f>
        <v>0</v>
      </c>
      <c r="AA49" s="25">
        <f>AA51+AA52</f>
        <v>0</v>
      </c>
      <c r="AB49" s="25">
        <v>0</v>
      </c>
      <c r="AC49" s="25">
        <f>AC51+AC52</f>
        <v>0</v>
      </c>
      <c r="AD49" s="25">
        <f>AD51+AD52</f>
        <v>0</v>
      </c>
      <c r="AE49" s="25">
        <v>0</v>
      </c>
      <c r="AF49" s="25">
        <f>AF51+AF52</f>
        <v>0</v>
      </c>
      <c r="AG49" s="25">
        <f>AG51+AG52</f>
        <v>0</v>
      </c>
      <c r="AH49" s="25">
        <v>0</v>
      </c>
      <c r="AI49" s="25">
        <f>AI51+AI52</f>
        <v>0</v>
      </c>
      <c r="AJ49" s="25">
        <f>AJ51+AJ52</f>
        <v>0</v>
      </c>
      <c r="AK49" s="25">
        <v>0</v>
      </c>
      <c r="AL49" s="25">
        <f>AL51+AL52</f>
        <v>2943.3</v>
      </c>
      <c r="AM49" s="25">
        <f>AM52</f>
        <v>0</v>
      </c>
      <c r="AN49" s="25">
        <v>0</v>
      </c>
      <c r="AO49" s="25">
        <f>AO51+AO52</f>
        <v>0</v>
      </c>
      <c r="AP49" s="25">
        <v>0</v>
      </c>
      <c r="AQ49" s="28">
        <v>0</v>
      </c>
      <c r="AR49" s="24"/>
      <c r="AS49" s="24"/>
    </row>
    <row r="50" spans="1:45" s="18" customFormat="1" ht="18" customHeight="1" x14ac:dyDescent="0.3">
      <c r="A50" s="153"/>
      <c r="B50" s="153"/>
      <c r="C50" s="153"/>
      <c r="D50" s="27" t="s">
        <v>25</v>
      </c>
      <c r="E50" s="17">
        <f t="shared" si="19"/>
        <v>0</v>
      </c>
      <c r="F50" s="17">
        <f t="shared" si="20"/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f>P53</f>
        <v>0</v>
      </c>
      <c r="Q50" s="17">
        <v>0</v>
      </c>
      <c r="R50" s="17">
        <v>0</v>
      </c>
      <c r="S50" s="17">
        <f>S53</f>
        <v>0</v>
      </c>
      <c r="T50" s="17">
        <v>0</v>
      </c>
      <c r="U50" s="17">
        <v>0</v>
      </c>
      <c r="V50" s="17">
        <f>V53</f>
        <v>0</v>
      </c>
      <c r="W50" s="17">
        <v>0</v>
      </c>
      <c r="X50" s="17">
        <v>0</v>
      </c>
      <c r="Y50" s="17">
        <f>Y53</f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f>AO53</f>
        <v>0</v>
      </c>
      <c r="AP50" s="17">
        <v>0</v>
      </c>
      <c r="AQ50" s="17">
        <v>0</v>
      </c>
      <c r="AR50" s="29"/>
      <c r="AS50" s="24"/>
    </row>
    <row r="51" spans="1:45" s="26" customFormat="1" ht="33" customHeight="1" x14ac:dyDescent="0.25">
      <c r="A51" s="153"/>
      <c r="B51" s="153"/>
      <c r="C51" s="153"/>
      <c r="D51" s="27" t="s">
        <v>26</v>
      </c>
      <c r="E51" s="17">
        <f t="shared" si="19"/>
        <v>0</v>
      </c>
      <c r="F51" s="17">
        <f t="shared" si="20"/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24"/>
      <c r="AS51" s="24"/>
    </row>
    <row r="52" spans="1:45" s="26" customFormat="1" ht="21" customHeight="1" x14ac:dyDescent="0.25">
      <c r="A52" s="153"/>
      <c r="B52" s="153"/>
      <c r="C52" s="153"/>
      <c r="D52" s="27" t="s">
        <v>27</v>
      </c>
      <c r="E52" s="17">
        <f t="shared" si="19"/>
        <v>2943.3</v>
      </c>
      <c r="F52" s="17">
        <f t="shared" si="20"/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f>AL41</f>
        <v>2943.3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30"/>
      <c r="AS52" s="30"/>
    </row>
    <row r="53" spans="1:45" s="26" customFormat="1" ht="37.5" hidden="1" customHeight="1" x14ac:dyDescent="0.2">
      <c r="A53" s="153"/>
      <c r="B53" s="153"/>
      <c r="C53" s="153"/>
      <c r="D53" s="48"/>
      <c r="E53" s="17">
        <f t="shared" si="19"/>
        <v>0</v>
      </c>
      <c r="F53" s="17">
        <f t="shared" si="20"/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32"/>
      <c r="AS53" s="33"/>
    </row>
    <row r="54" spans="1:45" s="26" customFormat="1" ht="23.25" hidden="1" customHeight="1" x14ac:dyDescent="0.2">
      <c r="A54" s="153"/>
      <c r="B54" s="153"/>
      <c r="C54" s="153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2"/>
      <c r="AS54" s="33"/>
    </row>
    <row r="55" spans="1:45" s="26" customFormat="1" ht="14.25" hidden="1" customHeight="1" x14ac:dyDescent="0.2">
      <c r="A55" s="153"/>
      <c r="B55" s="153"/>
      <c r="C55" s="15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2"/>
      <c r="AS55" s="33"/>
    </row>
    <row r="56" spans="1:45" s="26" customFormat="1" ht="12" hidden="1" customHeight="1" x14ac:dyDescent="0.2">
      <c r="A56" s="153"/>
      <c r="B56" s="153"/>
      <c r="C56" s="153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2"/>
      <c r="AS56" s="33"/>
    </row>
    <row r="57" spans="1:45" s="26" customFormat="1" ht="12" hidden="1" customHeight="1" x14ac:dyDescent="0.2">
      <c r="A57" s="153"/>
      <c r="B57" s="153"/>
      <c r="C57" s="153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2"/>
      <c r="AS57" s="33"/>
    </row>
    <row r="58" spans="1:45" s="26" customFormat="1" ht="76.2" customHeight="1" x14ac:dyDescent="0.25">
      <c r="A58" s="153"/>
      <c r="B58" s="153"/>
      <c r="C58" s="153"/>
      <c r="D58" s="27" t="s">
        <v>41</v>
      </c>
      <c r="E58" s="25">
        <v>0</v>
      </c>
      <c r="F58" s="25">
        <f>U58</f>
        <v>60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60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8">
        <v>0</v>
      </c>
      <c r="AR58" s="55"/>
      <c r="AS58" s="56"/>
    </row>
    <row r="59" spans="1:45" s="26" customFormat="1" ht="14.4" customHeight="1" x14ac:dyDescent="0.25">
      <c r="A59" s="157" t="s">
        <v>46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9"/>
    </row>
    <row r="60" spans="1:45" s="26" customFormat="1" ht="18" customHeight="1" x14ac:dyDescent="0.25">
      <c r="A60" s="153" t="s">
        <v>47</v>
      </c>
      <c r="B60" s="153"/>
      <c r="C60" s="153"/>
      <c r="D60" s="27" t="s">
        <v>29</v>
      </c>
      <c r="E60" s="25">
        <f t="shared" ref="E60:E64" si="23">H60+K60+N60+Q60+T60+W60+Z60+AC60+AF60+AI60+AL60+AO60</f>
        <v>2943.3</v>
      </c>
      <c r="F60" s="25">
        <f t="shared" ref="F60:F64" si="24">I60+L60+O60+R60+U60+X60+AA60+AD60+AG60+AJ60+AM60+AP60</f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f t="shared" ref="N60:O60" si="25">N62+N63</f>
        <v>0</v>
      </c>
      <c r="O60" s="25">
        <f t="shared" si="25"/>
        <v>0</v>
      </c>
      <c r="P60" s="25">
        <v>0</v>
      </c>
      <c r="Q60" s="25">
        <f t="shared" ref="Q60:V60" si="26">Q62+Q63</f>
        <v>0</v>
      </c>
      <c r="R60" s="25">
        <f t="shared" si="26"/>
        <v>0</v>
      </c>
      <c r="S60" s="25">
        <f t="shared" si="26"/>
        <v>0</v>
      </c>
      <c r="T60" s="25">
        <f t="shared" si="26"/>
        <v>0</v>
      </c>
      <c r="U60" s="25">
        <f t="shared" si="26"/>
        <v>0</v>
      </c>
      <c r="V60" s="25">
        <f t="shared" si="26"/>
        <v>0</v>
      </c>
      <c r="W60" s="25">
        <f>W62+W63</f>
        <v>0</v>
      </c>
      <c r="X60" s="25">
        <f>X62+X63</f>
        <v>0</v>
      </c>
      <c r="Y60" s="25">
        <v>0</v>
      </c>
      <c r="Z60" s="25">
        <f>Z62+Z63</f>
        <v>0</v>
      </c>
      <c r="AA60" s="25">
        <f>AA62+AA63</f>
        <v>0</v>
      </c>
      <c r="AB60" s="25">
        <v>0</v>
      </c>
      <c r="AC60" s="25">
        <f>AC62+AC63</f>
        <v>0</v>
      </c>
      <c r="AD60" s="25">
        <f>AD62+AD63</f>
        <v>0</v>
      </c>
      <c r="AE60" s="25">
        <v>0</v>
      </c>
      <c r="AF60" s="25">
        <f>AF62+AF63</f>
        <v>0</v>
      </c>
      <c r="AG60" s="25">
        <f>AG62+AG63</f>
        <v>0</v>
      </c>
      <c r="AH60" s="25">
        <v>0</v>
      </c>
      <c r="AI60" s="25">
        <f>AI62+AI63</f>
        <v>0</v>
      </c>
      <c r="AJ60" s="25">
        <f>AJ62+AJ63</f>
        <v>0</v>
      </c>
      <c r="AK60" s="25">
        <v>0</v>
      </c>
      <c r="AL60" s="25">
        <f>AL62+AL63</f>
        <v>2943.3</v>
      </c>
      <c r="AM60" s="25">
        <f>AM63</f>
        <v>0</v>
      </c>
      <c r="AN60" s="25">
        <v>0</v>
      </c>
      <c r="AO60" s="25">
        <f>AO62+AO63</f>
        <v>0</v>
      </c>
      <c r="AP60" s="25">
        <v>0</v>
      </c>
      <c r="AQ60" s="28">
        <v>0</v>
      </c>
      <c r="AR60" s="24"/>
      <c r="AS60" s="24"/>
    </row>
    <row r="61" spans="1:45" s="18" customFormat="1" ht="16.2" customHeight="1" x14ac:dyDescent="0.3">
      <c r="A61" s="153"/>
      <c r="B61" s="153"/>
      <c r="C61" s="153"/>
      <c r="D61" s="27" t="s">
        <v>25</v>
      </c>
      <c r="E61" s="17">
        <f t="shared" si="23"/>
        <v>0</v>
      </c>
      <c r="F61" s="17">
        <f t="shared" si="24"/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f>P64</f>
        <v>0</v>
      </c>
      <c r="Q61" s="17">
        <v>0</v>
      </c>
      <c r="R61" s="17">
        <v>0</v>
      </c>
      <c r="S61" s="17">
        <f>S64</f>
        <v>0</v>
      </c>
      <c r="T61" s="17">
        <v>0</v>
      </c>
      <c r="U61" s="17">
        <v>0</v>
      </c>
      <c r="V61" s="17">
        <f>V64</f>
        <v>0</v>
      </c>
      <c r="W61" s="17">
        <v>0</v>
      </c>
      <c r="X61" s="17">
        <v>0</v>
      </c>
      <c r="Y61" s="17">
        <f>Y64</f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f>AO64</f>
        <v>0</v>
      </c>
      <c r="AP61" s="17">
        <v>0</v>
      </c>
      <c r="AQ61" s="17">
        <v>0</v>
      </c>
      <c r="AR61" s="29"/>
      <c r="AS61" s="24"/>
    </row>
    <row r="62" spans="1:45" s="26" customFormat="1" ht="33.6" customHeight="1" x14ac:dyDescent="0.25">
      <c r="A62" s="153"/>
      <c r="B62" s="153"/>
      <c r="C62" s="153"/>
      <c r="D62" s="27" t="s">
        <v>26</v>
      </c>
      <c r="E62" s="17">
        <f t="shared" si="23"/>
        <v>0</v>
      </c>
      <c r="F62" s="17">
        <f t="shared" si="24"/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24"/>
      <c r="AS62" s="24"/>
    </row>
    <row r="63" spans="1:45" s="26" customFormat="1" ht="16.2" customHeight="1" x14ac:dyDescent="0.25">
      <c r="A63" s="153"/>
      <c r="B63" s="153"/>
      <c r="C63" s="153"/>
      <c r="D63" s="27" t="s">
        <v>27</v>
      </c>
      <c r="E63" s="17">
        <f t="shared" si="23"/>
        <v>2943.3</v>
      </c>
      <c r="F63" s="17">
        <f t="shared" si="24"/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f>AL52</f>
        <v>2943.3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30"/>
      <c r="AS63" s="30"/>
    </row>
    <row r="64" spans="1:45" s="26" customFormat="1" ht="37.5" hidden="1" customHeight="1" x14ac:dyDescent="0.2">
      <c r="A64" s="153"/>
      <c r="B64" s="153"/>
      <c r="C64" s="153"/>
      <c r="D64" s="48"/>
      <c r="E64" s="17">
        <f t="shared" si="23"/>
        <v>0</v>
      </c>
      <c r="F64" s="17">
        <f t="shared" si="24"/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0</v>
      </c>
      <c r="AR64" s="32"/>
      <c r="AS64" s="33"/>
    </row>
    <row r="65" spans="1:45" s="26" customFormat="1" ht="23.25" hidden="1" customHeight="1" x14ac:dyDescent="0.2">
      <c r="A65" s="153"/>
      <c r="B65" s="153"/>
      <c r="C65" s="153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2"/>
      <c r="AS65" s="33"/>
    </row>
    <row r="66" spans="1:45" s="26" customFormat="1" ht="14.25" hidden="1" customHeight="1" x14ac:dyDescent="0.2">
      <c r="A66" s="153"/>
      <c r="B66" s="153"/>
      <c r="C66" s="153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2"/>
      <c r="AS66" s="33"/>
    </row>
    <row r="67" spans="1:45" s="26" customFormat="1" ht="12" hidden="1" customHeight="1" x14ac:dyDescent="0.2">
      <c r="A67" s="153"/>
      <c r="B67" s="153"/>
      <c r="C67" s="153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2"/>
      <c r="AS67" s="33"/>
    </row>
    <row r="68" spans="1:45" s="26" customFormat="1" ht="12" hidden="1" customHeight="1" x14ac:dyDescent="0.2">
      <c r="A68" s="153"/>
      <c r="B68" s="153"/>
      <c r="C68" s="153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2"/>
      <c r="AS68" s="33"/>
    </row>
    <row r="69" spans="1:45" s="26" customFormat="1" ht="74.400000000000006" customHeight="1" x14ac:dyDescent="0.25">
      <c r="A69" s="153"/>
      <c r="B69" s="153"/>
      <c r="C69" s="153"/>
      <c r="D69" s="27" t="s">
        <v>41</v>
      </c>
      <c r="E69" s="25">
        <v>0</v>
      </c>
      <c r="F69" s="25">
        <f>U69</f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8">
        <v>0</v>
      </c>
      <c r="AR69" s="55"/>
      <c r="AS69" s="56"/>
    </row>
    <row r="70" spans="1:45" s="11" customFormat="1" ht="36" customHeight="1" x14ac:dyDescent="0.2">
      <c r="A70" s="51"/>
      <c r="B70" s="51"/>
      <c r="C70" s="51"/>
      <c r="D70" s="53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2"/>
      <c r="AS70" s="52"/>
    </row>
    <row r="71" spans="1:45" s="11" customFormat="1" ht="14.4" customHeight="1" x14ac:dyDescent="0.3">
      <c r="A71" s="62" t="s">
        <v>51</v>
      </c>
      <c r="B71" s="1"/>
      <c r="C71" s="1"/>
      <c r="D71" s="1"/>
      <c r="E71" s="1"/>
      <c r="F71" s="1"/>
      <c r="G71" s="61"/>
      <c r="H71" s="156" t="s">
        <v>31</v>
      </c>
      <c r="I71" s="156"/>
      <c r="J71" s="156"/>
      <c r="K71" s="156"/>
      <c r="L71" s="156"/>
      <c r="M71" s="156"/>
      <c r="N71" s="156"/>
      <c r="O71" s="40"/>
      <c r="P71" s="40"/>
      <c r="Q71" s="40"/>
      <c r="R71" s="40"/>
      <c r="S71" s="40"/>
      <c r="T71" s="40"/>
      <c r="U71" s="40"/>
      <c r="V71" s="35"/>
      <c r="W71" s="35"/>
      <c r="X71" s="34"/>
      <c r="Y71" s="34"/>
      <c r="Z71" s="35"/>
      <c r="AA71" s="35"/>
      <c r="AB71" s="35"/>
      <c r="AC71" s="34"/>
      <c r="AD71" s="34"/>
      <c r="AE71" s="34"/>
      <c r="AF71" s="35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</row>
    <row r="72" spans="1:45" s="11" customFormat="1" ht="10.199999999999999" customHeight="1" x14ac:dyDescent="0.25">
      <c r="A72" s="154" t="s">
        <v>30</v>
      </c>
      <c r="B72" s="155"/>
      <c r="C72" s="155"/>
      <c r="D72" s="155"/>
      <c r="E72" s="155"/>
      <c r="F72" s="155"/>
      <c r="G72" s="40"/>
      <c r="H72" s="155" t="s">
        <v>54</v>
      </c>
      <c r="I72" s="156"/>
      <c r="J72" s="156"/>
      <c r="K72" s="156"/>
      <c r="L72" s="156"/>
      <c r="M72" s="156"/>
      <c r="N72" s="156"/>
      <c r="O72" s="156"/>
      <c r="P72" s="156"/>
      <c r="Q72" s="40"/>
      <c r="R72" s="61"/>
      <c r="S72" s="40"/>
      <c r="T72" s="61"/>
      <c r="U72" s="40"/>
      <c r="V72" s="34"/>
      <c r="W72" s="34"/>
      <c r="X72" s="35"/>
      <c r="Y72" s="34"/>
      <c r="Z72" s="35"/>
      <c r="AA72" s="34"/>
      <c r="AB72" s="34"/>
      <c r="AC72" s="34"/>
      <c r="AD72" s="34"/>
      <c r="AE72" s="34"/>
      <c r="AF72" s="34"/>
      <c r="AG72" s="34"/>
      <c r="AH72" s="34"/>
      <c r="AI72" s="35"/>
      <c r="AJ72" s="34"/>
      <c r="AK72" s="34"/>
      <c r="AL72" s="34"/>
      <c r="AM72" s="34"/>
      <c r="AN72" s="34"/>
      <c r="AO72" s="34"/>
      <c r="AP72" s="34"/>
      <c r="AQ72" s="34"/>
    </row>
    <row r="73" spans="1:45" s="11" customFormat="1" ht="31.2" customHeight="1" x14ac:dyDescent="0.25">
      <c r="A73" s="146" t="s">
        <v>53</v>
      </c>
      <c r="B73" s="146"/>
      <c r="C73" s="146"/>
      <c r="D73" s="146"/>
      <c r="E73" s="63"/>
      <c r="F73" s="63"/>
      <c r="G73" s="63"/>
      <c r="H73" s="146" t="s">
        <v>32</v>
      </c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34"/>
      <c r="W73" s="35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</row>
    <row r="74" spans="1:45" s="38" customFormat="1" ht="14.4" x14ac:dyDescent="0.3">
      <c r="A74" s="60"/>
      <c r="B74" s="147" t="s">
        <v>33</v>
      </c>
      <c r="C74" s="148"/>
      <c r="D74" s="60"/>
      <c r="E74" s="60"/>
      <c r="F74" s="60"/>
      <c r="G74" s="40"/>
      <c r="H74" s="36"/>
      <c r="I74" s="36"/>
      <c r="J74" s="36"/>
      <c r="K74" s="36"/>
      <c r="L74" s="36"/>
      <c r="M74" s="152" t="s">
        <v>34</v>
      </c>
      <c r="N74" s="152"/>
      <c r="O74" s="152"/>
      <c r="P74" s="152"/>
      <c r="Q74" s="152"/>
      <c r="R74" s="152"/>
      <c r="S74" s="152"/>
      <c r="T74" s="36"/>
      <c r="U74" s="36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</row>
    <row r="75" spans="1:45" s="38" customFormat="1" ht="0.6" customHeight="1" x14ac:dyDescent="0.3">
      <c r="A75" s="149"/>
      <c r="B75" s="150"/>
      <c r="C75" s="150"/>
      <c r="D75" s="150"/>
      <c r="E75" s="150"/>
      <c r="F75" s="36"/>
      <c r="G75" s="36"/>
      <c r="H75" s="151"/>
      <c r="I75" s="151"/>
      <c r="J75" s="151"/>
      <c r="K75" s="151"/>
      <c r="L75" s="151"/>
      <c r="M75" s="151"/>
      <c r="N75" s="151"/>
      <c r="O75" s="36"/>
      <c r="P75" s="36"/>
      <c r="Q75" s="36"/>
      <c r="R75" s="36"/>
      <c r="S75" s="36"/>
      <c r="T75" s="36"/>
      <c r="U75" s="36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</row>
    <row r="76" spans="1:45" ht="14.4" hidden="1" customHeight="1" x14ac:dyDescent="0.25">
      <c r="A76" s="39"/>
      <c r="B76" s="40"/>
      <c r="C76" s="40"/>
      <c r="D76" s="40"/>
      <c r="E76" s="40"/>
      <c r="F76" s="40"/>
      <c r="G76" s="40"/>
      <c r="H76" s="150"/>
      <c r="I76" s="151"/>
      <c r="J76" s="151"/>
      <c r="K76" s="151"/>
      <c r="L76" s="151"/>
      <c r="M76" s="151"/>
      <c r="N76" s="151"/>
      <c r="O76" s="151"/>
      <c r="P76" s="151"/>
      <c r="Q76" s="36"/>
      <c r="R76" s="41"/>
      <c r="S76" s="36"/>
      <c r="T76" s="41"/>
      <c r="U76" s="36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</row>
    <row r="77" spans="1:45" ht="14.4" x14ac:dyDescent="0.3">
      <c r="A77" s="39"/>
      <c r="B77" s="40"/>
      <c r="C77" s="40"/>
      <c r="D77" s="40"/>
      <c r="E77" s="40"/>
      <c r="F77" s="40"/>
      <c r="G77" s="40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</row>
    <row r="78" spans="1:45" ht="3.6" customHeight="1" x14ac:dyDescent="0.3">
      <c r="A78" s="40"/>
      <c r="B78" s="40"/>
      <c r="C78" s="40"/>
      <c r="D78" s="40"/>
      <c r="E78" s="40"/>
      <c r="F78" s="40"/>
      <c r="G78" s="40"/>
      <c r="H78" s="36"/>
      <c r="I78" s="36"/>
      <c r="J78" s="36"/>
      <c r="K78" s="36"/>
      <c r="L78" s="36"/>
      <c r="M78" s="144"/>
      <c r="N78" s="144"/>
      <c r="O78" s="144"/>
      <c r="P78" s="144"/>
      <c r="Q78" s="36"/>
      <c r="R78" s="36"/>
      <c r="S78" s="36"/>
      <c r="T78" s="36"/>
      <c r="U78" s="36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</row>
    <row r="79" spans="1:45" s="45" customFormat="1" ht="15" customHeight="1" x14ac:dyDescent="0.25">
      <c r="A79" s="145" t="s">
        <v>35</v>
      </c>
      <c r="B79" s="145"/>
      <c r="C79" s="145"/>
      <c r="D79" s="43"/>
      <c r="E79" s="43"/>
      <c r="F79" s="43"/>
      <c r="G79" s="4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</row>
    <row r="80" spans="1:45" ht="13.95" customHeight="1" x14ac:dyDescent="0.3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</row>
    <row r="81" spans="7:20" x14ac:dyDescent="0.3"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7:20" x14ac:dyDescent="0.3"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7:20" x14ac:dyDescent="0.3">
      <c r="G83" s="46"/>
      <c r="H83" s="46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7:20" x14ac:dyDescent="0.3"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</row>
  </sheetData>
  <mergeCells count="97">
    <mergeCell ref="J1:W1"/>
    <mergeCell ref="B3:C3"/>
    <mergeCell ref="T3:W3"/>
    <mergeCell ref="E8:G9"/>
    <mergeCell ref="A23:A27"/>
    <mergeCell ref="B23:B27"/>
    <mergeCell ref="C23:C27"/>
    <mergeCell ref="A13:A17"/>
    <mergeCell ref="B13:B17"/>
    <mergeCell ref="C13:C17"/>
    <mergeCell ref="T10:T11"/>
    <mergeCell ref="U10:U11"/>
    <mergeCell ref="V10:V11"/>
    <mergeCell ref="W10:W11"/>
    <mergeCell ref="E10:E11"/>
    <mergeCell ref="F10:F11"/>
    <mergeCell ref="A49:C58"/>
    <mergeCell ref="A38:C47"/>
    <mergeCell ref="A28:C37"/>
    <mergeCell ref="A60:C69"/>
    <mergeCell ref="H76:P76"/>
    <mergeCell ref="A72:F72"/>
    <mergeCell ref="H71:N71"/>
    <mergeCell ref="H72:P72"/>
    <mergeCell ref="A59:AS59"/>
    <mergeCell ref="H77:U77"/>
    <mergeCell ref="M78:P78"/>
    <mergeCell ref="A79:C79"/>
    <mergeCell ref="H73:U73"/>
    <mergeCell ref="B74:C74"/>
    <mergeCell ref="A75:E75"/>
    <mergeCell ref="H75:N75"/>
    <mergeCell ref="M74:S74"/>
    <mergeCell ref="A73:D73"/>
    <mergeCell ref="AS13:AS17"/>
    <mergeCell ref="A18:A22"/>
    <mergeCell ref="B18:B22"/>
    <mergeCell ref="C18:C22"/>
    <mergeCell ref="AR18:AR22"/>
    <mergeCell ref="AS18:AS22"/>
    <mergeCell ref="AR13:AR17"/>
    <mergeCell ref="AO10:AO11"/>
    <mergeCell ref="AP10:AP11"/>
    <mergeCell ref="AQ10:AQ11"/>
    <mergeCell ref="AF10:AF11"/>
    <mergeCell ref="AG10:AG11"/>
    <mergeCell ref="AH10:AH11"/>
    <mergeCell ref="AI10:AI11"/>
    <mergeCell ref="AJ10:AJ11"/>
    <mergeCell ref="AK10:AK11"/>
    <mergeCell ref="X10:X11"/>
    <mergeCell ref="Y10:Y11"/>
    <mergeCell ref="AL10:AL11"/>
    <mergeCell ref="AM10:AM11"/>
    <mergeCell ref="AN10:AN11"/>
    <mergeCell ref="AA10:AA11"/>
    <mergeCell ref="AB10:AB11"/>
    <mergeCell ref="AC10:AC11"/>
    <mergeCell ref="AD10:AD11"/>
    <mergeCell ref="AE10:AE11"/>
    <mergeCell ref="AR8:AR11"/>
    <mergeCell ref="AS8:AS11"/>
    <mergeCell ref="H9:J9"/>
    <mergeCell ref="K9:M9"/>
    <mergeCell ref="N9:P9"/>
    <mergeCell ref="Q9:S9"/>
    <mergeCell ref="T9:V9"/>
    <mergeCell ref="W9:Y9"/>
    <mergeCell ref="Z9:AB9"/>
    <mergeCell ref="N10:N11"/>
    <mergeCell ref="O10:O11"/>
    <mergeCell ref="P10:P11"/>
    <mergeCell ref="Q10:Q11"/>
    <mergeCell ref="R10:R11"/>
    <mergeCell ref="S10:S11"/>
    <mergeCell ref="AO9:AQ9"/>
    <mergeCell ref="G10:G11"/>
    <mergeCell ref="H10:H11"/>
    <mergeCell ref="I10:I11"/>
    <mergeCell ref="J10:J11"/>
    <mergeCell ref="K10:K11"/>
    <mergeCell ref="B1:C1"/>
    <mergeCell ref="B2:C2"/>
    <mergeCell ref="A5:U5"/>
    <mergeCell ref="A6:V6"/>
    <mergeCell ref="A8:A11"/>
    <mergeCell ref="B8:B11"/>
    <mergeCell ref="C8:C11"/>
    <mergeCell ref="D8:D11"/>
    <mergeCell ref="H8:AQ8"/>
    <mergeCell ref="AC9:AE9"/>
    <mergeCell ref="AF9:AH9"/>
    <mergeCell ref="AI9:AK9"/>
    <mergeCell ref="AL9:AN9"/>
    <mergeCell ref="L10:L11"/>
    <mergeCell ref="M10:M11"/>
    <mergeCell ref="Z10:Z11"/>
  </mergeCells>
  <printOptions horizontalCentered="1"/>
  <pageMargins left="0" right="0" top="0" bottom="0.15748031496062992" header="0.19685039370078741" footer="0.15748031496062992"/>
  <pageSetup paperSize="9" scale="82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4"/>
  <sheetViews>
    <sheetView zoomScale="85" zoomScaleNormal="85" workbookViewId="0">
      <selection sqref="A1:XFD6"/>
    </sheetView>
  </sheetViews>
  <sheetFormatPr defaultColWidth="9.109375" defaultRowHeight="13.8" x14ac:dyDescent="0.3"/>
  <cols>
    <col min="1" max="1" width="6.6640625" style="1" customWidth="1"/>
    <col min="2" max="2" width="22.33203125" style="1" customWidth="1"/>
    <col min="3" max="3" width="19.33203125" style="1" customWidth="1"/>
    <col min="4" max="4" width="21.6640625" style="1" customWidth="1"/>
    <col min="5" max="5" width="9.6640625" style="1" customWidth="1"/>
    <col min="6" max="6" width="9.109375" style="1" customWidth="1"/>
    <col min="7" max="7" width="8.33203125" style="1" customWidth="1"/>
    <col min="8" max="9" width="4.6640625" style="1" customWidth="1"/>
    <col min="10" max="10" width="5.44140625" style="1" customWidth="1"/>
    <col min="11" max="11" width="4.6640625" style="1" customWidth="1"/>
    <col min="12" max="12" width="4.44140625" style="1" customWidth="1"/>
    <col min="13" max="13" width="5.44140625" style="1" customWidth="1"/>
    <col min="14" max="14" width="4.88671875" style="1" customWidth="1"/>
    <col min="15" max="15" width="4.33203125" style="1" customWidth="1"/>
    <col min="16" max="16" width="5.6640625" style="1" customWidth="1"/>
    <col min="17" max="17" width="4.44140625" style="1" customWidth="1"/>
    <col min="18" max="18" width="4.33203125" style="1" customWidth="1"/>
    <col min="19" max="19" width="5.6640625" style="1" customWidth="1"/>
    <col min="20" max="20" width="5" style="1" customWidth="1"/>
    <col min="21" max="21" width="4.6640625" style="1" customWidth="1"/>
    <col min="22" max="23" width="5.33203125" style="1" customWidth="1"/>
    <col min="24" max="24" width="4.88671875" style="1" customWidth="1"/>
    <col min="25" max="25" width="5.44140625" style="1" customWidth="1"/>
    <col min="26" max="26" width="4.5546875" style="1" customWidth="1"/>
    <col min="27" max="28" width="5.33203125" style="1" customWidth="1"/>
    <col min="29" max="29" width="5.44140625" style="1" customWidth="1"/>
    <col min="30" max="30" width="5.109375" style="1" customWidth="1"/>
    <col min="31" max="31" width="5.6640625" style="1" customWidth="1"/>
    <col min="32" max="32" width="6.33203125" style="1" customWidth="1"/>
    <col min="33" max="33" width="5.109375" style="1" customWidth="1"/>
    <col min="34" max="34" width="5.6640625" style="1" customWidth="1"/>
    <col min="35" max="35" width="4.6640625" style="1" customWidth="1"/>
    <col min="36" max="36" width="4.88671875" style="1" customWidth="1"/>
    <col min="37" max="37" width="5.88671875" style="1" customWidth="1"/>
    <col min="38" max="38" width="6.44140625" style="1" customWidth="1"/>
    <col min="39" max="39" width="6" style="1" customWidth="1"/>
    <col min="40" max="41" width="5.6640625" style="1" customWidth="1"/>
    <col min="42" max="42" width="5.109375" style="1" customWidth="1"/>
    <col min="43" max="43" width="5.44140625" style="1" customWidth="1"/>
    <col min="44" max="44" width="20.6640625" style="1" customWidth="1"/>
    <col min="45" max="45" width="21.6640625" style="1" customWidth="1"/>
    <col min="46" max="16384" width="9.109375" style="1"/>
  </cols>
  <sheetData>
    <row r="1" spans="1:45" ht="46.2" customHeight="1" x14ac:dyDescent="0.3">
      <c r="B1" s="122"/>
      <c r="C1" s="122"/>
      <c r="D1" s="2"/>
      <c r="J1" s="160" t="s">
        <v>50</v>
      </c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3"/>
      <c r="Y1" s="49"/>
    </row>
    <row r="2" spans="1:45" ht="15.6" hidden="1" customHeight="1" x14ac:dyDescent="0.25">
      <c r="A2" s="5"/>
      <c r="B2" s="123"/>
      <c r="C2" s="123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49"/>
      <c r="W2" s="49"/>
      <c r="X2" s="49"/>
      <c r="Y2" s="49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8" customHeight="1" x14ac:dyDescent="0.3">
      <c r="A3" s="7"/>
      <c r="B3" s="122"/>
      <c r="C3" s="122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61" t="s">
        <v>0</v>
      </c>
      <c r="U3" s="161"/>
      <c r="V3" s="161"/>
      <c r="W3" s="161"/>
      <c r="X3" s="64"/>
      <c r="Y3" s="7"/>
    </row>
    <row r="4" spans="1:45" ht="13.2" customHeight="1" x14ac:dyDescent="0.25">
      <c r="A4" s="7"/>
      <c r="B4" s="2"/>
      <c r="C4" s="2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4"/>
      <c r="U4" s="49"/>
      <c r="V4" s="49"/>
      <c r="W4" s="8"/>
      <c r="X4" s="64"/>
      <c r="Y4" s="7"/>
    </row>
    <row r="5" spans="1:45" s="11" customFormat="1" ht="12" x14ac:dyDescent="0.25">
      <c r="A5" s="124" t="s">
        <v>58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1" customFormat="1" ht="18" customHeight="1" x14ac:dyDescent="0.25">
      <c r="A6" s="126" t="s">
        <v>59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"/>
      <c r="X6" s="10"/>
      <c r="Y6" s="10"/>
      <c r="Z6" s="12"/>
      <c r="AA6" s="10"/>
      <c r="AB6" s="10"/>
      <c r="AC6" s="10"/>
      <c r="AD6" s="12"/>
      <c r="AE6" s="10"/>
      <c r="AF6" s="10"/>
      <c r="AG6" s="10"/>
      <c r="AH6" s="10"/>
      <c r="AI6" s="12"/>
      <c r="AJ6" s="10"/>
      <c r="AK6" s="10"/>
      <c r="AL6" s="10"/>
      <c r="AM6" s="10"/>
      <c r="AN6" s="10"/>
      <c r="AO6" s="10"/>
      <c r="AP6" s="13"/>
      <c r="AQ6" s="10"/>
      <c r="AR6" s="10"/>
      <c r="AS6" s="10"/>
    </row>
    <row r="7" spans="1:45" s="11" customFormat="1" ht="10.95" hidden="1" customHeight="1" x14ac:dyDescent="0.2">
      <c r="A7" s="14"/>
    </row>
    <row r="8" spans="1:45" s="11" customFormat="1" ht="13.2" customHeight="1" x14ac:dyDescent="0.25">
      <c r="A8" s="127" t="s">
        <v>36</v>
      </c>
      <c r="B8" s="127" t="s">
        <v>1</v>
      </c>
      <c r="C8" s="127" t="s">
        <v>37</v>
      </c>
      <c r="D8" s="127" t="s">
        <v>2</v>
      </c>
      <c r="E8" s="162" t="s">
        <v>38</v>
      </c>
      <c r="F8" s="163"/>
      <c r="G8" s="164"/>
      <c r="H8" s="127" t="s">
        <v>3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 t="s">
        <v>4</v>
      </c>
      <c r="AS8" s="128" t="s">
        <v>5</v>
      </c>
    </row>
    <row r="9" spans="1:45" s="11" customFormat="1" ht="15.6" customHeight="1" x14ac:dyDescent="0.25">
      <c r="A9" s="127"/>
      <c r="B9" s="128"/>
      <c r="C9" s="127"/>
      <c r="D9" s="128"/>
      <c r="E9" s="165"/>
      <c r="F9" s="166"/>
      <c r="G9" s="167"/>
      <c r="H9" s="127" t="s">
        <v>6</v>
      </c>
      <c r="I9" s="127"/>
      <c r="J9" s="127"/>
      <c r="K9" s="127" t="s">
        <v>7</v>
      </c>
      <c r="L9" s="127"/>
      <c r="M9" s="127"/>
      <c r="N9" s="127" t="s">
        <v>8</v>
      </c>
      <c r="O9" s="127"/>
      <c r="P9" s="127"/>
      <c r="Q9" s="127" t="s">
        <v>9</v>
      </c>
      <c r="R9" s="127"/>
      <c r="S9" s="127"/>
      <c r="T9" s="127" t="s">
        <v>10</v>
      </c>
      <c r="U9" s="127"/>
      <c r="V9" s="127"/>
      <c r="W9" s="127" t="s">
        <v>11</v>
      </c>
      <c r="X9" s="127"/>
      <c r="Y9" s="127"/>
      <c r="Z9" s="127" t="s">
        <v>12</v>
      </c>
      <c r="AA9" s="127"/>
      <c r="AB9" s="127"/>
      <c r="AC9" s="127" t="s">
        <v>13</v>
      </c>
      <c r="AD9" s="127"/>
      <c r="AE9" s="127"/>
      <c r="AF9" s="127" t="s">
        <v>14</v>
      </c>
      <c r="AG9" s="127"/>
      <c r="AH9" s="127"/>
      <c r="AI9" s="127" t="s">
        <v>15</v>
      </c>
      <c r="AJ9" s="127"/>
      <c r="AK9" s="127"/>
      <c r="AL9" s="127" t="s">
        <v>16</v>
      </c>
      <c r="AM9" s="127"/>
      <c r="AN9" s="127"/>
      <c r="AO9" s="127" t="s">
        <v>17</v>
      </c>
      <c r="AP9" s="127"/>
      <c r="AQ9" s="127"/>
      <c r="AR9" s="127"/>
      <c r="AS9" s="128"/>
    </row>
    <row r="10" spans="1:45" s="11" customFormat="1" ht="32.4" customHeight="1" x14ac:dyDescent="0.25">
      <c r="A10" s="127"/>
      <c r="B10" s="128"/>
      <c r="C10" s="127"/>
      <c r="D10" s="128"/>
      <c r="E10" s="127" t="s">
        <v>18</v>
      </c>
      <c r="F10" s="127" t="s">
        <v>19</v>
      </c>
      <c r="G10" s="128" t="s">
        <v>20</v>
      </c>
      <c r="H10" s="127" t="s">
        <v>18</v>
      </c>
      <c r="I10" s="127" t="s">
        <v>21</v>
      </c>
      <c r="J10" s="128" t="s">
        <v>20</v>
      </c>
      <c r="K10" s="127" t="s">
        <v>18</v>
      </c>
      <c r="L10" s="127" t="s">
        <v>21</v>
      </c>
      <c r="M10" s="128" t="s">
        <v>20</v>
      </c>
      <c r="N10" s="127" t="s">
        <v>18</v>
      </c>
      <c r="O10" s="127" t="s">
        <v>21</v>
      </c>
      <c r="P10" s="128" t="s">
        <v>20</v>
      </c>
      <c r="Q10" s="127" t="s">
        <v>18</v>
      </c>
      <c r="R10" s="127" t="s">
        <v>21</v>
      </c>
      <c r="S10" s="128" t="s">
        <v>20</v>
      </c>
      <c r="T10" s="127" t="s">
        <v>18</v>
      </c>
      <c r="U10" s="127" t="s">
        <v>21</v>
      </c>
      <c r="V10" s="128" t="s">
        <v>20</v>
      </c>
      <c r="W10" s="127" t="s">
        <v>18</v>
      </c>
      <c r="X10" s="127" t="s">
        <v>21</v>
      </c>
      <c r="Y10" s="128" t="s">
        <v>20</v>
      </c>
      <c r="Z10" s="127" t="s">
        <v>18</v>
      </c>
      <c r="AA10" s="127" t="s">
        <v>21</v>
      </c>
      <c r="AB10" s="128" t="s">
        <v>20</v>
      </c>
      <c r="AC10" s="127" t="s">
        <v>18</v>
      </c>
      <c r="AD10" s="127" t="s">
        <v>21</v>
      </c>
      <c r="AE10" s="128" t="s">
        <v>20</v>
      </c>
      <c r="AF10" s="127" t="s">
        <v>18</v>
      </c>
      <c r="AG10" s="127" t="s">
        <v>21</v>
      </c>
      <c r="AH10" s="128" t="s">
        <v>20</v>
      </c>
      <c r="AI10" s="127" t="s">
        <v>18</v>
      </c>
      <c r="AJ10" s="127" t="s">
        <v>21</v>
      </c>
      <c r="AK10" s="128" t="s">
        <v>20</v>
      </c>
      <c r="AL10" s="127" t="s">
        <v>18</v>
      </c>
      <c r="AM10" s="127" t="s">
        <v>21</v>
      </c>
      <c r="AN10" s="128" t="s">
        <v>20</v>
      </c>
      <c r="AO10" s="127" t="s">
        <v>18</v>
      </c>
      <c r="AP10" s="127" t="s">
        <v>21</v>
      </c>
      <c r="AQ10" s="128" t="s">
        <v>20</v>
      </c>
      <c r="AR10" s="127"/>
      <c r="AS10" s="128"/>
    </row>
    <row r="11" spans="1:45" s="11" customFormat="1" ht="43.5" hidden="1" customHeight="1" x14ac:dyDescent="0.2">
      <c r="A11" s="127"/>
      <c r="B11" s="128"/>
      <c r="C11" s="127"/>
      <c r="D11" s="128"/>
      <c r="E11" s="127"/>
      <c r="F11" s="127"/>
      <c r="G11" s="128"/>
      <c r="H11" s="127"/>
      <c r="I11" s="127"/>
      <c r="J11" s="128"/>
      <c r="K11" s="127"/>
      <c r="L11" s="127"/>
      <c r="M11" s="128"/>
      <c r="N11" s="127"/>
      <c r="O11" s="127"/>
      <c r="P11" s="128"/>
      <c r="Q11" s="127"/>
      <c r="R11" s="127"/>
      <c r="S11" s="128"/>
      <c r="T11" s="127"/>
      <c r="U11" s="127"/>
      <c r="V11" s="128"/>
      <c r="W11" s="127"/>
      <c r="X11" s="127"/>
      <c r="Y11" s="128"/>
      <c r="Z11" s="127"/>
      <c r="AA11" s="127"/>
      <c r="AB11" s="128"/>
      <c r="AC11" s="127"/>
      <c r="AD11" s="127"/>
      <c r="AE11" s="128"/>
      <c r="AF11" s="127"/>
      <c r="AG11" s="127"/>
      <c r="AH11" s="128"/>
      <c r="AI11" s="127"/>
      <c r="AJ11" s="127"/>
      <c r="AK11" s="128"/>
      <c r="AL11" s="127"/>
      <c r="AM11" s="127"/>
      <c r="AN11" s="128"/>
      <c r="AO11" s="127"/>
      <c r="AP11" s="127"/>
      <c r="AQ11" s="128"/>
      <c r="AR11" s="127"/>
      <c r="AS11" s="128"/>
    </row>
    <row r="12" spans="1:45" s="11" customFormat="1" ht="11.4" customHeight="1" x14ac:dyDescent="0.2">
      <c r="A12" s="65">
        <v>1</v>
      </c>
      <c r="B12" s="65">
        <v>2</v>
      </c>
      <c r="C12" s="65">
        <v>3</v>
      </c>
      <c r="D12" s="65">
        <v>5</v>
      </c>
      <c r="E12" s="65">
        <v>6</v>
      </c>
      <c r="F12" s="65">
        <v>7</v>
      </c>
      <c r="G12" s="65" t="s">
        <v>22</v>
      </c>
      <c r="H12" s="65">
        <v>9</v>
      </c>
      <c r="I12" s="65">
        <v>10</v>
      </c>
      <c r="J12" s="65">
        <v>11</v>
      </c>
      <c r="K12" s="65">
        <v>12</v>
      </c>
      <c r="L12" s="65">
        <v>13</v>
      </c>
      <c r="M12" s="65">
        <v>14</v>
      </c>
      <c r="N12" s="65">
        <v>15</v>
      </c>
      <c r="O12" s="65">
        <v>16</v>
      </c>
      <c r="P12" s="65">
        <v>17</v>
      </c>
      <c r="Q12" s="65">
        <v>18</v>
      </c>
      <c r="R12" s="65">
        <v>19</v>
      </c>
      <c r="S12" s="65">
        <v>20</v>
      </c>
      <c r="T12" s="65">
        <v>21</v>
      </c>
      <c r="U12" s="65">
        <v>22</v>
      </c>
      <c r="V12" s="65">
        <v>23</v>
      </c>
      <c r="W12" s="65">
        <v>24</v>
      </c>
      <c r="X12" s="65">
        <v>25</v>
      </c>
      <c r="Y12" s="65">
        <v>26</v>
      </c>
      <c r="Z12" s="65">
        <v>27</v>
      </c>
      <c r="AA12" s="65">
        <v>28</v>
      </c>
      <c r="AB12" s="65">
        <v>29</v>
      </c>
      <c r="AC12" s="65">
        <v>30</v>
      </c>
      <c r="AD12" s="65">
        <v>31</v>
      </c>
      <c r="AE12" s="65">
        <v>32</v>
      </c>
      <c r="AF12" s="65">
        <v>33</v>
      </c>
      <c r="AG12" s="65">
        <v>34</v>
      </c>
      <c r="AH12" s="65">
        <v>35</v>
      </c>
      <c r="AI12" s="65">
        <v>36</v>
      </c>
      <c r="AJ12" s="65">
        <v>37</v>
      </c>
      <c r="AK12" s="65">
        <v>38</v>
      </c>
      <c r="AL12" s="65">
        <v>39</v>
      </c>
      <c r="AM12" s="65">
        <v>40</v>
      </c>
      <c r="AN12" s="65">
        <v>41</v>
      </c>
      <c r="AO12" s="65">
        <v>42</v>
      </c>
      <c r="AP12" s="65">
        <v>43</v>
      </c>
      <c r="AQ12" s="65">
        <v>44</v>
      </c>
      <c r="AR12" s="65">
        <v>45</v>
      </c>
      <c r="AS12" s="65">
        <v>46</v>
      </c>
    </row>
    <row r="13" spans="1:45" s="18" customFormat="1" ht="13.95" customHeight="1" x14ac:dyDescent="0.3">
      <c r="A13" s="132">
        <v>1</v>
      </c>
      <c r="B13" s="128" t="s">
        <v>42</v>
      </c>
      <c r="C13" s="128" t="s">
        <v>23</v>
      </c>
      <c r="D13" s="16" t="s">
        <v>24</v>
      </c>
      <c r="E13" s="17">
        <f>H13+K13+N13+Q13+T13+W13+Z13+AC13+AF13+AI13+AL13+AO13</f>
        <v>2943.3</v>
      </c>
      <c r="F13" s="17">
        <f>F15+F17</f>
        <v>0</v>
      </c>
      <c r="G13" s="17">
        <v>0</v>
      </c>
      <c r="H13" s="17">
        <f t="shared" ref="H13:O13" si="0">H15+H17</f>
        <v>0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v>0</v>
      </c>
      <c r="Q13" s="17">
        <f t="shared" ref="Q13:U13" si="1">Q15+Q17</f>
        <v>0</v>
      </c>
      <c r="R13" s="17">
        <f t="shared" si="1"/>
        <v>0</v>
      </c>
      <c r="S13" s="17">
        <v>0</v>
      </c>
      <c r="T13" s="17">
        <f t="shared" si="1"/>
        <v>0</v>
      </c>
      <c r="U13" s="17">
        <f t="shared" si="1"/>
        <v>0</v>
      </c>
      <c r="V13" s="17">
        <v>0</v>
      </c>
      <c r="W13" s="17">
        <f>W14+W15+W16+W17</f>
        <v>0</v>
      </c>
      <c r="X13" s="17">
        <f t="shared" ref="X13" si="2">X15+X17</f>
        <v>0</v>
      </c>
      <c r="Y13" s="17">
        <v>0</v>
      </c>
      <c r="Z13" s="17">
        <f t="shared" ref="Z13:AA13" si="3">Z15+Z17</f>
        <v>0</v>
      </c>
      <c r="AA13" s="17">
        <f t="shared" si="3"/>
        <v>0</v>
      </c>
      <c r="AB13" s="17">
        <v>0</v>
      </c>
      <c r="AC13" s="17">
        <f t="shared" ref="AC13:AD13" si="4">AC15+AC17</f>
        <v>0</v>
      </c>
      <c r="AD13" s="17">
        <f t="shared" si="4"/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f t="shared" ref="AI13:AJ13" si="5">AI15+AI17</f>
        <v>0</v>
      </c>
      <c r="AJ13" s="17">
        <f t="shared" si="5"/>
        <v>0</v>
      </c>
      <c r="AK13" s="17">
        <v>0</v>
      </c>
      <c r="AL13" s="17">
        <f>AL14+AL15+AL16+AL17</f>
        <v>2943.3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40"/>
      <c r="AS13" s="129"/>
    </row>
    <row r="14" spans="1:45" s="22" customFormat="1" ht="13.2" customHeight="1" x14ac:dyDescent="0.3">
      <c r="A14" s="133"/>
      <c r="B14" s="128"/>
      <c r="C14" s="128"/>
      <c r="D14" s="19" t="s">
        <v>25</v>
      </c>
      <c r="E14" s="20">
        <f t="shared" ref="E14:F22" si="6">H14+K14+N14+Q14+T14+W14+Z14+AC14+AF14+AI14+AL14+AO14</f>
        <v>0</v>
      </c>
      <c r="F14" s="20">
        <f t="shared" si="6"/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f>P17</f>
        <v>0</v>
      </c>
      <c r="Q14" s="20">
        <v>0</v>
      </c>
      <c r="R14" s="20">
        <v>0</v>
      </c>
      <c r="S14" s="20">
        <f>S17</f>
        <v>0</v>
      </c>
      <c r="T14" s="20">
        <v>0</v>
      </c>
      <c r="U14" s="20">
        <v>0</v>
      </c>
      <c r="V14" s="20">
        <f>V17</f>
        <v>0</v>
      </c>
      <c r="W14" s="20">
        <v>0</v>
      </c>
      <c r="X14" s="20">
        <v>0</v>
      </c>
      <c r="Y14" s="20">
        <f>Y17</f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141"/>
      <c r="AS14" s="130"/>
    </row>
    <row r="15" spans="1:45" s="22" customFormat="1" ht="38.4" customHeight="1" x14ac:dyDescent="0.3">
      <c r="A15" s="133"/>
      <c r="B15" s="128"/>
      <c r="C15" s="128"/>
      <c r="D15" s="19" t="s">
        <v>26</v>
      </c>
      <c r="E15" s="20">
        <f t="shared" si="6"/>
        <v>0</v>
      </c>
      <c r="F15" s="20">
        <f t="shared" si="6"/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f>P18</f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f>V18</f>
        <v>0</v>
      </c>
      <c r="W15" s="20">
        <v>0</v>
      </c>
      <c r="X15" s="20">
        <v>0</v>
      </c>
      <c r="Y15" s="20">
        <f>Y18</f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141"/>
      <c r="AS15" s="130"/>
    </row>
    <row r="16" spans="1:45" s="22" customFormat="1" ht="18.600000000000001" customHeight="1" x14ac:dyDescent="0.3">
      <c r="A16" s="133"/>
      <c r="B16" s="128"/>
      <c r="C16" s="128"/>
      <c r="D16" s="19" t="s">
        <v>27</v>
      </c>
      <c r="E16" s="20">
        <f t="shared" si="6"/>
        <v>2943.3</v>
      </c>
      <c r="F16" s="20">
        <f t="shared" si="6"/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f>1043.3+1900</f>
        <v>2943.3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141"/>
      <c r="AS16" s="130"/>
    </row>
    <row r="17" spans="1:45" s="22" customFormat="1" ht="56.4" customHeight="1" x14ac:dyDescent="0.3">
      <c r="A17" s="171"/>
      <c r="B17" s="128"/>
      <c r="C17" s="128"/>
      <c r="D17" s="19" t="s">
        <v>39</v>
      </c>
      <c r="E17" s="20">
        <f t="shared" si="6"/>
        <v>0</v>
      </c>
      <c r="F17" s="20">
        <f t="shared" si="6"/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142"/>
      <c r="AS17" s="131"/>
    </row>
    <row r="18" spans="1:45" s="22" customFormat="1" ht="15.6" customHeight="1" x14ac:dyDescent="0.3">
      <c r="A18" s="132">
        <v>2</v>
      </c>
      <c r="B18" s="134" t="s">
        <v>43</v>
      </c>
      <c r="C18" s="127" t="s">
        <v>23</v>
      </c>
      <c r="D18" s="16" t="s">
        <v>24</v>
      </c>
      <c r="E18" s="17">
        <f t="shared" si="6"/>
        <v>0</v>
      </c>
      <c r="F18" s="17">
        <f t="shared" si="6"/>
        <v>0</v>
      </c>
      <c r="G18" s="17">
        <v>0</v>
      </c>
      <c r="H18" s="17">
        <f>H19+H20+H21+H22</f>
        <v>0</v>
      </c>
      <c r="I18" s="17">
        <f>I19+I20+I21+I22</f>
        <v>0</v>
      </c>
      <c r="J18" s="17">
        <v>0</v>
      </c>
      <c r="K18" s="17">
        <f>K19+K20+K21+K22</f>
        <v>0</v>
      </c>
      <c r="L18" s="17">
        <f>L19+L20+L21+L22</f>
        <v>0</v>
      </c>
      <c r="M18" s="17">
        <v>0</v>
      </c>
      <c r="N18" s="17">
        <f>N19+N20+N21+N22</f>
        <v>0</v>
      </c>
      <c r="O18" s="17">
        <f>O19+O20+O21+O22</f>
        <v>0</v>
      </c>
      <c r="P18" s="17">
        <v>0</v>
      </c>
      <c r="Q18" s="17">
        <f>Q19+Q20+Q21+Q22</f>
        <v>0</v>
      </c>
      <c r="R18" s="17">
        <f>R19+R20+R21+R22</f>
        <v>0</v>
      </c>
      <c r="S18" s="17">
        <v>0</v>
      </c>
      <c r="T18" s="17">
        <f>T19+T20+T21+T22</f>
        <v>0</v>
      </c>
      <c r="U18" s="17">
        <f>U19+U20+U21+U22</f>
        <v>0</v>
      </c>
      <c r="V18" s="17">
        <v>0</v>
      </c>
      <c r="W18" s="17">
        <f>W19+W20+W21+W22</f>
        <v>0</v>
      </c>
      <c r="X18" s="17">
        <f>X19+X20+X21+X22</f>
        <v>0</v>
      </c>
      <c r="Y18" s="17">
        <v>0</v>
      </c>
      <c r="Z18" s="17">
        <f>Z19+Z20+Z21+Z22</f>
        <v>0</v>
      </c>
      <c r="AA18" s="17">
        <f>AA19+AA20+AA21+AA22</f>
        <v>0</v>
      </c>
      <c r="AB18" s="17">
        <v>0</v>
      </c>
      <c r="AC18" s="17">
        <f>AC19+AC20+AC21+AC22</f>
        <v>0</v>
      </c>
      <c r="AD18" s="17">
        <f>AD19+AD20+AD21+AD22</f>
        <v>0</v>
      </c>
      <c r="AE18" s="17">
        <v>0</v>
      </c>
      <c r="AF18" s="17">
        <f>AF19+AF20+AF21+AF22</f>
        <v>0</v>
      </c>
      <c r="AG18" s="17">
        <f>AG19+AG20+AG21+AG22</f>
        <v>0</v>
      </c>
      <c r="AH18" s="17">
        <v>0</v>
      </c>
      <c r="AI18" s="17">
        <f>AI19+AI20+AI21+AI22</f>
        <v>0</v>
      </c>
      <c r="AJ18" s="17">
        <f>AJ19+AJ20+AJ21+AJ22</f>
        <v>0</v>
      </c>
      <c r="AK18" s="17">
        <v>0</v>
      </c>
      <c r="AL18" s="17">
        <f>AL19+AL20+AL21+AL22</f>
        <v>0</v>
      </c>
      <c r="AM18" s="17">
        <f>AM19+AM20+AM21+AM22</f>
        <v>0</v>
      </c>
      <c r="AN18" s="17">
        <v>0</v>
      </c>
      <c r="AO18" s="17">
        <f>AO19+AO20+AO21+AO22</f>
        <v>0</v>
      </c>
      <c r="AP18" s="17">
        <f>AP19+AP20+AP21+AP22</f>
        <v>0</v>
      </c>
      <c r="AQ18" s="17">
        <v>0</v>
      </c>
      <c r="AR18" s="136"/>
      <c r="AS18" s="138"/>
    </row>
    <row r="19" spans="1:45" s="22" customFormat="1" ht="16.2" customHeight="1" x14ac:dyDescent="0.3">
      <c r="A19" s="133"/>
      <c r="B19" s="135"/>
      <c r="C19" s="127"/>
      <c r="D19" s="19" t="s">
        <v>25</v>
      </c>
      <c r="E19" s="20">
        <f t="shared" si="6"/>
        <v>0</v>
      </c>
      <c r="F19" s="20">
        <f t="shared" si="6"/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f>P22</f>
        <v>0</v>
      </c>
      <c r="Q19" s="20">
        <v>0</v>
      </c>
      <c r="R19" s="20">
        <v>0</v>
      </c>
      <c r="S19" s="20">
        <f>S22</f>
        <v>0</v>
      </c>
      <c r="T19" s="20">
        <v>0</v>
      </c>
      <c r="U19" s="20">
        <v>0</v>
      </c>
      <c r="V19" s="20">
        <f>V22</f>
        <v>0</v>
      </c>
      <c r="W19" s="20">
        <v>0</v>
      </c>
      <c r="X19" s="20">
        <v>0</v>
      </c>
      <c r="Y19" s="20">
        <f>Y22</f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137"/>
      <c r="AS19" s="139"/>
    </row>
    <row r="20" spans="1:45" s="22" customFormat="1" ht="34.950000000000003" customHeight="1" x14ac:dyDescent="0.3">
      <c r="A20" s="133"/>
      <c r="B20" s="135"/>
      <c r="C20" s="127"/>
      <c r="D20" s="19" t="s">
        <v>26</v>
      </c>
      <c r="E20" s="20">
        <f t="shared" si="6"/>
        <v>0</v>
      </c>
      <c r="F20" s="20">
        <f t="shared" si="6"/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f>P23</f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f>V23</f>
        <v>0</v>
      </c>
      <c r="W20" s="20">
        <v>0</v>
      </c>
      <c r="X20" s="20">
        <v>0</v>
      </c>
      <c r="Y20" s="20">
        <f>Y23</f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137"/>
      <c r="AS20" s="139"/>
    </row>
    <row r="21" spans="1:45" s="22" customFormat="1" ht="15.6" customHeight="1" x14ac:dyDescent="0.3">
      <c r="A21" s="133"/>
      <c r="B21" s="135"/>
      <c r="C21" s="127"/>
      <c r="D21" s="19" t="s">
        <v>27</v>
      </c>
      <c r="E21" s="20">
        <f t="shared" si="6"/>
        <v>0</v>
      </c>
      <c r="F21" s="20">
        <f t="shared" si="6"/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137"/>
      <c r="AS21" s="139"/>
    </row>
    <row r="22" spans="1:45" s="22" customFormat="1" ht="64.95" customHeight="1" x14ac:dyDescent="0.3">
      <c r="A22" s="133"/>
      <c r="B22" s="135"/>
      <c r="C22" s="127"/>
      <c r="D22" s="19" t="s">
        <v>39</v>
      </c>
      <c r="E22" s="20">
        <f t="shared" si="6"/>
        <v>0</v>
      </c>
      <c r="F22" s="20">
        <f t="shared" si="6"/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137"/>
      <c r="AS22" s="139"/>
    </row>
    <row r="23" spans="1:45" s="26" customFormat="1" ht="13.95" customHeight="1" x14ac:dyDescent="0.25">
      <c r="A23" s="127">
        <v>3</v>
      </c>
      <c r="B23" s="134" t="s">
        <v>28</v>
      </c>
      <c r="C23" s="168" t="s">
        <v>23</v>
      </c>
      <c r="D23" s="24" t="s">
        <v>24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4"/>
      <c r="AS23" s="24"/>
    </row>
    <row r="24" spans="1:45" s="22" customFormat="1" ht="15" customHeight="1" x14ac:dyDescent="0.3">
      <c r="A24" s="127"/>
      <c r="B24" s="135"/>
      <c r="C24" s="169"/>
      <c r="D24" s="19" t="s">
        <v>25</v>
      </c>
      <c r="E24" s="20">
        <f t="shared" ref="E24:F32" si="7">H24+K24+N24+Q24+T24+W24+Z24+AC24+AF24+AI24+AL24+AO24</f>
        <v>0</v>
      </c>
      <c r="F24" s="20">
        <f t="shared" si="7"/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f>P27</f>
        <v>0</v>
      </c>
      <c r="Q24" s="20">
        <v>0</v>
      </c>
      <c r="R24" s="20">
        <v>0</v>
      </c>
      <c r="S24" s="20">
        <f>S27</f>
        <v>0</v>
      </c>
      <c r="T24" s="20">
        <v>0</v>
      </c>
      <c r="U24" s="20">
        <v>0</v>
      </c>
      <c r="V24" s="20">
        <f>V27</f>
        <v>0</v>
      </c>
      <c r="W24" s="20">
        <v>0</v>
      </c>
      <c r="X24" s="20">
        <v>0</v>
      </c>
      <c r="Y24" s="20">
        <f>Y27</f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f>AO27</f>
        <v>0</v>
      </c>
      <c r="AP24" s="20">
        <v>0</v>
      </c>
      <c r="AQ24" s="20">
        <v>0</v>
      </c>
      <c r="AR24" s="21"/>
      <c r="AS24" s="66"/>
    </row>
    <row r="25" spans="1:45" s="22" customFormat="1" ht="34.200000000000003" customHeight="1" x14ac:dyDescent="0.3">
      <c r="A25" s="127"/>
      <c r="B25" s="135"/>
      <c r="C25" s="169"/>
      <c r="D25" s="19" t="s">
        <v>26</v>
      </c>
      <c r="E25" s="20">
        <f t="shared" si="7"/>
        <v>0</v>
      </c>
      <c r="F25" s="20">
        <f t="shared" si="7"/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1"/>
      <c r="AS25" s="66"/>
    </row>
    <row r="26" spans="1:45" s="22" customFormat="1" ht="18.600000000000001" customHeight="1" x14ac:dyDescent="0.3">
      <c r="A26" s="127"/>
      <c r="B26" s="135"/>
      <c r="C26" s="169"/>
      <c r="D26" s="19" t="s">
        <v>27</v>
      </c>
      <c r="E26" s="20">
        <f t="shared" si="7"/>
        <v>0</v>
      </c>
      <c r="F26" s="20">
        <f t="shared" si="7"/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1"/>
      <c r="AS26" s="66"/>
    </row>
    <row r="27" spans="1:45" s="22" customFormat="1" ht="66" customHeight="1" x14ac:dyDescent="0.3">
      <c r="A27" s="127"/>
      <c r="B27" s="135"/>
      <c r="C27" s="170"/>
      <c r="D27" s="19" t="s">
        <v>39</v>
      </c>
      <c r="E27" s="20">
        <f t="shared" si="7"/>
        <v>0</v>
      </c>
      <c r="F27" s="20">
        <f t="shared" si="7"/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1"/>
      <c r="AS27" s="66"/>
    </row>
    <row r="28" spans="1:45" s="26" customFormat="1" ht="12.6" customHeight="1" x14ac:dyDescent="0.25">
      <c r="A28" s="153" t="s">
        <v>40</v>
      </c>
      <c r="B28" s="153"/>
      <c r="C28" s="153"/>
      <c r="D28" s="27" t="s">
        <v>29</v>
      </c>
      <c r="E28" s="25">
        <f t="shared" si="7"/>
        <v>2943.3</v>
      </c>
      <c r="F28" s="25">
        <f t="shared" si="7"/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f t="shared" ref="N28:O28" si="8">N30+N31</f>
        <v>0</v>
      </c>
      <c r="O28" s="25">
        <f t="shared" si="8"/>
        <v>0</v>
      </c>
      <c r="P28" s="25">
        <v>0</v>
      </c>
      <c r="Q28" s="25">
        <f t="shared" ref="Q28:V28" si="9">Q30+Q31</f>
        <v>0</v>
      </c>
      <c r="R28" s="25">
        <f t="shared" si="9"/>
        <v>0</v>
      </c>
      <c r="S28" s="25">
        <f t="shared" si="9"/>
        <v>0</v>
      </c>
      <c r="T28" s="25">
        <f t="shared" si="9"/>
        <v>0</v>
      </c>
      <c r="U28" s="25">
        <f t="shared" si="9"/>
        <v>0</v>
      </c>
      <c r="V28" s="25">
        <f t="shared" si="9"/>
        <v>0</v>
      </c>
      <c r="W28" s="25">
        <f>W30+W31</f>
        <v>0</v>
      </c>
      <c r="X28" s="25">
        <f>X30+X31</f>
        <v>0</v>
      </c>
      <c r="Y28" s="25">
        <v>0</v>
      </c>
      <c r="Z28" s="25">
        <f>Z30+Z31</f>
        <v>0</v>
      </c>
      <c r="AA28" s="25">
        <f>AA30+AA31</f>
        <v>0</v>
      </c>
      <c r="AB28" s="25">
        <v>0</v>
      </c>
      <c r="AC28" s="25">
        <f>AC30+AC31</f>
        <v>0</v>
      </c>
      <c r="AD28" s="25">
        <f>AD30+AD31</f>
        <v>0</v>
      </c>
      <c r="AE28" s="25">
        <v>0</v>
      </c>
      <c r="AF28" s="25">
        <f>AF30+AF31</f>
        <v>0</v>
      </c>
      <c r="AG28" s="25">
        <f>AG30+AG31</f>
        <v>0</v>
      </c>
      <c r="AH28" s="25">
        <v>0</v>
      </c>
      <c r="AI28" s="25">
        <f>AI30+AI31</f>
        <v>0</v>
      </c>
      <c r="AJ28" s="25">
        <f>AJ30+AJ31</f>
        <v>0</v>
      </c>
      <c r="AK28" s="25">
        <v>0</v>
      </c>
      <c r="AL28" s="25">
        <f>AL30+AL31</f>
        <v>2943.3</v>
      </c>
      <c r="AM28" s="25">
        <f>AM31</f>
        <v>0</v>
      </c>
      <c r="AN28" s="25">
        <v>0</v>
      </c>
      <c r="AO28" s="25">
        <f>AO30+AO31</f>
        <v>0</v>
      </c>
      <c r="AP28" s="25">
        <v>0</v>
      </c>
      <c r="AQ28" s="28">
        <v>0</v>
      </c>
      <c r="AR28" s="24"/>
      <c r="AS28" s="24"/>
    </row>
    <row r="29" spans="1:45" s="18" customFormat="1" ht="14.4" customHeight="1" x14ac:dyDescent="0.3">
      <c r="A29" s="153"/>
      <c r="B29" s="153"/>
      <c r="C29" s="153"/>
      <c r="D29" s="27" t="s">
        <v>25</v>
      </c>
      <c r="E29" s="17">
        <f t="shared" si="7"/>
        <v>0</v>
      </c>
      <c r="F29" s="17">
        <f t="shared" si="7"/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f>P32</f>
        <v>0</v>
      </c>
      <c r="Q29" s="17">
        <v>0</v>
      </c>
      <c r="R29" s="17">
        <v>0</v>
      </c>
      <c r="S29" s="17">
        <f>S32</f>
        <v>0</v>
      </c>
      <c r="T29" s="17">
        <v>0</v>
      </c>
      <c r="U29" s="17">
        <v>0</v>
      </c>
      <c r="V29" s="17">
        <f>V32</f>
        <v>0</v>
      </c>
      <c r="W29" s="17">
        <v>0</v>
      </c>
      <c r="X29" s="17">
        <v>0</v>
      </c>
      <c r="Y29" s="17">
        <f>Y32</f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f>AO32</f>
        <v>0</v>
      </c>
      <c r="AP29" s="17">
        <v>0</v>
      </c>
      <c r="AQ29" s="17">
        <v>0</v>
      </c>
      <c r="AR29" s="29"/>
      <c r="AS29" s="24"/>
    </row>
    <row r="30" spans="1:45" s="26" customFormat="1" ht="36" customHeight="1" x14ac:dyDescent="0.25">
      <c r="A30" s="153"/>
      <c r="B30" s="153"/>
      <c r="C30" s="153"/>
      <c r="D30" s="27" t="s">
        <v>26</v>
      </c>
      <c r="E30" s="17">
        <f t="shared" si="7"/>
        <v>0</v>
      </c>
      <c r="F30" s="17">
        <f t="shared" si="7"/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24"/>
      <c r="AS30" s="24"/>
    </row>
    <row r="31" spans="1:45" s="26" customFormat="1" ht="12" customHeight="1" x14ac:dyDescent="0.25">
      <c r="A31" s="153"/>
      <c r="B31" s="153"/>
      <c r="C31" s="153"/>
      <c r="D31" s="27" t="s">
        <v>27</v>
      </c>
      <c r="E31" s="17">
        <f t="shared" si="7"/>
        <v>2943.3</v>
      </c>
      <c r="F31" s="17">
        <f t="shared" si="7"/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f>W16</f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f>AC21</f>
        <v>0</v>
      </c>
      <c r="AD31" s="17">
        <v>0</v>
      </c>
      <c r="AE31" s="17">
        <v>0</v>
      </c>
      <c r="AF31" s="17">
        <f>AF21</f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f>AL21+AL16</f>
        <v>2943.3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30"/>
      <c r="AS31" s="30"/>
    </row>
    <row r="32" spans="1:45" s="26" customFormat="1" ht="37.5" hidden="1" customHeight="1" x14ac:dyDescent="0.2">
      <c r="A32" s="153"/>
      <c r="B32" s="153"/>
      <c r="C32" s="153"/>
      <c r="D32" s="48"/>
      <c r="E32" s="17">
        <f t="shared" si="7"/>
        <v>0</v>
      </c>
      <c r="F32" s="17">
        <f t="shared" si="7"/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32"/>
      <c r="AS32" s="33"/>
    </row>
    <row r="33" spans="1:45" s="26" customFormat="1" ht="23.25" hidden="1" customHeight="1" x14ac:dyDescent="0.2">
      <c r="A33" s="153"/>
      <c r="B33" s="153"/>
      <c r="C33" s="1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2"/>
      <c r="AS33" s="33"/>
    </row>
    <row r="34" spans="1:45" s="26" customFormat="1" ht="14.25" hidden="1" customHeight="1" x14ac:dyDescent="0.2">
      <c r="A34" s="153"/>
      <c r="B34" s="153"/>
      <c r="C34" s="153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AS34" s="33"/>
    </row>
    <row r="35" spans="1:45" s="26" customFormat="1" ht="12" hidden="1" customHeight="1" x14ac:dyDescent="0.2">
      <c r="A35" s="153"/>
      <c r="B35" s="153"/>
      <c r="C35" s="153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2"/>
      <c r="AS35" s="33"/>
    </row>
    <row r="36" spans="1:45" s="26" customFormat="1" ht="12" hidden="1" customHeight="1" x14ac:dyDescent="0.2">
      <c r="A36" s="153"/>
      <c r="B36" s="153"/>
      <c r="C36" s="153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AS36" s="33"/>
    </row>
    <row r="37" spans="1:45" s="26" customFormat="1" ht="69.599999999999994" customHeight="1" x14ac:dyDescent="0.25">
      <c r="A37" s="153"/>
      <c r="B37" s="153"/>
      <c r="C37" s="153"/>
      <c r="D37" s="27" t="s">
        <v>41</v>
      </c>
      <c r="E37" s="25">
        <v>0</v>
      </c>
      <c r="F37" s="25">
        <f>U37</f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8">
        <v>0</v>
      </c>
      <c r="AR37" s="55"/>
      <c r="AS37" s="56"/>
    </row>
    <row r="38" spans="1:45" s="26" customFormat="1" ht="15" customHeight="1" x14ac:dyDescent="0.25">
      <c r="A38" s="153" t="s">
        <v>44</v>
      </c>
      <c r="B38" s="153"/>
      <c r="C38" s="153"/>
      <c r="D38" s="27" t="s">
        <v>29</v>
      </c>
      <c r="E38" s="25">
        <f t="shared" ref="E38:F42" si="10">H38+K38+N38+Q38+T38+W38+Z38+AC38+AF38+AI38+AL38+AO38</f>
        <v>2943.3</v>
      </c>
      <c r="F38" s="25">
        <f t="shared" si="10"/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f t="shared" ref="N38:O38" si="11">N40+N41</f>
        <v>0</v>
      </c>
      <c r="O38" s="25">
        <f t="shared" si="11"/>
        <v>0</v>
      </c>
      <c r="P38" s="25">
        <v>0</v>
      </c>
      <c r="Q38" s="25">
        <f t="shared" ref="Q38:V38" si="12">Q40+Q41</f>
        <v>0</v>
      </c>
      <c r="R38" s="25">
        <f t="shared" si="12"/>
        <v>0</v>
      </c>
      <c r="S38" s="25">
        <f t="shared" si="12"/>
        <v>0</v>
      </c>
      <c r="T38" s="25">
        <f t="shared" si="12"/>
        <v>0</v>
      </c>
      <c r="U38" s="25">
        <f t="shared" si="12"/>
        <v>0</v>
      </c>
      <c r="V38" s="25">
        <f t="shared" si="12"/>
        <v>0</v>
      </c>
      <c r="W38" s="25">
        <f>W40+W41</f>
        <v>0</v>
      </c>
      <c r="X38" s="25">
        <f>X40+X41</f>
        <v>0</v>
      </c>
      <c r="Y38" s="25">
        <v>0</v>
      </c>
      <c r="Z38" s="25">
        <f>Z40+Z41</f>
        <v>0</v>
      </c>
      <c r="AA38" s="25">
        <f>AA40+AA41</f>
        <v>0</v>
      </c>
      <c r="AB38" s="25">
        <v>0</v>
      </c>
      <c r="AC38" s="25">
        <f>AC40+AC41</f>
        <v>0</v>
      </c>
      <c r="AD38" s="25">
        <f>AD40+AD41</f>
        <v>0</v>
      </c>
      <c r="AE38" s="25">
        <v>0</v>
      </c>
      <c r="AF38" s="25">
        <f>AF40+AF41</f>
        <v>0</v>
      </c>
      <c r="AG38" s="25">
        <f>AG40+AG41</f>
        <v>0</v>
      </c>
      <c r="AH38" s="25">
        <v>0</v>
      </c>
      <c r="AI38" s="25">
        <f>AI40+AI41</f>
        <v>0</v>
      </c>
      <c r="AJ38" s="25">
        <f>AJ40+AJ41</f>
        <v>0</v>
      </c>
      <c r="AK38" s="25">
        <v>0</v>
      </c>
      <c r="AL38" s="25">
        <f>AL40+AL41</f>
        <v>2943.3</v>
      </c>
      <c r="AM38" s="25">
        <f>AM41</f>
        <v>0</v>
      </c>
      <c r="AN38" s="25">
        <v>0</v>
      </c>
      <c r="AO38" s="25">
        <f>AO40+AO41</f>
        <v>0</v>
      </c>
      <c r="AP38" s="25">
        <v>0</v>
      </c>
      <c r="AQ38" s="28">
        <v>0</v>
      </c>
      <c r="AR38" s="24"/>
      <c r="AS38" s="24"/>
    </row>
    <row r="39" spans="1:45" s="18" customFormat="1" ht="15" customHeight="1" x14ac:dyDescent="0.3">
      <c r="A39" s="153"/>
      <c r="B39" s="153"/>
      <c r="C39" s="153"/>
      <c r="D39" s="27" t="s">
        <v>25</v>
      </c>
      <c r="E39" s="17">
        <f t="shared" si="10"/>
        <v>0</v>
      </c>
      <c r="F39" s="17">
        <f t="shared" si="10"/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f>P42</f>
        <v>0</v>
      </c>
      <c r="Q39" s="17">
        <v>0</v>
      </c>
      <c r="R39" s="17">
        <v>0</v>
      </c>
      <c r="S39" s="17">
        <f>S42</f>
        <v>0</v>
      </c>
      <c r="T39" s="17">
        <v>0</v>
      </c>
      <c r="U39" s="17">
        <v>0</v>
      </c>
      <c r="V39" s="17">
        <f>V42</f>
        <v>0</v>
      </c>
      <c r="W39" s="17">
        <v>0</v>
      </c>
      <c r="X39" s="17">
        <v>0</v>
      </c>
      <c r="Y39" s="17">
        <f>Y42</f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f>AO42</f>
        <v>0</v>
      </c>
      <c r="AP39" s="17">
        <v>0</v>
      </c>
      <c r="AQ39" s="17">
        <v>0</v>
      </c>
      <c r="AR39" s="29"/>
      <c r="AS39" s="24"/>
    </row>
    <row r="40" spans="1:45" s="26" customFormat="1" ht="34.200000000000003" customHeight="1" x14ac:dyDescent="0.25">
      <c r="A40" s="153"/>
      <c r="B40" s="153"/>
      <c r="C40" s="153"/>
      <c r="D40" s="27" t="s">
        <v>26</v>
      </c>
      <c r="E40" s="17">
        <f t="shared" si="10"/>
        <v>0</v>
      </c>
      <c r="F40" s="17">
        <f t="shared" si="10"/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24"/>
      <c r="AS40" s="24"/>
    </row>
    <row r="41" spans="1:45" s="26" customFormat="1" ht="12.6" customHeight="1" x14ac:dyDescent="0.25">
      <c r="A41" s="153"/>
      <c r="B41" s="153"/>
      <c r="C41" s="153"/>
      <c r="D41" s="27" t="s">
        <v>27</v>
      </c>
      <c r="E41" s="17">
        <f t="shared" si="10"/>
        <v>2943.3</v>
      </c>
      <c r="F41" s="17">
        <f t="shared" si="10"/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f>W31</f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f>AC31</f>
        <v>0</v>
      </c>
      <c r="AD41" s="17">
        <v>0</v>
      </c>
      <c r="AE41" s="17">
        <v>0</v>
      </c>
      <c r="AF41" s="17">
        <f>AF31</f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f>AL31</f>
        <v>2943.3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30"/>
      <c r="AS41" s="30"/>
    </row>
    <row r="42" spans="1:45" s="26" customFormat="1" ht="37.5" hidden="1" customHeight="1" x14ac:dyDescent="0.2">
      <c r="A42" s="153"/>
      <c r="B42" s="153"/>
      <c r="C42" s="153"/>
      <c r="D42" s="48"/>
      <c r="E42" s="17">
        <f t="shared" si="10"/>
        <v>0</v>
      </c>
      <c r="F42" s="17">
        <f t="shared" si="10"/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32"/>
      <c r="AS42" s="33"/>
    </row>
    <row r="43" spans="1:45" s="26" customFormat="1" ht="23.25" hidden="1" customHeight="1" x14ac:dyDescent="0.2">
      <c r="A43" s="153"/>
      <c r="B43" s="153"/>
      <c r="C43" s="153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AS43" s="33"/>
    </row>
    <row r="44" spans="1:45" s="26" customFormat="1" ht="14.25" hidden="1" customHeight="1" x14ac:dyDescent="0.2">
      <c r="A44" s="153"/>
      <c r="B44" s="153"/>
      <c r="C44" s="153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2"/>
      <c r="AS44" s="33"/>
    </row>
    <row r="45" spans="1:45" s="26" customFormat="1" ht="12" hidden="1" customHeight="1" x14ac:dyDescent="0.2">
      <c r="A45" s="153"/>
      <c r="B45" s="153"/>
      <c r="C45" s="153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2"/>
      <c r="AS45" s="33"/>
    </row>
    <row r="46" spans="1:45" s="26" customFormat="1" ht="12" hidden="1" customHeight="1" x14ac:dyDescent="0.2">
      <c r="A46" s="153"/>
      <c r="B46" s="153"/>
      <c r="C46" s="153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AS46" s="33"/>
    </row>
    <row r="47" spans="1:45" s="26" customFormat="1" ht="69.599999999999994" customHeight="1" x14ac:dyDescent="0.25">
      <c r="A47" s="153"/>
      <c r="B47" s="153"/>
      <c r="C47" s="153"/>
      <c r="D47" s="27" t="s">
        <v>41</v>
      </c>
      <c r="E47" s="25">
        <v>0</v>
      </c>
      <c r="F47" s="25">
        <f>U47</f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8">
        <v>0</v>
      </c>
      <c r="AR47" s="55"/>
      <c r="AS47" s="56"/>
    </row>
    <row r="48" spans="1:45" s="26" customFormat="1" ht="12" hidden="1" x14ac:dyDescent="0.2">
      <c r="A48" s="57"/>
      <c r="B48" s="31"/>
      <c r="C48" s="31"/>
      <c r="D48" s="31"/>
      <c r="E48" s="58"/>
      <c r="F48" s="58"/>
      <c r="G48" s="59"/>
      <c r="H48" s="31"/>
      <c r="I48" s="31"/>
      <c r="J48" s="31"/>
      <c r="K48" s="31"/>
      <c r="L48" s="31"/>
      <c r="M48" s="31"/>
      <c r="N48" s="31"/>
      <c r="O48" s="31"/>
      <c r="P48" s="31"/>
      <c r="Q48" s="58"/>
      <c r="R48" s="58"/>
      <c r="S48" s="31"/>
      <c r="T48" s="31"/>
      <c r="U48" s="31"/>
      <c r="V48" s="31"/>
      <c r="W48" s="58"/>
      <c r="X48" s="58"/>
      <c r="Y48" s="31"/>
      <c r="Z48" s="58"/>
      <c r="AA48" s="58"/>
      <c r="AB48" s="31"/>
      <c r="AC48" s="31"/>
      <c r="AD48" s="31"/>
      <c r="AE48" s="31"/>
      <c r="AF48" s="31"/>
      <c r="AG48" s="31"/>
      <c r="AH48" s="31"/>
      <c r="AI48" s="58"/>
      <c r="AJ48" s="58"/>
      <c r="AK48" s="31"/>
      <c r="AL48" s="31"/>
      <c r="AM48" s="58"/>
      <c r="AN48" s="31"/>
      <c r="AO48" s="58"/>
      <c r="AP48" s="31"/>
      <c r="AQ48" s="31"/>
    </row>
    <row r="49" spans="1:45" s="26" customFormat="1" ht="12.6" customHeight="1" x14ac:dyDescent="0.25">
      <c r="A49" s="153" t="s">
        <v>45</v>
      </c>
      <c r="B49" s="153"/>
      <c r="C49" s="153"/>
      <c r="D49" s="27" t="s">
        <v>29</v>
      </c>
      <c r="E49" s="25">
        <f t="shared" ref="E49:F53" si="13">H49+K49+N49+Q49+T49+W49+Z49+AC49+AF49+AI49+AL49+AO49</f>
        <v>2943.3</v>
      </c>
      <c r="F49" s="25">
        <f t="shared" si="13"/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f t="shared" ref="N49:O49" si="14">N51+N52</f>
        <v>0</v>
      </c>
      <c r="O49" s="25">
        <f t="shared" si="14"/>
        <v>0</v>
      </c>
      <c r="P49" s="25">
        <v>0</v>
      </c>
      <c r="Q49" s="25">
        <f t="shared" ref="Q49:V49" si="15">Q51+Q52</f>
        <v>0</v>
      </c>
      <c r="R49" s="25">
        <f t="shared" si="15"/>
        <v>0</v>
      </c>
      <c r="S49" s="25">
        <f t="shared" si="15"/>
        <v>0</v>
      </c>
      <c r="T49" s="25">
        <f t="shared" si="15"/>
        <v>0</v>
      </c>
      <c r="U49" s="25">
        <f t="shared" si="15"/>
        <v>0</v>
      </c>
      <c r="V49" s="25">
        <f t="shared" si="15"/>
        <v>0</v>
      </c>
      <c r="W49" s="25">
        <f>W51+W52</f>
        <v>0</v>
      </c>
      <c r="X49" s="25">
        <f>X51+X52</f>
        <v>0</v>
      </c>
      <c r="Y49" s="25">
        <v>0</v>
      </c>
      <c r="Z49" s="25">
        <f>Z51+Z52</f>
        <v>0</v>
      </c>
      <c r="AA49" s="25">
        <f>AA51+AA52</f>
        <v>0</v>
      </c>
      <c r="AB49" s="25">
        <v>0</v>
      </c>
      <c r="AC49" s="25">
        <f>AC51+AC52</f>
        <v>0</v>
      </c>
      <c r="AD49" s="25">
        <f>AD51+AD52</f>
        <v>0</v>
      </c>
      <c r="AE49" s="25">
        <v>0</v>
      </c>
      <c r="AF49" s="25">
        <f>AF51+AF52</f>
        <v>0</v>
      </c>
      <c r="AG49" s="25">
        <f>AG51+AG52</f>
        <v>0</v>
      </c>
      <c r="AH49" s="25">
        <v>0</v>
      </c>
      <c r="AI49" s="25">
        <f>AI51+AI52</f>
        <v>0</v>
      </c>
      <c r="AJ49" s="25">
        <f>AJ51+AJ52</f>
        <v>0</v>
      </c>
      <c r="AK49" s="25">
        <v>0</v>
      </c>
      <c r="AL49" s="25">
        <f>AL51+AL52</f>
        <v>2943.3</v>
      </c>
      <c r="AM49" s="25">
        <f>AM52</f>
        <v>0</v>
      </c>
      <c r="AN49" s="25">
        <v>0</v>
      </c>
      <c r="AO49" s="25">
        <f>AO51+AO52</f>
        <v>0</v>
      </c>
      <c r="AP49" s="25">
        <v>0</v>
      </c>
      <c r="AQ49" s="28">
        <v>0</v>
      </c>
      <c r="AR49" s="24"/>
      <c r="AS49" s="24"/>
    </row>
    <row r="50" spans="1:45" s="18" customFormat="1" ht="18" customHeight="1" x14ac:dyDescent="0.3">
      <c r="A50" s="153"/>
      <c r="B50" s="153"/>
      <c r="C50" s="153"/>
      <c r="D50" s="27" t="s">
        <v>25</v>
      </c>
      <c r="E50" s="17">
        <f t="shared" si="13"/>
        <v>0</v>
      </c>
      <c r="F50" s="17">
        <f t="shared" si="13"/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f>P53</f>
        <v>0</v>
      </c>
      <c r="Q50" s="17">
        <v>0</v>
      </c>
      <c r="R50" s="17">
        <v>0</v>
      </c>
      <c r="S50" s="17">
        <f>S53</f>
        <v>0</v>
      </c>
      <c r="T50" s="17">
        <v>0</v>
      </c>
      <c r="U50" s="17">
        <v>0</v>
      </c>
      <c r="V50" s="17">
        <f>V53</f>
        <v>0</v>
      </c>
      <c r="W50" s="17">
        <v>0</v>
      </c>
      <c r="X50" s="17">
        <v>0</v>
      </c>
      <c r="Y50" s="17">
        <f>Y53</f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f>AO53</f>
        <v>0</v>
      </c>
      <c r="AP50" s="17">
        <v>0</v>
      </c>
      <c r="AQ50" s="17">
        <v>0</v>
      </c>
      <c r="AR50" s="29"/>
      <c r="AS50" s="24"/>
    </row>
    <row r="51" spans="1:45" s="26" customFormat="1" ht="33" customHeight="1" x14ac:dyDescent="0.25">
      <c r="A51" s="153"/>
      <c r="B51" s="153"/>
      <c r="C51" s="153"/>
      <c r="D51" s="27" t="s">
        <v>26</v>
      </c>
      <c r="E51" s="17">
        <f t="shared" si="13"/>
        <v>0</v>
      </c>
      <c r="F51" s="17">
        <f t="shared" si="13"/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24"/>
      <c r="AS51" s="24"/>
    </row>
    <row r="52" spans="1:45" s="26" customFormat="1" ht="21" customHeight="1" x14ac:dyDescent="0.25">
      <c r="A52" s="153"/>
      <c r="B52" s="153"/>
      <c r="C52" s="153"/>
      <c r="D52" s="27" t="s">
        <v>27</v>
      </c>
      <c r="E52" s="17">
        <f t="shared" si="13"/>
        <v>2943.3</v>
      </c>
      <c r="F52" s="17">
        <f t="shared" si="13"/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f>AL41</f>
        <v>2943.3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30"/>
      <c r="AS52" s="30"/>
    </row>
    <row r="53" spans="1:45" s="26" customFormat="1" ht="37.5" hidden="1" customHeight="1" x14ac:dyDescent="0.2">
      <c r="A53" s="153"/>
      <c r="B53" s="153"/>
      <c r="C53" s="153"/>
      <c r="D53" s="48"/>
      <c r="E53" s="17">
        <f t="shared" si="13"/>
        <v>0</v>
      </c>
      <c r="F53" s="17">
        <f t="shared" si="13"/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32"/>
      <c r="AS53" s="33"/>
    </row>
    <row r="54" spans="1:45" s="26" customFormat="1" ht="23.25" hidden="1" customHeight="1" x14ac:dyDescent="0.2">
      <c r="A54" s="153"/>
      <c r="B54" s="153"/>
      <c r="C54" s="153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2"/>
      <c r="AS54" s="33"/>
    </row>
    <row r="55" spans="1:45" s="26" customFormat="1" ht="14.25" hidden="1" customHeight="1" x14ac:dyDescent="0.2">
      <c r="A55" s="153"/>
      <c r="B55" s="153"/>
      <c r="C55" s="15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2"/>
      <c r="AS55" s="33"/>
    </row>
    <row r="56" spans="1:45" s="26" customFormat="1" ht="12" hidden="1" customHeight="1" x14ac:dyDescent="0.2">
      <c r="A56" s="153"/>
      <c r="B56" s="153"/>
      <c r="C56" s="153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2"/>
      <c r="AS56" s="33"/>
    </row>
    <row r="57" spans="1:45" s="26" customFormat="1" ht="12" hidden="1" customHeight="1" x14ac:dyDescent="0.2">
      <c r="A57" s="153"/>
      <c r="B57" s="153"/>
      <c r="C57" s="153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2"/>
      <c r="AS57" s="33"/>
    </row>
    <row r="58" spans="1:45" s="26" customFormat="1" ht="76.2" customHeight="1" x14ac:dyDescent="0.25">
      <c r="A58" s="153"/>
      <c r="B58" s="153"/>
      <c r="C58" s="153"/>
      <c r="D58" s="27" t="s">
        <v>41</v>
      </c>
      <c r="E58" s="25">
        <v>0</v>
      </c>
      <c r="F58" s="25">
        <f>U58</f>
        <v>60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60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8">
        <v>0</v>
      </c>
      <c r="AR58" s="55"/>
      <c r="AS58" s="56"/>
    </row>
    <row r="59" spans="1:45" s="26" customFormat="1" ht="14.4" customHeight="1" x14ac:dyDescent="0.25">
      <c r="A59" s="157" t="s">
        <v>46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9"/>
    </row>
    <row r="60" spans="1:45" s="26" customFormat="1" ht="18" customHeight="1" x14ac:dyDescent="0.25">
      <c r="A60" s="153" t="s">
        <v>47</v>
      </c>
      <c r="B60" s="153"/>
      <c r="C60" s="153"/>
      <c r="D60" s="27" t="s">
        <v>29</v>
      </c>
      <c r="E60" s="25">
        <f t="shared" ref="E60:F64" si="16">H60+K60+N60+Q60+T60+W60+Z60+AC60+AF60+AI60+AL60+AO60</f>
        <v>2943.3</v>
      </c>
      <c r="F60" s="25">
        <f t="shared" si="16"/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f t="shared" ref="N60:O60" si="17">N62+N63</f>
        <v>0</v>
      </c>
      <c r="O60" s="25">
        <f t="shared" si="17"/>
        <v>0</v>
      </c>
      <c r="P60" s="25">
        <v>0</v>
      </c>
      <c r="Q60" s="25">
        <f t="shared" ref="Q60:V60" si="18">Q62+Q63</f>
        <v>0</v>
      </c>
      <c r="R60" s="25">
        <f t="shared" si="18"/>
        <v>0</v>
      </c>
      <c r="S60" s="25">
        <f t="shared" si="18"/>
        <v>0</v>
      </c>
      <c r="T60" s="25">
        <f t="shared" si="18"/>
        <v>0</v>
      </c>
      <c r="U60" s="25">
        <f t="shared" si="18"/>
        <v>0</v>
      </c>
      <c r="V60" s="25">
        <f t="shared" si="18"/>
        <v>0</v>
      </c>
      <c r="W60" s="25">
        <f>W62+W63</f>
        <v>0</v>
      </c>
      <c r="X60" s="25">
        <f>X62+X63</f>
        <v>0</v>
      </c>
      <c r="Y60" s="25">
        <v>0</v>
      </c>
      <c r="Z60" s="25">
        <f>Z62+Z63</f>
        <v>0</v>
      </c>
      <c r="AA60" s="25">
        <f>AA62+AA63</f>
        <v>0</v>
      </c>
      <c r="AB60" s="25">
        <v>0</v>
      </c>
      <c r="AC60" s="25">
        <f>AC62+AC63</f>
        <v>0</v>
      </c>
      <c r="AD60" s="25">
        <f>AD62+AD63</f>
        <v>0</v>
      </c>
      <c r="AE60" s="25">
        <v>0</v>
      </c>
      <c r="AF60" s="25">
        <f>AF62+AF63</f>
        <v>0</v>
      </c>
      <c r="AG60" s="25">
        <f>AG62+AG63</f>
        <v>0</v>
      </c>
      <c r="AH60" s="25">
        <v>0</v>
      </c>
      <c r="AI60" s="25">
        <f>AI62+AI63</f>
        <v>0</v>
      </c>
      <c r="AJ60" s="25">
        <f>AJ62+AJ63</f>
        <v>0</v>
      </c>
      <c r="AK60" s="25">
        <v>0</v>
      </c>
      <c r="AL60" s="25">
        <f>AL62+AL63</f>
        <v>2943.3</v>
      </c>
      <c r="AM60" s="25">
        <f>AM63</f>
        <v>0</v>
      </c>
      <c r="AN60" s="25">
        <v>0</v>
      </c>
      <c r="AO60" s="25">
        <f>AO62+AO63</f>
        <v>0</v>
      </c>
      <c r="AP60" s="25">
        <v>0</v>
      </c>
      <c r="AQ60" s="28">
        <v>0</v>
      </c>
      <c r="AR60" s="24"/>
      <c r="AS60" s="24"/>
    </row>
    <row r="61" spans="1:45" s="18" customFormat="1" ht="16.2" customHeight="1" x14ac:dyDescent="0.3">
      <c r="A61" s="153"/>
      <c r="B61" s="153"/>
      <c r="C61" s="153"/>
      <c r="D61" s="27" t="s">
        <v>25</v>
      </c>
      <c r="E61" s="17">
        <f t="shared" si="16"/>
        <v>0</v>
      </c>
      <c r="F61" s="17">
        <f t="shared" si="16"/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f>P64</f>
        <v>0</v>
      </c>
      <c r="Q61" s="17">
        <v>0</v>
      </c>
      <c r="R61" s="17">
        <v>0</v>
      </c>
      <c r="S61" s="17">
        <f>S64</f>
        <v>0</v>
      </c>
      <c r="T61" s="17">
        <v>0</v>
      </c>
      <c r="U61" s="17">
        <v>0</v>
      </c>
      <c r="V61" s="17">
        <f>V64</f>
        <v>0</v>
      </c>
      <c r="W61" s="17">
        <v>0</v>
      </c>
      <c r="X61" s="17">
        <v>0</v>
      </c>
      <c r="Y61" s="17">
        <f>Y64</f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f>AO64</f>
        <v>0</v>
      </c>
      <c r="AP61" s="17">
        <v>0</v>
      </c>
      <c r="AQ61" s="17">
        <v>0</v>
      </c>
      <c r="AR61" s="29"/>
      <c r="AS61" s="24"/>
    </row>
    <row r="62" spans="1:45" s="26" customFormat="1" ht="33.6" customHeight="1" x14ac:dyDescent="0.25">
      <c r="A62" s="153"/>
      <c r="B62" s="153"/>
      <c r="C62" s="153"/>
      <c r="D62" s="27" t="s">
        <v>26</v>
      </c>
      <c r="E62" s="17">
        <f t="shared" si="16"/>
        <v>0</v>
      </c>
      <c r="F62" s="17">
        <f t="shared" si="16"/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24"/>
      <c r="AS62" s="24"/>
    </row>
    <row r="63" spans="1:45" s="26" customFormat="1" ht="16.2" customHeight="1" x14ac:dyDescent="0.25">
      <c r="A63" s="153"/>
      <c r="B63" s="153"/>
      <c r="C63" s="153"/>
      <c r="D63" s="27" t="s">
        <v>27</v>
      </c>
      <c r="E63" s="17">
        <f t="shared" si="16"/>
        <v>2943.3</v>
      </c>
      <c r="F63" s="17">
        <f t="shared" si="16"/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f>W31</f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f>AC31</f>
        <v>0</v>
      </c>
      <c r="AD63" s="17">
        <v>0</v>
      </c>
      <c r="AE63" s="17">
        <v>0</v>
      </c>
      <c r="AF63" s="17">
        <f>AF31</f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f>AL52</f>
        <v>2943.3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30"/>
      <c r="AS63" s="30"/>
    </row>
    <row r="64" spans="1:45" s="26" customFormat="1" ht="37.5" hidden="1" customHeight="1" x14ac:dyDescent="0.2">
      <c r="A64" s="153"/>
      <c r="B64" s="153"/>
      <c r="C64" s="153"/>
      <c r="D64" s="48"/>
      <c r="E64" s="17">
        <f t="shared" si="16"/>
        <v>0</v>
      </c>
      <c r="F64" s="17">
        <f t="shared" si="16"/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0</v>
      </c>
      <c r="AR64" s="32"/>
      <c r="AS64" s="33"/>
    </row>
    <row r="65" spans="1:45" s="26" customFormat="1" ht="23.25" hidden="1" customHeight="1" x14ac:dyDescent="0.2">
      <c r="A65" s="153"/>
      <c r="B65" s="153"/>
      <c r="C65" s="153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2"/>
      <c r="AS65" s="33"/>
    </row>
    <row r="66" spans="1:45" s="26" customFormat="1" ht="14.25" hidden="1" customHeight="1" x14ac:dyDescent="0.2">
      <c r="A66" s="153"/>
      <c r="B66" s="153"/>
      <c r="C66" s="153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2"/>
      <c r="AS66" s="33"/>
    </row>
    <row r="67" spans="1:45" s="26" customFormat="1" ht="12" hidden="1" customHeight="1" x14ac:dyDescent="0.2">
      <c r="A67" s="153"/>
      <c r="B67" s="153"/>
      <c r="C67" s="153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2"/>
      <c r="AS67" s="33"/>
    </row>
    <row r="68" spans="1:45" s="26" customFormat="1" ht="12" hidden="1" customHeight="1" x14ac:dyDescent="0.2">
      <c r="A68" s="153"/>
      <c r="B68" s="153"/>
      <c r="C68" s="153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2"/>
      <c r="AS68" s="33"/>
    </row>
    <row r="69" spans="1:45" s="26" customFormat="1" ht="74.400000000000006" customHeight="1" x14ac:dyDescent="0.25">
      <c r="A69" s="153"/>
      <c r="B69" s="153"/>
      <c r="C69" s="153"/>
      <c r="D69" s="27" t="s">
        <v>41</v>
      </c>
      <c r="E69" s="25">
        <v>0</v>
      </c>
      <c r="F69" s="25">
        <f>U69</f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8">
        <v>0</v>
      </c>
      <c r="AR69" s="55"/>
      <c r="AS69" s="56"/>
    </row>
    <row r="70" spans="1:45" s="11" customFormat="1" ht="36" customHeight="1" x14ac:dyDescent="0.25">
      <c r="A70" s="51"/>
      <c r="B70" s="51"/>
      <c r="C70" s="51"/>
      <c r="D70" s="53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2"/>
      <c r="AS70" s="52"/>
    </row>
    <row r="71" spans="1:45" s="11" customFormat="1" ht="14.4" customHeight="1" x14ac:dyDescent="0.3">
      <c r="A71" s="62"/>
      <c r="B71" s="1"/>
      <c r="C71" s="1"/>
      <c r="D71" s="1"/>
      <c r="E71" s="1"/>
      <c r="F71" s="1"/>
      <c r="G71" s="61"/>
      <c r="H71" s="156"/>
      <c r="I71" s="156"/>
      <c r="J71" s="156"/>
      <c r="K71" s="156"/>
      <c r="L71" s="156"/>
      <c r="M71" s="156"/>
      <c r="N71" s="156"/>
      <c r="O71" s="40"/>
      <c r="P71" s="40"/>
      <c r="Q71" s="40"/>
      <c r="R71" s="40"/>
      <c r="S71" s="40"/>
      <c r="T71" s="40"/>
      <c r="U71" s="40"/>
      <c r="V71" s="35"/>
      <c r="W71" s="35"/>
      <c r="X71" s="34"/>
      <c r="Y71" s="34"/>
      <c r="Z71" s="35"/>
      <c r="AA71" s="35"/>
      <c r="AB71" s="35"/>
      <c r="AC71" s="34"/>
      <c r="AD71" s="34"/>
      <c r="AE71" s="34"/>
      <c r="AF71" s="35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</row>
    <row r="72" spans="1:45" s="11" customFormat="1" ht="10.199999999999999" customHeight="1" x14ac:dyDescent="0.25">
      <c r="A72" s="154" t="s">
        <v>57</v>
      </c>
      <c r="B72" s="155"/>
      <c r="C72" s="155"/>
      <c r="D72" s="155"/>
      <c r="E72" s="155"/>
      <c r="F72" s="155"/>
      <c r="G72" s="40"/>
      <c r="H72" s="155"/>
      <c r="I72" s="156"/>
      <c r="J72" s="156"/>
      <c r="K72" s="156"/>
      <c r="L72" s="156"/>
      <c r="M72" s="156"/>
      <c r="N72" s="156"/>
      <c r="O72" s="156"/>
      <c r="P72" s="156"/>
      <c r="Q72" s="40"/>
      <c r="R72" s="61"/>
      <c r="S72" s="40"/>
      <c r="T72" s="61"/>
      <c r="U72" s="40"/>
      <c r="V72" s="34"/>
      <c r="W72" s="34"/>
      <c r="X72" s="35"/>
      <c r="Y72" s="34"/>
      <c r="Z72" s="35"/>
      <c r="AA72" s="34"/>
      <c r="AB72" s="34"/>
      <c r="AC72" s="34"/>
      <c r="AD72" s="34"/>
      <c r="AE72" s="34"/>
      <c r="AF72" s="34"/>
      <c r="AG72" s="34"/>
      <c r="AH72" s="34"/>
      <c r="AI72" s="35"/>
      <c r="AJ72" s="34"/>
      <c r="AK72" s="34"/>
      <c r="AL72" s="34"/>
      <c r="AM72" s="34"/>
      <c r="AN72" s="34"/>
      <c r="AO72" s="34"/>
      <c r="AP72" s="34"/>
      <c r="AQ72" s="34"/>
    </row>
    <row r="73" spans="1:45" s="11" customFormat="1" ht="31.2" customHeight="1" x14ac:dyDescent="0.25">
      <c r="A73" s="146" t="s">
        <v>56</v>
      </c>
      <c r="B73" s="146"/>
      <c r="C73" s="146"/>
      <c r="D73" s="146"/>
      <c r="E73" s="67"/>
      <c r="F73" s="67"/>
      <c r="G73" s="67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34"/>
      <c r="W73" s="35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</row>
    <row r="74" spans="1:45" s="38" customFormat="1" ht="14.4" x14ac:dyDescent="0.3">
      <c r="A74" s="68"/>
      <c r="B74" s="147" t="s">
        <v>33</v>
      </c>
      <c r="C74" s="148"/>
      <c r="D74" s="68"/>
      <c r="E74" s="68"/>
      <c r="F74" s="68"/>
      <c r="G74" s="40"/>
      <c r="H74" s="36"/>
      <c r="I74" s="36"/>
      <c r="J74" s="36"/>
      <c r="K74" s="36"/>
      <c r="L74" s="36"/>
      <c r="M74" s="152"/>
      <c r="N74" s="152"/>
      <c r="O74" s="152"/>
      <c r="P74" s="152"/>
      <c r="Q74" s="152"/>
      <c r="R74" s="152"/>
      <c r="S74" s="152"/>
      <c r="T74" s="36"/>
      <c r="U74" s="36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</row>
    <row r="75" spans="1:45" s="38" customFormat="1" ht="0.6" customHeight="1" x14ac:dyDescent="0.3">
      <c r="A75" s="149"/>
      <c r="B75" s="150"/>
      <c r="C75" s="150"/>
      <c r="D75" s="150"/>
      <c r="E75" s="150"/>
      <c r="F75" s="36"/>
      <c r="G75" s="36"/>
      <c r="H75" s="151"/>
      <c r="I75" s="151"/>
      <c r="J75" s="151"/>
      <c r="K75" s="151"/>
      <c r="L75" s="151"/>
      <c r="M75" s="151"/>
      <c r="N75" s="151"/>
      <c r="O75" s="36"/>
      <c r="P75" s="36"/>
      <c r="Q75" s="36"/>
      <c r="R75" s="36"/>
      <c r="S75" s="36"/>
      <c r="T75" s="36"/>
      <c r="U75" s="36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</row>
    <row r="76" spans="1:45" ht="14.4" hidden="1" customHeight="1" x14ac:dyDescent="0.25">
      <c r="A76" s="39"/>
      <c r="B76" s="40"/>
      <c r="C76" s="40"/>
      <c r="D76" s="40"/>
      <c r="E76" s="40"/>
      <c r="F76" s="40"/>
      <c r="G76" s="40"/>
      <c r="H76" s="150"/>
      <c r="I76" s="151"/>
      <c r="J76" s="151"/>
      <c r="K76" s="151"/>
      <c r="L76" s="151"/>
      <c r="M76" s="151"/>
      <c r="N76" s="151"/>
      <c r="O76" s="151"/>
      <c r="P76" s="151"/>
      <c r="Q76" s="36"/>
      <c r="R76" s="41"/>
      <c r="S76" s="36"/>
      <c r="T76" s="41"/>
      <c r="U76" s="36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</row>
    <row r="77" spans="1:45" ht="14.4" x14ac:dyDescent="0.3">
      <c r="A77" s="39"/>
      <c r="B77" s="40"/>
      <c r="C77" s="40"/>
      <c r="D77" s="40"/>
      <c r="E77" s="40"/>
      <c r="F77" s="40"/>
      <c r="G77" s="40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</row>
    <row r="78" spans="1:45" ht="3.6" customHeight="1" x14ac:dyDescent="0.3">
      <c r="A78" s="40"/>
      <c r="B78" s="40"/>
      <c r="C78" s="40"/>
      <c r="D78" s="40"/>
      <c r="E78" s="40"/>
      <c r="F78" s="40"/>
      <c r="G78" s="40"/>
      <c r="H78" s="36"/>
      <c r="I78" s="36"/>
      <c r="J78" s="36"/>
      <c r="K78" s="36"/>
      <c r="L78" s="36"/>
      <c r="M78" s="144"/>
      <c r="N78" s="144"/>
      <c r="O78" s="144"/>
      <c r="P78" s="144"/>
      <c r="Q78" s="36"/>
      <c r="R78" s="36"/>
      <c r="S78" s="36"/>
      <c r="T78" s="36"/>
      <c r="U78" s="36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</row>
    <row r="79" spans="1:45" s="45" customFormat="1" ht="15" customHeight="1" x14ac:dyDescent="0.25">
      <c r="A79" s="145" t="s">
        <v>35</v>
      </c>
      <c r="B79" s="145"/>
      <c r="C79" s="145"/>
      <c r="D79" s="43"/>
      <c r="E79" s="43"/>
      <c r="F79" s="43"/>
      <c r="G79" s="4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</row>
    <row r="80" spans="1:45" ht="13.95" customHeight="1" x14ac:dyDescent="0.3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</row>
    <row r="81" spans="7:20" x14ac:dyDescent="0.3"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7:20" x14ac:dyDescent="0.3"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7:20" x14ac:dyDescent="0.3">
      <c r="G83" s="46"/>
      <c r="H83" s="46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7:20" x14ac:dyDescent="0.3"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</row>
  </sheetData>
  <mergeCells count="97">
    <mergeCell ref="A5:U5"/>
    <mergeCell ref="B1:C1"/>
    <mergeCell ref="J1:W1"/>
    <mergeCell ref="B2:C2"/>
    <mergeCell ref="B3:C3"/>
    <mergeCell ref="T3:W3"/>
    <mergeCell ref="A6:V6"/>
    <mergeCell ref="A8:A11"/>
    <mergeCell ref="B8:B11"/>
    <mergeCell ref="C8:C11"/>
    <mergeCell ref="D8:D11"/>
    <mergeCell ref="E8:G9"/>
    <mergeCell ref="H8:AQ8"/>
    <mergeCell ref="AF9:AH9"/>
    <mergeCell ref="AI9:AK9"/>
    <mergeCell ref="AL9:AN9"/>
    <mergeCell ref="E10:E11"/>
    <mergeCell ref="F10:F11"/>
    <mergeCell ref="G10:G11"/>
    <mergeCell ref="L10:L11"/>
    <mergeCell ref="M10:M11"/>
    <mergeCell ref="N10:N11"/>
    <mergeCell ref="AR8:AR11"/>
    <mergeCell ref="AS8:AS11"/>
    <mergeCell ref="H9:J9"/>
    <mergeCell ref="K9:M9"/>
    <mergeCell ref="N9:P9"/>
    <mergeCell ref="Q9:S9"/>
    <mergeCell ref="T9:V9"/>
    <mergeCell ref="W9:Y9"/>
    <mergeCell ref="Z9:AB9"/>
    <mergeCell ref="AC9:AE9"/>
    <mergeCell ref="S10:S11"/>
    <mergeCell ref="AO9:AQ9"/>
    <mergeCell ref="H10:H11"/>
    <mergeCell ref="I10:I11"/>
    <mergeCell ref="J10:J11"/>
    <mergeCell ref="K10:K11"/>
    <mergeCell ref="O10:O11"/>
    <mergeCell ref="P10:P11"/>
    <mergeCell ref="Q10:Q11"/>
    <mergeCell ref="R10:R11"/>
    <mergeCell ref="AE10:AE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Q10:AQ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18:A22"/>
    <mergeCell ref="B18:B22"/>
    <mergeCell ref="C18:C22"/>
    <mergeCell ref="AR18:AR22"/>
    <mergeCell ref="AS18:AS22"/>
    <mergeCell ref="A13:A17"/>
    <mergeCell ref="B13:B17"/>
    <mergeCell ref="C13:C17"/>
    <mergeCell ref="AR13:AR17"/>
    <mergeCell ref="AS13:AS17"/>
    <mergeCell ref="A73:D73"/>
    <mergeCell ref="H73:U73"/>
    <mergeCell ref="A23:A27"/>
    <mergeCell ref="B23:B27"/>
    <mergeCell ref="C23:C27"/>
    <mergeCell ref="A28:C37"/>
    <mergeCell ref="A38:C47"/>
    <mergeCell ref="A49:C58"/>
    <mergeCell ref="A59:AS59"/>
    <mergeCell ref="A60:C69"/>
    <mergeCell ref="H71:N71"/>
    <mergeCell ref="A72:F72"/>
    <mergeCell ref="H72:P72"/>
    <mergeCell ref="M78:P78"/>
    <mergeCell ref="A79:C79"/>
    <mergeCell ref="B74:C74"/>
    <mergeCell ref="M74:S74"/>
    <mergeCell ref="A75:E75"/>
    <mergeCell ref="H75:N75"/>
    <mergeCell ref="H76:P76"/>
    <mergeCell ref="H77:U77"/>
  </mergeCells>
  <printOptions horizontalCentered="1"/>
  <pageMargins left="0" right="0" top="0" bottom="0.15748031496062992" header="0.19685039370078741" footer="0.15748031496062992"/>
  <pageSetup paperSize="9" scale="82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6"/>
  <sheetViews>
    <sheetView topLeftCell="A38" zoomScale="85" zoomScaleNormal="85" workbookViewId="0">
      <selection activeCell="A6" sqref="A6:V6"/>
    </sheetView>
  </sheetViews>
  <sheetFormatPr defaultColWidth="9.109375" defaultRowHeight="13.8" x14ac:dyDescent="0.3"/>
  <cols>
    <col min="1" max="1" width="6.6640625" style="1" customWidth="1"/>
    <col min="2" max="2" width="22.33203125" style="1" customWidth="1"/>
    <col min="3" max="3" width="19.33203125" style="1" customWidth="1"/>
    <col min="4" max="4" width="21.6640625" style="1" customWidth="1"/>
    <col min="5" max="5" width="9.6640625" style="1" customWidth="1"/>
    <col min="6" max="6" width="9.109375" style="1" customWidth="1"/>
    <col min="7" max="7" width="8.33203125" style="1" customWidth="1"/>
    <col min="8" max="9" width="4.6640625" style="1" customWidth="1"/>
    <col min="10" max="10" width="5.44140625" style="1" customWidth="1"/>
    <col min="11" max="11" width="4.6640625" style="1" customWidth="1"/>
    <col min="12" max="12" width="4.44140625" style="1" customWidth="1"/>
    <col min="13" max="13" width="5.44140625" style="1" customWidth="1"/>
    <col min="14" max="14" width="4.88671875" style="1" customWidth="1"/>
    <col min="15" max="15" width="4.33203125" style="1" customWidth="1"/>
    <col min="16" max="16" width="5.6640625" style="1" customWidth="1"/>
    <col min="17" max="17" width="4.44140625" style="1" customWidth="1"/>
    <col min="18" max="18" width="4.33203125" style="1" customWidth="1"/>
    <col min="19" max="19" width="5.6640625" style="1" customWidth="1"/>
    <col min="20" max="20" width="5" style="1" customWidth="1"/>
    <col min="21" max="21" width="4.6640625" style="1" customWidth="1"/>
    <col min="22" max="23" width="5.33203125" style="1" customWidth="1"/>
    <col min="24" max="24" width="4.88671875" style="1" customWidth="1"/>
    <col min="25" max="25" width="5.44140625" style="1" customWidth="1"/>
    <col min="26" max="26" width="4.5546875" style="1" customWidth="1"/>
    <col min="27" max="28" width="5.33203125" style="1" customWidth="1"/>
    <col min="29" max="29" width="5.44140625" style="1" customWidth="1"/>
    <col min="30" max="30" width="5.109375" style="1" customWidth="1"/>
    <col min="31" max="31" width="5.6640625" style="1" customWidth="1"/>
    <col min="32" max="32" width="6.33203125" style="1" customWidth="1"/>
    <col min="33" max="33" width="5.109375" style="1" customWidth="1"/>
    <col min="34" max="34" width="5.6640625" style="1" customWidth="1"/>
    <col min="35" max="35" width="4.6640625" style="1" customWidth="1"/>
    <col min="36" max="36" width="4.88671875" style="1" customWidth="1"/>
    <col min="37" max="37" width="5.88671875" style="1" customWidth="1"/>
    <col min="38" max="38" width="6.44140625" style="1" customWidth="1"/>
    <col min="39" max="39" width="6" style="1" customWidth="1"/>
    <col min="40" max="41" width="5.6640625" style="1" customWidth="1"/>
    <col min="42" max="42" width="5.109375" style="1" customWidth="1"/>
    <col min="43" max="43" width="5.44140625" style="1" customWidth="1"/>
    <col min="44" max="44" width="20.6640625" style="1" customWidth="1"/>
    <col min="45" max="45" width="21.6640625" style="1" customWidth="1"/>
    <col min="46" max="16384" width="9.109375" style="1"/>
  </cols>
  <sheetData>
    <row r="1" spans="1:45" ht="46.2" customHeight="1" x14ac:dyDescent="0.3">
      <c r="B1" s="122"/>
      <c r="C1" s="122"/>
      <c r="D1" s="2"/>
      <c r="J1" s="160" t="s">
        <v>50</v>
      </c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3"/>
      <c r="Y1" s="49"/>
    </row>
    <row r="2" spans="1:45" ht="15.6" hidden="1" customHeight="1" x14ac:dyDescent="0.25">
      <c r="A2" s="5"/>
      <c r="B2" s="123"/>
      <c r="C2" s="123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49"/>
      <c r="W2" s="49"/>
      <c r="X2" s="49"/>
      <c r="Y2" s="49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8" customHeight="1" x14ac:dyDescent="0.3">
      <c r="A3" s="7"/>
      <c r="B3" s="122"/>
      <c r="C3" s="122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61" t="s">
        <v>0</v>
      </c>
      <c r="U3" s="161"/>
      <c r="V3" s="161"/>
      <c r="W3" s="161"/>
      <c r="X3" s="64"/>
      <c r="Y3" s="7"/>
    </row>
    <row r="4" spans="1:45" ht="13.2" customHeight="1" x14ac:dyDescent="0.25">
      <c r="A4" s="7"/>
      <c r="B4" s="2"/>
      <c r="C4" s="2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4"/>
      <c r="U4" s="49"/>
      <c r="V4" s="49"/>
      <c r="W4" s="8"/>
      <c r="X4" s="64"/>
      <c r="Y4" s="7"/>
    </row>
    <row r="5" spans="1:45" s="11" customFormat="1" ht="12" x14ac:dyDescent="0.25">
      <c r="A5" s="124" t="s">
        <v>58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1" customFormat="1" ht="69" customHeight="1" x14ac:dyDescent="0.25">
      <c r="A6" s="126" t="s">
        <v>60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"/>
      <c r="X6" s="10"/>
      <c r="Y6" s="10"/>
      <c r="Z6" s="12"/>
      <c r="AA6" s="10"/>
      <c r="AB6" s="10"/>
      <c r="AC6" s="10"/>
      <c r="AD6" s="12"/>
      <c r="AE6" s="10"/>
      <c r="AF6" s="10"/>
      <c r="AG6" s="10"/>
      <c r="AH6" s="10"/>
      <c r="AI6" s="12"/>
      <c r="AJ6" s="10"/>
      <c r="AK6" s="10"/>
      <c r="AL6" s="10"/>
      <c r="AM6" s="10"/>
      <c r="AN6" s="10"/>
      <c r="AO6" s="10"/>
      <c r="AP6" s="13"/>
      <c r="AQ6" s="10"/>
      <c r="AR6" s="10"/>
      <c r="AS6" s="10"/>
    </row>
    <row r="7" spans="1:45" s="11" customFormat="1" ht="10.95" hidden="1" customHeight="1" x14ac:dyDescent="0.2">
      <c r="A7" s="14"/>
    </row>
    <row r="8" spans="1:45" s="11" customFormat="1" ht="13.2" customHeight="1" x14ac:dyDescent="0.25">
      <c r="A8" s="127" t="s">
        <v>36</v>
      </c>
      <c r="B8" s="127" t="s">
        <v>1</v>
      </c>
      <c r="C8" s="127" t="s">
        <v>37</v>
      </c>
      <c r="D8" s="127" t="s">
        <v>2</v>
      </c>
      <c r="E8" s="162" t="s">
        <v>38</v>
      </c>
      <c r="F8" s="163"/>
      <c r="G8" s="164"/>
      <c r="H8" s="127" t="s">
        <v>3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 t="s">
        <v>4</v>
      </c>
      <c r="AS8" s="128" t="s">
        <v>5</v>
      </c>
    </row>
    <row r="9" spans="1:45" s="11" customFormat="1" ht="15.6" customHeight="1" x14ac:dyDescent="0.25">
      <c r="A9" s="127"/>
      <c r="B9" s="128"/>
      <c r="C9" s="127"/>
      <c r="D9" s="128"/>
      <c r="E9" s="165"/>
      <c r="F9" s="166"/>
      <c r="G9" s="167"/>
      <c r="H9" s="127" t="s">
        <v>6</v>
      </c>
      <c r="I9" s="127"/>
      <c r="J9" s="127"/>
      <c r="K9" s="127" t="s">
        <v>7</v>
      </c>
      <c r="L9" s="127"/>
      <c r="M9" s="127"/>
      <c r="N9" s="127" t="s">
        <v>8</v>
      </c>
      <c r="O9" s="127"/>
      <c r="P9" s="127"/>
      <c r="Q9" s="127" t="s">
        <v>9</v>
      </c>
      <c r="R9" s="127"/>
      <c r="S9" s="127"/>
      <c r="T9" s="127" t="s">
        <v>10</v>
      </c>
      <c r="U9" s="127"/>
      <c r="V9" s="127"/>
      <c r="W9" s="127" t="s">
        <v>11</v>
      </c>
      <c r="X9" s="127"/>
      <c r="Y9" s="127"/>
      <c r="Z9" s="127" t="s">
        <v>12</v>
      </c>
      <c r="AA9" s="127"/>
      <c r="AB9" s="127"/>
      <c r="AC9" s="127" t="s">
        <v>13</v>
      </c>
      <c r="AD9" s="127"/>
      <c r="AE9" s="127"/>
      <c r="AF9" s="127" t="s">
        <v>14</v>
      </c>
      <c r="AG9" s="127"/>
      <c r="AH9" s="127"/>
      <c r="AI9" s="127" t="s">
        <v>15</v>
      </c>
      <c r="AJ9" s="127"/>
      <c r="AK9" s="127"/>
      <c r="AL9" s="127" t="s">
        <v>16</v>
      </c>
      <c r="AM9" s="127"/>
      <c r="AN9" s="127"/>
      <c r="AO9" s="127" t="s">
        <v>17</v>
      </c>
      <c r="AP9" s="127"/>
      <c r="AQ9" s="127"/>
      <c r="AR9" s="127"/>
      <c r="AS9" s="128"/>
    </row>
    <row r="10" spans="1:45" s="11" customFormat="1" ht="32.4" customHeight="1" x14ac:dyDescent="0.25">
      <c r="A10" s="127"/>
      <c r="B10" s="128"/>
      <c r="C10" s="127"/>
      <c r="D10" s="128"/>
      <c r="E10" s="127" t="s">
        <v>18</v>
      </c>
      <c r="F10" s="127" t="s">
        <v>19</v>
      </c>
      <c r="G10" s="128" t="s">
        <v>20</v>
      </c>
      <c r="H10" s="127" t="s">
        <v>18</v>
      </c>
      <c r="I10" s="127" t="s">
        <v>21</v>
      </c>
      <c r="J10" s="128" t="s">
        <v>20</v>
      </c>
      <c r="K10" s="127" t="s">
        <v>18</v>
      </c>
      <c r="L10" s="127" t="s">
        <v>21</v>
      </c>
      <c r="M10" s="128" t="s">
        <v>20</v>
      </c>
      <c r="N10" s="127" t="s">
        <v>18</v>
      </c>
      <c r="O10" s="127" t="s">
        <v>21</v>
      </c>
      <c r="P10" s="128" t="s">
        <v>20</v>
      </c>
      <c r="Q10" s="127" t="s">
        <v>18</v>
      </c>
      <c r="R10" s="127" t="s">
        <v>21</v>
      </c>
      <c r="S10" s="128" t="s">
        <v>20</v>
      </c>
      <c r="T10" s="127" t="s">
        <v>18</v>
      </c>
      <c r="U10" s="127" t="s">
        <v>21</v>
      </c>
      <c r="V10" s="128" t="s">
        <v>20</v>
      </c>
      <c r="W10" s="127" t="s">
        <v>18</v>
      </c>
      <c r="X10" s="127" t="s">
        <v>21</v>
      </c>
      <c r="Y10" s="128" t="s">
        <v>20</v>
      </c>
      <c r="Z10" s="127" t="s">
        <v>18</v>
      </c>
      <c r="AA10" s="127" t="s">
        <v>21</v>
      </c>
      <c r="AB10" s="128" t="s">
        <v>20</v>
      </c>
      <c r="AC10" s="127" t="s">
        <v>18</v>
      </c>
      <c r="AD10" s="127" t="s">
        <v>21</v>
      </c>
      <c r="AE10" s="128" t="s">
        <v>20</v>
      </c>
      <c r="AF10" s="127" t="s">
        <v>18</v>
      </c>
      <c r="AG10" s="127" t="s">
        <v>21</v>
      </c>
      <c r="AH10" s="128" t="s">
        <v>20</v>
      </c>
      <c r="AI10" s="127" t="s">
        <v>18</v>
      </c>
      <c r="AJ10" s="127" t="s">
        <v>21</v>
      </c>
      <c r="AK10" s="128" t="s">
        <v>20</v>
      </c>
      <c r="AL10" s="127" t="s">
        <v>18</v>
      </c>
      <c r="AM10" s="127" t="s">
        <v>21</v>
      </c>
      <c r="AN10" s="128" t="s">
        <v>20</v>
      </c>
      <c r="AO10" s="127" t="s">
        <v>18</v>
      </c>
      <c r="AP10" s="127" t="s">
        <v>21</v>
      </c>
      <c r="AQ10" s="128" t="s">
        <v>20</v>
      </c>
      <c r="AR10" s="127"/>
      <c r="AS10" s="128"/>
    </row>
    <row r="11" spans="1:45" s="11" customFormat="1" ht="43.5" hidden="1" customHeight="1" x14ac:dyDescent="0.2">
      <c r="A11" s="127"/>
      <c r="B11" s="128"/>
      <c r="C11" s="127"/>
      <c r="D11" s="128"/>
      <c r="E11" s="127"/>
      <c r="F11" s="127"/>
      <c r="G11" s="128"/>
      <c r="H11" s="127"/>
      <c r="I11" s="127"/>
      <c r="J11" s="128"/>
      <c r="K11" s="127"/>
      <c r="L11" s="127"/>
      <c r="M11" s="128"/>
      <c r="N11" s="127"/>
      <c r="O11" s="127"/>
      <c r="P11" s="128"/>
      <c r="Q11" s="127"/>
      <c r="R11" s="127"/>
      <c r="S11" s="128"/>
      <c r="T11" s="127"/>
      <c r="U11" s="127"/>
      <c r="V11" s="128"/>
      <c r="W11" s="127"/>
      <c r="X11" s="127"/>
      <c r="Y11" s="128"/>
      <c r="Z11" s="127"/>
      <c r="AA11" s="127"/>
      <c r="AB11" s="128"/>
      <c r="AC11" s="127"/>
      <c r="AD11" s="127"/>
      <c r="AE11" s="128"/>
      <c r="AF11" s="127"/>
      <c r="AG11" s="127"/>
      <c r="AH11" s="128"/>
      <c r="AI11" s="127"/>
      <c r="AJ11" s="127"/>
      <c r="AK11" s="128"/>
      <c r="AL11" s="127"/>
      <c r="AM11" s="127"/>
      <c r="AN11" s="128"/>
      <c r="AO11" s="127"/>
      <c r="AP11" s="127"/>
      <c r="AQ11" s="128"/>
      <c r="AR11" s="127"/>
      <c r="AS11" s="128"/>
    </row>
    <row r="12" spans="1:45" s="11" customFormat="1" ht="11.4" customHeight="1" x14ac:dyDescent="0.2">
      <c r="A12" s="65">
        <v>1</v>
      </c>
      <c r="B12" s="65">
        <v>2</v>
      </c>
      <c r="C12" s="65">
        <v>3</v>
      </c>
      <c r="D12" s="65">
        <v>5</v>
      </c>
      <c r="E12" s="65">
        <v>6</v>
      </c>
      <c r="F12" s="65">
        <v>7</v>
      </c>
      <c r="G12" s="65" t="s">
        <v>22</v>
      </c>
      <c r="H12" s="65">
        <v>9</v>
      </c>
      <c r="I12" s="65">
        <v>10</v>
      </c>
      <c r="J12" s="65">
        <v>11</v>
      </c>
      <c r="K12" s="65">
        <v>12</v>
      </c>
      <c r="L12" s="65">
        <v>13</v>
      </c>
      <c r="M12" s="65">
        <v>14</v>
      </c>
      <c r="N12" s="65">
        <v>15</v>
      </c>
      <c r="O12" s="65">
        <v>16</v>
      </c>
      <c r="P12" s="65">
        <v>17</v>
      </c>
      <c r="Q12" s="65">
        <v>18</v>
      </c>
      <c r="R12" s="65">
        <v>19</v>
      </c>
      <c r="S12" s="65">
        <v>20</v>
      </c>
      <c r="T12" s="65">
        <v>21</v>
      </c>
      <c r="U12" s="65">
        <v>22</v>
      </c>
      <c r="V12" s="65">
        <v>23</v>
      </c>
      <c r="W12" s="65">
        <v>24</v>
      </c>
      <c r="X12" s="65">
        <v>25</v>
      </c>
      <c r="Y12" s="65">
        <v>26</v>
      </c>
      <c r="Z12" s="65">
        <v>27</v>
      </c>
      <c r="AA12" s="65">
        <v>28</v>
      </c>
      <c r="AB12" s="65">
        <v>29</v>
      </c>
      <c r="AC12" s="65">
        <v>30</v>
      </c>
      <c r="AD12" s="65">
        <v>31</v>
      </c>
      <c r="AE12" s="65">
        <v>32</v>
      </c>
      <c r="AF12" s="65">
        <v>33</v>
      </c>
      <c r="AG12" s="65">
        <v>34</v>
      </c>
      <c r="AH12" s="65">
        <v>35</v>
      </c>
      <c r="AI12" s="65">
        <v>36</v>
      </c>
      <c r="AJ12" s="65">
        <v>37</v>
      </c>
      <c r="AK12" s="65">
        <v>38</v>
      </c>
      <c r="AL12" s="65">
        <v>39</v>
      </c>
      <c r="AM12" s="65">
        <v>40</v>
      </c>
      <c r="AN12" s="65">
        <v>41</v>
      </c>
      <c r="AO12" s="65">
        <v>42</v>
      </c>
      <c r="AP12" s="65">
        <v>43</v>
      </c>
      <c r="AQ12" s="65">
        <v>44</v>
      </c>
      <c r="AR12" s="65">
        <v>45</v>
      </c>
      <c r="AS12" s="65">
        <v>46</v>
      </c>
    </row>
    <row r="13" spans="1:45" s="18" customFormat="1" ht="13.95" customHeight="1" x14ac:dyDescent="0.3">
      <c r="A13" s="132">
        <v>1</v>
      </c>
      <c r="B13" s="128" t="s">
        <v>42</v>
      </c>
      <c r="C13" s="128" t="s">
        <v>23</v>
      </c>
      <c r="D13" s="16" t="s">
        <v>24</v>
      </c>
      <c r="E13" s="17">
        <f>H13+K13+N13+Q13+T13+W13+Z13+AC13+AF13+AI13+AL13+AO13</f>
        <v>3037</v>
      </c>
      <c r="F13" s="17">
        <f>F15+F17</f>
        <v>0</v>
      </c>
      <c r="G13" s="17">
        <v>0</v>
      </c>
      <c r="H13" s="17">
        <f t="shared" ref="H13:O13" si="0">H15+H17</f>
        <v>0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v>0</v>
      </c>
      <c r="Q13" s="17">
        <f t="shared" ref="Q13:U13" si="1">Q15+Q17</f>
        <v>0</v>
      </c>
      <c r="R13" s="17">
        <f t="shared" si="1"/>
        <v>0</v>
      </c>
      <c r="S13" s="17">
        <v>0</v>
      </c>
      <c r="T13" s="17">
        <f t="shared" si="1"/>
        <v>0</v>
      </c>
      <c r="U13" s="17">
        <f t="shared" si="1"/>
        <v>0</v>
      </c>
      <c r="V13" s="17">
        <v>0</v>
      </c>
      <c r="W13" s="17">
        <f>W14+W15+W16+W17</f>
        <v>93.7</v>
      </c>
      <c r="X13" s="17">
        <f t="shared" ref="X13" si="2">X15+X17</f>
        <v>0</v>
      </c>
      <c r="Y13" s="17">
        <v>0</v>
      </c>
      <c r="Z13" s="17">
        <f t="shared" ref="Z13:AA13" si="3">Z15+Z17</f>
        <v>0</v>
      </c>
      <c r="AA13" s="17">
        <f t="shared" si="3"/>
        <v>0</v>
      </c>
      <c r="AB13" s="17">
        <v>0</v>
      </c>
      <c r="AC13" s="17">
        <f t="shared" ref="AC13:AD13" si="4">AC15+AC17</f>
        <v>0</v>
      </c>
      <c r="AD13" s="17">
        <f t="shared" si="4"/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f t="shared" ref="AI13:AJ13" si="5">AI15+AI17</f>
        <v>0</v>
      </c>
      <c r="AJ13" s="17">
        <f t="shared" si="5"/>
        <v>0</v>
      </c>
      <c r="AK13" s="17">
        <v>0</v>
      </c>
      <c r="AL13" s="17">
        <f>AL14+AL15+AL16+AL17</f>
        <v>2943.3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40"/>
      <c r="AS13" s="129"/>
    </row>
    <row r="14" spans="1:45" s="22" customFormat="1" ht="13.2" customHeight="1" x14ac:dyDescent="0.3">
      <c r="A14" s="133"/>
      <c r="B14" s="128"/>
      <c r="C14" s="128"/>
      <c r="D14" s="19" t="s">
        <v>25</v>
      </c>
      <c r="E14" s="20">
        <f t="shared" ref="E14:F22" si="6">H14+K14+N14+Q14+T14+W14+Z14+AC14+AF14+AI14+AL14+AO14</f>
        <v>0</v>
      </c>
      <c r="F14" s="20">
        <f t="shared" si="6"/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f>P17</f>
        <v>0</v>
      </c>
      <c r="Q14" s="20">
        <v>0</v>
      </c>
      <c r="R14" s="20">
        <v>0</v>
      </c>
      <c r="S14" s="20">
        <f>S17</f>
        <v>0</v>
      </c>
      <c r="T14" s="20">
        <v>0</v>
      </c>
      <c r="U14" s="20">
        <v>0</v>
      </c>
      <c r="V14" s="20">
        <f>V17</f>
        <v>0</v>
      </c>
      <c r="W14" s="20">
        <v>0</v>
      </c>
      <c r="X14" s="20">
        <v>0</v>
      </c>
      <c r="Y14" s="20">
        <f>Y17</f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141"/>
      <c r="AS14" s="130"/>
    </row>
    <row r="15" spans="1:45" s="22" customFormat="1" ht="38.4" customHeight="1" x14ac:dyDescent="0.3">
      <c r="A15" s="133"/>
      <c r="B15" s="128"/>
      <c r="C15" s="128"/>
      <c r="D15" s="19" t="s">
        <v>26</v>
      </c>
      <c r="E15" s="20">
        <f t="shared" si="6"/>
        <v>0</v>
      </c>
      <c r="F15" s="20">
        <f t="shared" si="6"/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f>P18</f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f>V18</f>
        <v>0</v>
      </c>
      <c r="W15" s="20">
        <v>0</v>
      </c>
      <c r="X15" s="20">
        <v>0</v>
      </c>
      <c r="Y15" s="20">
        <f>Y18</f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141"/>
      <c r="AS15" s="130"/>
    </row>
    <row r="16" spans="1:45" s="22" customFormat="1" ht="18.600000000000001" customHeight="1" x14ac:dyDescent="0.3">
      <c r="A16" s="133"/>
      <c r="B16" s="128"/>
      <c r="C16" s="128"/>
      <c r="D16" s="19" t="s">
        <v>27</v>
      </c>
      <c r="E16" s="20">
        <f t="shared" si="6"/>
        <v>3037</v>
      </c>
      <c r="F16" s="20">
        <f t="shared" si="6"/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93.7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f>1043.3+1900</f>
        <v>2943.3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141"/>
      <c r="AS16" s="130"/>
    </row>
    <row r="17" spans="1:45" s="22" customFormat="1" ht="56.4" customHeight="1" x14ac:dyDescent="0.3">
      <c r="A17" s="171"/>
      <c r="B17" s="128"/>
      <c r="C17" s="128"/>
      <c r="D17" s="19" t="s">
        <v>39</v>
      </c>
      <c r="E17" s="20">
        <f t="shared" si="6"/>
        <v>0</v>
      </c>
      <c r="F17" s="20">
        <f t="shared" si="6"/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142"/>
      <c r="AS17" s="131"/>
    </row>
    <row r="18" spans="1:45" s="22" customFormat="1" ht="15.6" customHeight="1" x14ac:dyDescent="0.3">
      <c r="A18" s="132">
        <v>2</v>
      </c>
      <c r="B18" s="134" t="s">
        <v>43</v>
      </c>
      <c r="C18" s="168" t="s">
        <v>23</v>
      </c>
      <c r="D18" s="16" t="s">
        <v>24</v>
      </c>
      <c r="E18" s="17">
        <f t="shared" si="6"/>
        <v>2325.6</v>
      </c>
      <c r="F18" s="17">
        <f t="shared" si="6"/>
        <v>0</v>
      </c>
      <c r="G18" s="17">
        <v>0</v>
      </c>
      <c r="H18" s="17">
        <f>H19+H20+H21+H22</f>
        <v>0</v>
      </c>
      <c r="I18" s="17">
        <f>I19+I20+I21+I22</f>
        <v>0</v>
      </c>
      <c r="J18" s="17">
        <v>0</v>
      </c>
      <c r="K18" s="17">
        <f>K19+K20+K21+K22</f>
        <v>0</v>
      </c>
      <c r="L18" s="17">
        <f>L19+L20+L21+L22</f>
        <v>0</v>
      </c>
      <c r="M18" s="17">
        <v>0</v>
      </c>
      <c r="N18" s="17">
        <f>N19+N20+N21+N22</f>
        <v>0</v>
      </c>
      <c r="O18" s="17">
        <f>O19+O20+O21+O22</f>
        <v>0</v>
      </c>
      <c r="P18" s="17">
        <v>0</v>
      </c>
      <c r="Q18" s="17">
        <f>Q19+Q20+Q21+Q22</f>
        <v>0</v>
      </c>
      <c r="R18" s="17">
        <f>R19+R20+R21+R22</f>
        <v>0</v>
      </c>
      <c r="S18" s="17">
        <v>0</v>
      </c>
      <c r="T18" s="17">
        <f>T19+T20+T21+T22</f>
        <v>0</v>
      </c>
      <c r="U18" s="17">
        <f>U19+U20+U21+U22</f>
        <v>0</v>
      </c>
      <c r="V18" s="17">
        <v>0</v>
      </c>
      <c r="W18" s="17">
        <f>W19+W20+W21+W22</f>
        <v>0</v>
      </c>
      <c r="X18" s="17">
        <f>X19+X20+X21+X22</f>
        <v>0</v>
      </c>
      <c r="Y18" s="17">
        <v>0</v>
      </c>
      <c r="Z18" s="17">
        <f>Z19+Z20+Z21+Z22</f>
        <v>0</v>
      </c>
      <c r="AA18" s="17">
        <f>AA19+AA20+AA21+AA22</f>
        <v>0</v>
      </c>
      <c r="AB18" s="17">
        <v>0</v>
      </c>
      <c r="AC18" s="17">
        <f>AC19+AC20+AC21+AC22</f>
        <v>425.4</v>
      </c>
      <c r="AD18" s="17">
        <f>AD19+AD20+AD21+AD22</f>
        <v>0</v>
      </c>
      <c r="AE18" s="17">
        <v>0</v>
      </c>
      <c r="AF18" s="17">
        <f>AF19+AF20+AF21+AF22</f>
        <v>1900.2</v>
      </c>
      <c r="AG18" s="17">
        <f>AG19+AG20+AG21+AG22</f>
        <v>0</v>
      </c>
      <c r="AH18" s="17">
        <v>0</v>
      </c>
      <c r="AI18" s="17">
        <f>AI19+AI20+AI21+AI22</f>
        <v>0</v>
      </c>
      <c r="AJ18" s="17">
        <f>AJ19+AJ20+AJ21+AJ22</f>
        <v>0</v>
      </c>
      <c r="AK18" s="17">
        <v>0</v>
      </c>
      <c r="AL18" s="17">
        <f>AL19+AL20+AL21+AL22</f>
        <v>0</v>
      </c>
      <c r="AM18" s="17">
        <f>AM19+AM20+AM21+AM22</f>
        <v>0</v>
      </c>
      <c r="AN18" s="17">
        <v>0</v>
      </c>
      <c r="AO18" s="17">
        <f>AO19+AO20+AO21+AO22</f>
        <v>0</v>
      </c>
      <c r="AP18" s="17">
        <f>AP19+AP20+AP21+AP22</f>
        <v>0</v>
      </c>
      <c r="AQ18" s="17">
        <v>0</v>
      </c>
      <c r="AR18" s="136"/>
      <c r="AS18" s="138"/>
    </row>
    <row r="19" spans="1:45" s="22" customFormat="1" ht="16.2" customHeight="1" x14ac:dyDescent="0.3">
      <c r="A19" s="133"/>
      <c r="B19" s="135"/>
      <c r="C19" s="169"/>
      <c r="D19" s="19" t="s">
        <v>25</v>
      </c>
      <c r="E19" s="20">
        <f t="shared" si="6"/>
        <v>0</v>
      </c>
      <c r="F19" s="20">
        <f t="shared" si="6"/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f>P22</f>
        <v>0</v>
      </c>
      <c r="Q19" s="20">
        <v>0</v>
      </c>
      <c r="R19" s="20">
        <v>0</v>
      </c>
      <c r="S19" s="20">
        <f>S22</f>
        <v>0</v>
      </c>
      <c r="T19" s="20">
        <v>0</v>
      </c>
      <c r="U19" s="20">
        <v>0</v>
      </c>
      <c r="V19" s="20">
        <f>V22</f>
        <v>0</v>
      </c>
      <c r="W19" s="20">
        <v>0</v>
      </c>
      <c r="X19" s="20">
        <v>0</v>
      </c>
      <c r="Y19" s="20">
        <f>Y22</f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137"/>
      <c r="AS19" s="139"/>
    </row>
    <row r="20" spans="1:45" s="22" customFormat="1" ht="34.950000000000003" customHeight="1" x14ac:dyDescent="0.3">
      <c r="A20" s="133"/>
      <c r="B20" s="135"/>
      <c r="C20" s="169"/>
      <c r="D20" s="19" t="s">
        <v>26</v>
      </c>
      <c r="E20" s="20">
        <f t="shared" si="6"/>
        <v>0</v>
      </c>
      <c r="F20" s="20">
        <f t="shared" si="6"/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f>P24</f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f>V24</f>
        <v>0</v>
      </c>
      <c r="W20" s="20">
        <v>0</v>
      </c>
      <c r="X20" s="20">
        <v>0</v>
      </c>
      <c r="Y20" s="20">
        <f>Y24</f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137"/>
      <c r="AS20" s="139"/>
    </row>
    <row r="21" spans="1:45" s="22" customFormat="1" ht="15.6" customHeight="1" x14ac:dyDescent="0.3">
      <c r="A21" s="133"/>
      <c r="B21" s="135"/>
      <c r="C21" s="169"/>
      <c r="D21" s="19" t="s">
        <v>27</v>
      </c>
      <c r="E21" s="20">
        <f t="shared" si="6"/>
        <v>2325.6</v>
      </c>
      <c r="F21" s="20">
        <f t="shared" si="6"/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425.4</v>
      </c>
      <c r="AD21" s="20">
        <v>0</v>
      </c>
      <c r="AE21" s="20">
        <v>0</v>
      </c>
      <c r="AF21" s="20">
        <v>1900.2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137"/>
      <c r="AS21" s="139"/>
    </row>
    <row r="22" spans="1:45" s="22" customFormat="1" ht="64.95" customHeight="1" x14ac:dyDescent="0.3">
      <c r="A22" s="133"/>
      <c r="B22" s="135"/>
      <c r="C22" s="169"/>
      <c r="D22" s="19" t="s">
        <v>39</v>
      </c>
      <c r="E22" s="20">
        <f t="shared" si="6"/>
        <v>0</v>
      </c>
      <c r="F22" s="20">
        <f t="shared" si="6"/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137"/>
      <c r="AS22" s="139"/>
    </row>
    <row r="23" spans="1:45" s="22" customFormat="1" ht="54.6" customHeight="1" x14ac:dyDescent="0.3">
      <c r="A23" s="69"/>
      <c r="B23" s="70"/>
      <c r="C23" s="170"/>
      <c r="D23" s="19" t="s">
        <v>61</v>
      </c>
      <c r="E23" s="20"/>
      <c r="F23" s="20"/>
      <c r="G23" s="20"/>
      <c r="H23" s="20"/>
      <c r="I23" s="20"/>
      <c r="J23" s="20"/>
      <c r="K23" s="20"/>
      <c r="L23" s="20">
        <v>15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71"/>
      <c r="AS23" s="72"/>
    </row>
    <row r="24" spans="1:45" s="26" customFormat="1" ht="13.95" customHeight="1" x14ac:dyDescent="0.25">
      <c r="A24" s="127">
        <v>3</v>
      </c>
      <c r="B24" s="134" t="s">
        <v>28</v>
      </c>
      <c r="C24" s="168" t="s">
        <v>23</v>
      </c>
      <c r="D24" s="24" t="s">
        <v>24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4"/>
      <c r="AS24" s="24"/>
    </row>
    <row r="25" spans="1:45" s="22" customFormat="1" ht="15" customHeight="1" x14ac:dyDescent="0.3">
      <c r="A25" s="127"/>
      <c r="B25" s="135"/>
      <c r="C25" s="169"/>
      <c r="D25" s="19" t="s">
        <v>25</v>
      </c>
      <c r="E25" s="20">
        <f t="shared" ref="E25:F33" si="7">H25+K25+N25+Q25+T25+W25+Z25+AC25+AF25+AI25+AL25+AO25</f>
        <v>0</v>
      </c>
      <c r="F25" s="20">
        <f t="shared" si="7"/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f>P28</f>
        <v>0</v>
      </c>
      <c r="Q25" s="20">
        <v>0</v>
      </c>
      <c r="R25" s="20">
        <v>0</v>
      </c>
      <c r="S25" s="20">
        <f>S28</f>
        <v>0</v>
      </c>
      <c r="T25" s="20">
        <v>0</v>
      </c>
      <c r="U25" s="20">
        <v>0</v>
      </c>
      <c r="V25" s="20">
        <f>V28</f>
        <v>0</v>
      </c>
      <c r="W25" s="20">
        <v>0</v>
      </c>
      <c r="X25" s="20">
        <v>0</v>
      </c>
      <c r="Y25" s="20">
        <f>Y28</f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f>AO28</f>
        <v>0</v>
      </c>
      <c r="AP25" s="20">
        <v>0</v>
      </c>
      <c r="AQ25" s="20">
        <v>0</v>
      </c>
      <c r="AR25" s="21"/>
      <c r="AS25" s="66"/>
    </row>
    <row r="26" spans="1:45" s="22" customFormat="1" ht="34.200000000000003" customHeight="1" x14ac:dyDescent="0.3">
      <c r="A26" s="127"/>
      <c r="B26" s="135"/>
      <c r="C26" s="169"/>
      <c r="D26" s="19" t="s">
        <v>26</v>
      </c>
      <c r="E26" s="20">
        <f t="shared" si="7"/>
        <v>0</v>
      </c>
      <c r="F26" s="20">
        <f t="shared" si="7"/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1"/>
      <c r="AS26" s="66"/>
    </row>
    <row r="27" spans="1:45" s="22" customFormat="1" ht="18.600000000000001" customHeight="1" x14ac:dyDescent="0.3">
      <c r="A27" s="127"/>
      <c r="B27" s="135"/>
      <c r="C27" s="169"/>
      <c r="D27" s="19" t="s">
        <v>27</v>
      </c>
      <c r="E27" s="20">
        <f t="shared" si="7"/>
        <v>0</v>
      </c>
      <c r="F27" s="20">
        <f t="shared" si="7"/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1"/>
      <c r="AS27" s="66"/>
    </row>
    <row r="28" spans="1:45" s="22" customFormat="1" ht="66" customHeight="1" x14ac:dyDescent="0.3">
      <c r="A28" s="127"/>
      <c r="B28" s="135"/>
      <c r="C28" s="170"/>
      <c r="D28" s="19" t="s">
        <v>39</v>
      </c>
      <c r="E28" s="20">
        <f t="shared" si="7"/>
        <v>0</v>
      </c>
      <c r="F28" s="20">
        <f t="shared" si="7"/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1"/>
      <c r="AS28" s="66"/>
    </row>
    <row r="29" spans="1:45" s="26" customFormat="1" ht="12.6" customHeight="1" x14ac:dyDescent="0.25">
      <c r="A29" s="172" t="s">
        <v>40</v>
      </c>
      <c r="B29" s="173"/>
      <c r="C29" s="174"/>
      <c r="D29" s="27" t="s">
        <v>29</v>
      </c>
      <c r="E29" s="25">
        <f t="shared" si="7"/>
        <v>5362.6</v>
      </c>
      <c r="F29" s="25">
        <f t="shared" si="7"/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f t="shared" ref="N29:O29" si="8">N31+N32</f>
        <v>0</v>
      </c>
      <c r="O29" s="25">
        <f t="shared" si="8"/>
        <v>0</v>
      </c>
      <c r="P29" s="25">
        <v>0</v>
      </c>
      <c r="Q29" s="25">
        <f t="shared" ref="Q29:V29" si="9">Q31+Q32</f>
        <v>0</v>
      </c>
      <c r="R29" s="25">
        <f t="shared" si="9"/>
        <v>0</v>
      </c>
      <c r="S29" s="25">
        <f t="shared" si="9"/>
        <v>0</v>
      </c>
      <c r="T29" s="25">
        <f t="shared" si="9"/>
        <v>0</v>
      </c>
      <c r="U29" s="25">
        <f t="shared" si="9"/>
        <v>0</v>
      </c>
      <c r="V29" s="25">
        <f t="shared" si="9"/>
        <v>0</v>
      </c>
      <c r="W29" s="25">
        <f>W31+W32</f>
        <v>93.7</v>
      </c>
      <c r="X29" s="25">
        <f>X31+X32</f>
        <v>0</v>
      </c>
      <c r="Y29" s="25">
        <v>0</v>
      </c>
      <c r="Z29" s="25">
        <f>Z31+Z32</f>
        <v>0</v>
      </c>
      <c r="AA29" s="25">
        <f>AA31+AA32</f>
        <v>0</v>
      </c>
      <c r="AB29" s="25">
        <v>0</v>
      </c>
      <c r="AC29" s="25">
        <f>AC31+AC32</f>
        <v>425.4</v>
      </c>
      <c r="AD29" s="25">
        <f>AD31+AD32</f>
        <v>0</v>
      </c>
      <c r="AE29" s="25">
        <v>0</v>
      </c>
      <c r="AF29" s="25">
        <f>AF31+AF32</f>
        <v>1900.2</v>
      </c>
      <c r="AG29" s="25">
        <f>AG31+AG32</f>
        <v>0</v>
      </c>
      <c r="AH29" s="25">
        <v>0</v>
      </c>
      <c r="AI29" s="25">
        <f>AI31+AI32</f>
        <v>0</v>
      </c>
      <c r="AJ29" s="25">
        <f>AJ31+AJ32</f>
        <v>0</v>
      </c>
      <c r="AK29" s="25">
        <v>0</v>
      </c>
      <c r="AL29" s="25">
        <f>AL31+AL32</f>
        <v>2943.3</v>
      </c>
      <c r="AM29" s="25">
        <f>AM32</f>
        <v>0</v>
      </c>
      <c r="AN29" s="25">
        <v>0</v>
      </c>
      <c r="AO29" s="25">
        <f>AO31+AO32</f>
        <v>0</v>
      </c>
      <c r="AP29" s="25">
        <v>0</v>
      </c>
      <c r="AQ29" s="28">
        <v>0</v>
      </c>
      <c r="AR29" s="24"/>
      <c r="AS29" s="24"/>
    </row>
    <row r="30" spans="1:45" s="18" customFormat="1" ht="14.4" customHeight="1" x14ac:dyDescent="0.3">
      <c r="A30" s="175"/>
      <c r="B30" s="176"/>
      <c r="C30" s="177"/>
      <c r="D30" s="27" t="s">
        <v>25</v>
      </c>
      <c r="E30" s="17">
        <f t="shared" si="7"/>
        <v>0</v>
      </c>
      <c r="F30" s="17">
        <f t="shared" si="7"/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f>P33</f>
        <v>0</v>
      </c>
      <c r="Q30" s="17">
        <v>0</v>
      </c>
      <c r="R30" s="17">
        <v>0</v>
      </c>
      <c r="S30" s="17">
        <f>S33</f>
        <v>0</v>
      </c>
      <c r="T30" s="17">
        <v>0</v>
      </c>
      <c r="U30" s="17">
        <v>0</v>
      </c>
      <c r="V30" s="17">
        <f>V33</f>
        <v>0</v>
      </c>
      <c r="W30" s="17">
        <v>0</v>
      </c>
      <c r="X30" s="17">
        <v>0</v>
      </c>
      <c r="Y30" s="17">
        <f>Y33</f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f>AO33</f>
        <v>0</v>
      </c>
      <c r="AP30" s="17">
        <v>0</v>
      </c>
      <c r="AQ30" s="17">
        <v>0</v>
      </c>
      <c r="AR30" s="29"/>
      <c r="AS30" s="24"/>
    </row>
    <row r="31" spans="1:45" s="26" customFormat="1" ht="36" customHeight="1" x14ac:dyDescent="0.25">
      <c r="A31" s="175"/>
      <c r="B31" s="176"/>
      <c r="C31" s="177"/>
      <c r="D31" s="27" t="s">
        <v>26</v>
      </c>
      <c r="E31" s="17">
        <f t="shared" si="7"/>
        <v>0</v>
      </c>
      <c r="F31" s="17">
        <f t="shared" si="7"/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24"/>
      <c r="AS31" s="24"/>
    </row>
    <row r="32" spans="1:45" s="26" customFormat="1" ht="12" customHeight="1" x14ac:dyDescent="0.25">
      <c r="A32" s="175"/>
      <c r="B32" s="176"/>
      <c r="C32" s="177"/>
      <c r="D32" s="27" t="s">
        <v>27</v>
      </c>
      <c r="E32" s="17">
        <f t="shared" si="7"/>
        <v>5362.6</v>
      </c>
      <c r="F32" s="17">
        <f t="shared" si="7"/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f>W16</f>
        <v>93.7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f>AC21</f>
        <v>425.4</v>
      </c>
      <c r="AD32" s="17">
        <v>0</v>
      </c>
      <c r="AE32" s="17">
        <v>0</v>
      </c>
      <c r="AF32" s="17">
        <f>AF21</f>
        <v>1900.2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f>AL21+AL16</f>
        <v>2943.3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30"/>
      <c r="AS32" s="30"/>
    </row>
    <row r="33" spans="1:45" s="26" customFormat="1" ht="37.5" hidden="1" customHeight="1" x14ac:dyDescent="0.2">
      <c r="A33" s="175"/>
      <c r="B33" s="176"/>
      <c r="C33" s="177"/>
      <c r="D33" s="48"/>
      <c r="E33" s="17">
        <f t="shared" si="7"/>
        <v>0</v>
      </c>
      <c r="F33" s="17">
        <f t="shared" si="7"/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32"/>
      <c r="AS33" s="33"/>
    </row>
    <row r="34" spans="1:45" s="26" customFormat="1" ht="23.25" hidden="1" customHeight="1" x14ac:dyDescent="0.2">
      <c r="A34" s="175"/>
      <c r="B34" s="176"/>
      <c r="C34" s="17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AS34" s="33"/>
    </row>
    <row r="35" spans="1:45" s="26" customFormat="1" ht="14.25" hidden="1" customHeight="1" x14ac:dyDescent="0.2">
      <c r="A35" s="175"/>
      <c r="B35" s="176"/>
      <c r="C35" s="17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2"/>
      <c r="AS35" s="33"/>
    </row>
    <row r="36" spans="1:45" s="26" customFormat="1" ht="12" hidden="1" customHeight="1" x14ac:dyDescent="0.2">
      <c r="A36" s="175"/>
      <c r="B36" s="176"/>
      <c r="C36" s="17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AS36" s="33"/>
    </row>
    <row r="37" spans="1:45" s="26" customFormat="1" ht="12" hidden="1" customHeight="1" x14ac:dyDescent="0.2">
      <c r="A37" s="175"/>
      <c r="B37" s="176"/>
      <c r="C37" s="17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AS37" s="33"/>
    </row>
    <row r="38" spans="1:45" s="26" customFormat="1" ht="81" customHeight="1" x14ac:dyDescent="0.25">
      <c r="A38" s="175"/>
      <c r="B38" s="176"/>
      <c r="C38" s="177"/>
      <c r="D38" s="27" t="s">
        <v>41</v>
      </c>
      <c r="E38" s="25">
        <v>0</v>
      </c>
      <c r="F38" s="25">
        <f>U38</f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8">
        <v>0</v>
      </c>
      <c r="AR38" s="55"/>
      <c r="AS38" s="56"/>
    </row>
    <row r="39" spans="1:45" s="26" customFormat="1" ht="49.2" customHeight="1" x14ac:dyDescent="0.25">
      <c r="A39" s="178"/>
      <c r="B39" s="179"/>
      <c r="C39" s="180"/>
      <c r="D39" s="16" t="s">
        <v>61</v>
      </c>
      <c r="E39" s="25"/>
      <c r="F39" s="25"/>
      <c r="G39" s="25"/>
      <c r="H39" s="25"/>
      <c r="I39" s="25"/>
      <c r="J39" s="25"/>
      <c r="K39" s="25"/>
      <c r="L39" s="25">
        <v>15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8"/>
      <c r="AR39" s="55"/>
      <c r="AS39" s="56"/>
    </row>
    <row r="40" spans="1:45" s="26" customFormat="1" ht="15" customHeight="1" x14ac:dyDescent="0.25">
      <c r="A40" s="153" t="s">
        <v>44</v>
      </c>
      <c r="B40" s="153"/>
      <c r="C40" s="153"/>
      <c r="D40" s="27" t="s">
        <v>29</v>
      </c>
      <c r="E40" s="25">
        <f t="shared" ref="E40:F44" si="10">H40+K40+N40+Q40+T40+W40+Z40+AC40+AF40+AI40+AL40+AO40</f>
        <v>5362.6</v>
      </c>
      <c r="F40" s="25">
        <f t="shared" si="10"/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f t="shared" ref="N40:O40" si="11">N42+N43</f>
        <v>0</v>
      </c>
      <c r="O40" s="25">
        <f t="shared" si="11"/>
        <v>0</v>
      </c>
      <c r="P40" s="25">
        <v>0</v>
      </c>
      <c r="Q40" s="25">
        <f t="shared" ref="Q40:V40" si="12">Q42+Q43</f>
        <v>0</v>
      </c>
      <c r="R40" s="25">
        <f t="shared" si="12"/>
        <v>0</v>
      </c>
      <c r="S40" s="25">
        <f t="shared" si="12"/>
        <v>0</v>
      </c>
      <c r="T40" s="25">
        <f t="shared" si="12"/>
        <v>0</v>
      </c>
      <c r="U40" s="25">
        <f t="shared" si="12"/>
        <v>0</v>
      </c>
      <c r="V40" s="25">
        <f t="shared" si="12"/>
        <v>0</v>
      </c>
      <c r="W40" s="25">
        <f>W42+W43</f>
        <v>93.7</v>
      </c>
      <c r="X40" s="25">
        <f>X42+X43</f>
        <v>0</v>
      </c>
      <c r="Y40" s="25">
        <v>0</v>
      </c>
      <c r="Z40" s="25">
        <f>Z42+Z43</f>
        <v>0</v>
      </c>
      <c r="AA40" s="25">
        <f>AA42+AA43</f>
        <v>0</v>
      </c>
      <c r="AB40" s="25">
        <v>0</v>
      </c>
      <c r="AC40" s="25">
        <f>AC42+AC43</f>
        <v>425.4</v>
      </c>
      <c r="AD40" s="25">
        <f>AD42+AD43</f>
        <v>0</v>
      </c>
      <c r="AE40" s="25">
        <v>0</v>
      </c>
      <c r="AF40" s="25">
        <f>AF42+AF43</f>
        <v>1900.2</v>
      </c>
      <c r="AG40" s="25">
        <f>AG42+AG43</f>
        <v>0</v>
      </c>
      <c r="AH40" s="25">
        <v>0</v>
      </c>
      <c r="AI40" s="25">
        <f>AI42+AI43</f>
        <v>0</v>
      </c>
      <c r="AJ40" s="25">
        <f>AJ42+AJ43</f>
        <v>0</v>
      </c>
      <c r="AK40" s="25">
        <v>0</v>
      </c>
      <c r="AL40" s="25">
        <f>AL42+AL43</f>
        <v>2943.3</v>
      </c>
      <c r="AM40" s="25">
        <f>AM43</f>
        <v>0</v>
      </c>
      <c r="AN40" s="25">
        <v>0</v>
      </c>
      <c r="AO40" s="25">
        <f>AO42+AO43</f>
        <v>0</v>
      </c>
      <c r="AP40" s="25">
        <v>0</v>
      </c>
      <c r="AQ40" s="28">
        <v>0</v>
      </c>
      <c r="AR40" s="24"/>
      <c r="AS40" s="24"/>
    </row>
    <row r="41" spans="1:45" s="18" customFormat="1" ht="15" customHeight="1" x14ac:dyDescent="0.3">
      <c r="A41" s="153"/>
      <c r="B41" s="153"/>
      <c r="C41" s="153"/>
      <c r="D41" s="27" t="s">
        <v>25</v>
      </c>
      <c r="E41" s="17">
        <f t="shared" si="10"/>
        <v>0</v>
      </c>
      <c r="F41" s="17">
        <f t="shared" si="10"/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f>P44</f>
        <v>0</v>
      </c>
      <c r="Q41" s="17">
        <v>0</v>
      </c>
      <c r="R41" s="17">
        <v>0</v>
      </c>
      <c r="S41" s="17">
        <f>S44</f>
        <v>0</v>
      </c>
      <c r="T41" s="17">
        <v>0</v>
      </c>
      <c r="U41" s="17">
        <v>0</v>
      </c>
      <c r="V41" s="17">
        <f>V44</f>
        <v>0</v>
      </c>
      <c r="W41" s="17">
        <v>0</v>
      </c>
      <c r="X41" s="17">
        <v>0</v>
      </c>
      <c r="Y41" s="17">
        <f>Y44</f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f>AO44</f>
        <v>0</v>
      </c>
      <c r="AP41" s="17">
        <v>0</v>
      </c>
      <c r="AQ41" s="17">
        <v>0</v>
      </c>
      <c r="AR41" s="29"/>
      <c r="AS41" s="24"/>
    </row>
    <row r="42" spans="1:45" s="26" customFormat="1" ht="34.200000000000003" customHeight="1" x14ac:dyDescent="0.25">
      <c r="A42" s="153"/>
      <c r="B42" s="153"/>
      <c r="C42" s="153"/>
      <c r="D42" s="27" t="s">
        <v>26</v>
      </c>
      <c r="E42" s="17">
        <f t="shared" si="10"/>
        <v>0</v>
      </c>
      <c r="F42" s="17">
        <f t="shared" si="10"/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24"/>
      <c r="AS42" s="24"/>
    </row>
    <row r="43" spans="1:45" s="26" customFormat="1" ht="12.6" customHeight="1" x14ac:dyDescent="0.25">
      <c r="A43" s="153"/>
      <c r="B43" s="153"/>
      <c r="C43" s="153"/>
      <c r="D43" s="27" t="s">
        <v>27</v>
      </c>
      <c r="E43" s="17">
        <f t="shared" si="10"/>
        <v>5362.6</v>
      </c>
      <c r="F43" s="17">
        <f t="shared" si="10"/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f>W32</f>
        <v>93.7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f>AC32</f>
        <v>425.4</v>
      </c>
      <c r="AD43" s="17">
        <v>0</v>
      </c>
      <c r="AE43" s="17">
        <v>0</v>
      </c>
      <c r="AF43" s="17">
        <f>AF32</f>
        <v>1900.2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f>AL32</f>
        <v>2943.3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30"/>
      <c r="AS43" s="30"/>
    </row>
    <row r="44" spans="1:45" s="26" customFormat="1" ht="37.5" hidden="1" customHeight="1" x14ac:dyDescent="0.2">
      <c r="A44" s="153"/>
      <c r="B44" s="153"/>
      <c r="C44" s="153"/>
      <c r="D44" s="48"/>
      <c r="E44" s="17">
        <f t="shared" si="10"/>
        <v>0</v>
      </c>
      <c r="F44" s="17">
        <f t="shared" si="10"/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32"/>
      <c r="AS44" s="33"/>
    </row>
    <row r="45" spans="1:45" s="26" customFormat="1" ht="23.25" hidden="1" customHeight="1" x14ac:dyDescent="0.2">
      <c r="A45" s="153"/>
      <c r="B45" s="153"/>
      <c r="C45" s="153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2"/>
      <c r="AS45" s="33"/>
    </row>
    <row r="46" spans="1:45" s="26" customFormat="1" ht="14.25" hidden="1" customHeight="1" x14ac:dyDescent="0.2">
      <c r="A46" s="153"/>
      <c r="B46" s="153"/>
      <c r="C46" s="153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AS46" s="33"/>
    </row>
    <row r="47" spans="1:45" s="26" customFormat="1" ht="12" hidden="1" customHeight="1" x14ac:dyDescent="0.2">
      <c r="A47" s="153"/>
      <c r="B47" s="153"/>
      <c r="C47" s="153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2"/>
      <c r="AS47" s="33"/>
    </row>
    <row r="48" spans="1:45" s="26" customFormat="1" ht="12" hidden="1" customHeight="1" x14ac:dyDescent="0.2">
      <c r="A48" s="153"/>
      <c r="B48" s="153"/>
      <c r="C48" s="153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2"/>
      <c r="AS48" s="33"/>
    </row>
    <row r="49" spans="1:45" s="26" customFormat="1" ht="69.599999999999994" customHeight="1" x14ac:dyDescent="0.25">
      <c r="A49" s="153"/>
      <c r="B49" s="153"/>
      <c r="C49" s="153"/>
      <c r="D49" s="27" t="s">
        <v>41</v>
      </c>
      <c r="E49" s="25">
        <v>0</v>
      </c>
      <c r="F49" s="25">
        <f>U49</f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8">
        <v>0</v>
      </c>
      <c r="AR49" s="55"/>
      <c r="AS49" s="56"/>
    </row>
    <row r="50" spans="1:45" s="26" customFormat="1" ht="12" hidden="1" x14ac:dyDescent="0.2">
      <c r="A50" s="57"/>
      <c r="B50" s="31"/>
      <c r="C50" s="31"/>
      <c r="D50" s="31"/>
      <c r="E50" s="58"/>
      <c r="F50" s="58"/>
      <c r="G50" s="59"/>
      <c r="H50" s="31"/>
      <c r="I50" s="31"/>
      <c r="J50" s="31"/>
      <c r="K50" s="31"/>
      <c r="L50" s="31"/>
      <c r="M50" s="31"/>
      <c r="N50" s="31"/>
      <c r="O50" s="31"/>
      <c r="P50" s="31"/>
      <c r="Q50" s="58"/>
      <c r="R50" s="58"/>
      <c r="S50" s="31"/>
      <c r="T50" s="31"/>
      <c r="U50" s="31"/>
      <c r="V50" s="31"/>
      <c r="W50" s="58"/>
      <c r="X50" s="58"/>
      <c r="Y50" s="31"/>
      <c r="Z50" s="58"/>
      <c r="AA50" s="58"/>
      <c r="AB50" s="31"/>
      <c r="AC50" s="31"/>
      <c r="AD50" s="31"/>
      <c r="AE50" s="31"/>
      <c r="AF50" s="31"/>
      <c r="AG50" s="31"/>
      <c r="AH50" s="31"/>
      <c r="AI50" s="58"/>
      <c r="AJ50" s="58"/>
      <c r="AK50" s="31"/>
      <c r="AL50" s="31"/>
      <c r="AM50" s="58"/>
      <c r="AN50" s="31"/>
      <c r="AO50" s="58"/>
      <c r="AP50" s="31"/>
      <c r="AQ50" s="31"/>
    </row>
    <row r="51" spans="1:45" s="26" customFormat="1" ht="12.6" customHeight="1" x14ac:dyDescent="0.25">
      <c r="A51" s="153" t="s">
        <v>45</v>
      </c>
      <c r="B51" s="153"/>
      <c r="C51" s="153"/>
      <c r="D51" s="27" t="s">
        <v>29</v>
      </c>
      <c r="E51" s="25">
        <f t="shared" ref="E51:F55" si="13">H51+K51+N51+Q51+T51+W51+Z51+AC51+AF51+AI51+AL51+AO51</f>
        <v>2943.3</v>
      </c>
      <c r="F51" s="25">
        <f t="shared" si="13"/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f t="shared" ref="N51:O51" si="14">N53+N54</f>
        <v>0</v>
      </c>
      <c r="O51" s="25">
        <f t="shared" si="14"/>
        <v>0</v>
      </c>
      <c r="P51" s="25">
        <v>0</v>
      </c>
      <c r="Q51" s="25">
        <f t="shared" ref="Q51:V51" si="15">Q53+Q54</f>
        <v>0</v>
      </c>
      <c r="R51" s="25">
        <f t="shared" si="15"/>
        <v>0</v>
      </c>
      <c r="S51" s="25">
        <f t="shared" si="15"/>
        <v>0</v>
      </c>
      <c r="T51" s="25">
        <f t="shared" si="15"/>
        <v>0</v>
      </c>
      <c r="U51" s="25">
        <f t="shared" si="15"/>
        <v>0</v>
      </c>
      <c r="V51" s="25">
        <f t="shared" si="15"/>
        <v>0</v>
      </c>
      <c r="W51" s="25">
        <f>W53+W54</f>
        <v>0</v>
      </c>
      <c r="X51" s="25">
        <f>X53+X54</f>
        <v>0</v>
      </c>
      <c r="Y51" s="25">
        <v>0</v>
      </c>
      <c r="Z51" s="25">
        <f>Z53+Z54</f>
        <v>0</v>
      </c>
      <c r="AA51" s="25">
        <f>AA53+AA54</f>
        <v>0</v>
      </c>
      <c r="AB51" s="25">
        <v>0</v>
      </c>
      <c r="AC51" s="25">
        <f>AC53+AC54</f>
        <v>0</v>
      </c>
      <c r="AD51" s="25">
        <f>AD53+AD54</f>
        <v>0</v>
      </c>
      <c r="AE51" s="25">
        <v>0</v>
      </c>
      <c r="AF51" s="25">
        <f>AF53+AF54</f>
        <v>0</v>
      </c>
      <c r="AG51" s="25">
        <f>AG53+AG54</f>
        <v>0</v>
      </c>
      <c r="AH51" s="25">
        <v>0</v>
      </c>
      <c r="AI51" s="25">
        <f>AI53+AI54</f>
        <v>0</v>
      </c>
      <c r="AJ51" s="25">
        <f>AJ53+AJ54</f>
        <v>0</v>
      </c>
      <c r="AK51" s="25">
        <v>0</v>
      </c>
      <c r="AL51" s="25">
        <f>AL53+AL54</f>
        <v>2943.3</v>
      </c>
      <c r="AM51" s="25">
        <f>AM54</f>
        <v>0</v>
      </c>
      <c r="AN51" s="25">
        <v>0</v>
      </c>
      <c r="AO51" s="25">
        <f>AO53+AO54</f>
        <v>0</v>
      </c>
      <c r="AP51" s="25">
        <v>0</v>
      </c>
      <c r="AQ51" s="28">
        <v>0</v>
      </c>
      <c r="AR51" s="24"/>
      <c r="AS51" s="24"/>
    </row>
    <row r="52" spans="1:45" s="18" customFormat="1" ht="18" customHeight="1" x14ac:dyDescent="0.3">
      <c r="A52" s="153"/>
      <c r="B52" s="153"/>
      <c r="C52" s="153"/>
      <c r="D52" s="27" t="s">
        <v>25</v>
      </c>
      <c r="E52" s="17">
        <f t="shared" si="13"/>
        <v>0</v>
      </c>
      <c r="F52" s="17">
        <f t="shared" si="13"/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f>P55</f>
        <v>0</v>
      </c>
      <c r="Q52" s="17">
        <v>0</v>
      </c>
      <c r="R52" s="17">
        <v>0</v>
      </c>
      <c r="S52" s="17">
        <f>S55</f>
        <v>0</v>
      </c>
      <c r="T52" s="17">
        <v>0</v>
      </c>
      <c r="U52" s="17">
        <v>0</v>
      </c>
      <c r="V52" s="17">
        <f>V55</f>
        <v>0</v>
      </c>
      <c r="W52" s="17">
        <v>0</v>
      </c>
      <c r="X52" s="17">
        <v>0</v>
      </c>
      <c r="Y52" s="17">
        <f>Y55</f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f>AO55</f>
        <v>0</v>
      </c>
      <c r="AP52" s="17">
        <v>0</v>
      </c>
      <c r="AQ52" s="17">
        <v>0</v>
      </c>
      <c r="AR52" s="29"/>
      <c r="AS52" s="24"/>
    </row>
    <row r="53" spans="1:45" s="26" customFormat="1" ht="33" customHeight="1" x14ac:dyDescent="0.25">
      <c r="A53" s="153"/>
      <c r="B53" s="153"/>
      <c r="C53" s="153"/>
      <c r="D53" s="27" t="s">
        <v>26</v>
      </c>
      <c r="E53" s="17">
        <f t="shared" si="13"/>
        <v>0</v>
      </c>
      <c r="F53" s="17">
        <f t="shared" si="13"/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24"/>
      <c r="AS53" s="24"/>
    </row>
    <row r="54" spans="1:45" s="26" customFormat="1" ht="21" customHeight="1" x14ac:dyDescent="0.25">
      <c r="A54" s="153"/>
      <c r="B54" s="153"/>
      <c r="C54" s="153"/>
      <c r="D54" s="27" t="s">
        <v>27</v>
      </c>
      <c r="E54" s="17">
        <f t="shared" si="13"/>
        <v>2943.3</v>
      </c>
      <c r="F54" s="17">
        <f t="shared" si="13"/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f>AL43</f>
        <v>2943.3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30"/>
      <c r="AS54" s="30"/>
    </row>
    <row r="55" spans="1:45" s="26" customFormat="1" ht="37.5" hidden="1" customHeight="1" x14ac:dyDescent="0.2">
      <c r="A55" s="153"/>
      <c r="B55" s="153"/>
      <c r="C55" s="153"/>
      <c r="D55" s="48"/>
      <c r="E55" s="17">
        <f t="shared" si="13"/>
        <v>0</v>
      </c>
      <c r="F55" s="17">
        <f t="shared" si="13"/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32"/>
      <c r="AS55" s="33"/>
    </row>
    <row r="56" spans="1:45" s="26" customFormat="1" ht="23.25" hidden="1" customHeight="1" x14ac:dyDescent="0.2">
      <c r="A56" s="153"/>
      <c r="B56" s="153"/>
      <c r="C56" s="153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2"/>
      <c r="AS56" s="33"/>
    </row>
    <row r="57" spans="1:45" s="26" customFormat="1" ht="14.25" hidden="1" customHeight="1" x14ac:dyDescent="0.2">
      <c r="A57" s="153"/>
      <c r="B57" s="153"/>
      <c r="C57" s="153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2"/>
      <c r="AS57" s="33"/>
    </row>
    <row r="58" spans="1:45" s="26" customFormat="1" ht="12" hidden="1" customHeight="1" x14ac:dyDescent="0.2">
      <c r="A58" s="153"/>
      <c r="B58" s="153"/>
      <c r="C58" s="153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2"/>
      <c r="AS58" s="33"/>
    </row>
    <row r="59" spans="1:45" s="26" customFormat="1" ht="12" hidden="1" customHeight="1" x14ac:dyDescent="0.2">
      <c r="A59" s="153"/>
      <c r="B59" s="153"/>
      <c r="C59" s="153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2"/>
      <c r="AS59" s="33"/>
    </row>
    <row r="60" spans="1:45" s="26" customFormat="1" ht="76.2" customHeight="1" x14ac:dyDescent="0.25">
      <c r="A60" s="153"/>
      <c r="B60" s="153"/>
      <c r="C60" s="153"/>
      <c r="D60" s="27" t="s">
        <v>41</v>
      </c>
      <c r="E60" s="25">
        <v>0</v>
      </c>
      <c r="F60" s="25">
        <f>U60</f>
        <v>60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60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8">
        <v>0</v>
      </c>
      <c r="AR60" s="55"/>
      <c r="AS60" s="56"/>
    </row>
    <row r="61" spans="1:45" s="26" customFormat="1" ht="14.4" customHeight="1" x14ac:dyDescent="0.25">
      <c r="A61" s="157" t="s">
        <v>46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9"/>
    </row>
    <row r="62" spans="1:45" s="26" customFormat="1" ht="18" customHeight="1" x14ac:dyDescent="0.25">
      <c r="A62" s="153" t="s">
        <v>47</v>
      </c>
      <c r="B62" s="153"/>
      <c r="C62" s="153"/>
      <c r="D62" s="27" t="s">
        <v>29</v>
      </c>
      <c r="E62" s="25">
        <f t="shared" ref="E62:F66" si="16">H62+K62+N62+Q62+T62+W62+Z62+AC62+AF62+AI62+AL62+AO62</f>
        <v>5362.6</v>
      </c>
      <c r="F62" s="25">
        <f t="shared" si="16"/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f t="shared" ref="N62:O62" si="17">N64+N65</f>
        <v>0</v>
      </c>
      <c r="O62" s="25">
        <f t="shared" si="17"/>
        <v>0</v>
      </c>
      <c r="P62" s="25">
        <v>0</v>
      </c>
      <c r="Q62" s="25">
        <f t="shared" ref="Q62:V62" si="18">Q64+Q65</f>
        <v>0</v>
      </c>
      <c r="R62" s="25">
        <f t="shared" si="18"/>
        <v>0</v>
      </c>
      <c r="S62" s="25">
        <f t="shared" si="18"/>
        <v>0</v>
      </c>
      <c r="T62" s="25">
        <f t="shared" si="18"/>
        <v>0</v>
      </c>
      <c r="U62" s="25">
        <f t="shared" si="18"/>
        <v>0</v>
      </c>
      <c r="V62" s="25">
        <f t="shared" si="18"/>
        <v>0</v>
      </c>
      <c r="W62" s="25">
        <f>W64+W65</f>
        <v>93.7</v>
      </c>
      <c r="X62" s="25">
        <f>X64+X65</f>
        <v>0</v>
      </c>
      <c r="Y62" s="25">
        <v>0</v>
      </c>
      <c r="Z62" s="25">
        <f>Z64+Z65</f>
        <v>0</v>
      </c>
      <c r="AA62" s="25">
        <f>AA64+AA65</f>
        <v>0</v>
      </c>
      <c r="AB62" s="25">
        <v>0</v>
      </c>
      <c r="AC62" s="25">
        <f>AC64+AC65</f>
        <v>425.4</v>
      </c>
      <c r="AD62" s="25">
        <f>AD64+AD65</f>
        <v>0</v>
      </c>
      <c r="AE62" s="25">
        <v>0</v>
      </c>
      <c r="AF62" s="25">
        <f>AF64+AF65</f>
        <v>1900.2</v>
      </c>
      <c r="AG62" s="25">
        <f>AG64+AG65</f>
        <v>0</v>
      </c>
      <c r="AH62" s="25">
        <v>0</v>
      </c>
      <c r="AI62" s="25">
        <f>AI64+AI65</f>
        <v>0</v>
      </c>
      <c r="AJ62" s="25">
        <f>AJ64+AJ65</f>
        <v>0</v>
      </c>
      <c r="AK62" s="25">
        <v>0</v>
      </c>
      <c r="AL62" s="25">
        <f>AL64+AL65</f>
        <v>2943.3</v>
      </c>
      <c r="AM62" s="25">
        <f>AM65</f>
        <v>0</v>
      </c>
      <c r="AN62" s="25">
        <v>0</v>
      </c>
      <c r="AO62" s="25">
        <f>AO64+AO65</f>
        <v>0</v>
      </c>
      <c r="AP62" s="25">
        <v>0</v>
      </c>
      <c r="AQ62" s="28">
        <v>0</v>
      </c>
      <c r="AR62" s="24"/>
      <c r="AS62" s="24"/>
    </row>
    <row r="63" spans="1:45" s="18" customFormat="1" ht="16.2" customHeight="1" x14ac:dyDescent="0.3">
      <c r="A63" s="153"/>
      <c r="B63" s="153"/>
      <c r="C63" s="153"/>
      <c r="D63" s="27" t="s">
        <v>25</v>
      </c>
      <c r="E63" s="17">
        <f t="shared" si="16"/>
        <v>0</v>
      </c>
      <c r="F63" s="17">
        <f t="shared" si="16"/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f>P66</f>
        <v>0</v>
      </c>
      <c r="Q63" s="17">
        <v>0</v>
      </c>
      <c r="R63" s="17">
        <v>0</v>
      </c>
      <c r="S63" s="17">
        <f>S66</f>
        <v>0</v>
      </c>
      <c r="T63" s="17">
        <v>0</v>
      </c>
      <c r="U63" s="17">
        <v>0</v>
      </c>
      <c r="V63" s="17">
        <f>V66</f>
        <v>0</v>
      </c>
      <c r="W63" s="17">
        <v>0</v>
      </c>
      <c r="X63" s="17">
        <v>0</v>
      </c>
      <c r="Y63" s="17">
        <f>Y66</f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f>AO66</f>
        <v>0</v>
      </c>
      <c r="AP63" s="17">
        <v>0</v>
      </c>
      <c r="AQ63" s="17">
        <v>0</v>
      </c>
      <c r="AR63" s="29"/>
      <c r="AS63" s="24"/>
    </row>
    <row r="64" spans="1:45" s="26" customFormat="1" ht="33.6" customHeight="1" x14ac:dyDescent="0.25">
      <c r="A64" s="153"/>
      <c r="B64" s="153"/>
      <c r="C64" s="153"/>
      <c r="D64" s="27" t="s">
        <v>26</v>
      </c>
      <c r="E64" s="17">
        <f t="shared" si="16"/>
        <v>0</v>
      </c>
      <c r="F64" s="17">
        <f t="shared" si="16"/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0</v>
      </c>
      <c r="AR64" s="24"/>
      <c r="AS64" s="24"/>
    </row>
    <row r="65" spans="1:45" s="26" customFormat="1" ht="16.2" customHeight="1" x14ac:dyDescent="0.25">
      <c r="A65" s="153"/>
      <c r="B65" s="153"/>
      <c r="C65" s="153"/>
      <c r="D65" s="27" t="s">
        <v>27</v>
      </c>
      <c r="E65" s="17">
        <f t="shared" si="16"/>
        <v>5362.6</v>
      </c>
      <c r="F65" s="17">
        <f t="shared" si="16"/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f>W32</f>
        <v>93.7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f>AC32</f>
        <v>425.4</v>
      </c>
      <c r="AD65" s="17">
        <v>0</v>
      </c>
      <c r="AE65" s="17">
        <v>0</v>
      </c>
      <c r="AF65" s="17">
        <f>AF32</f>
        <v>1900.2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f>AL54</f>
        <v>2943.3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30"/>
      <c r="AS65" s="30"/>
    </row>
    <row r="66" spans="1:45" s="26" customFormat="1" ht="37.5" hidden="1" customHeight="1" x14ac:dyDescent="0.2">
      <c r="A66" s="153"/>
      <c r="B66" s="153"/>
      <c r="C66" s="153"/>
      <c r="D66" s="48"/>
      <c r="E66" s="17">
        <f t="shared" si="16"/>
        <v>0</v>
      </c>
      <c r="F66" s="17">
        <f t="shared" si="16"/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32"/>
      <c r="AS66" s="33"/>
    </row>
    <row r="67" spans="1:45" s="26" customFormat="1" ht="23.25" hidden="1" customHeight="1" x14ac:dyDescent="0.2">
      <c r="A67" s="153"/>
      <c r="B67" s="153"/>
      <c r="C67" s="153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2"/>
      <c r="AS67" s="33"/>
    </row>
    <row r="68" spans="1:45" s="26" customFormat="1" ht="14.25" hidden="1" customHeight="1" x14ac:dyDescent="0.2">
      <c r="A68" s="153"/>
      <c r="B68" s="153"/>
      <c r="C68" s="153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2"/>
      <c r="AS68" s="33"/>
    </row>
    <row r="69" spans="1:45" s="26" customFormat="1" ht="12" hidden="1" customHeight="1" x14ac:dyDescent="0.2">
      <c r="A69" s="153"/>
      <c r="B69" s="153"/>
      <c r="C69" s="153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2"/>
      <c r="AS69" s="33"/>
    </row>
    <row r="70" spans="1:45" s="26" customFormat="1" ht="12" hidden="1" customHeight="1" x14ac:dyDescent="0.2">
      <c r="A70" s="153"/>
      <c r="B70" s="153"/>
      <c r="C70" s="153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2"/>
      <c r="AS70" s="33"/>
    </row>
    <row r="71" spans="1:45" s="26" customFormat="1" ht="74.400000000000006" customHeight="1" x14ac:dyDescent="0.25">
      <c r="A71" s="153"/>
      <c r="B71" s="153"/>
      <c r="C71" s="153"/>
      <c r="D71" s="27" t="s">
        <v>41</v>
      </c>
      <c r="E71" s="25">
        <v>0</v>
      </c>
      <c r="F71" s="25">
        <f>U71</f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8">
        <v>0</v>
      </c>
      <c r="AR71" s="55"/>
      <c r="AS71" s="56"/>
    </row>
    <row r="72" spans="1:45" s="11" customFormat="1" ht="36" customHeight="1" x14ac:dyDescent="0.25">
      <c r="A72" s="51"/>
      <c r="B72" s="51"/>
      <c r="C72" s="51"/>
      <c r="D72" s="53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2"/>
      <c r="AS72" s="52"/>
    </row>
    <row r="73" spans="1:45" s="11" customFormat="1" ht="14.4" customHeight="1" x14ac:dyDescent="0.3">
      <c r="A73" s="62"/>
      <c r="B73" s="1"/>
      <c r="C73" s="1"/>
      <c r="D73" s="1"/>
      <c r="E73" s="1"/>
      <c r="F73" s="1"/>
      <c r="G73" s="61"/>
      <c r="H73" s="156"/>
      <c r="I73" s="156"/>
      <c r="J73" s="156"/>
      <c r="K73" s="156"/>
      <c r="L73" s="156"/>
      <c r="M73" s="156"/>
      <c r="N73" s="156"/>
      <c r="O73" s="40"/>
      <c r="P73" s="40"/>
      <c r="Q73" s="40"/>
      <c r="R73" s="40"/>
      <c r="S73" s="40"/>
      <c r="T73" s="40"/>
      <c r="U73" s="40"/>
      <c r="V73" s="35"/>
      <c r="W73" s="35"/>
      <c r="X73" s="34"/>
      <c r="Y73" s="34"/>
      <c r="Z73" s="35"/>
      <c r="AA73" s="35"/>
      <c r="AB73" s="35"/>
      <c r="AC73" s="34"/>
      <c r="AD73" s="34"/>
      <c r="AE73" s="34"/>
      <c r="AF73" s="35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</row>
    <row r="74" spans="1:45" s="11" customFormat="1" ht="10.199999999999999" customHeight="1" x14ac:dyDescent="0.25">
      <c r="A74" s="154" t="s">
        <v>57</v>
      </c>
      <c r="B74" s="155"/>
      <c r="C74" s="155"/>
      <c r="D74" s="155"/>
      <c r="E74" s="155"/>
      <c r="F74" s="155"/>
      <c r="G74" s="40"/>
      <c r="H74" s="155"/>
      <c r="I74" s="156"/>
      <c r="J74" s="156"/>
      <c r="K74" s="156"/>
      <c r="L74" s="156"/>
      <c r="M74" s="156"/>
      <c r="N74" s="156"/>
      <c r="O74" s="156"/>
      <c r="P74" s="156"/>
      <c r="Q74" s="40"/>
      <c r="R74" s="61"/>
      <c r="S74" s="40"/>
      <c r="T74" s="61"/>
      <c r="U74" s="40"/>
      <c r="V74" s="34"/>
      <c r="W74" s="34"/>
      <c r="X74" s="35"/>
      <c r="Y74" s="34"/>
      <c r="Z74" s="35"/>
      <c r="AA74" s="34"/>
      <c r="AB74" s="34"/>
      <c r="AC74" s="34"/>
      <c r="AD74" s="34"/>
      <c r="AE74" s="34"/>
      <c r="AF74" s="34"/>
      <c r="AG74" s="34"/>
      <c r="AH74" s="34"/>
      <c r="AI74" s="35"/>
      <c r="AJ74" s="34"/>
      <c r="AK74" s="34"/>
      <c r="AL74" s="34"/>
      <c r="AM74" s="34"/>
      <c r="AN74" s="34"/>
      <c r="AO74" s="34"/>
      <c r="AP74" s="34"/>
      <c r="AQ74" s="34"/>
    </row>
    <row r="75" spans="1:45" s="11" customFormat="1" ht="31.2" customHeight="1" x14ac:dyDescent="0.25">
      <c r="A75" s="146" t="s">
        <v>56</v>
      </c>
      <c r="B75" s="146"/>
      <c r="C75" s="146"/>
      <c r="D75" s="146"/>
      <c r="E75" s="67"/>
      <c r="F75" s="67"/>
      <c r="G75" s="67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34"/>
      <c r="W75" s="35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</row>
    <row r="76" spans="1:45" s="38" customFormat="1" ht="14.4" x14ac:dyDescent="0.3">
      <c r="A76" s="68"/>
      <c r="B76" s="147" t="s">
        <v>33</v>
      </c>
      <c r="C76" s="148"/>
      <c r="D76" s="68"/>
      <c r="E76" s="68"/>
      <c r="F76" s="68"/>
      <c r="G76" s="40"/>
      <c r="H76" s="36"/>
      <c r="I76" s="36"/>
      <c r="J76" s="36"/>
      <c r="K76" s="36"/>
      <c r="L76" s="36"/>
      <c r="M76" s="152"/>
      <c r="N76" s="152"/>
      <c r="O76" s="152"/>
      <c r="P76" s="152"/>
      <c r="Q76" s="152"/>
      <c r="R76" s="152"/>
      <c r="S76" s="152"/>
      <c r="T76" s="36"/>
      <c r="U76" s="36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</row>
    <row r="77" spans="1:45" s="38" customFormat="1" ht="0.6" customHeight="1" x14ac:dyDescent="0.3">
      <c r="A77" s="149"/>
      <c r="B77" s="150"/>
      <c r="C77" s="150"/>
      <c r="D77" s="150"/>
      <c r="E77" s="150"/>
      <c r="F77" s="36"/>
      <c r="G77" s="36"/>
      <c r="H77" s="151"/>
      <c r="I77" s="151"/>
      <c r="J77" s="151"/>
      <c r="K77" s="151"/>
      <c r="L77" s="151"/>
      <c r="M77" s="151"/>
      <c r="N77" s="151"/>
      <c r="O77" s="36"/>
      <c r="P77" s="36"/>
      <c r="Q77" s="36"/>
      <c r="R77" s="36"/>
      <c r="S77" s="36"/>
      <c r="T77" s="36"/>
      <c r="U77" s="36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</row>
    <row r="78" spans="1:45" ht="14.4" hidden="1" customHeight="1" x14ac:dyDescent="0.25">
      <c r="A78" s="39"/>
      <c r="B78" s="40"/>
      <c r="C78" s="40"/>
      <c r="D78" s="40"/>
      <c r="E78" s="40"/>
      <c r="F78" s="40"/>
      <c r="G78" s="40"/>
      <c r="H78" s="150"/>
      <c r="I78" s="151"/>
      <c r="J78" s="151"/>
      <c r="K78" s="151"/>
      <c r="L78" s="151"/>
      <c r="M78" s="151"/>
      <c r="N78" s="151"/>
      <c r="O78" s="151"/>
      <c r="P78" s="151"/>
      <c r="Q78" s="36"/>
      <c r="R78" s="41"/>
      <c r="S78" s="36"/>
      <c r="T78" s="41"/>
      <c r="U78" s="36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</row>
    <row r="79" spans="1:45" ht="14.4" x14ac:dyDescent="0.3">
      <c r="A79" s="39"/>
      <c r="B79" s="40"/>
      <c r="C79" s="40"/>
      <c r="D79" s="40"/>
      <c r="E79" s="40"/>
      <c r="F79" s="40"/>
      <c r="G79" s="40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</row>
    <row r="80" spans="1:45" ht="3.6" customHeight="1" x14ac:dyDescent="0.3">
      <c r="A80" s="40"/>
      <c r="B80" s="40"/>
      <c r="C80" s="40"/>
      <c r="D80" s="40"/>
      <c r="E80" s="40"/>
      <c r="F80" s="40"/>
      <c r="G80" s="40"/>
      <c r="H80" s="36"/>
      <c r="I80" s="36"/>
      <c r="J80" s="36"/>
      <c r="K80" s="36"/>
      <c r="L80" s="36"/>
      <c r="M80" s="144"/>
      <c r="N80" s="144"/>
      <c r="O80" s="144"/>
      <c r="P80" s="144"/>
      <c r="Q80" s="36"/>
      <c r="R80" s="36"/>
      <c r="S80" s="36"/>
      <c r="T80" s="36"/>
      <c r="U80" s="36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</row>
    <row r="81" spans="1:43" s="45" customFormat="1" ht="15" customHeight="1" x14ac:dyDescent="0.25">
      <c r="A81" s="145" t="s">
        <v>35</v>
      </c>
      <c r="B81" s="145"/>
      <c r="C81" s="145"/>
      <c r="D81" s="43"/>
      <c r="E81" s="43"/>
      <c r="F81" s="43"/>
      <c r="G81" s="4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</row>
    <row r="82" spans="1:43" ht="13.95" customHeight="1" x14ac:dyDescent="0.3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</row>
    <row r="83" spans="1:43" x14ac:dyDescent="0.3"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43" x14ac:dyDescent="0.3"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43" x14ac:dyDescent="0.3">
      <c r="G85" s="46"/>
      <c r="H85" s="46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43" x14ac:dyDescent="0.3"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</sheetData>
  <mergeCells count="97">
    <mergeCell ref="M80:P80"/>
    <mergeCell ref="A81:C81"/>
    <mergeCell ref="B76:C76"/>
    <mergeCell ref="M76:S76"/>
    <mergeCell ref="A77:E77"/>
    <mergeCell ref="H77:N77"/>
    <mergeCell ref="H78:P78"/>
    <mergeCell ref="H79:U79"/>
    <mergeCell ref="A75:D75"/>
    <mergeCell ref="H75:U75"/>
    <mergeCell ref="A24:A28"/>
    <mergeCell ref="B24:B28"/>
    <mergeCell ref="C24:C28"/>
    <mergeCell ref="A40:C49"/>
    <mergeCell ref="A51:C60"/>
    <mergeCell ref="A61:AS61"/>
    <mergeCell ref="A62:C71"/>
    <mergeCell ref="H73:N73"/>
    <mergeCell ref="A74:F74"/>
    <mergeCell ref="H74:P74"/>
    <mergeCell ref="A18:A22"/>
    <mergeCell ref="B18:B22"/>
    <mergeCell ref="AR18:AR22"/>
    <mergeCell ref="AS18:AS22"/>
    <mergeCell ref="A13:A17"/>
    <mergeCell ref="B13:B17"/>
    <mergeCell ref="C13:C17"/>
    <mergeCell ref="AR13:AR17"/>
    <mergeCell ref="AS13:AS17"/>
    <mergeCell ref="AQ10:AQ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Q10:Q11"/>
    <mergeCell ref="R10:R11"/>
    <mergeCell ref="AE10:AE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L10:L11"/>
    <mergeCell ref="M10:M11"/>
    <mergeCell ref="N10:N11"/>
    <mergeCell ref="O10:O11"/>
    <mergeCell ref="P10:P11"/>
    <mergeCell ref="E10:E11"/>
    <mergeCell ref="F10:F11"/>
    <mergeCell ref="G10:G11"/>
    <mergeCell ref="H10:H11"/>
    <mergeCell ref="I10:I11"/>
    <mergeCell ref="AI9:AK9"/>
    <mergeCell ref="AL9:AN9"/>
    <mergeCell ref="AR8:AR11"/>
    <mergeCell ref="AS8:AS11"/>
    <mergeCell ref="H9:J9"/>
    <mergeCell ref="K9:M9"/>
    <mergeCell ref="N9:P9"/>
    <mergeCell ref="Q9:S9"/>
    <mergeCell ref="T9:V9"/>
    <mergeCell ref="W9:Y9"/>
    <mergeCell ref="Z9:AB9"/>
    <mergeCell ref="AC9:AE9"/>
    <mergeCell ref="S10:S11"/>
    <mergeCell ref="AO9:AQ9"/>
    <mergeCell ref="J10:J11"/>
    <mergeCell ref="K10:K11"/>
    <mergeCell ref="A5:U5"/>
    <mergeCell ref="C18:C23"/>
    <mergeCell ref="A29:C39"/>
    <mergeCell ref="B1:C1"/>
    <mergeCell ref="J1:W1"/>
    <mergeCell ref="B2:C2"/>
    <mergeCell ref="B3:C3"/>
    <mergeCell ref="T3:W3"/>
    <mergeCell ref="A6:V6"/>
    <mergeCell ref="A8:A11"/>
    <mergeCell ref="B8:B11"/>
    <mergeCell ref="C8:C11"/>
    <mergeCell ref="D8:D11"/>
    <mergeCell ref="E8:G9"/>
    <mergeCell ref="H8:AQ8"/>
    <mergeCell ref="AF9:AH9"/>
  </mergeCells>
  <printOptions horizontalCentered="1"/>
  <pageMargins left="0" right="0" top="0" bottom="0.15748031496062992" header="0.19685039370078741" footer="0.15748031496062992"/>
  <pageSetup paperSize="9" scale="82" orientation="landscape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9"/>
  <sheetViews>
    <sheetView topLeftCell="A6" workbookViewId="0">
      <pane xSplit="7" ySplit="7" topLeftCell="H13" activePane="bottomRight" state="frozen"/>
      <selection activeCell="A6" sqref="A6"/>
      <selection pane="topRight" activeCell="H6" sqref="H6"/>
      <selection pane="bottomLeft" activeCell="A13" sqref="A13"/>
      <selection pane="bottomRight" activeCell="B13" sqref="B13:B17"/>
    </sheetView>
  </sheetViews>
  <sheetFormatPr defaultColWidth="9.109375" defaultRowHeight="13.8" x14ac:dyDescent="0.3"/>
  <cols>
    <col min="1" max="1" width="6.6640625" style="1" customWidth="1"/>
    <col min="2" max="2" width="22.33203125" style="1" customWidth="1"/>
    <col min="3" max="3" width="17.44140625" style="1" customWidth="1"/>
    <col min="4" max="4" width="21.6640625" style="1" customWidth="1"/>
    <col min="5" max="5" width="9.6640625" style="1" customWidth="1"/>
    <col min="6" max="6" width="9.109375" style="1" customWidth="1"/>
    <col min="7" max="7" width="8.33203125" style="1" customWidth="1"/>
    <col min="8" max="9" width="4.6640625" style="1" customWidth="1"/>
    <col min="10" max="10" width="5.44140625" style="1" customWidth="1"/>
    <col min="11" max="11" width="4.6640625" style="1" customWidth="1"/>
    <col min="12" max="12" width="4.44140625" style="1" customWidth="1"/>
    <col min="13" max="13" width="5.44140625" style="1" customWidth="1"/>
    <col min="14" max="14" width="6" style="1" customWidth="1"/>
    <col min="15" max="15" width="4.33203125" style="1" customWidth="1"/>
    <col min="16" max="16" width="5.6640625" style="1" customWidth="1"/>
    <col min="17" max="17" width="4.44140625" style="1" customWidth="1"/>
    <col min="18" max="18" width="4.33203125" style="1" customWidth="1"/>
    <col min="19" max="19" width="5.6640625" style="1" customWidth="1"/>
    <col min="20" max="20" width="5" style="1" customWidth="1"/>
    <col min="21" max="21" width="4.6640625" style="1" customWidth="1"/>
    <col min="22" max="23" width="5.33203125" style="1" customWidth="1"/>
    <col min="24" max="24" width="4.88671875" style="1" customWidth="1"/>
    <col min="25" max="25" width="5.44140625" style="1" customWidth="1"/>
    <col min="26" max="26" width="4.5546875" style="1" customWidth="1"/>
    <col min="27" max="28" width="5.33203125" style="1" customWidth="1"/>
    <col min="29" max="29" width="5.44140625" style="1" customWidth="1"/>
    <col min="30" max="30" width="5.109375" style="1" customWidth="1"/>
    <col min="31" max="31" width="5.6640625" style="1" customWidth="1"/>
    <col min="32" max="32" width="6.33203125" style="1" customWidth="1"/>
    <col min="33" max="33" width="5.109375" style="1" customWidth="1"/>
    <col min="34" max="34" width="5.6640625" style="1" customWidth="1"/>
    <col min="35" max="35" width="4.6640625" style="1" customWidth="1"/>
    <col min="36" max="36" width="4.88671875" style="1" customWidth="1"/>
    <col min="37" max="37" width="5.88671875" style="1" customWidth="1"/>
    <col min="38" max="38" width="6.44140625" style="1" customWidth="1"/>
    <col min="39" max="39" width="6" style="1" customWidth="1"/>
    <col min="40" max="41" width="5.6640625" style="1" customWidth="1"/>
    <col min="42" max="42" width="5.109375" style="1" customWidth="1"/>
    <col min="43" max="43" width="5.44140625" style="1" customWidth="1"/>
    <col min="44" max="44" width="24.109375" style="1" customWidth="1"/>
    <col min="45" max="45" width="21.6640625" style="1" customWidth="1"/>
    <col min="46" max="16384" width="9.109375" style="1"/>
  </cols>
  <sheetData>
    <row r="1" spans="1:45" ht="46.2" customHeight="1" x14ac:dyDescent="0.3">
      <c r="B1" s="122"/>
      <c r="C1" s="122"/>
      <c r="D1" s="2"/>
      <c r="J1" s="160" t="s">
        <v>50</v>
      </c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3"/>
      <c r="Y1" s="49"/>
    </row>
    <row r="2" spans="1:45" ht="15.6" hidden="1" customHeight="1" x14ac:dyDescent="0.25">
      <c r="A2" s="5"/>
      <c r="B2" s="123"/>
      <c r="C2" s="123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49"/>
      <c r="W2" s="49"/>
      <c r="X2" s="49"/>
      <c r="Y2" s="49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8" customHeight="1" x14ac:dyDescent="0.3">
      <c r="A3" s="7"/>
      <c r="B3" s="122"/>
      <c r="C3" s="122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61" t="s">
        <v>0</v>
      </c>
      <c r="U3" s="161"/>
      <c r="V3" s="161"/>
      <c r="W3" s="161"/>
      <c r="X3" s="78"/>
      <c r="Y3" s="7"/>
    </row>
    <row r="4" spans="1:45" ht="13.2" customHeight="1" x14ac:dyDescent="0.25">
      <c r="A4" s="7"/>
      <c r="B4" s="2"/>
      <c r="C4" s="2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8"/>
      <c r="U4" s="49"/>
      <c r="V4" s="49"/>
      <c r="W4" s="8"/>
      <c r="X4" s="78"/>
      <c r="Y4" s="7"/>
    </row>
    <row r="5" spans="1:45" s="11" customFormat="1" ht="12" x14ac:dyDescent="0.25">
      <c r="A5" s="124" t="s">
        <v>58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1" customFormat="1" ht="18" customHeight="1" x14ac:dyDescent="0.25">
      <c r="A6" s="126" t="s">
        <v>67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"/>
      <c r="X6" s="10"/>
      <c r="Y6" s="10"/>
      <c r="Z6" s="12"/>
      <c r="AA6" s="10"/>
      <c r="AB6" s="10"/>
      <c r="AC6" s="10"/>
      <c r="AD6" s="12"/>
      <c r="AE6" s="10"/>
      <c r="AF6" s="10"/>
      <c r="AG6" s="10"/>
      <c r="AH6" s="10"/>
      <c r="AI6" s="12"/>
      <c r="AJ6" s="10"/>
      <c r="AK6" s="10"/>
      <c r="AL6" s="10"/>
      <c r="AM6" s="10"/>
      <c r="AN6" s="10"/>
      <c r="AO6" s="10"/>
      <c r="AP6" s="13"/>
      <c r="AQ6" s="10"/>
      <c r="AR6" s="10"/>
      <c r="AS6" s="10"/>
    </row>
    <row r="7" spans="1:45" s="11" customFormat="1" ht="10.95" hidden="1" customHeight="1" x14ac:dyDescent="0.2">
      <c r="A7" s="14"/>
    </row>
    <row r="8" spans="1:45" s="11" customFormat="1" ht="13.2" customHeight="1" x14ac:dyDescent="0.25">
      <c r="A8" s="127" t="s">
        <v>36</v>
      </c>
      <c r="B8" s="127" t="s">
        <v>1</v>
      </c>
      <c r="C8" s="127" t="s">
        <v>37</v>
      </c>
      <c r="D8" s="127" t="s">
        <v>2</v>
      </c>
      <c r="E8" s="162" t="s">
        <v>38</v>
      </c>
      <c r="F8" s="163"/>
      <c r="G8" s="164"/>
      <c r="H8" s="127" t="s">
        <v>3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 t="s">
        <v>4</v>
      </c>
      <c r="AS8" s="128" t="s">
        <v>5</v>
      </c>
    </row>
    <row r="9" spans="1:45" s="11" customFormat="1" ht="15.6" customHeight="1" x14ac:dyDescent="0.25">
      <c r="A9" s="127"/>
      <c r="B9" s="128"/>
      <c r="C9" s="127"/>
      <c r="D9" s="128"/>
      <c r="E9" s="165"/>
      <c r="F9" s="166"/>
      <c r="G9" s="167"/>
      <c r="H9" s="127" t="s">
        <v>6</v>
      </c>
      <c r="I9" s="127"/>
      <c r="J9" s="127"/>
      <c r="K9" s="127" t="s">
        <v>7</v>
      </c>
      <c r="L9" s="127"/>
      <c r="M9" s="127"/>
      <c r="N9" s="127" t="s">
        <v>8</v>
      </c>
      <c r="O9" s="127"/>
      <c r="P9" s="127"/>
      <c r="Q9" s="127" t="s">
        <v>9</v>
      </c>
      <c r="R9" s="127"/>
      <c r="S9" s="127"/>
      <c r="T9" s="127" t="s">
        <v>10</v>
      </c>
      <c r="U9" s="127"/>
      <c r="V9" s="127"/>
      <c r="W9" s="127" t="s">
        <v>11</v>
      </c>
      <c r="X9" s="127"/>
      <c r="Y9" s="127"/>
      <c r="Z9" s="127" t="s">
        <v>12</v>
      </c>
      <c r="AA9" s="127"/>
      <c r="AB9" s="127"/>
      <c r="AC9" s="127" t="s">
        <v>13</v>
      </c>
      <c r="AD9" s="127"/>
      <c r="AE9" s="127"/>
      <c r="AF9" s="127" t="s">
        <v>14</v>
      </c>
      <c r="AG9" s="127"/>
      <c r="AH9" s="127"/>
      <c r="AI9" s="127" t="s">
        <v>15</v>
      </c>
      <c r="AJ9" s="127"/>
      <c r="AK9" s="127"/>
      <c r="AL9" s="127" t="s">
        <v>16</v>
      </c>
      <c r="AM9" s="127"/>
      <c r="AN9" s="127"/>
      <c r="AO9" s="127" t="s">
        <v>17</v>
      </c>
      <c r="AP9" s="127"/>
      <c r="AQ9" s="127"/>
      <c r="AR9" s="127"/>
      <c r="AS9" s="128"/>
    </row>
    <row r="10" spans="1:45" s="11" customFormat="1" ht="44.4" customHeight="1" x14ac:dyDescent="0.25">
      <c r="A10" s="127"/>
      <c r="B10" s="128"/>
      <c r="C10" s="127"/>
      <c r="D10" s="128"/>
      <c r="E10" s="127" t="s">
        <v>18</v>
      </c>
      <c r="F10" s="127" t="s">
        <v>19</v>
      </c>
      <c r="G10" s="128" t="s">
        <v>20</v>
      </c>
      <c r="H10" s="127" t="s">
        <v>18</v>
      </c>
      <c r="I10" s="127" t="s">
        <v>21</v>
      </c>
      <c r="J10" s="128" t="s">
        <v>20</v>
      </c>
      <c r="K10" s="127" t="s">
        <v>18</v>
      </c>
      <c r="L10" s="127" t="s">
        <v>21</v>
      </c>
      <c r="M10" s="128" t="s">
        <v>20</v>
      </c>
      <c r="N10" s="127" t="s">
        <v>18</v>
      </c>
      <c r="O10" s="127" t="s">
        <v>21</v>
      </c>
      <c r="P10" s="128" t="s">
        <v>20</v>
      </c>
      <c r="Q10" s="127" t="s">
        <v>18</v>
      </c>
      <c r="R10" s="127" t="s">
        <v>21</v>
      </c>
      <c r="S10" s="128" t="s">
        <v>20</v>
      </c>
      <c r="T10" s="127" t="s">
        <v>18</v>
      </c>
      <c r="U10" s="127" t="s">
        <v>21</v>
      </c>
      <c r="V10" s="128" t="s">
        <v>20</v>
      </c>
      <c r="W10" s="127" t="s">
        <v>18</v>
      </c>
      <c r="X10" s="127" t="s">
        <v>21</v>
      </c>
      <c r="Y10" s="128" t="s">
        <v>20</v>
      </c>
      <c r="Z10" s="127" t="s">
        <v>18</v>
      </c>
      <c r="AA10" s="127" t="s">
        <v>21</v>
      </c>
      <c r="AB10" s="128" t="s">
        <v>20</v>
      </c>
      <c r="AC10" s="127" t="s">
        <v>18</v>
      </c>
      <c r="AD10" s="127" t="s">
        <v>21</v>
      </c>
      <c r="AE10" s="128" t="s">
        <v>20</v>
      </c>
      <c r="AF10" s="127" t="s">
        <v>18</v>
      </c>
      <c r="AG10" s="127" t="s">
        <v>21</v>
      </c>
      <c r="AH10" s="128" t="s">
        <v>20</v>
      </c>
      <c r="AI10" s="127" t="s">
        <v>18</v>
      </c>
      <c r="AJ10" s="127" t="s">
        <v>21</v>
      </c>
      <c r="AK10" s="128" t="s">
        <v>20</v>
      </c>
      <c r="AL10" s="127" t="s">
        <v>18</v>
      </c>
      <c r="AM10" s="127" t="s">
        <v>21</v>
      </c>
      <c r="AN10" s="128" t="s">
        <v>20</v>
      </c>
      <c r="AO10" s="127" t="s">
        <v>18</v>
      </c>
      <c r="AP10" s="127" t="s">
        <v>21</v>
      </c>
      <c r="AQ10" s="128" t="s">
        <v>20</v>
      </c>
      <c r="AR10" s="127"/>
      <c r="AS10" s="128"/>
    </row>
    <row r="11" spans="1:45" s="11" customFormat="1" ht="43.5" hidden="1" customHeight="1" x14ac:dyDescent="0.2">
      <c r="A11" s="127"/>
      <c r="B11" s="128"/>
      <c r="C11" s="127"/>
      <c r="D11" s="128"/>
      <c r="E11" s="127"/>
      <c r="F11" s="127"/>
      <c r="G11" s="128"/>
      <c r="H11" s="127"/>
      <c r="I11" s="127"/>
      <c r="J11" s="128"/>
      <c r="K11" s="127"/>
      <c r="L11" s="127"/>
      <c r="M11" s="128"/>
      <c r="N11" s="127"/>
      <c r="O11" s="127"/>
      <c r="P11" s="128"/>
      <c r="Q11" s="127"/>
      <c r="R11" s="127"/>
      <c r="S11" s="128"/>
      <c r="T11" s="127"/>
      <c r="U11" s="127"/>
      <c r="V11" s="128"/>
      <c r="W11" s="127"/>
      <c r="X11" s="127"/>
      <c r="Y11" s="128"/>
      <c r="Z11" s="127"/>
      <c r="AA11" s="127"/>
      <c r="AB11" s="128"/>
      <c r="AC11" s="127"/>
      <c r="AD11" s="127"/>
      <c r="AE11" s="128"/>
      <c r="AF11" s="127"/>
      <c r="AG11" s="127"/>
      <c r="AH11" s="128"/>
      <c r="AI11" s="127"/>
      <c r="AJ11" s="127"/>
      <c r="AK11" s="128"/>
      <c r="AL11" s="127"/>
      <c r="AM11" s="127"/>
      <c r="AN11" s="128"/>
      <c r="AO11" s="127"/>
      <c r="AP11" s="127"/>
      <c r="AQ11" s="128"/>
      <c r="AR11" s="127"/>
      <c r="AS11" s="128"/>
    </row>
    <row r="12" spans="1:45" s="11" customFormat="1" ht="11.4" customHeight="1" x14ac:dyDescent="0.2">
      <c r="A12" s="73">
        <v>1</v>
      </c>
      <c r="B12" s="73">
        <v>2</v>
      </c>
      <c r="C12" s="73">
        <v>3</v>
      </c>
      <c r="D12" s="73">
        <v>5</v>
      </c>
      <c r="E12" s="73">
        <v>6</v>
      </c>
      <c r="F12" s="73">
        <v>7</v>
      </c>
      <c r="G12" s="73" t="s">
        <v>22</v>
      </c>
      <c r="H12" s="73">
        <v>9</v>
      </c>
      <c r="I12" s="73">
        <v>10</v>
      </c>
      <c r="J12" s="73">
        <v>11</v>
      </c>
      <c r="K12" s="73">
        <v>12</v>
      </c>
      <c r="L12" s="73">
        <v>13</v>
      </c>
      <c r="M12" s="73">
        <v>14</v>
      </c>
      <c r="N12" s="73">
        <v>15</v>
      </c>
      <c r="O12" s="73">
        <v>16</v>
      </c>
      <c r="P12" s="73">
        <v>17</v>
      </c>
      <c r="Q12" s="73">
        <v>18</v>
      </c>
      <c r="R12" s="73">
        <v>19</v>
      </c>
      <c r="S12" s="73">
        <v>20</v>
      </c>
      <c r="T12" s="73">
        <v>21</v>
      </c>
      <c r="U12" s="73">
        <v>22</v>
      </c>
      <c r="V12" s="73">
        <v>23</v>
      </c>
      <c r="W12" s="73">
        <v>24</v>
      </c>
      <c r="X12" s="73">
        <v>25</v>
      </c>
      <c r="Y12" s="73">
        <v>26</v>
      </c>
      <c r="Z12" s="73">
        <v>27</v>
      </c>
      <c r="AA12" s="73">
        <v>28</v>
      </c>
      <c r="AB12" s="73">
        <v>29</v>
      </c>
      <c r="AC12" s="73">
        <v>30</v>
      </c>
      <c r="AD12" s="73">
        <v>31</v>
      </c>
      <c r="AE12" s="73">
        <v>32</v>
      </c>
      <c r="AF12" s="73">
        <v>33</v>
      </c>
      <c r="AG12" s="73">
        <v>34</v>
      </c>
      <c r="AH12" s="73">
        <v>35</v>
      </c>
      <c r="AI12" s="73">
        <v>36</v>
      </c>
      <c r="AJ12" s="73">
        <v>37</v>
      </c>
      <c r="AK12" s="73">
        <v>38</v>
      </c>
      <c r="AL12" s="73">
        <v>39</v>
      </c>
      <c r="AM12" s="73">
        <v>40</v>
      </c>
      <c r="AN12" s="73">
        <v>41</v>
      </c>
      <c r="AO12" s="73">
        <v>42</v>
      </c>
      <c r="AP12" s="73">
        <v>43</v>
      </c>
      <c r="AQ12" s="73">
        <v>44</v>
      </c>
      <c r="AR12" s="73">
        <v>45</v>
      </c>
      <c r="AS12" s="73">
        <v>46</v>
      </c>
    </row>
    <row r="13" spans="1:45" s="18" customFormat="1" ht="25.2" customHeight="1" x14ac:dyDescent="0.3">
      <c r="A13" s="132">
        <v>1</v>
      </c>
      <c r="B13" s="128" t="s">
        <v>42</v>
      </c>
      <c r="C13" s="128" t="s">
        <v>23</v>
      </c>
      <c r="D13" s="16" t="s">
        <v>24</v>
      </c>
      <c r="E13" s="17">
        <f>H13+K13+N13+Q13+T13+W13+Z13+AC13+AF13+AI13+AL13+AO13</f>
        <v>3037</v>
      </c>
      <c r="F13" s="17">
        <f>F15+F17</f>
        <v>0</v>
      </c>
      <c r="G13" s="17">
        <v>0</v>
      </c>
      <c r="H13" s="17">
        <f t="shared" ref="H13:O13" si="0">H15+H17</f>
        <v>0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v>0</v>
      </c>
      <c r="Q13" s="17">
        <f t="shared" ref="Q13:U13" si="1">Q15+Q17</f>
        <v>0</v>
      </c>
      <c r="R13" s="17">
        <f t="shared" si="1"/>
        <v>0</v>
      </c>
      <c r="S13" s="17">
        <v>0</v>
      </c>
      <c r="T13" s="17">
        <f t="shared" si="1"/>
        <v>0</v>
      </c>
      <c r="U13" s="17">
        <f t="shared" si="1"/>
        <v>0</v>
      </c>
      <c r="V13" s="17">
        <v>0</v>
      </c>
      <c r="W13" s="17">
        <f>W14+W15+W16+W17</f>
        <v>93.7</v>
      </c>
      <c r="X13" s="17">
        <f t="shared" ref="X13" si="2">X15+X17</f>
        <v>0</v>
      </c>
      <c r="Y13" s="17">
        <v>0</v>
      </c>
      <c r="Z13" s="17">
        <f t="shared" ref="Z13:AA13" si="3">Z15+Z17</f>
        <v>0</v>
      </c>
      <c r="AA13" s="17">
        <f t="shared" si="3"/>
        <v>0</v>
      </c>
      <c r="AB13" s="17">
        <v>0</v>
      </c>
      <c r="AC13" s="17">
        <f t="shared" ref="AC13:AD13" si="4">AC15+AC17</f>
        <v>0</v>
      </c>
      <c r="AD13" s="17">
        <f t="shared" si="4"/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f t="shared" ref="AI13:AJ13" si="5">AI15+AI17</f>
        <v>0</v>
      </c>
      <c r="AJ13" s="17">
        <f t="shared" si="5"/>
        <v>0</v>
      </c>
      <c r="AK13" s="17">
        <v>0</v>
      </c>
      <c r="AL13" s="17">
        <f>AL14+AL15+AL16+AL17</f>
        <v>2943.3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97" t="s">
        <v>65</v>
      </c>
      <c r="AS13" s="129"/>
    </row>
    <row r="14" spans="1:45" s="22" customFormat="1" ht="30" customHeight="1" x14ac:dyDescent="0.3">
      <c r="A14" s="133"/>
      <c r="B14" s="128"/>
      <c r="C14" s="128"/>
      <c r="D14" s="19" t="s">
        <v>25</v>
      </c>
      <c r="E14" s="20">
        <f t="shared" ref="E14:F22" si="6">H14+K14+N14+Q14+T14+W14+Z14+AC14+AF14+AI14+AL14+AO14</f>
        <v>0</v>
      </c>
      <c r="F14" s="20">
        <f t="shared" si="6"/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f>P17</f>
        <v>0</v>
      </c>
      <c r="Q14" s="20">
        <v>0</v>
      </c>
      <c r="R14" s="20">
        <v>0</v>
      </c>
      <c r="S14" s="20">
        <f>S17</f>
        <v>0</v>
      </c>
      <c r="T14" s="20">
        <v>0</v>
      </c>
      <c r="U14" s="20">
        <v>0</v>
      </c>
      <c r="V14" s="20">
        <f>V17</f>
        <v>0</v>
      </c>
      <c r="W14" s="20">
        <v>0</v>
      </c>
      <c r="X14" s="20">
        <v>0</v>
      </c>
      <c r="Y14" s="20">
        <f>Y17</f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198"/>
      <c r="AS14" s="130"/>
    </row>
    <row r="15" spans="1:45" s="22" customFormat="1" ht="38.4" customHeight="1" x14ac:dyDescent="0.3">
      <c r="A15" s="133"/>
      <c r="B15" s="128"/>
      <c r="C15" s="128"/>
      <c r="D15" s="19" t="s">
        <v>26</v>
      </c>
      <c r="E15" s="20">
        <f t="shared" si="6"/>
        <v>0</v>
      </c>
      <c r="F15" s="20">
        <f t="shared" si="6"/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f>P18</f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f>V18</f>
        <v>0</v>
      </c>
      <c r="W15" s="20">
        <v>0</v>
      </c>
      <c r="X15" s="20">
        <v>0</v>
      </c>
      <c r="Y15" s="20">
        <f>Y18</f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198"/>
      <c r="AS15" s="130"/>
    </row>
    <row r="16" spans="1:45" s="22" customFormat="1" ht="31.95" customHeight="1" x14ac:dyDescent="0.3">
      <c r="A16" s="133"/>
      <c r="B16" s="128"/>
      <c r="C16" s="128"/>
      <c r="D16" s="19" t="s">
        <v>27</v>
      </c>
      <c r="E16" s="20">
        <f t="shared" si="6"/>
        <v>3037</v>
      </c>
      <c r="F16" s="20">
        <f t="shared" si="6"/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93.7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f>1043.3+1900</f>
        <v>2943.3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198"/>
      <c r="AS16" s="130"/>
    </row>
    <row r="17" spans="1:45" s="22" customFormat="1" ht="74.400000000000006" customHeight="1" x14ac:dyDescent="0.3">
      <c r="A17" s="171"/>
      <c r="B17" s="128"/>
      <c r="C17" s="128"/>
      <c r="D17" s="19" t="s">
        <v>39</v>
      </c>
      <c r="E17" s="20">
        <f t="shared" si="6"/>
        <v>0</v>
      </c>
      <c r="F17" s="20">
        <f t="shared" si="6"/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199"/>
      <c r="AS17" s="131"/>
    </row>
    <row r="18" spans="1:45" s="22" customFormat="1" ht="15.6" customHeight="1" x14ac:dyDescent="0.3">
      <c r="A18" s="132">
        <v>2</v>
      </c>
      <c r="B18" s="134" t="s">
        <v>43</v>
      </c>
      <c r="C18" s="168" t="s">
        <v>23</v>
      </c>
      <c r="D18" s="16" t="s">
        <v>24</v>
      </c>
      <c r="E18" s="17">
        <f t="shared" si="6"/>
        <v>2325.6</v>
      </c>
      <c r="F18" s="17">
        <f t="shared" si="6"/>
        <v>0</v>
      </c>
      <c r="G18" s="17">
        <v>0</v>
      </c>
      <c r="H18" s="17">
        <f>H19+H20+H21+H22</f>
        <v>0</v>
      </c>
      <c r="I18" s="17">
        <f>I19+I20+I21+I22</f>
        <v>0</v>
      </c>
      <c r="J18" s="17">
        <v>0</v>
      </c>
      <c r="K18" s="17">
        <f>K19+K20+K21+K22</f>
        <v>0</v>
      </c>
      <c r="L18" s="17">
        <f>L19+L20+L21+L22</f>
        <v>0</v>
      </c>
      <c r="M18" s="17">
        <v>0</v>
      </c>
      <c r="N18" s="17">
        <f>N19+N20+N21+N22</f>
        <v>0</v>
      </c>
      <c r="O18" s="17">
        <f>O19+O20+O21+O22</f>
        <v>0</v>
      </c>
      <c r="P18" s="17">
        <v>0</v>
      </c>
      <c r="Q18" s="17">
        <f>Q19+Q20+Q21+Q22</f>
        <v>0</v>
      </c>
      <c r="R18" s="17">
        <f>R19+R20+R21+R22</f>
        <v>0</v>
      </c>
      <c r="S18" s="17">
        <v>0</v>
      </c>
      <c r="T18" s="17">
        <f>T19+T20+T21+T22</f>
        <v>0</v>
      </c>
      <c r="U18" s="17">
        <f>U19+U20+U21+U22</f>
        <v>0</v>
      </c>
      <c r="V18" s="17">
        <v>0</v>
      </c>
      <c r="W18" s="17">
        <f>W19+W20+W21+W22</f>
        <v>0</v>
      </c>
      <c r="X18" s="17">
        <f>X19+X20+X21+X22</f>
        <v>0</v>
      </c>
      <c r="Y18" s="17">
        <v>0</v>
      </c>
      <c r="Z18" s="17">
        <f>Z19+Z20+Z21+Z22</f>
        <v>0</v>
      </c>
      <c r="AA18" s="17">
        <f>AA19+AA20+AA21+AA22</f>
        <v>0</v>
      </c>
      <c r="AB18" s="17">
        <v>0</v>
      </c>
      <c r="AC18" s="17">
        <f>AC19+AC20+AC21+AC22</f>
        <v>425.4</v>
      </c>
      <c r="AD18" s="17">
        <f>AD19+AD20+AD21+AD22</f>
        <v>0</v>
      </c>
      <c r="AE18" s="17">
        <v>0</v>
      </c>
      <c r="AF18" s="17">
        <f>AF19+AF20+AF21+AF22</f>
        <v>1900.2</v>
      </c>
      <c r="AG18" s="17">
        <f>AG19+AG20+AG21+AG22</f>
        <v>0</v>
      </c>
      <c r="AH18" s="17">
        <v>0</v>
      </c>
      <c r="AI18" s="17">
        <f>AI19+AI20+AI21+AI22</f>
        <v>0</v>
      </c>
      <c r="AJ18" s="17">
        <f>AJ19+AJ20+AJ21+AJ22</f>
        <v>0</v>
      </c>
      <c r="AK18" s="17">
        <v>0</v>
      </c>
      <c r="AL18" s="17">
        <f>AL19+AL20+AL21+AL22</f>
        <v>0</v>
      </c>
      <c r="AM18" s="17">
        <f>AM19+AM20+AM21+AM22</f>
        <v>0</v>
      </c>
      <c r="AN18" s="17">
        <v>0</v>
      </c>
      <c r="AO18" s="17">
        <f>AO19+AO20+AO21+AO22</f>
        <v>0</v>
      </c>
      <c r="AP18" s="17">
        <f>AP19+AP20+AP21+AP22</f>
        <v>0</v>
      </c>
      <c r="AQ18" s="17">
        <v>0</v>
      </c>
      <c r="AR18" s="136" t="s">
        <v>66</v>
      </c>
      <c r="AS18" s="138" t="s">
        <v>68</v>
      </c>
    </row>
    <row r="19" spans="1:45" s="22" customFormat="1" ht="25.95" customHeight="1" x14ac:dyDescent="0.3">
      <c r="A19" s="133"/>
      <c r="B19" s="135"/>
      <c r="C19" s="169"/>
      <c r="D19" s="19" t="s">
        <v>25</v>
      </c>
      <c r="E19" s="20">
        <f t="shared" si="6"/>
        <v>0</v>
      </c>
      <c r="F19" s="20">
        <f t="shared" si="6"/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f>P22</f>
        <v>0</v>
      </c>
      <c r="Q19" s="20">
        <v>0</v>
      </c>
      <c r="R19" s="20">
        <v>0</v>
      </c>
      <c r="S19" s="20">
        <f>S22</f>
        <v>0</v>
      </c>
      <c r="T19" s="20">
        <v>0</v>
      </c>
      <c r="U19" s="20">
        <v>0</v>
      </c>
      <c r="V19" s="20">
        <f>V22</f>
        <v>0</v>
      </c>
      <c r="W19" s="20">
        <v>0</v>
      </c>
      <c r="X19" s="20">
        <v>0</v>
      </c>
      <c r="Y19" s="20">
        <f>Y22</f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137"/>
      <c r="AS19" s="139"/>
    </row>
    <row r="20" spans="1:45" s="22" customFormat="1" ht="34.950000000000003" customHeight="1" x14ac:dyDescent="0.3">
      <c r="A20" s="133"/>
      <c r="B20" s="135"/>
      <c r="C20" s="169"/>
      <c r="D20" s="19" t="s">
        <v>26</v>
      </c>
      <c r="E20" s="20">
        <f t="shared" si="6"/>
        <v>0</v>
      </c>
      <c r="F20" s="20">
        <f t="shared" si="6"/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f>P24</f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f>V24</f>
        <v>0</v>
      </c>
      <c r="W20" s="20">
        <v>0</v>
      </c>
      <c r="X20" s="20">
        <v>0</v>
      </c>
      <c r="Y20" s="20">
        <f>Y24</f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137"/>
      <c r="AS20" s="139"/>
    </row>
    <row r="21" spans="1:45" s="22" customFormat="1" ht="27.6" customHeight="1" x14ac:dyDescent="0.3">
      <c r="A21" s="133"/>
      <c r="B21" s="135"/>
      <c r="C21" s="169"/>
      <c r="D21" s="19" t="s">
        <v>27</v>
      </c>
      <c r="E21" s="20">
        <f t="shared" si="6"/>
        <v>2325.6</v>
      </c>
      <c r="F21" s="20">
        <f t="shared" si="6"/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425.4</v>
      </c>
      <c r="AD21" s="20">
        <v>0</v>
      </c>
      <c r="AE21" s="20">
        <v>0</v>
      </c>
      <c r="AF21" s="20">
        <v>1900.2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137"/>
      <c r="AS21" s="139"/>
    </row>
    <row r="22" spans="1:45" s="22" customFormat="1" ht="76.95" customHeight="1" x14ac:dyDescent="0.3">
      <c r="A22" s="133"/>
      <c r="B22" s="135"/>
      <c r="C22" s="169"/>
      <c r="D22" s="19" t="s">
        <v>39</v>
      </c>
      <c r="E22" s="20">
        <f t="shared" si="6"/>
        <v>0</v>
      </c>
      <c r="F22" s="20">
        <f t="shared" si="6"/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137"/>
      <c r="AS22" s="139"/>
    </row>
    <row r="23" spans="1:45" s="22" customFormat="1" ht="54.6" customHeight="1" x14ac:dyDescent="0.3">
      <c r="A23" s="74"/>
      <c r="B23" s="75"/>
      <c r="C23" s="170"/>
      <c r="D23" s="19" t="s">
        <v>61</v>
      </c>
      <c r="E23" s="20">
        <f>K23+N23+W23+AF23</f>
        <v>5485.4560000000001</v>
      </c>
      <c r="F23" s="20">
        <v>15</v>
      </c>
      <c r="G23" s="20">
        <f>F23/E23*100</f>
        <v>0.27345037495515412</v>
      </c>
      <c r="H23" s="20">
        <v>0</v>
      </c>
      <c r="I23" s="20">
        <v>0</v>
      </c>
      <c r="J23" s="20">
        <v>0</v>
      </c>
      <c r="K23" s="20">
        <v>15</v>
      </c>
      <c r="L23" s="20">
        <v>15</v>
      </c>
      <c r="M23" s="20">
        <v>100</v>
      </c>
      <c r="N23" s="20">
        <v>1936.7560000000001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247.3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3286.4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0"/>
      <c r="AS23" s="200"/>
    </row>
    <row r="24" spans="1:45" s="26" customFormat="1" ht="13.95" customHeight="1" x14ac:dyDescent="0.25">
      <c r="A24" s="127">
        <v>3</v>
      </c>
      <c r="B24" s="134" t="s">
        <v>28</v>
      </c>
      <c r="C24" s="168" t="s">
        <v>23</v>
      </c>
      <c r="D24" s="80" t="s">
        <v>24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183"/>
      <c r="AS24" s="183"/>
    </row>
    <row r="25" spans="1:45" s="22" customFormat="1" ht="22.95" customHeight="1" x14ac:dyDescent="0.3">
      <c r="A25" s="127"/>
      <c r="B25" s="135"/>
      <c r="C25" s="169"/>
      <c r="D25" s="19" t="s">
        <v>25</v>
      </c>
      <c r="E25" s="20">
        <f t="shared" ref="E25:F33" si="7">H25+K25+N25+Q25+T25+W25+Z25+AC25+AF25+AI25+AL25+AO25</f>
        <v>0</v>
      </c>
      <c r="F25" s="20">
        <f t="shared" si="7"/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f>P28</f>
        <v>0</v>
      </c>
      <c r="Q25" s="20">
        <v>0</v>
      </c>
      <c r="R25" s="20">
        <v>0</v>
      </c>
      <c r="S25" s="20">
        <f>S28</f>
        <v>0</v>
      </c>
      <c r="T25" s="20">
        <v>0</v>
      </c>
      <c r="U25" s="20">
        <v>0</v>
      </c>
      <c r="V25" s="20">
        <f>V28</f>
        <v>0</v>
      </c>
      <c r="W25" s="20">
        <v>0</v>
      </c>
      <c r="X25" s="20">
        <v>0</v>
      </c>
      <c r="Y25" s="20">
        <f>Y28</f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f>AO28</f>
        <v>0</v>
      </c>
      <c r="AP25" s="20">
        <v>0</v>
      </c>
      <c r="AQ25" s="20">
        <v>0</v>
      </c>
      <c r="AR25" s="193"/>
      <c r="AS25" s="195"/>
    </row>
    <row r="26" spans="1:45" s="22" customFormat="1" ht="34.200000000000003" customHeight="1" x14ac:dyDescent="0.3">
      <c r="A26" s="127"/>
      <c r="B26" s="135"/>
      <c r="C26" s="169"/>
      <c r="D26" s="19" t="s">
        <v>26</v>
      </c>
      <c r="E26" s="20">
        <f t="shared" si="7"/>
        <v>0</v>
      </c>
      <c r="F26" s="20">
        <f t="shared" si="7"/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193"/>
      <c r="AS26" s="195"/>
    </row>
    <row r="27" spans="1:45" s="22" customFormat="1" ht="22.95" customHeight="1" x14ac:dyDescent="0.3">
      <c r="A27" s="127"/>
      <c r="B27" s="135"/>
      <c r="C27" s="169"/>
      <c r="D27" s="19" t="s">
        <v>27</v>
      </c>
      <c r="E27" s="20">
        <f t="shared" si="7"/>
        <v>0</v>
      </c>
      <c r="F27" s="20">
        <f t="shared" si="7"/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193"/>
      <c r="AS27" s="195"/>
    </row>
    <row r="28" spans="1:45" s="22" customFormat="1" ht="66" customHeight="1" x14ac:dyDescent="0.3">
      <c r="A28" s="127"/>
      <c r="B28" s="135"/>
      <c r="C28" s="170"/>
      <c r="D28" s="19" t="s">
        <v>39</v>
      </c>
      <c r="E28" s="20">
        <f t="shared" si="7"/>
        <v>0</v>
      </c>
      <c r="F28" s="20">
        <f t="shared" si="7"/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194"/>
      <c r="AS28" s="196"/>
    </row>
    <row r="29" spans="1:45" s="26" customFormat="1" ht="19.2" customHeight="1" x14ac:dyDescent="0.25">
      <c r="A29" s="172" t="s">
        <v>40</v>
      </c>
      <c r="B29" s="173"/>
      <c r="C29" s="174"/>
      <c r="D29" s="27" t="s">
        <v>29</v>
      </c>
      <c r="E29" s="25">
        <f t="shared" si="7"/>
        <v>5362.6</v>
      </c>
      <c r="F29" s="25">
        <f t="shared" si="7"/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f t="shared" ref="N29:O29" si="8">N31+N32</f>
        <v>0</v>
      </c>
      <c r="O29" s="25">
        <f t="shared" si="8"/>
        <v>0</v>
      </c>
      <c r="P29" s="25">
        <v>0</v>
      </c>
      <c r="Q29" s="25">
        <f t="shared" ref="Q29:V29" si="9">Q31+Q32</f>
        <v>0</v>
      </c>
      <c r="R29" s="25">
        <f t="shared" si="9"/>
        <v>0</v>
      </c>
      <c r="S29" s="25">
        <f t="shared" si="9"/>
        <v>0</v>
      </c>
      <c r="T29" s="25">
        <f t="shared" si="9"/>
        <v>0</v>
      </c>
      <c r="U29" s="25">
        <f t="shared" si="9"/>
        <v>0</v>
      </c>
      <c r="V29" s="25">
        <f t="shared" si="9"/>
        <v>0</v>
      </c>
      <c r="W29" s="25">
        <f>W31+W32</f>
        <v>93.7</v>
      </c>
      <c r="X29" s="25">
        <f>X31+X32</f>
        <v>0</v>
      </c>
      <c r="Y29" s="25">
        <v>0</v>
      </c>
      <c r="Z29" s="25">
        <f>Z31+Z32</f>
        <v>0</v>
      </c>
      <c r="AA29" s="25">
        <f>AA31+AA32</f>
        <v>0</v>
      </c>
      <c r="AB29" s="25">
        <v>0</v>
      </c>
      <c r="AC29" s="25">
        <f>AC31+AC32</f>
        <v>425.4</v>
      </c>
      <c r="AD29" s="25">
        <f>AD31+AD32</f>
        <v>0</v>
      </c>
      <c r="AE29" s="25">
        <v>0</v>
      </c>
      <c r="AF29" s="25">
        <f>AF31+AF32</f>
        <v>1900.2</v>
      </c>
      <c r="AG29" s="25">
        <f>AG31+AG32</f>
        <v>0</v>
      </c>
      <c r="AH29" s="25">
        <v>0</v>
      </c>
      <c r="AI29" s="25">
        <f>AI31+AI32</f>
        <v>0</v>
      </c>
      <c r="AJ29" s="25">
        <f>AJ31+AJ32</f>
        <v>0</v>
      </c>
      <c r="AK29" s="25">
        <v>0</v>
      </c>
      <c r="AL29" s="25">
        <f>AL31+AL32</f>
        <v>2943.3</v>
      </c>
      <c r="AM29" s="25">
        <f>AM32</f>
        <v>0</v>
      </c>
      <c r="AN29" s="25">
        <v>0</v>
      </c>
      <c r="AO29" s="25">
        <f>AO31+AO32</f>
        <v>0</v>
      </c>
      <c r="AP29" s="25">
        <v>0</v>
      </c>
      <c r="AQ29" s="28">
        <v>0</v>
      </c>
      <c r="AR29" s="188"/>
      <c r="AS29" s="191"/>
    </row>
    <row r="30" spans="1:45" s="18" customFormat="1" ht="21.6" customHeight="1" x14ac:dyDescent="0.3">
      <c r="A30" s="175"/>
      <c r="B30" s="176"/>
      <c r="C30" s="177"/>
      <c r="D30" s="27" t="s">
        <v>25</v>
      </c>
      <c r="E30" s="17">
        <f t="shared" si="7"/>
        <v>0</v>
      </c>
      <c r="F30" s="17">
        <f t="shared" si="7"/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f>P33</f>
        <v>0</v>
      </c>
      <c r="Q30" s="17">
        <v>0</v>
      </c>
      <c r="R30" s="17">
        <v>0</v>
      </c>
      <c r="S30" s="17">
        <f>S33</f>
        <v>0</v>
      </c>
      <c r="T30" s="17">
        <v>0</v>
      </c>
      <c r="U30" s="17">
        <v>0</v>
      </c>
      <c r="V30" s="17">
        <f>V33</f>
        <v>0</v>
      </c>
      <c r="W30" s="17">
        <v>0</v>
      </c>
      <c r="X30" s="17">
        <v>0</v>
      </c>
      <c r="Y30" s="17">
        <f>Y33</f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f>AO33</f>
        <v>0</v>
      </c>
      <c r="AP30" s="17">
        <v>0</v>
      </c>
      <c r="AQ30" s="17">
        <v>0</v>
      </c>
      <c r="AR30" s="189"/>
      <c r="AS30" s="192"/>
    </row>
    <row r="31" spans="1:45" s="26" customFormat="1" ht="36" customHeight="1" x14ac:dyDescent="0.25">
      <c r="A31" s="175"/>
      <c r="B31" s="176"/>
      <c r="C31" s="177"/>
      <c r="D31" s="27" t="s">
        <v>26</v>
      </c>
      <c r="E31" s="17">
        <f t="shared" si="7"/>
        <v>0</v>
      </c>
      <c r="F31" s="17">
        <f t="shared" si="7"/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89"/>
      <c r="AS31" s="192"/>
    </row>
    <row r="32" spans="1:45" s="26" customFormat="1" ht="19.2" customHeight="1" x14ac:dyDescent="0.25">
      <c r="A32" s="175"/>
      <c r="B32" s="176"/>
      <c r="C32" s="177"/>
      <c r="D32" s="27" t="s">
        <v>27</v>
      </c>
      <c r="E32" s="17">
        <f t="shared" si="7"/>
        <v>5362.6</v>
      </c>
      <c r="F32" s="17">
        <f t="shared" si="7"/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f>W16</f>
        <v>93.7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f>AC21</f>
        <v>425.4</v>
      </c>
      <c r="AD32" s="17">
        <v>0</v>
      </c>
      <c r="AE32" s="17">
        <v>0</v>
      </c>
      <c r="AF32" s="17">
        <f>AF21</f>
        <v>1900.2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f>AL21+AL16</f>
        <v>2943.3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89"/>
      <c r="AS32" s="192"/>
    </row>
    <row r="33" spans="1:45" s="26" customFormat="1" ht="37.5" hidden="1" customHeight="1" x14ac:dyDescent="0.2">
      <c r="A33" s="175"/>
      <c r="B33" s="176"/>
      <c r="C33" s="177"/>
      <c r="D33" s="48"/>
      <c r="E33" s="17">
        <f t="shared" si="7"/>
        <v>0</v>
      </c>
      <c r="F33" s="17">
        <f t="shared" si="7"/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89"/>
      <c r="AS33" s="192"/>
    </row>
    <row r="34" spans="1:45" s="26" customFormat="1" ht="23.25" hidden="1" customHeight="1" x14ac:dyDescent="0.2">
      <c r="A34" s="175"/>
      <c r="B34" s="176"/>
      <c r="C34" s="17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189"/>
      <c r="AS34" s="192"/>
    </row>
    <row r="35" spans="1:45" s="26" customFormat="1" ht="14.25" hidden="1" customHeight="1" x14ac:dyDescent="0.2">
      <c r="A35" s="175"/>
      <c r="B35" s="176"/>
      <c r="C35" s="17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189"/>
      <c r="AS35" s="192"/>
    </row>
    <row r="36" spans="1:45" s="26" customFormat="1" ht="12" hidden="1" customHeight="1" x14ac:dyDescent="0.2">
      <c r="A36" s="175"/>
      <c r="B36" s="176"/>
      <c r="C36" s="17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189"/>
      <c r="AS36" s="192"/>
    </row>
    <row r="37" spans="1:45" s="26" customFormat="1" ht="12" hidden="1" customHeight="1" x14ac:dyDescent="0.2">
      <c r="A37" s="175"/>
      <c r="B37" s="176"/>
      <c r="C37" s="17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189"/>
      <c r="AS37" s="192"/>
    </row>
    <row r="38" spans="1:45" s="26" customFormat="1" ht="68.400000000000006" customHeight="1" x14ac:dyDescent="0.25">
      <c r="A38" s="175"/>
      <c r="B38" s="176"/>
      <c r="C38" s="177"/>
      <c r="D38" s="27" t="s">
        <v>41</v>
      </c>
      <c r="E38" s="25">
        <v>0</v>
      </c>
      <c r="F38" s="25">
        <f>U38</f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8">
        <v>0</v>
      </c>
      <c r="AR38" s="189"/>
      <c r="AS38" s="192"/>
    </row>
    <row r="39" spans="1:45" s="26" customFormat="1" ht="49.2" customHeight="1" x14ac:dyDescent="0.25">
      <c r="A39" s="178"/>
      <c r="B39" s="179"/>
      <c r="C39" s="180"/>
      <c r="D39" s="16" t="s">
        <v>61</v>
      </c>
      <c r="E39" s="25">
        <f>K39+N39+W39+AF39</f>
        <v>5485.5</v>
      </c>
      <c r="F39" s="25">
        <v>15</v>
      </c>
      <c r="G39" s="25">
        <f>F39/E39*100</f>
        <v>0.27344818156959255</v>
      </c>
      <c r="H39" s="25">
        <v>0</v>
      </c>
      <c r="I39" s="25">
        <v>0</v>
      </c>
      <c r="J39" s="25">
        <v>0</v>
      </c>
      <c r="K39" s="25">
        <v>15</v>
      </c>
      <c r="L39" s="25">
        <v>15</v>
      </c>
      <c r="M39" s="25">
        <v>100</v>
      </c>
      <c r="N39" s="25">
        <v>1936.8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247.3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3286.4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8">
        <v>0</v>
      </c>
      <c r="AR39" s="190"/>
      <c r="AS39" s="192"/>
    </row>
    <row r="40" spans="1:45" s="26" customFormat="1" ht="18" customHeight="1" x14ac:dyDescent="0.25">
      <c r="A40" s="173" t="s">
        <v>44</v>
      </c>
      <c r="B40" s="173"/>
      <c r="C40" s="173"/>
      <c r="D40" s="16" t="s">
        <v>29</v>
      </c>
      <c r="E40" s="25">
        <f t="shared" ref="E40:F44" si="10">H40+K40+N40+Q40+T40+W40+Z40+AC40+AF40+AI40+AL40+AO40</f>
        <v>5362.6</v>
      </c>
      <c r="F40" s="25">
        <f t="shared" si="10"/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f t="shared" ref="N40:O40" si="11">N42+N43</f>
        <v>0</v>
      </c>
      <c r="O40" s="25">
        <f t="shared" si="11"/>
        <v>0</v>
      </c>
      <c r="P40" s="25">
        <v>0</v>
      </c>
      <c r="Q40" s="25">
        <f t="shared" ref="Q40:V40" si="12">Q42+Q43</f>
        <v>0</v>
      </c>
      <c r="R40" s="25">
        <f t="shared" si="12"/>
        <v>0</v>
      </c>
      <c r="S40" s="25">
        <f t="shared" si="12"/>
        <v>0</v>
      </c>
      <c r="T40" s="25">
        <f t="shared" si="12"/>
        <v>0</v>
      </c>
      <c r="U40" s="25">
        <f t="shared" si="12"/>
        <v>0</v>
      </c>
      <c r="V40" s="25">
        <f t="shared" si="12"/>
        <v>0</v>
      </c>
      <c r="W40" s="25">
        <f>W42+W43</f>
        <v>93.7</v>
      </c>
      <c r="X40" s="25">
        <f>X42+X43</f>
        <v>0</v>
      </c>
      <c r="Y40" s="25">
        <v>0</v>
      </c>
      <c r="Z40" s="25">
        <f>Z42+Z43</f>
        <v>0</v>
      </c>
      <c r="AA40" s="25">
        <f>AA42+AA43</f>
        <v>0</v>
      </c>
      <c r="AB40" s="25">
        <v>0</v>
      </c>
      <c r="AC40" s="25">
        <f>AC42+AC43</f>
        <v>425.4</v>
      </c>
      <c r="AD40" s="25">
        <f>AD42+AD43</f>
        <v>0</v>
      </c>
      <c r="AE40" s="25">
        <v>0</v>
      </c>
      <c r="AF40" s="25">
        <f>AF42+AF43</f>
        <v>1900.2</v>
      </c>
      <c r="AG40" s="25">
        <f>AG42+AG43</f>
        <v>0</v>
      </c>
      <c r="AH40" s="25">
        <v>0</v>
      </c>
      <c r="AI40" s="25">
        <f>AI42+AI43</f>
        <v>0</v>
      </c>
      <c r="AJ40" s="25">
        <f>AJ42+AJ43</f>
        <v>0</v>
      </c>
      <c r="AK40" s="25">
        <v>0</v>
      </c>
      <c r="AL40" s="25">
        <f>AL42+AL43</f>
        <v>2943.3</v>
      </c>
      <c r="AM40" s="25">
        <f>AM43</f>
        <v>0</v>
      </c>
      <c r="AN40" s="25">
        <v>0</v>
      </c>
      <c r="AO40" s="25">
        <f>AO42+AO43</f>
        <v>0</v>
      </c>
      <c r="AP40" s="25">
        <v>0</v>
      </c>
      <c r="AQ40" s="28">
        <v>0</v>
      </c>
      <c r="AR40" s="188"/>
      <c r="AS40" s="191"/>
    </row>
    <row r="41" spans="1:45" s="18" customFormat="1" ht="18.600000000000001" customHeight="1" x14ac:dyDescent="0.3">
      <c r="A41" s="176"/>
      <c r="B41" s="176"/>
      <c r="C41" s="176"/>
      <c r="D41" s="16" t="s">
        <v>25</v>
      </c>
      <c r="E41" s="17">
        <f t="shared" si="10"/>
        <v>0</v>
      </c>
      <c r="F41" s="17">
        <f t="shared" si="10"/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f>P44</f>
        <v>0</v>
      </c>
      <c r="Q41" s="17">
        <v>0</v>
      </c>
      <c r="R41" s="17">
        <v>0</v>
      </c>
      <c r="S41" s="17">
        <f>S44</f>
        <v>0</v>
      </c>
      <c r="T41" s="17">
        <v>0</v>
      </c>
      <c r="U41" s="17">
        <v>0</v>
      </c>
      <c r="V41" s="17">
        <f>V44</f>
        <v>0</v>
      </c>
      <c r="W41" s="17">
        <v>0</v>
      </c>
      <c r="X41" s="17">
        <v>0</v>
      </c>
      <c r="Y41" s="17">
        <f>Y44</f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f>AO44</f>
        <v>0</v>
      </c>
      <c r="AP41" s="17">
        <v>0</v>
      </c>
      <c r="AQ41" s="17">
        <v>0</v>
      </c>
      <c r="AR41" s="189"/>
      <c r="AS41" s="192"/>
    </row>
    <row r="42" spans="1:45" s="26" customFormat="1" ht="34.200000000000003" customHeight="1" x14ac:dyDescent="0.25">
      <c r="A42" s="176"/>
      <c r="B42" s="176"/>
      <c r="C42" s="176"/>
      <c r="D42" s="16" t="s">
        <v>26</v>
      </c>
      <c r="E42" s="17">
        <f t="shared" si="10"/>
        <v>0</v>
      </c>
      <c r="F42" s="17">
        <f t="shared" si="10"/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89"/>
      <c r="AS42" s="192"/>
    </row>
    <row r="43" spans="1:45" s="26" customFormat="1" ht="16.95" customHeight="1" x14ac:dyDescent="0.25">
      <c r="A43" s="176"/>
      <c r="B43" s="176"/>
      <c r="C43" s="176"/>
      <c r="D43" s="16" t="s">
        <v>27</v>
      </c>
      <c r="E43" s="17">
        <f t="shared" si="10"/>
        <v>5362.6</v>
      </c>
      <c r="F43" s="17">
        <f t="shared" si="10"/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f>W32</f>
        <v>93.7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f>AC32</f>
        <v>425.4</v>
      </c>
      <c r="AD43" s="17">
        <v>0</v>
      </c>
      <c r="AE43" s="17">
        <v>0</v>
      </c>
      <c r="AF43" s="17">
        <f>AF32</f>
        <v>1900.2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f>AL32</f>
        <v>2943.3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89"/>
      <c r="AS43" s="192"/>
    </row>
    <row r="44" spans="1:45" s="26" customFormat="1" ht="37.5" hidden="1" customHeight="1" x14ac:dyDescent="0.2">
      <c r="A44" s="176"/>
      <c r="B44" s="176"/>
      <c r="C44" s="176"/>
      <c r="D44" s="89"/>
      <c r="E44" s="17">
        <f t="shared" si="10"/>
        <v>0</v>
      </c>
      <c r="F44" s="17">
        <f t="shared" si="10"/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89"/>
      <c r="AS44" s="192"/>
    </row>
    <row r="45" spans="1:45" s="26" customFormat="1" ht="23.25" hidden="1" customHeight="1" x14ac:dyDescent="0.2">
      <c r="A45" s="176"/>
      <c r="B45" s="176"/>
      <c r="C45" s="176"/>
      <c r="D45" s="90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189"/>
      <c r="AS45" s="192"/>
    </row>
    <row r="46" spans="1:45" s="26" customFormat="1" ht="14.25" hidden="1" customHeight="1" x14ac:dyDescent="0.2">
      <c r="A46" s="176"/>
      <c r="B46" s="176"/>
      <c r="C46" s="176"/>
      <c r="D46" s="90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189"/>
      <c r="AS46" s="192"/>
    </row>
    <row r="47" spans="1:45" s="26" customFormat="1" ht="12" hidden="1" customHeight="1" x14ac:dyDescent="0.2">
      <c r="A47" s="176"/>
      <c r="B47" s="176"/>
      <c r="C47" s="176"/>
      <c r="D47" s="90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189"/>
      <c r="AS47" s="192"/>
    </row>
    <row r="48" spans="1:45" s="26" customFormat="1" ht="12" hidden="1" customHeight="1" x14ac:dyDescent="0.2">
      <c r="A48" s="176"/>
      <c r="B48" s="176"/>
      <c r="C48" s="176"/>
      <c r="D48" s="90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189"/>
      <c r="AS48" s="192"/>
    </row>
    <row r="49" spans="1:45" s="26" customFormat="1" ht="69.599999999999994" customHeight="1" x14ac:dyDescent="0.25">
      <c r="A49" s="176"/>
      <c r="B49" s="176"/>
      <c r="C49" s="176"/>
      <c r="D49" s="16" t="s">
        <v>41</v>
      </c>
      <c r="E49" s="25">
        <f>K49+N49+W49+AF49</f>
        <v>0</v>
      </c>
      <c r="F49" s="25">
        <f>L49</f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8">
        <v>0</v>
      </c>
      <c r="AR49" s="190"/>
      <c r="AS49" s="192"/>
    </row>
    <row r="50" spans="1:45" s="26" customFormat="1" ht="12" hidden="1" customHeight="1" x14ac:dyDescent="0.2">
      <c r="A50" s="186"/>
      <c r="B50" s="186"/>
      <c r="C50" s="186"/>
      <c r="D50" s="91"/>
      <c r="E50" s="58"/>
      <c r="F50" s="58"/>
      <c r="G50" s="59"/>
      <c r="H50" s="31"/>
      <c r="I50" s="31"/>
      <c r="J50" s="31"/>
      <c r="K50" s="31"/>
      <c r="L50" s="31"/>
      <c r="M50" s="31"/>
      <c r="N50" s="31"/>
      <c r="O50" s="31"/>
      <c r="P50" s="31"/>
      <c r="Q50" s="58"/>
      <c r="R50" s="58"/>
      <c r="S50" s="31"/>
      <c r="T50" s="31"/>
      <c r="U50" s="31"/>
      <c r="V50" s="31"/>
      <c r="W50" s="58"/>
      <c r="X50" s="58"/>
      <c r="Y50" s="31"/>
      <c r="Z50" s="58"/>
      <c r="AA50" s="58"/>
      <c r="AB50" s="31"/>
      <c r="AC50" s="31"/>
      <c r="AD50" s="31"/>
      <c r="AE50" s="31"/>
      <c r="AF50" s="31"/>
      <c r="AG50" s="31"/>
      <c r="AH50" s="31"/>
      <c r="AI50" s="58"/>
      <c r="AJ50" s="58"/>
      <c r="AK50" s="31"/>
      <c r="AL50" s="31"/>
      <c r="AM50" s="58"/>
      <c r="AN50" s="31"/>
      <c r="AO50" s="58"/>
      <c r="AP50" s="31"/>
      <c r="AQ50" s="31"/>
    </row>
    <row r="51" spans="1:45" s="26" customFormat="1" ht="49.2" customHeight="1" x14ac:dyDescent="0.25">
      <c r="A51" s="187"/>
      <c r="B51" s="187"/>
      <c r="C51" s="187"/>
      <c r="D51" s="16" t="s">
        <v>61</v>
      </c>
      <c r="E51" s="25">
        <f>K51+N51+W51+AF51</f>
        <v>5485.5</v>
      </c>
      <c r="F51" s="25">
        <v>15</v>
      </c>
      <c r="G51" s="25">
        <f>F51/E51*100</f>
        <v>0.27344818156959255</v>
      </c>
      <c r="H51" s="25">
        <v>0</v>
      </c>
      <c r="I51" s="25">
        <v>0</v>
      </c>
      <c r="J51" s="25">
        <v>0</v>
      </c>
      <c r="K51" s="25">
        <v>15</v>
      </c>
      <c r="L51" s="25">
        <v>15</v>
      </c>
      <c r="M51" s="25">
        <v>100</v>
      </c>
      <c r="N51" s="25">
        <v>1936.8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247.3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3286.4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8">
        <v>0</v>
      </c>
    </row>
    <row r="52" spans="1:45" s="26" customFormat="1" ht="17.399999999999999" customHeight="1" x14ac:dyDescent="0.25">
      <c r="A52" s="153" t="s">
        <v>45</v>
      </c>
      <c r="B52" s="153"/>
      <c r="C52" s="157"/>
      <c r="D52" s="16" t="s">
        <v>29</v>
      </c>
      <c r="E52" s="25">
        <f t="shared" ref="E52:F56" si="13">H52+K52+N52+Q52+T52+W52+Z52+AC52+AF52+AI52+AL52+AO52</f>
        <v>0</v>
      </c>
      <c r="F52" s="25">
        <f t="shared" si="13"/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f t="shared" ref="N52:O52" si="14">N54+N55</f>
        <v>0</v>
      </c>
      <c r="O52" s="25">
        <f t="shared" si="14"/>
        <v>0</v>
      </c>
      <c r="P52" s="25">
        <v>0</v>
      </c>
      <c r="Q52" s="25">
        <f t="shared" ref="Q52:V52" si="15">Q54+Q55</f>
        <v>0</v>
      </c>
      <c r="R52" s="25">
        <f t="shared" si="15"/>
        <v>0</v>
      </c>
      <c r="S52" s="25">
        <f t="shared" si="15"/>
        <v>0</v>
      </c>
      <c r="T52" s="25">
        <f t="shared" si="15"/>
        <v>0</v>
      </c>
      <c r="U52" s="25">
        <f t="shared" si="15"/>
        <v>0</v>
      </c>
      <c r="V52" s="25">
        <f t="shared" si="15"/>
        <v>0</v>
      </c>
      <c r="W52" s="25">
        <f>W54+W55</f>
        <v>0</v>
      </c>
      <c r="X52" s="25">
        <f>X54+X55</f>
        <v>0</v>
      </c>
      <c r="Y52" s="25">
        <v>0</v>
      </c>
      <c r="Z52" s="25">
        <f>Z54+Z55</f>
        <v>0</v>
      </c>
      <c r="AA52" s="25">
        <f>AA54+AA55</f>
        <v>0</v>
      </c>
      <c r="AB52" s="25">
        <v>0</v>
      </c>
      <c r="AC52" s="25">
        <f>AC54+AC55</f>
        <v>0</v>
      </c>
      <c r="AD52" s="25">
        <f>AD54+AD55</f>
        <v>0</v>
      </c>
      <c r="AE52" s="25">
        <v>0</v>
      </c>
      <c r="AF52" s="25">
        <f>AF54+AF55</f>
        <v>0</v>
      </c>
      <c r="AG52" s="25">
        <f>AG54+AG55</f>
        <v>0</v>
      </c>
      <c r="AH52" s="25">
        <v>0</v>
      </c>
      <c r="AI52" s="25">
        <f>AI54+AI55</f>
        <v>0</v>
      </c>
      <c r="AJ52" s="25">
        <f>AJ54+AJ55</f>
        <v>0</v>
      </c>
      <c r="AK52" s="25">
        <v>0</v>
      </c>
      <c r="AL52" s="25">
        <f>AL54+AL55</f>
        <v>0</v>
      </c>
      <c r="AM52" s="25">
        <f>AM55</f>
        <v>0</v>
      </c>
      <c r="AN52" s="25">
        <v>0</v>
      </c>
      <c r="AO52" s="25">
        <f>AO54+AO55</f>
        <v>0</v>
      </c>
      <c r="AP52" s="25">
        <v>0</v>
      </c>
      <c r="AQ52" s="28">
        <v>0</v>
      </c>
      <c r="AR52" s="188"/>
      <c r="AS52" s="191"/>
    </row>
    <row r="53" spans="1:45" s="18" customFormat="1" ht="18" customHeight="1" x14ac:dyDescent="0.3">
      <c r="A53" s="153"/>
      <c r="B53" s="153"/>
      <c r="C53" s="157"/>
      <c r="D53" s="16" t="s">
        <v>25</v>
      </c>
      <c r="E53" s="17">
        <f t="shared" si="13"/>
        <v>0</v>
      </c>
      <c r="F53" s="17">
        <f t="shared" si="13"/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f>P56</f>
        <v>0</v>
      </c>
      <c r="Q53" s="17">
        <v>0</v>
      </c>
      <c r="R53" s="17">
        <v>0</v>
      </c>
      <c r="S53" s="17">
        <f>S56</f>
        <v>0</v>
      </c>
      <c r="T53" s="17">
        <v>0</v>
      </c>
      <c r="U53" s="17">
        <v>0</v>
      </c>
      <c r="V53" s="17">
        <f>V56</f>
        <v>0</v>
      </c>
      <c r="W53" s="17">
        <v>0</v>
      </c>
      <c r="X53" s="17">
        <v>0</v>
      </c>
      <c r="Y53" s="17">
        <f>Y56</f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f>AO56</f>
        <v>0</v>
      </c>
      <c r="AP53" s="17">
        <v>0</v>
      </c>
      <c r="AQ53" s="17">
        <v>0</v>
      </c>
      <c r="AR53" s="189"/>
      <c r="AS53" s="192"/>
    </row>
    <row r="54" spans="1:45" s="26" customFormat="1" ht="33" customHeight="1" x14ac:dyDescent="0.25">
      <c r="A54" s="153"/>
      <c r="B54" s="153"/>
      <c r="C54" s="157"/>
      <c r="D54" s="16" t="s">
        <v>26</v>
      </c>
      <c r="E54" s="17">
        <f t="shared" si="13"/>
        <v>0</v>
      </c>
      <c r="F54" s="17">
        <f t="shared" si="13"/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89"/>
      <c r="AS54" s="192"/>
    </row>
    <row r="55" spans="1:45" s="26" customFormat="1" ht="21" customHeight="1" x14ac:dyDescent="0.25">
      <c r="A55" s="153"/>
      <c r="B55" s="153"/>
      <c r="C55" s="157"/>
      <c r="D55" s="16" t="s">
        <v>27</v>
      </c>
      <c r="E55" s="17">
        <f t="shared" si="13"/>
        <v>0</v>
      </c>
      <c r="F55" s="17">
        <f t="shared" si="13"/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89"/>
      <c r="AS55" s="192"/>
    </row>
    <row r="56" spans="1:45" s="26" customFormat="1" ht="37.5" hidden="1" customHeight="1" x14ac:dyDescent="0.2">
      <c r="A56" s="153"/>
      <c r="B56" s="153"/>
      <c r="C56" s="157"/>
      <c r="D56" s="89"/>
      <c r="E56" s="17">
        <f t="shared" si="13"/>
        <v>0</v>
      </c>
      <c r="F56" s="17">
        <f t="shared" si="13"/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189"/>
      <c r="AS56" s="192"/>
    </row>
    <row r="57" spans="1:45" s="26" customFormat="1" ht="23.25" hidden="1" customHeight="1" x14ac:dyDescent="0.2">
      <c r="A57" s="153"/>
      <c r="B57" s="153"/>
      <c r="C57" s="157"/>
      <c r="D57" s="90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189"/>
      <c r="AS57" s="192"/>
    </row>
    <row r="58" spans="1:45" s="26" customFormat="1" ht="14.25" hidden="1" customHeight="1" x14ac:dyDescent="0.2">
      <c r="A58" s="153"/>
      <c r="B58" s="153"/>
      <c r="C58" s="157"/>
      <c r="D58" s="90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189"/>
      <c r="AS58" s="192"/>
    </row>
    <row r="59" spans="1:45" s="26" customFormat="1" ht="12" hidden="1" customHeight="1" x14ac:dyDescent="0.2">
      <c r="A59" s="153"/>
      <c r="B59" s="153"/>
      <c r="C59" s="157"/>
      <c r="D59" s="90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189"/>
      <c r="AS59" s="192"/>
    </row>
    <row r="60" spans="1:45" s="26" customFormat="1" ht="12" hidden="1" customHeight="1" x14ac:dyDescent="0.2">
      <c r="A60" s="153"/>
      <c r="B60" s="153"/>
      <c r="C60" s="157"/>
      <c r="D60" s="90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189"/>
      <c r="AS60" s="192"/>
    </row>
    <row r="61" spans="1:45" s="26" customFormat="1" ht="67.2" customHeight="1" x14ac:dyDescent="0.25">
      <c r="A61" s="153"/>
      <c r="B61" s="153"/>
      <c r="C61" s="157"/>
      <c r="D61" s="16" t="s">
        <v>41</v>
      </c>
      <c r="E61" s="25">
        <v>0</v>
      </c>
      <c r="F61" s="25">
        <f>U61</f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8">
        <v>0</v>
      </c>
      <c r="AR61" s="190"/>
      <c r="AS61" s="192"/>
    </row>
    <row r="62" spans="1:45" s="26" customFormat="1" ht="14.4" hidden="1" customHeight="1" x14ac:dyDescent="0.2">
      <c r="A62" s="157" t="s">
        <v>46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9"/>
    </row>
    <row r="63" spans="1:45" s="26" customFormat="1" ht="49.2" hidden="1" customHeight="1" x14ac:dyDescent="0.2">
      <c r="A63" s="158"/>
      <c r="B63" s="158"/>
      <c r="C63" s="159"/>
      <c r="D63" s="16" t="s">
        <v>61</v>
      </c>
      <c r="E63" s="25">
        <f>K63+N63+W63+AF63</f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8">
        <v>0</v>
      </c>
    </row>
    <row r="64" spans="1:45" s="26" customFormat="1" ht="18" customHeight="1" x14ac:dyDescent="0.25">
      <c r="A64" s="173" t="s">
        <v>47</v>
      </c>
      <c r="B64" s="173"/>
      <c r="C64" s="174"/>
      <c r="D64" s="27" t="s">
        <v>29</v>
      </c>
      <c r="E64" s="25">
        <f t="shared" ref="E64:F68" si="16">H64+K64+N64+Q64+T64+W64+Z64+AC64+AF64+AI64+AL64+AO64</f>
        <v>5362.6</v>
      </c>
      <c r="F64" s="25">
        <f t="shared" si="16"/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f t="shared" ref="N64:O64" si="17">N66+N67</f>
        <v>0</v>
      </c>
      <c r="O64" s="25">
        <f t="shared" si="17"/>
        <v>0</v>
      </c>
      <c r="P64" s="25">
        <v>0</v>
      </c>
      <c r="Q64" s="25">
        <f t="shared" ref="Q64:V64" si="18">Q66+Q67</f>
        <v>0</v>
      </c>
      <c r="R64" s="25">
        <f t="shared" si="18"/>
        <v>0</v>
      </c>
      <c r="S64" s="25">
        <f t="shared" si="18"/>
        <v>0</v>
      </c>
      <c r="T64" s="25">
        <f t="shared" si="18"/>
        <v>0</v>
      </c>
      <c r="U64" s="25">
        <f t="shared" si="18"/>
        <v>0</v>
      </c>
      <c r="V64" s="25">
        <f t="shared" si="18"/>
        <v>0</v>
      </c>
      <c r="W64" s="25">
        <f>W66+W67</f>
        <v>93.7</v>
      </c>
      <c r="X64" s="25">
        <f>X66+X67</f>
        <v>0</v>
      </c>
      <c r="Y64" s="25">
        <v>0</v>
      </c>
      <c r="Z64" s="25">
        <f>Z66+Z67</f>
        <v>0</v>
      </c>
      <c r="AA64" s="25">
        <f>AA66+AA67</f>
        <v>0</v>
      </c>
      <c r="AB64" s="25">
        <v>0</v>
      </c>
      <c r="AC64" s="25">
        <f>AC66+AC67</f>
        <v>425.4</v>
      </c>
      <c r="AD64" s="25">
        <f>AD66+AD67</f>
        <v>0</v>
      </c>
      <c r="AE64" s="25">
        <v>0</v>
      </c>
      <c r="AF64" s="25">
        <f>AF66+AF67</f>
        <v>1900.2</v>
      </c>
      <c r="AG64" s="25">
        <f>AG66+AG67</f>
        <v>0</v>
      </c>
      <c r="AH64" s="25">
        <v>0</v>
      </c>
      <c r="AI64" s="25">
        <f>AI66+AI67</f>
        <v>0</v>
      </c>
      <c r="AJ64" s="25">
        <f>AJ66+AJ67</f>
        <v>0</v>
      </c>
      <c r="AK64" s="25">
        <v>0</v>
      </c>
      <c r="AL64" s="25">
        <f>AL66+AL67</f>
        <v>2943.3</v>
      </c>
      <c r="AM64" s="25">
        <f>AM67</f>
        <v>0</v>
      </c>
      <c r="AN64" s="25">
        <v>0</v>
      </c>
      <c r="AO64" s="25">
        <f>AO66+AO67</f>
        <v>0</v>
      </c>
      <c r="AP64" s="25">
        <v>0</v>
      </c>
      <c r="AQ64" s="28">
        <v>0</v>
      </c>
      <c r="AR64" s="183"/>
      <c r="AS64" s="183"/>
    </row>
    <row r="65" spans="1:45" s="18" customFormat="1" ht="16.2" customHeight="1" x14ac:dyDescent="0.3">
      <c r="A65" s="176"/>
      <c r="B65" s="176"/>
      <c r="C65" s="177"/>
      <c r="D65" s="27" t="s">
        <v>25</v>
      </c>
      <c r="E65" s="17">
        <f t="shared" si="16"/>
        <v>0</v>
      </c>
      <c r="F65" s="17">
        <f t="shared" si="16"/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f>P68</f>
        <v>0</v>
      </c>
      <c r="Q65" s="17">
        <v>0</v>
      </c>
      <c r="R65" s="17">
        <v>0</v>
      </c>
      <c r="S65" s="17">
        <f>S68</f>
        <v>0</v>
      </c>
      <c r="T65" s="17">
        <v>0</v>
      </c>
      <c r="U65" s="17">
        <v>0</v>
      </c>
      <c r="V65" s="17">
        <f>V68</f>
        <v>0</v>
      </c>
      <c r="W65" s="17">
        <v>0</v>
      </c>
      <c r="X65" s="17">
        <v>0</v>
      </c>
      <c r="Y65" s="17">
        <f>Y68</f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f>AO68</f>
        <v>0</v>
      </c>
      <c r="AP65" s="17">
        <v>0</v>
      </c>
      <c r="AQ65" s="17">
        <v>0</v>
      </c>
      <c r="AR65" s="184"/>
      <c r="AS65" s="184"/>
    </row>
    <row r="66" spans="1:45" s="26" customFormat="1" ht="33.6" customHeight="1" x14ac:dyDescent="0.25">
      <c r="A66" s="176"/>
      <c r="B66" s="176"/>
      <c r="C66" s="177"/>
      <c r="D66" s="27" t="s">
        <v>26</v>
      </c>
      <c r="E66" s="17">
        <f t="shared" si="16"/>
        <v>0</v>
      </c>
      <c r="F66" s="17">
        <f t="shared" si="16"/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84"/>
      <c r="AS66" s="184"/>
    </row>
    <row r="67" spans="1:45" s="26" customFormat="1" ht="16.2" customHeight="1" x14ac:dyDescent="0.25">
      <c r="A67" s="176"/>
      <c r="B67" s="176"/>
      <c r="C67" s="177"/>
      <c r="D67" s="27" t="s">
        <v>27</v>
      </c>
      <c r="E67" s="17">
        <f t="shared" si="16"/>
        <v>5362.6</v>
      </c>
      <c r="F67" s="17">
        <f t="shared" si="16"/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f>W32</f>
        <v>93.7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f>AC32</f>
        <v>425.4</v>
      </c>
      <c r="AD67" s="17">
        <v>0</v>
      </c>
      <c r="AE67" s="17">
        <v>0</v>
      </c>
      <c r="AF67" s="17">
        <f>AF32</f>
        <v>1900.2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2943.3</v>
      </c>
      <c r="AM67" s="17">
        <v>0</v>
      </c>
      <c r="AN67" s="17">
        <v>0</v>
      </c>
      <c r="AO67" s="17">
        <v>0</v>
      </c>
      <c r="AP67" s="17">
        <v>0</v>
      </c>
      <c r="AQ67" s="17">
        <v>0</v>
      </c>
      <c r="AR67" s="184"/>
      <c r="AS67" s="184"/>
    </row>
    <row r="68" spans="1:45" s="26" customFormat="1" ht="37.5" hidden="1" customHeight="1" x14ac:dyDescent="0.2">
      <c r="A68" s="176"/>
      <c r="B68" s="176"/>
      <c r="C68" s="177"/>
      <c r="D68" s="48"/>
      <c r="E68" s="17">
        <f t="shared" si="16"/>
        <v>0</v>
      </c>
      <c r="F68" s="17">
        <f t="shared" si="16"/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0</v>
      </c>
      <c r="AR68" s="184"/>
      <c r="AS68" s="184"/>
    </row>
    <row r="69" spans="1:45" s="26" customFormat="1" ht="23.25" hidden="1" customHeight="1" x14ac:dyDescent="0.2">
      <c r="A69" s="176"/>
      <c r="B69" s="176"/>
      <c r="C69" s="17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184"/>
      <c r="AS69" s="184"/>
    </row>
    <row r="70" spans="1:45" s="26" customFormat="1" ht="14.25" hidden="1" customHeight="1" x14ac:dyDescent="0.2">
      <c r="A70" s="176"/>
      <c r="B70" s="176"/>
      <c r="C70" s="17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184"/>
      <c r="AS70" s="184"/>
    </row>
    <row r="71" spans="1:45" s="26" customFormat="1" ht="12" hidden="1" customHeight="1" x14ac:dyDescent="0.2">
      <c r="A71" s="176"/>
      <c r="B71" s="176"/>
      <c r="C71" s="17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184"/>
      <c r="AS71" s="184"/>
    </row>
    <row r="72" spans="1:45" s="26" customFormat="1" ht="12" hidden="1" customHeight="1" x14ac:dyDescent="0.2">
      <c r="A72" s="176"/>
      <c r="B72" s="176"/>
      <c r="C72" s="17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184"/>
      <c r="AS72" s="184"/>
    </row>
    <row r="73" spans="1:45" s="26" customFormat="1" ht="74.400000000000006" customHeight="1" x14ac:dyDescent="0.25">
      <c r="A73" s="176"/>
      <c r="B73" s="176"/>
      <c r="C73" s="177"/>
      <c r="D73" s="27" t="s">
        <v>41</v>
      </c>
      <c r="E73" s="25">
        <v>0</v>
      </c>
      <c r="F73" s="25">
        <f>U73</f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8">
        <v>0</v>
      </c>
      <c r="AR73" s="184"/>
      <c r="AS73" s="184"/>
    </row>
    <row r="74" spans="1:45" s="26" customFormat="1" ht="49.2" customHeight="1" x14ac:dyDescent="0.25">
      <c r="A74" s="181"/>
      <c r="B74" s="181"/>
      <c r="C74" s="182"/>
      <c r="D74" s="16" t="s">
        <v>61</v>
      </c>
      <c r="E74" s="25">
        <f>K74+N74+W74+AF74</f>
        <v>5485.5</v>
      </c>
      <c r="F74" s="25">
        <v>15</v>
      </c>
      <c r="G74" s="25">
        <f>F74/E74*100</f>
        <v>0.27344818156959255</v>
      </c>
      <c r="H74" s="25">
        <v>0</v>
      </c>
      <c r="I74" s="25">
        <v>0</v>
      </c>
      <c r="J74" s="25">
        <v>0</v>
      </c>
      <c r="K74" s="25">
        <v>15</v>
      </c>
      <c r="L74" s="25">
        <v>15</v>
      </c>
      <c r="M74" s="25">
        <v>100</v>
      </c>
      <c r="N74" s="25">
        <v>1936.8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247.3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3286.4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v>0</v>
      </c>
      <c r="AR74" s="185"/>
      <c r="AS74" s="185"/>
    </row>
    <row r="75" spans="1:45" s="11" customFormat="1" ht="36" customHeight="1" x14ac:dyDescent="0.25">
      <c r="A75" s="79"/>
      <c r="B75" s="79"/>
      <c r="C75" s="79"/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2"/>
      <c r="AS75" s="52"/>
    </row>
    <row r="76" spans="1:45" s="11" customFormat="1" ht="14.4" customHeight="1" x14ac:dyDescent="0.3">
      <c r="A76" s="62"/>
      <c r="B76" s="1"/>
      <c r="C76" s="1"/>
      <c r="D76" s="1"/>
      <c r="E76" s="1"/>
      <c r="F76" s="1"/>
      <c r="G76" s="61"/>
      <c r="H76" s="156"/>
      <c r="I76" s="156"/>
      <c r="J76" s="156"/>
      <c r="K76" s="156"/>
      <c r="L76" s="156"/>
      <c r="M76" s="156"/>
      <c r="N76" s="156"/>
      <c r="O76" s="40"/>
      <c r="P76" s="40"/>
      <c r="Q76" s="40"/>
      <c r="R76" s="40"/>
      <c r="S76" s="40"/>
      <c r="T76" s="40"/>
      <c r="U76" s="40"/>
      <c r="V76" s="35"/>
      <c r="W76" s="35"/>
      <c r="X76" s="34"/>
      <c r="Y76" s="34"/>
      <c r="Z76" s="35"/>
      <c r="AA76" s="35"/>
      <c r="AB76" s="35"/>
      <c r="AC76" s="34"/>
      <c r="AD76" s="34"/>
      <c r="AE76" s="34"/>
      <c r="AF76" s="35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</row>
    <row r="77" spans="1:45" s="11" customFormat="1" ht="10.199999999999999" customHeight="1" x14ac:dyDescent="0.25">
      <c r="A77" s="154" t="s">
        <v>62</v>
      </c>
      <c r="B77" s="155"/>
      <c r="C77" s="155"/>
      <c r="D77" s="155"/>
      <c r="E77" s="155"/>
      <c r="F77" s="155"/>
      <c r="G77" s="40"/>
      <c r="H77" s="155"/>
      <c r="I77" s="156"/>
      <c r="J77" s="156"/>
      <c r="K77" s="156"/>
      <c r="L77" s="156"/>
      <c r="M77" s="156"/>
      <c r="N77" s="156"/>
      <c r="O77" s="156"/>
      <c r="P77" s="156"/>
      <c r="Q77" s="40"/>
      <c r="R77" s="61"/>
      <c r="S77" s="40"/>
      <c r="T77" s="61"/>
      <c r="U77" s="40"/>
      <c r="V77" s="34"/>
      <c r="W77" s="34"/>
      <c r="X77" s="35"/>
      <c r="Y77" s="34"/>
      <c r="Z77" s="35"/>
      <c r="AA77" s="34"/>
      <c r="AB77" s="34"/>
      <c r="AC77" s="34"/>
      <c r="AD77" s="34"/>
      <c r="AE77" s="34"/>
      <c r="AF77" s="34"/>
      <c r="AG77" s="34"/>
      <c r="AH77" s="34"/>
      <c r="AI77" s="35"/>
      <c r="AJ77" s="34"/>
      <c r="AK77" s="34"/>
      <c r="AL77" s="34"/>
      <c r="AM77" s="34"/>
      <c r="AN77" s="34"/>
      <c r="AO77" s="34"/>
      <c r="AP77" s="34"/>
      <c r="AQ77" s="34"/>
    </row>
    <row r="78" spans="1:45" s="11" customFormat="1" ht="31.2" customHeight="1" x14ac:dyDescent="0.25">
      <c r="A78" s="146" t="s">
        <v>63</v>
      </c>
      <c r="B78" s="146"/>
      <c r="C78" s="146"/>
      <c r="D78" s="146"/>
      <c r="E78" s="77"/>
      <c r="F78" s="77"/>
      <c r="G78" s="77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34"/>
      <c r="W78" s="35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</row>
    <row r="79" spans="1:45" s="38" customFormat="1" ht="14.4" x14ac:dyDescent="0.3">
      <c r="A79" s="76"/>
      <c r="B79" s="147"/>
      <c r="C79" s="148"/>
      <c r="D79" s="76"/>
      <c r="E79" s="76"/>
      <c r="F79" s="76"/>
      <c r="G79" s="40"/>
      <c r="H79" s="36"/>
      <c r="I79" s="36"/>
      <c r="J79" s="36"/>
      <c r="K79" s="36"/>
      <c r="L79" s="36"/>
      <c r="M79" s="152"/>
      <c r="N79" s="152"/>
      <c r="O79" s="152"/>
      <c r="P79" s="152"/>
      <c r="Q79" s="152"/>
      <c r="R79" s="152"/>
      <c r="S79" s="152"/>
      <c r="T79" s="36"/>
      <c r="U79" s="36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</row>
    <row r="80" spans="1:45" s="38" customFormat="1" ht="0.6" customHeight="1" x14ac:dyDescent="0.3">
      <c r="A80" s="149"/>
      <c r="B80" s="150"/>
      <c r="C80" s="150"/>
      <c r="D80" s="150"/>
      <c r="E80" s="150"/>
      <c r="F80" s="36"/>
      <c r="G80" s="36"/>
      <c r="H80" s="151"/>
      <c r="I80" s="151"/>
      <c r="J80" s="151"/>
      <c r="K80" s="151"/>
      <c r="L80" s="151"/>
      <c r="M80" s="151"/>
      <c r="N80" s="151"/>
      <c r="O80" s="36"/>
      <c r="P80" s="36"/>
      <c r="Q80" s="36"/>
      <c r="R80" s="36"/>
      <c r="S80" s="36"/>
      <c r="T80" s="36"/>
      <c r="U80" s="36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</row>
    <row r="81" spans="1:43" ht="14.4" hidden="1" customHeight="1" x14ac:dyDescent="0.25">
      <c r="A81" s="39"/>
      <c r="B81" s="40"/>
      <c r="C81" s="40"/>
      <c r="D81" s="40"/>
      <c r="E81" s="40"/>
      <c r="F81" s="40"/>
      <c r="G81" s="40"/>
      <c r="H81" s="150"/>
      <c r="I81" s="151"/>
      <c r="J81" s="151"/>
      <c r="K81" s="151"/>
      <c r="L81" s="151"/>
      <c r="M81" s="151"/>
      <c r="N81" s="151"/>
      <c r="O81" s="151"/>
      <c r="P81" s="151"/>
      <c r="Q81" s="36"/>
      <c r="R81" s="41"/>
      <c r="S81" s="36"/>
      <c r="T81" s="41"/>
      <c r="U81" s="36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</row>
    <row r="82" spans="1:43" ht="14.4" x14ac:dyDescent="0.3">
      <c r="A82" s="39"/>
      <c r="B82" s="40"/>
      <c r="C82" s="40"/>
      <c r="D82" s="40"/>
      <c r="E82" s="40"/>
      <c r="F82" s="40"/>
      <c r="G82" s="40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</row>
    <row r="83" spans="1:43" ht="3.6" customHeight="1" x14ac:dyDescent="0.3">
      <c r="A83" s="40"/>
      <c r="B83" s="40"/>
      <c r="C83" s="40"/>
      <c r="D83" s="40"/>
      <c r="E83" s="40"/>
      <c r="F83" s="40"/>
      <c r="G83" s="40"/>
      <c r="H83" s="36"/>
      <c r="I83" s="36"/>
      <c r="J83" s="36"/>
      <c r="K83" s="36"/>
      <c r="L83" s="36"/>
      <c r="M83" s="144"/>
      <c r="N83" s="144"/>
      <c r="O83" s="144"/>
      <c r="P83" s="144"/>
      <c r="Q83" s="36"/>
      <c r="R83" s="36"/>
      <c r="S83" s="36"/>
      <c r="T83" s="36"/>
      <c r="U83" s="36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</row>
    <row r="84" spans="1:43" s="45" customFormat="1" x14ac:dyDescent="0.25">
      <c r="A84" s="145" t="s">
        <v>64</v>
      </c>
      <c r="B84" s="145"/>
      <c r="C84" s="145"/>
      <c r="D84" s="43"/>
      <c r="E84" s="43"/>
      <c r="F84" s="43"/>
      <c r="G84" s="4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</row>
    <row r="85" spans="1:43" x14ac:dyDescent="0.3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</row>
    <row r="86" spans="1:43" x14ac:dyDescent="0.3"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43" x14ac:dyDescent="0.3"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43" x14ac:dyDescent="0.3">
      <c r="G88" s="46"/>
      <c r="H88" s="46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  <row r="89" spans="1:43" x14ac:dyDescent="0.3"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</row>
  </sheetData>
  <mergeCells count="108">
    <mergeCell ref="B1:C1"/>
    <mergeCell ref="J1:W1"/>
    <mergeCell ref="B2:C2"/>
    <mergeCell ref="B3:C3"/>
    <mergeCell ref="T3:W3"/>
    <mergeCell ref="A5:U5"/>
    <mergeCell ref="A6:V6"/>
    <mergeCell ref="A8:A11"/>
    <mergeCell ref="B8:B11"/>
    <mergeCell ref="C8:C11"/>
    <mergeCell ref="D8:D11"/>
    <mergeCell ref="E8:G9"/>
    <mergeCell ref="H8:AQ8"/>
    <mergeCell ref="AF9:AH9"/>
    <mergeCell ref="AI9:AK9"/>
    <mergeCell ref="AL9:AN9"/>
    <mergeCell ref="E10:E11"/>
    <mergeCell ref="F10:F11"/>
    <mergeCell ref="G10:G11"/>
    <mergeCell ref="AA10:AA11"/>
    <mergeCell ref="AB10:AB11"/>
    <mergeCell ref="AC10:AC11"/>
    <mergeCell ref="AD10:AD11"/>
    <mergeCell ref="AE10:AE11"/>
    <mergeCell ref="AR8:AR11"/>
    <mergeCell ref="AS8:AS11"/>
    <mergeCell ref="H9:J9"/>
    <mergeCell ref="K9:M9"/>
    <mergeCell ref="N9:P9"/>
    <mergeCell ref="Q9:S9"/>
    <mergeCell ref="T9:V9"/>
    <mergeCell ref="W9:Y9"/>
    <mergeCell ref="Z9:AB9"/>
    <mergeCell ref="AC9:AE9"/>
    <mergeCell ref="N10:N11"/>
    <mergeCell ref="O10:O11"/>
    <mergeCell ref="P10:P11"/>
    <mergeCell ref="Q10:Q11"/>
    <mergeCell ref="R10:R11"/>
    <mergeCell ref="S10:S11"/>
    <mergeCell ref="AO9:AQ9"/>
    <mergeCell ref="H10:H11"/>
    <mergeCell ref="I10:I11"/>
    <mergeCell ref="J10:J11"/>
    <mergeCell ref="K10:K11"/>
    <mergeCell ref="L10:L11"/>
    <mergeCell ref="M10:M11"/>
    <mergeCell ref="Z10:Z11"/>
    <mergeCell ref="T10:T11"/>
    <mergeCell ref="U10:U11"/>
    <mergeCell ref="V10:V11"/>
    <mergeCell ref="W10:W11"/>
    <mergeCell ref="X10:X11"/>
    <mergeCell ref="Y10:Y11"/>
    <mergeCell ref="AL10:AL11"/>
    <mergeCell ref="AM10:AM11"/>
    <mergeCell ref="AN10:AN11"/>
    <mergeCell ref="AO10:AO11"/>
    <mergeCell ref="AP10:AP11"/>
    <mergeCell ref="AQ10:AQ11"/>
    <mergeCell ref="AF10:AF11"/>
    <mergeCell ref="AG10:AG11"/>
    <mergeCell ref="AH10:AH11"/>
    <mergeCell ref="AI10:AI11"/>
    <mergeCell ref="AJ10:AJ11"/>
    <mergeCell ref="AK10:AK11"/>
    <mergeCell ref="A24:A28"/>
    <mergeCell ref="B24:B28"/>
    <mergeCell ref="C24:C28"/>
    <mergeCell ref="AR24:AR28"/>
    <mergeCell ref="AS24:AS28"/>
    <mergeCell ref="A29:C39"/>
    <mergeCell ref="AR29:AR39"/>
    <mergeCell ref="AS29:AS39"/>
    <mergeCell ref="A13:A17"/>
    <mergeCell ref="B13:B17"/>
    <mergeCell ref="C13:C17"/>
    <mergeCell ref="AR13:AR17"/>
    <mergeCell ref="AS13:AS17"/>
    <mergeCell ref="A18:A22"/>
    <mergeCell ref="B18:B22"/>
    <mergeCell ref="C18:C23"/>
    <mergeCell ref="AR18:AR23"/>
    <mergeCell ref="AS18:AS23"/>
    <mergeCell ref="A62:AS62"/>
    <mergeCell ref="A63:C63"/>
    <mergeCell ref="A64:C74"/>
    <mergeCell ref="AR64:AR74"/>
    <mergeCell ref="AS64:AS74"/>
    <mergeCell ref="H76:N76"/>
    <mergeCell ref="A40:C51"/>
    <mergeCell ref="AR40:AR49"/>
    <mergeCell ref="AS40:AS49"/>
    <mergeCell ref="A52:C61"/>
    <mergeCell ref="AR52:AR61"/>
    <mergeCell ref="AS52:AS61"/>
    <mergeCell ref="A80:E80"/>
    <mergeCell ref="H80:N80"/>
    <mergeCell ref="H81:P81"/>
    <mergeCell ref="H82:U82"/>
    <mergeCell ref="M83:P83"/>
    <mergeCell ref="A84:C84"/>
    <mergeCell ref="A77:F77"/>
    <mergeCell ref="H77:P77"/>
    <mergeCell ref="A78:D78"/>
    <mergeCell ref="H78:U78"/>
    <mergeCell ref="B79:C79"/>
    <mergeCell ref="M79:S7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9"/>
  <sheetViews>
    <sheetView topLeftCell="A6" workbookViewId="0">
      <pane xSplit="7" ySplit="7" topLeftCell="H55" activePane="bottomRight" state="frozen"/>
      <selection activeCell="A6" sqref="A6"/>
      <selection pane="topRight" activeCell="H6" sqref="H6"/>
      <selection pane="bottomLeft" activeCell="A13" sqref="A13"/>
      <selection pane="bottomRight" activeCell="D74" sqref="D74"/>
    </sheetView>
  </sheetViews>
  <sheetFormatPr defaultColWidth="9.109375" defaultRowHeight="13.8" x14ac:dyDescent="0.3"/>
  <cols>
    <col min="1" max="1" width="6.33203125" style="1" customWidth="1"/>
    <col min="2" max="2" width="22.33203125" style="1" customWidth="1"/>
    <col min="3" max="3" width="17.44140625" style="1" customWidth="1"/>
    <col min="4" max="4" width="21.6640625" style="1" customWidth="1"/>
    <col min="5" max="5" width="9.6640625" style="1" customWidth="1"/>
    <col min="6" max="6" width="9.109375" style="1" customWidth="1"/>
    <col min="7" max="7" width="8.33203125" style="1" customWidth="1"/>
    <col min="8" max="9" width="4.6640625" style="1" customWidth="1"/>
    <col min="10" max="10" width="5.44140625" style="1" customWidth="1"/>
    <col min="11" max="11" width="4.6640625" style="1" customWidth="1"/>
    <col min="12" max="12" width="4.44140625" style="1" customWidth="1"/>
    <col min="13" max="13" width="5.44140625" style="1" customWidth="1"/>
    <col min="14" max="14" width="6" style="1" customWidth="1"/>
    <col min="15" max="15" width="4.33203125" style="1" customWidth="1"/>
    <col min="16" max="16" width="5.6640625" style="1" customWidth="1"/>
    <col min="17" max="17" width="4.44140625" style="1" customWidth="1"/>
    <col min="18" max="18" width="4.33203125" style="1" customWidth="1"/>
    <col min="19" max="19" width="5.6640625" style="1" customWidth="1"/>
    <col min="20" max="20" width="5" style="1" customWidth="1"/>
    <col min="21" max="21" width="4.6640625" style="1" customWidth="1"/>
    <col min="22" max="23" width="5.33203125" style="1" customWidth="1"/>
    <col min="24" max="24" width="4.88671875" style="1" customWidth="1"/>
    <col min="25" max="25" width="5.44140625" style="1" customWidth="1"/>
    <col min="26" max="26" width="4.5546875" style="1" customWidth="1"/>
    <col min="27" max="28" width="5.33203125" style="1" customWidth="1"/>
    <col min="29" max="29" width="5.44140625" style="1" customWidth="1"/>
    <col min="30" max="30" width="5.109375" style="1" customWidth="1"/>
    <col min="31" max="31" width="5.6640625" style="1" customWidth="1"/>
    <col min="32" max="32" width="6.33203125" style="1" customWidth="1"/>
    <col min="33" max="33" width="5.109375" style="1" customWidth="1"/>
    <col min="34" max="34" width="5.6640625" style="1" customWidth="1"/>
    <col min="35" max="35" width="4.6640625" style="1" customWidth="1"/>
    <col min="36" max="36" width="4.88671875" style="1" customWidth="1"/>
    <col min="37" max="37" width="5.88671875" style="1" customWidth="1"/>
    <col min="38" max="38" width="6.44140625" style="1" customWidth="1"/>
    <col min="39" max="39" width="6" style="1" customWidth="1"/>
    <col min="40" max="41" width="5.6640625" style="1" customWidth="1"/>
    <col min="42" max="42" width="5.109375" style="1" customWidth="1"/>
    <col min="43" max="43" width="5.44140625" style="1" customWidth="1"/>
    <col min="44" max="44" width="24.109375" style="1" customWidth="1"/>
    <col min="45" max="45" width="21.6640625" style="1" customWidth="1"/>
    <col min="46" max="16384" width="9.109375" style="1"/>
  </cols>
  <sheetData>
    <row r="1" spans="1:45" ht="46.2" customHeight="1" x14ac:dyDescent="0.3">
      <c r="B1" s="122"/>
      <c r="C1" s="122"/>
      <c r="D1" s="2"/>
      <c r="J1" s="160" t="s">
        <v>50</v>
      </c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3"/>
      <c r="Y1" s="49"/>
    </row>
    <row r="2" spans="1:45" ht="15.6" hidden="1" customHeight="1" x14ac:dyDescent="0.25">
      <c r="A2" s="5"/>
      <c r="B2" s="123"/>
      <c r="C2" s="123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49"/>
      <c r="W2" s="49"/>
      <c r="X2" s="49"/>
      <c r="Y2" s="49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8" customHeight="1" x14ac:dyDescent="0.3">
      <c r="A3" s="7"/>
      <c r="B3" s="122"/>
      <c r="C3" s="122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61" t="s">
        <v>0</v>
      </c>
      <c r="U3" s="161"/>
      <c r="V3" s="161"/>
      <c r="W3" s="161"/>
      <c r="X3" s="81"/>
      <c r="Y3" s="7"/>
    </row>
    <row r="4" spans="1:45" ht="13.2" customHeight="1" x14ac:dyDescent="0.25">
      <c r="A4" s="7"/>
      <c r="B4" s="2"/>
      <c r="C4" s="2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81"/>
      <c r="U4" s="49"/>
      <c r="V4" s="49"/>
      <c r="W4" s="8"/>
      <c r="X4" s="81"/>
      <c r="Y4" s="7"/>
    </row>
    <row r="5" spans="1:45" s="11" customFormat="1" ht="12" x14ac:dyDescent="0.25">
      <c r="A5" s="124" t="s">
        <v>58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1" customFormat="1" ht="18" customHeight="1" x14ac:dyDescent="0.25">
      <c r="A6" s="126" t="s">
        <v>69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"/>
      <c r="X6" s="10"/>
      <c r="Y6" s="10"/>
      <c r="Z6" s="12"/>
      <c r="AA6" s="10"/>
      <c r="AB6" s="10"/>
      <c r="AC6" s="10"/>
      <c r="AD6" s="12"/>
      <c r="AE6" s="10"/>
      <c r="AF6" s="10"/>
      <c r="AG6" s="10"/>
      <c r="AH6" s="10"/>
      <c r="AI6" s="12"/>
      <c r="AJ6" s="10"/>
      <c r="AK6" s="10"/>
      <c r="AL6" s="10"/>
      <c r="AM6" s="10"/>
      <c r="AN6" s="10"/>
      <c r="AO6" s="10"/>
      <c r="AP6" s="13"/>
      <c r="AQ6" s="10"/>
      <c r="AR6" s="10"/>
      <c r="AS6" s="10"/>
    </row>
    <row r="7" spans="1:45" s="11" customFormat="1" ht="10.95" hidden="1" customHeight="1" x14ac:dyDescent="0.2">
      <c r="A7" s="14"/>
    </row>
    <row r="8" spans="1:45" s="11" customFormat="1" ht="13.2" customHeight="1" x14ac:dyDescent="0.25">
      <c r="A8" s="127" t="s">
        <v>36</v>
      </c>
      <c r="B8" s="127" t="s">
        <v>1</v>
      </c>
      <c r="C8" s="127" t="s">
        <v>37</v>
      </c>
      <c r="D8" s="127" t="s">
        <v>2</v>
      </c>
      <c r="E8" s="162" t="s">
        <v>38</v>
      </c>
      <c r="F8" s="163"/>
      <c r="G8" s="164"/>
      <c r="H8" s="127" t="s">
        <v>3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 t="s">
        <v>4</v>
      </c>
      <c r="AS8" s="128" t="s">
        <v>5</v>
      </c>
    </row>
    <row r="9" spans="1:45" s="11" customFormat="1" ht="15.6" customHeight="1" x14ac:dyDescent="0.25">
      <c r="A9" s="127"/>
      <c r="B9" s="128"/>
      <c r="C9" s="127"/>
      <c r="D9" s="128"/>
      <c r="E9" s="165"/>
      <c r="F9" s="166"/>
      <c r="G9" s="167"/>
      <c r="H9" s="127" t="s">
        <v>6</v>
      </c>
      <c r="I9" s="127"/>
      <c r="J9" s="127"/>
      <c r="K9" s="127" t="s">
        <v>7</v>
      </c>
      <c r="L9" s="127"/>
      <c r="M9" s="127"/>
      <c r="N9" s="127" t="s">
        <v>8</v>
      </c>
      <c r="O9" s="127"/>
      <c r="P9" s="127"/>
      <c r="Q9" s="127" t="s">
        <v>9</v>
      </c>
      <c r="R9" s="127"/>
      <c r="S9" s="127"/>
      <c r="T9" s="127" t="s">
        <v>10</v>
      </c>
      <c r="U9" s="127"/>
      <c r="V9" s="127"/>
      <c r="W9" s="127" t="s">
        <v>11</v>
      </c>
      <c r="X9" s="127"/>
      <c r="Y9" s="127"/>
      <c r="Z9" s="127" t="s">
        <v>12</v>
      </c>
      <c r="AA9" s="127"/>
      <c r="AB9" s="127"/>
      <c r="AC9" s="127" t="s">
        <v>13</v>
      </c>
      <c r="AD9" s="127"/>
      <c r="AE9" s="127"/>
      <c r="AF9" s="127" t="s">
        <v>14</v>
      </c>
      <c r="AG9" s="127"/>
      <c r="AH9" s="127"/>
      <c r="AI9" s="127" t="s">
        <v>15</v>
      </c>
      <c r="AJ9" s="127"/>
      <c r="AK9" s="127"/>
      <c r="AL9" s="127" t="s">
        <v>16</v>
      </c>
      <c r="AM9" s="127"/>
      <c r="AN9" s="127"/>
      <c r="AO9" s="127" t="s">
        <v>17</v>
      </c>
      <c r="AP9" s="127"/>
      <c r="AQ9" s="127"/>
      <c r="AR9" s="127"/>
      <c r="AS9" s="128"/>
    </row>
    <row r="10" spans="1:45" s="11" customFormat="1" ht="44.4" customHeight="1" x14ac:dyDescent="0.25">
      <c r="A10" s="127"/>
      <c r="B10" s="128"/>
      <c r="C10" s="127"/>
      <c r="D10" s="128"/>
      <c r="E10" s="127" t="s">
        <v>18</v>
      </c>
      <c r="F10" s="127" t="s">
        <v>19</v>
      </c>
      <c r="G10" s="128" t="s">
        <v>20</v>
      </c>
      <c r="H10" s="127" t="s">
        <v>18</v>
      </c>
      <c r="I10" s="127" t="s">
        <v>21</v>
      </c>
      <c r="J10" s="128" t="s">
        <v>20</v>
      </c>
      <c r="K10" s="127" t="s">
        <v>18</v>
      </c>
      <c r="L10" s="127" t="s">
        <v>21</v>
      </c>
      <c r="M10" s="128" t="s">
        <v>20</v>
      </c>
      <c r="N10" s="127" t="s">
        <v>18</v>
      </c>
      <c r="O10" s="127" t="s">
        <v>21</v>
      </c>
      <c r="P10" s="128" t="s">
        <v>20</v>
      </c>
      <c r="Q10" s="127" t="s">
        <v>18</v>
      </c>
      <c r="R10" s="127" t="s">
        <v>21</v>
      </c>
      <c r="S10" s="128" t="s">
        <v>20</v>
      </c>
      <c r="T10" s="127" t="s">
        <v>18</v>
      </c>
      <c r="U10" s="127" t="s">
        <v>21</v>
      </c>
      <c r="V10" s="128" t="s">
        <v>20</v>
      </c>
      <c r="W10" s="127" t="s">
        <v>18</v>
      </c>
      <c r="X10" s="127" t="s">
        <v>21</v>
      </c>
      <c r="Y10" s="128" t="s">
        <v>20</v>
      </c>
      <c r="Z10" s="127" t="s">
        <v>18</v>
      </c>
      <c r="AA10" s="127" t="s">
        <v>21</v>
      </c>
      <c r="AB10" s="128" t="s">
        <v>20</v>
      </c>
      <c r="AC10" s="127" t="s">
        <v>18</v>
      </c>
      <c r="AD10" s="127" t="s">
        <v>21</v>
      </c>
      <c r="AE10" s="128" t="s">
        <v>20</v>
      </c>
      <c r="AF10" s="127" t="s">
        <v>18</v>
      </c>
      <c r="AG10" s="127" t="s">
        <v>21</v>
      </c>
      <c r="AH10" s="128" t="s">
        <v>20</v>
      </c>
      <c r="AI10" s="127" t="s">
        <v>18</v>
      </c>
      <c r="AJ10" s="127" t="s">
        <v>21</v>
      </c>
      <c r="AK10" s="128" t="s">
        <v>20</v>
      </c>
      <c r="AL10" s="127" t="s">
        <v>18</v>
      </c>
      <c r="AM10" s="127" t="s">
        <v>21</v>
      </c>
      <c r="AN10" s="128" t="s">
        <v>20</v>
      </c>
      <c r="AO10" s="127" t="s">
        <v>18</v>
      </c>
      <c r="AP10" s="127" t="s">
        <v>21</v>
      </c>
      <c r="AQ10" s="128" t="s">
        <v>20</v>
      </c>
      <c r="AR10" s="127"/>
      <c r="AS10" s="128"/>
    </row>
    <row r="11" spans="1:45" s="11" customFormat="1" ht="43.5" hidden="1" customHeight="1" x14ac:dyDescent="0.2">
      <c r="A11" s="127"/>
      <c r="B11" s="128"/>
      <c r="C11" s="127"/>
      <c r="D11" s="128"/>
      <c r="E11" s="127"/>
      <c r="F11" s="127"/>
      <c r="G11" s="128"/>
      <c r="H11" s="127"/>
      <c r="I11" s="127"/>
      <c r="J11" s="128"/>
      <c r="K11" s="127"/>
      <c r="L11" s="127"/>
      <c r="M11" s="128"/>
      <c r="N11" s="127"/>
      <c r="O11" s="127"/>
      <c r="P11" s="128"/>
      <c r="Q11" s="127"/>
      <c r="R11" s="127"/>
      <c r="S11" s="128"/>
      <c r="T11" s="127"/>
      <c r="U11" s="127"/>
      <c r="V11" s="128"/>
      <c r="W11" s="127"/>
      <c r="X11" s="127"/>
      <c r="Y11" s="128"/>
      <c r="Z11" s="127"/>
      <c r="AA11" s="127"/>
      <c r="AB11" s="128"/>
      <c r="AC11" s="127"/>
      <c r="AD11" s="127"/>
      <c r="AE11" s="128"/>
      <c r="AF11" s="127"/>
      <c r="AG11" s="127"/>
      <c r="AH11" s="128"/>
      <c r="AI11" s="127"/>
      <c r="AJ11" s="127"/>
      <c r="AK11" s="128"/>
      <c r="AL11" s="127"/>
      <c r="AM11" s="127"/>
      <c r="AN11" s="128"/>
      <c r="AO11" s="127"/>
      <c r="AP11" s="127"/>
      <c r="AQ11" s="128"/>
      <c r="AR11" s="127"/>
      <c r="AS11" s="128"/>
    </row>
    <row r="12" spans="1:45" s="11" customFormat="1" ht="11.4" customHeight="1" x14ac:dyDescent="0.2">
      <c r="A12" s="82">
        <v>1</v>
      </c>
      <c r="B12" s="82">
        <v>2</v>
      </c>
      <c r="C12" s="82">
        <v>3</v>
      </c>
      <c r="D12" s="82">
        <v>5</v>
      </c>
      <c r="E12" s="82">
        <v>6</v>
      </c>
      <c r="F12" s="82">
        <v>7</v>
      </c>
      <c r="G12" s="82" t="s">
        <v>22</v>
      </c>
      <c r="H12" s="82">
        <v>9</v>
      </c>
      <c r="I12" s="82">
        <v>10</v>
      </c>
      <c r="J12" s="82">
        <v>11</v>
      </c>
      <c r="K12" s="82">
        <v>12</v>
      </c>
      <c r="L12" s="82">
        <v>13</v>
      </c>
      <c r="M12" s="82">
        <v>14</v>
      </c>
      <c r="N12" s="82">
        <v>15</v>
      </c>
      <c r="O12" s="82">
        <v>16</v>
      </c>
      <c r="P12" s="82">
        <v>17</v>
      </c>
      <c r="Q12" s="82">
        <v>18</v>
      </c>
      <c r="R12" s="82">
        <v>19</v>
      </c>
      <c r="S12" s="82">
        <v>20</v>
      </c>
      <c r="T12" s="82">
        <v>21</v>
      </c>
      <c r="U12" s="82">
        <v>22</v>
      </c>
      <c r="V12" s="82">
        <v>23</v>
      </c>
      <c r="W12" s="82">
        <v>24</v>
      </c>
      <c r="X12" s="82">
        <v>25</v>
      </c>
      <c r="Y12" s="82">
        <v>26</v>
      </c>
      <c r="Z12" s="82">
        <v>27</v>
      </c>
      <c r="AA12" s="82">
        <v>28</v>
      </c>
      <c r="AB12" s="82">
        <v>29</v>
      </c>
      <c r="AC12" s="82">
        <v>30</v>
      </c>
      <c r="AD12" s="82">
        <v>31</v>
      </c>
      <c r="AE12" s="82">
        <v>32</v>
      </c>
      <c r="AF12" s="82">
        <v>33</v>
      </c>
      <c r="AG12" s="82">
        <v>34</v>
      </c>
      <c r="AH12" s="82">
        <v>35</v>
      </c>
      <c r="AI12" s="82">
        <v>36</v>
      </c>
      <c r="AJ12" s="82">
        <v>37</v>
      </c>
      <c r="AK12" s="82">
        <v>38</v>
      </c>
      <c r="AL12" s="82">
        <v>39</v>
      </c>
      <c r="AM12" s="82">
        <v>40</v>
      </c>
      <c r="AN12" s="82">
        <v>41</v>
      </c>
      <c r="AO12" s="82">
        <v>42</v>
      </c>
      <c r="AP12" s="82">
        <v>43</v>
      </c>
      <c r="AQ12" s="82">
        <v>44</v>
      </c>
      <c r="AR12" s="82">
        <v>45</v>
      </c>
      <c r="AS12" s="82">
        <v>46</v>
      </c>
    </row>
    <row r="13" spans="1:45" s="18" customFormat="1" ht="25.2" customHeight="1" x14ac:dyDescent="0.3">
      <c r="A13" s="132">
        <v>1</v>
      </c>
      <c r="B13" s="128" t="s">
        <v>42</v>
      </c>
      <c r="C13" s="128" t="s">
        <v>23</v>
      </c>
      <c r="D13" s="16" t="s">
        <v>24</v>
      </c>
      <c r="E13" s="17">
        <f>H13+K13+N13+Q13+T13+W13+Z13+AC13+AF13+AI13+AL13+AO13</f>
        <v>3037</v>
      </c>
      <c r="F13" s="17">
        <f>F15+F17</f>
        <v>0</v>
      </c>
      <c r="G13" s="17">
        <v>0</v>
      </c>
      <c r="H13" s="17">
        <f t="shared" ref="H13:O13" si="0">H15+H17</f>
        <v>0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v>0</v>
      </c>
      <c r="Q13" s="17">
        <f t="shared" ref="Q13:U13" si="1">Q15+Q17</f>
        <v>0</v>
      </c>
      <c r="R13" s="17">
        <f t="shared" si="1"/>
        <v>0</v>
      </c>
      <c r="S13" s="17">
        <v>0</v>
      </c>
      <c r="T13" s="17">
        <f t="shared" si="1"/>
        <v>0</v>
      </c>
      <c r="U13" s="17">
        <f t="shared" si="1"/>
        <v>0</v>
      </c>
      <c r="V13" s="17">
        <v>0</v>
      </c>
      <c r="W13" s="17">
        <f>W14+W15+W16+W17</f>
        <v>93.7</v>
      </c>
      <c r="X13" s="17">
        <f t="shared" ref="X13" si="2">X15+X17</f>
        <v>0</v>
      </c>
      <c r="Y13" s="17">
        <v>0</v>
      </c>
      <c r="Z13" s="17">
        <f t="shared" ref="Z13:AA13" si="3">Z15+Z17</f>
        <v>0</v>
      </c>
      <c r="AA13" s="17">
        <f t="shared" si="3"/>
        <v>0</v>
      </c>
      <c r="AB13" s="17">
        <v>0</v>
      </c>
      <c r="AC13" s="17">
        <f t="shared" ref="AC13:AD13" si="4">AC15+AC17</f>
        <v>0</v>
      </c>
      <c r="AD13" s="17">
        <f t="shared" si="4"/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f t="shared" ref="AI13:AJ13" si="5">AI15+AI17</f>
        <v>0</v>
      </c>
      <c r="AJ13" s="17">
        <f t="shared" si="5"/>
        <v>0</v>
      </c>
      <c r="AK13" s="17">
        <v>0</v>
      </c>
      <c r="AL13" s="17">
        <f>AL14+AL15+AL16+AL17</f>
        <v>2943.3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97" t="s">
        <v>65</v>
      </c>
      <c r="AS13" s="129"/>
    </row>
    <row r="14" spans="1:45" s="22" customFormat="1" ht="30" customHeight="1" x14ac:dyDescent="0.3">
      <c r="A14" s="133"/>
      <c r="B14" s="128"/>
      <c r="C14" s="128"/>
      <c r="D14" s="19" t="s">
        <v>25</v>
      </c>
      <c r="E14" s="20">
        <f t="shared" ref="E14:F22" si="6">H14+K14+N14+Q14+T14+W14+Z14+AC14+AF14+AI14+AL14+AO14</f>
        <v>0</v>
      </c>
      <c r="F14" s="20">
        <f t="shared" si="6"/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f>P17</f>
        <v>0</v>
      </c>
      <c r="Q14" s="20">
        <v>0</v>
      </c>
      <c r="R14" s="20">
        <v>0</v>
      </c>
      <c r="S14" s="20">
        <f>S17</f>
        <v>0</v>
      </c>
      <c r="T14" s="20">
        <v>0</v>
      </c>
      <c r="U14" s="20">
        <v>0</v>
      </c>
      <c r="V14" s="20">
        <f>V17</f>
        <v>0</v>
      </c>
      <c r="W14" s="20">
        <v>0</v>
      </c>
      <c r="X14" s="20">
        <v>0</v>
      </c>
      <c r="Y14" s="20">
        <f>Y17</f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198"/>
      <c r="AS14" s="130"/>
    </row>
    <row r="15" spans="1:45" s="22" customFormat="1" ht="38.4" customHeight="1" x14ac:dyDescent="0.3">
      <c r="A15" s="133"/>
      <c r="B15" s="128"/>
      <c r="C15" s="128"/>
      <c r="D15" s="19" t="s">
        <v>26</v>
      </c>
      <c r="E15" s="20">
        <f t="shared" si="6"/>
        <v>0</v>
      </c>
      <c r="F15" s="20">
        <f t="shared" si="6"/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f>P18</f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f>V18</f>
        <v>0</v>
      </c>
      <c r="W15" s="20">
        <v>0</v>
      </c>
      <c r="X15" s="20">
        <v>0</v>
      </c>
      <c r="Y15" s="20">
        <f>Y18</f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198"/>
      <c r="AS15" s="130"/>
    </row>
    <row r="16" spans="1:45" s="22" customFormat="1" ht="31.95" customHeight="1" x14ac:dyDescent="0.3">
      <c r="A16" s="133"/>
      <c r="B16" s="128"/>
      <c r="C16" s="128"/>
      <c r="D16" s="19" t="s">
        <v>27</v>
      </c>
      <c r="E16" s="20">
        <f t="shared" si="6"/>
        <v>3037</v>
      </c>
      <c r="F16" s="20">
        <f t="shared" si="6"/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93.7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f>1043.3+1900</f>
        <v>2943.3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198"/>
      <c r="AS16" s="130"/>
    </row>
    <row r="17" spans="1:45" s="22" customFormat="1" ht="74.400000000000006" customHeight="1" x14ac:dyDescent="0.3">
      <c r="A17" s="171"/>
      <c r="B17" s="128"/>
      <c r="C17" s="128"/>
      <c r="D17" s="19" t="s">
        <v>39</v>
      </c>
      <c r="E17" s="20">
        <f t="shared" si="6"/>
        <v>0</v>
      </c>
      <c r="F17" s="20">
        <f t="shared" si="6"/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199"/>
      <c r="AS17" s="131"/>
    </row>
    <row r="18" spans="1:45" s="22" customFormat="1" ht="15.6" customHeight="1" x14ac:dyDescent="0.3">
      <c r="A18" s="132">
        <v>2</v>
      </c>
      <c r="B18" s="134" t="s">
        <v>43</v>
      </c>
      <c r="C18" s="168" t="s">
        <v>23</v>
      </c>
      <c r="D18" s="16" t="s">
        <v>24</v>
      </c>
      <c r="E18" s="17">
        <f t="shared" si="6"/>
        <v>2325.6</v>
      </c>
      <c r="F18" s="17">
        <f t="shared" si="6"/>
        <v>0</v>
      </c>
      <c r="G18" s="17">
        <v>0</v>
      </c>
      <c r="H18" s="17">
        <f>H19+H20+H21+H22</f>
        <v>0</v>
      </c>
      <c r="I18" s="17">
        <f>I19+I20+I21+I22</f>
        <v>0</v>
      </c>
      <c r="J18" s="17">
        <v>0</v>
      </c>
      <c r="K18" s="17">
        <f>K19+K20+K21+K22</f>
        <v>0</v>
      </c>
      <c r="L18" s="17">
        <f>L19+L20+L21+L22</f>
        <v>0</v>
      </c>
      <c r="M18" s="17">
        <v>0</v>
      </c>
      <c r="N18" s="17">
        <f>N19+N20+N21+N22</f>
        <v>0</v>
      </c>
      <c r="O18" s="17">
        <f>O19+O20+O21+O22</f>
        <v>0</v>
      </c>
      <c r="P18" s="17">
        <v>0</v>
      </c>
      <c r="Q18" s="17">
        <f>Q19+Q20+Q21+Q22</f>
        <v>0</v>
      </c>
      <c r="R18" s="17">
        <f>R19+R20+R21+R22</f>
        <v>0</v>
      </c>
      <c r="S18" s="17">
        <v>0</v>
      </c>
      <c r="T18" s="17">
        <f>T19+T20+T21+T22</f>
        <v>0</v>
      </c>
      <c r="U18" s="17">
        <f>U19+U20+U21+U22</f>
        <v>0</v>
      </c>
      <c r="V18" s="17">
        <v>0</v>
      </c>
      <c r="W18" s="17">
        <f>W19+W20+W21+W22</f>
        <v>0</v>
      </c>
      <c r="X18" s="17">
        <f>X19+X20+X21+X22</f>
        <v>0</v>
      </c>
      <c r="Y18" s="17">
        <v>0</v>
      </c>
      <c r="Z18" s="17">
        <f>Z19+Z20+Z21+Z22</f>
        <v>0</v>
      </c>
      <c r="AA18" s="17">
        <f>AA19+AA20+AA21+AA22</f>
        <v>0</v>
      </c>
      <c r="AB18" s="17">
        <v>0</v>
      </c>
      <c r="AC18" s="17">
        <f>AC19+AC20+AC21+AC22</f>
        <v>425.4</v>
      </c>
      <c r="AD18" s="17">
        <f>AD19+AD20+AD21+AD22</f>
        <v>0</v>
      </c>
      <c r="AE18" s="17">
        <v>0</v>
      </c>
      <c r="AF18" s="17">
        <f>AF19+AF20+AF21+AF22</f>
        <v>1900.2</v>
      </c>
      <c r="AG18" s="17">
        <f>AG19+AG20+AG21+AG22</f>
        <v>0</v>
      </c>
      <c r="AH18" s="17">
        <v>0</v>
      </c>
      <c r="AI18" s="17">
        <f>AI19+AI20+AI21+AI22</f>
        <v>0</v>
      </c>
      <c r="AJ18" s="17">
        <f>AJ19+AJ20+AJ21+AJ22</f>
        <v>0</v>
      </c>
      <c r="AK18" s="17">
        <v>0</v>
      </c>
      <c r="AL18" s="17">
        <f>AL19+AL20+AL21+AL22</f>
        <v>0</v>
      </c>
      <c r="AM18" s="17">
        <f>AM19+AM20+AM21+AM22</f>
        <v>0</v>
      </c>
      <c r="AN18" s="17">
        <v>0</v>
      </c>
      <c r="AO18" s="17">
        <f>AO19+AO20+AO21+AO22</f>
        <v>0</v>
      </c>
      <c r="AP18" s="17">
        <f>AP19+AP20+AP21+AP22</f>
        <v>0</v>
      </c>
      <c r="AQ18" s="17">
        <v>0</v>
      </c>
      <c r="AR18" s="136" t="s">
        <v>66</v>
      </c>
      <c r="AS18" s="138"/>
    </row>
    <row r="19" spans="1:45" s="22" customFormat="1" ht="25.95" customHeight="1" x14ac:dyDescent="0.3">
      <c r="A19" s="133"/>
      <c r="B19" s="135"/>
      <c r="C19" s="169"/>
      <c r="D19" s="19" t="s">
        <v>25</v>
      </c>
      <c r="E19" s="20">
        <f t="shared" si="6"/>
        <v>0</v>
      </c>
      <c r="F19" s="20">
        <f t="shared" si="6"/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f>P22</f>
        <v>0</v>
      </c>
      <c r="Q19" s="20">
        <v>0</v>
      </c>
      <c r="R19" s="20">
        <v>0</v>
      </c>
      <c r="S19" s="20">
        <f>S22</f>
        <v>0</v>
      </c>
      <c r="T19" s="20">
        <v>0</v>
      </c>
      <c r="U19" s="20">
        <v>0</v>
      </c>
      <c r="V19" s="20">
        <f>V22</f>
        <v>0</v>
      </c>
      <c r="W19" s="20">
        <v>0</v>
      </c>
      <c r="X19" s="20">
        <v>0</v>
      </c>
      <c r="Y19" s="20">
        <f>Y22</f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137"/>
      <c r="AS19" s="139"/>
    </row>
    <row r="20" spans="1:45" s="22" customFormat="1" ht="34.950000000000003" customHeight="1" x14ac:dyDescent="0.3">
      <c r="A20" s="133"/>
      <c r="B20" s="135"/>
      <c r="C20" s="169"/>
      <c r="D20" s="19" t="s">
        <v>26</v>
      </c>
      <c r="E20" s="20">
        <f t="shared" si="6"/>
        <v>0</v>
      </c>
      <c r="F20" s="20">
        <f t="shared" si="6"/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f>P24</f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f>V24</f>
        <v>0</v>
      </c>
      <c r="W20" s="20">
        <v>0</v>
      </c>
      <c r="X20" s="20">
        <v>0</v>
      </c>
      <c r="Y20" s="20">
        <f>Y24</f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137"/>
      <c r="AS20" s="139"/>
    </row>
    <row r="21" spans="1:45" s="22" customFormat="1" ht="27.6" customHeight="1" x14ac:dyDescent="0.3">
      <c r="A21" s="133"/>
      <c r="B21" s="135"/>
      <c r="C21" s="169"/>
      <c r="D21" s="19" t="s">
        <v>27</v>
      </c>
      <c r="E21" s="20">
        <f t="shared" si="6"/>
        <v>2325.6</v>
      </c>
      <c r="F21" s="20">
        <f t="shared" si="6"/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425.4</v>
      </c>
      <c r="AD21" s="20">
        <v>0</v>
      </c>
      <c r="AE21" s="20">
        <v>0</v>
      </c>
      <c r="AF21" s="20">
        <v>1900.2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137"/>
      <c r="AS21" s="139"/>
    </row>
    <row r="22" spans="1:45" s="22" customFormat="1" ht="76.95" customHeight="1" x14ac:dyDescent="0.3">
      <c r="A22" s="133"/>
      <c r="B22" s="135"/>
      <c r="C22" s="169"/>
      <c r="D22" s="19" t="s">
        <v>39</v>
      </c>
      <c r="E22" s="20">
        <f t="shared" si="6"/>
        <v>0</v>
      </c>
      <c r="F22" s="20">
        <f t="shared" si="6"/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137"/>
      <c r="AS22" s="139"/>
    </row>
    <row r="23" spans="1:45" s="22" customFormat="1" ht="54.6" customHeight="1" x14ac:dyDescent="0.3">
      <c r="A23" s="84"/>
      <c r="B23" s="83"/>
      <c r="C23" s="170"/>
      <c r="D23" s="19" t="s">
        <v>61</v>
      </c>
      <c r="E23" s="20">
        <f>K23+N23+W23+AF23</f>
        <v>5485.4560000000001</v>
      </c>
      <c r="F23" s="20">
        <v>15</v>
      </c>
      <c r="G23" s="20">
        <f>F23/E23*100</f>
        <v>0.27345037495515412</v>
      </c>
      <c r="H23" s="20">
        <v>0</v>
      </c>
      <c r="I23" s="20">
        <v>0</v>
      </c>
      <c r="J23" s="20">
        <v>0</v>
      </c>
      <c r="K23" s="20">
        <v>15</v>
      </c>
      <c r="L23" s="20">
        <v>15</v>
      </c>
      <c r="M23" s="20">
        <v>100</v>
      </c>
      <c r="N23" s="20">
        <v>1936.7560000000001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247.3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3286.4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0"/>
      <c r="AS23" s="200"/>
    </row>
    <row r="24" spans="1:45" s="26" customFormat="1" ht="13.95" customHeight="1" x14ac:dyDescent="0.25">
      <c r="A24" s="127">
        <v>3</v>
      </c>
      <c r="B24" s="134" t="s">
        <v>28</v>
      </c>
      <c r="C24" s="168" t="s">
        <v>23</v>
      </c>
      <c r="D24" s="88" t="s">
        <v>24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183"/>
      <c r="AS24" s="183"/>
    </row>
    <row r="25" spans="1:45" s="22" customFormat="1" ht="22.95" customHeight="1" x14ac:dyDescent="0.3">
      <c r="A25" s="127"/>
      <c r="B25" s="135"/>
      <c r="C25" s="169"/>
      <c r="D25" s="19" t="s">
        <v>25</v>
      </c>
      <c r="E25" s="20">
        <f t="shared" ref="E25:F33" si="7">H25+K25+N25+Q25+T25+W25+Z25+AC25+AF25+AI25+AL25+AO25</f>
        <v>0</v>
      </c>
      <c r="F25" s="20">
        <f t="shared" si="7"/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f>P28</f>
        <v>0</v>
      </c>
      <c r="Q25" s="20">
        <v>0</v>
      </c>
      <c r="R25" s="20">
        <v>0</v>
      </c>
      <c r="S25" s="20">
        <f>S28</f>
        <v>0</v>
      </c>
      <c r="T25" s="20">
        <v>0</v>
      </c>
      <c r="U25" s="20">
        <v>0</v>
      </c>
      <c r="V25" s="20">
        <f>V28</f>
        <v>0</v>
      </c>
      <c r="W25" s="20">
        <v>0</v>
      </c>
      <c r="X25" s="20">
        <v>0</v>
      </c>
      <c r="Y25" s="20">
        <f>Y28</f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f>AO28</f>
        <v>0</v>
      </c>
      <c r="AP25" s="20">
        <v>0</v>
      </c>
      <c r="AQ25" s="20">
        <v>0</v>
      </c>
      <c r="AR25" s="193"/>
      <c r="AS25" s="195"/>
    </row>
    <row r="26" spans="1:45" s="22" customFormat="1" ht="34.200000000000003" customHeight="1" x14ac:dyDescent="0.3">
      <c r="A26" s="127"/>
      <c r="B26" s="135"/>
      <c r="C26" s="169"/>
      <c r="D26" s="19" t="s">
        <v>26</v>
      </c>
      <c r="E26" s="20">
        <f t="shared" si="7"/>
        <v>0</v>
      </c>
      <c r="F26" s="20">
        <f t="shared" si="7"/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193"/>
      <c r="AS26" s="195"/>
    </row>
    <row r="27" spans="1:45" s="22" customFormat="1" ht="22.95" customHeight="1" x14ac:dyDescent="0.3">
      <c r="A27" s="127"/>
      <c r="B27" s="135"/>
      <c r="C27" s="169"/>
      <c r="D27" s="19" t="s">
        <v>27</v>
      </c>
      <c r="E27" s="20">
        <f t="shared" si="7"/>
        <v>0</v>
      </c>
      <c r="F27" s="20">
        <f t="shared" si="7"/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193"/>
      <c r="AS27" s="195"/>
    </row>
    <row r="28" spans="1:45" s="22" customFormat="1" ht="66" customHeight="1" x14ac:dyDescent="0.3">
      <c r="A28" s="127"/>
      <c r="B28" s="135"/>
      <c r="C28" s="170"/>
      <c r="D28" s="19" t="s">
        <v>39</v>
      </c>
      <c r="E28" s="20">
        <f t="shared" si="7"/>
        <v>0</v>
      </c>
      <c r="F28" s="20">
        <f t="shared" si="7"/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194"/>
      <c r="AS28" s="196"/>
    </row>
    <row r="29" spans="1:45" s="26" customFormat="1" ht="19.2" customHeight="1" x14ac:dyDescent="0.25">
      <c r="A29" s="172" t="s">
        <v>40</v>
      </c>
      <c r="B29" s="173"/>
      <c r="C29" s="174"/>
      <c r="D29" s="27" t="s">
        <v>29</v>
      </c>
      <c r="E29" s="25">
        <f t="shared" si="7"/>
        <v>5362.6</v>
      </c>
      <c r="F29" s="25">
        <f t="shared" si="7"/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f t="shared" ref="N29:O29" si="8">N31+N32</f>
        <v>0</v>
      </c>
      <c r="O29" s="25">
        <f t="shared" si="8"/>
        <v>0</v>
      </c>
      <c r="P29" s="25">
        <v>0</v>
      </c>
      <c r="Q29" s="25">
        <f t="shared" ref="Q29:V29" si="9">Q31+Q32</f>
        <v>0</v>
      </c>
      <c r="R29" s="25">
        <f t="shared" si="9"/>
        <v>0</v>
      </c>
      <c r="S29" s="25">
        <f t="shared" si="9"/>
        <v>0</v>
      </c>
      <c r="T29" s="25">
        <f t="shared" si="9"/>
        <v>0</v>
      </c>
      <c r="U29" s="25">
        <f t="shared" si="9"/>
        <v>0</v>
      </c>
      <c r="V29" s="25">
        <f t="shared" si="9"/>
        <v>0</v>
      </c>
      <c r="W29" s="25">
        <f>W31+W32</f>
        <v>93.7</v>
      </c>
      <c r="X29" s="25">
        <f>X31+X32</f>
        <v>0</v>
      </c>
      <c r="Y29" s="25">
        <v>0</v>
      </c>
      <c r="Z29" s="25">
        <f>Z31+Z32</f>
        <v>0</v>
      </c>
      <c r="AA29" s="25">
        <f>AA31+AA32</f>
        <v>0</v>
      </c>
      <c r="AB29" s="25">
        <v>0</v>
      </c>
      <c r="AC29" s="25">
        <f>AC31+AC32</f>
        <v>425.4</v>
      </c>
      <c r="AD29" s="25">
        <f>AD31+AD32</f>
        <v>0</v>
      </c>
      <c r="AE29" s="25">
        <v>0</v>
      </c>
      <c r="AF29" s="25">
        <f>AF31+AF32</f>
        <v>1900.2</v>
      </c>
      <c r="AG29" s="25">
        <f>AG31+AG32</f>
        <v>0</v>
      </c>
      <c r="AH29" s="25">
        <v>0</v>
      </c>
      <c r="AI29" s="25">
        <f>AI31+AI32</f>
        <v>0</v>
      </c>
      <c r="AJ29" s="25">
        <f>AJ31+AJ32</f>
        <v>0</v>
      </c>
      <c r="AK29" s="25">
        <v>0</v>
      </c>
      <c r="AL29" s="25">
        <f>AL31+AL32</f>
        <v>2943.3</v>
      </c>
      <c r="AM29" s="25">
        <f>AM32</f>
        <v>0</v>
      </c>
      <c r="AN29" s="25">
        <v>0</v>
      </c>
      <c r="AO29" s="25">
        <f>AO31+AO32</f>
        <v>0</v>
      </c>
      <c r="AP29" s="25">
        <v>0</v>
      </c>
      <c r="AQ29" s="28">
        <v>0</v>
      </c>
      <c r="AR29" s="188"/>
      <c r="AS29" s="191"/>
    </row>
    <row r="30" spans="1:45" s="18" customFormat="1" ht="21.6" customHeight="1" x14ac:dyDescent="0.3">
      <c r="A30" s="175"/>
      <c r="B30" s="176"/>
      <c r="C30" s="177"/>
      <c r="D30" s="27" t="s">
        <v>25</v>
      </c>
      <c r="E30" s="17">
        <f t="shared" si="7"/>
        <v>0</v>
      </c>
      <c r="F30" s="17">
        <f t="shared" si="7"/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f>P33</f>
        <v>0</v>
      </c>
      <c r="Q30" s="17">
        <v>0</v>
      </c>
      <c r="R30" s="17">
        <v>0</v>
      </c>
      <c r="S30" s="17">
        <f>S33</f>
        <v>0</v>
      </c>
      <c r="T30" s="17">
        <v>0</v>
      </c>
      <c r="U30" s="17">
        <v>0</v>
      </c>
      <c r="V30" s="17">
        <f>V33</f>
        <v>0</v>
      </c>
      <c r="W30" s="17">
        <v>0</v>
      </c>
      <c r="X30" s="17">
        <v>0</v>
      </c>
      <c r="Y30" s="17">
        <f>Y33</f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f>AO33</f>
        <v>0</v>
      </c>
      <c r="AP30" s="17">
        <v>0</v>
      </c>
      <c r="AQ30" s="17">
        <v>0</v>
      </c>
      <c r="AR30" s="189"/>
      <c r="AS30" s="192"/>
    </row>
    <row r="31" spans="1:45" s="26" customFormat="1" ht="48.6" customHeight="1" x14ac:dyDescent="0.25">
      <c r="A31" s="175"/>
      <c r="B31" s="176"/>
      <c r="C31" s="177"/>
      <c r="D31" s="27" t="s">
        <v>26</v>
      </c>
      <c r="E31" s="17">
        <f t="shared" si="7"/>
        <v>0</v>
      </c>
      <c r="F31" s="17">
        <f t="shared" si="7"/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89"/>
      <c r="AS31" s="192"/>
    </row>
    <row r="32" spans="1:45" s="26" customFormat="1" ht="19.2" customHeight="1" x14ac:dyDescent="0.25">
      <c r="A32" s="175"/>
      <c r="B32" s="176"/>
      <c r="C32" s="177"/>
      <c r="D32" s="27" t="s">
        <v>27</v>
      </c>
      <c r="E32" s="17">
        <f t="shared" si="7"/>
        <v>5362.6</v>
      </c>
      <c r="F32" s="17">
        <f t="shared" si="7"/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f>W16</f>
        <v>93.7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f>AC21</f>
        <v>425.4</v>
      </c>
      <c r="AD32" s="17">
        <v>0</v>
      </c>
      <c r="AE32" s="17">
        <v>0</v>
      </c>
      <c r="AF32" s="17">
        <f>AF21</f>
        <v>1900.2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f>AL21+AL16</f>
        <v>2943.3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89"/>
      <c r="AS32" s="192"/>
    </row>
    <row r="33" spans="1:45" s="26" customFormat="1" ht="37.5" hidden="1" customHeight="1" x14ac:dyDescent="0.2">
      <c r="A33" s="175"/>
      <c r="B33" s="176"/>
      <c r="C33" s="177"/>
      <c r="D33" s="48"/>
      <c r="E33" s="17">
        <f t="shared" si="7"/>
        <v>0</v>
      </c>
      <c r="F33" s="17">
        <f t="shared" si="7"/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89"/>
      <c r="AS33" s="192"/>
    </row>
    <row r="34" spans="1:45" s="26" customFormat="1" ht="23.25" hidden="1" customHeight="1" x14ac:dyDescent="0.2">
      <c r="A34" s="175"/>
      <c r="B34" s="176"/>
      <c r="C34" s="17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189"/>
      <c r="AS34" s="192"/>
    </row>
    <row r="35" spans="1:45" s="26" customFormat="1" ht="14.25" hidden="1" customHeight="1" x14ac:dyDescent="0.2">
      <c r="A35" s="175"/>
      <c r="B35" s="176"/>
      <c r="C35" s="17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189"/>
      <c r="AS35" s="192"/>
    </row>
    <row r="36" spans="1:45" s="26" customFormat="1" ht="12" hidden="1" customHeight="1" x14ac:dyDescent="0.2">
      <c r="A36" s="175"/>
      <c r="B36" s="176"/>
      <c r="C36" s="17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189"/>
      <c r="AS36" s="192"/>
    </row>
    <row r="37" spans="1:45" s="26" customFormat="1" ht="12" hidden="1" customHeight="1" x14ac:dyDescent="0.2">
      <c r="A37" s="175"/>
      <c r="B37" s="176"/>
      <c r="C37" s="17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189"/>
      <c r="AS37" s="192"/>
    </row>
    <row r="38" spans="1:45" s="26" customFormat="1" ht="68.400000000000006" customHeight="1" x14ac:dyDescent="0.25">
      <c r="A38" s="175"/>
      <c r="B38" s="176"/>
      <c r="C38" s="177"/>
      <c r="D38" s="27" t="s">
        <v>41</v>
      </c>
      <c r="E38" s="25">
        <v>0</v>
      </c>
      <c r="F38" s="25">
        <f>U38</f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8">
        <v>0</v>
      </c>
      <c r="AR38" s="189"/>
      <c r="AS38" s="192"/>
    </row>
    <row r="39" spans="1:45" s="26" customFormat="1" ht="49.2" customHeight="1" x14ac:dyDescent="0.25">
      <c r="A39" s="178"/>
      <c r="B39" s="179"/>
      <c r="C39" s="180"/>
      <c r="D39" s="16" t="s">
        <v>61</v>
      </c>
      <c r="E39" s="25">
        <f>K39+N39+W39+AF39</f>
        <v>5485.5</v>
      </c>
      <c r="F39" s="25">
        <v>15</v>
      </c>
      <c r="G39" s="25">
        <f>F39/E39*100</f>
        <v>0.27344818156959255</v>
      </c>
      <c r="H39" s="25">
        <v>0</v>
      </c>
      <c r="I39" s="25">
        <v>0</v>
      </c>
      <c r="J39" s="25">
        <v>0</v>
      </c>
      <c r="K39" s="25">
        <v>15</v>
      </c>
      <c r="L39" s="25">
        <v>15</v>
      </c>
      <c r="M39" s="25">
        <v>100</v>
      </c>
      <c r="N39" s="25">
        <v>1936.8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247.3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3286.4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8">
        <v>0</v>
      </c>
      <c r="AR39" s="190"/>
      <c r="AS39" s="192"/>
    </row>
    <row r="40" spans="1:45" s="26" customFormat="1" ht="18" customHeight="1" x14ac:dyDescent="0.25">
      <c r="A40" s="173" t="s">
        <v>44</v>
      </c>
      <c r="B40" s="173"/>
      <c r="C40" s="173"/>
      <c r="D40" s="16" t="s">
        <v>29</v>
      </c>
      <c r="E40" s="25">
        <f t="shared" ref="E40:F44" si="10">H40+K40+N40+Q40+T40+W40+Z40+AC40+AF40+AI40+AL40+AO40</f>
        <v>5362.6</v>
      </c>
      <c r="F40" s="25">
        <f t="shared" si="10"/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f t="shared" ref="N40:O40" si="11">N42+N43</f>
        <v>0</v>
      </c>
      <c r="O40" s="25">
        <f t="shared" si="11"/>
        <v>0</v>
      </c>
      <c r="P40" s="25">
        <v>0</v>
      </c>
      <c r="Q40" s="25">
        <f t="shared" ref="Q40:V40" si="12">Q42+Q43</f>
        <v>0</v>
      </c>
      <c r="R40" s="25">
        <f t="shared" si="12"/>
        <v>0</v>
      </c>
      <c r="S40" s="25">
        <f t="shared" si="12"/>
        <v>0</v>
      </c>
      <c r="T40" s="25">
        <f t="shared" si="12"/>
        <v>0</v>
      </c>
      <c r="U40" s="25">
        <f t="shared" si="12"/>
        <v>0</v>
      </c>
      <c r="V40" s="25">
        <f t="shared" si="12"/>
        <v>0</v>
      </c>
      <c r="W40" s="25">
        <f>W42+W43</f>
        <v>93.7</v>
      </c>
      <c r="X40" s="25">
        <f>X42+X43</f>
        <v>0</v>
      </c>
      <c r="Y40" s="25">
        <v>0</v>
      </c>
      <c r="Z40" s="25">
        <f>Z42+Z43</f>
        <v>0</v>
      </c>
      <c r="AA40" s="25">
        <f>AA42+AA43</f>
        <v>0</v>
      </c>
      <c r="AB40" s="25">
        <v>0</v>
      </c>
      <c r="AC40" s="25">
        <f>AC42+AC43</f>
        <v>425.4</v>
      </c>
      <c r="AD40" s="25">
        <f>AD42+AD43</f>
        <v>0</v>
      </c>
      <c r="AE40" s="25">
        <v>0</v>
      </c>
      <c r="AF40" s="25">
        <f>AF42+AF43</f>
        <v>1900.2</v>
      </c>
      <c r="AG40" s="25">
        <f>AG42+AG43</f>
        <v>0</v>
      </c>
      <c r="AH40" s="25">
        <v>0</v>
      </c>
      <c r="AI40" s="25">
        <f>AI42+AI43</f>
        <v>0</v>
      </c>
      <c r="AJ40" s="25">
        <f>AJ42+AJ43</f>
        <v>0</v>
      </c>
      <c r="AK40" s="25">
        <v>0</v>
      </c>
      <c r="AL40" s="25">
        <f>AL42+AL43</f>
        <v>2943.3</v>
      </c>
      <c r="AM40" s="25">
        <f>AM43</f>
        <v>0</v>
      </c>
      <c r="AN40" s="25">
        <v>0</v>
      </c>
      <c r="AO40" s="25">
        <f>AO42+AO43</f>
        <v>0</v>
      </c>
      <c r="AP40" s="25">
        <v>0</v>
      </c>
      <c r="AQ40" s="28">
        <v>0</v>
      </c>
      <c r="AR40" s="188"/>
      <c r="AS40" s="191"/>
    </row>
    <row r="41" spans="1:45" s="18" customFormat="1" ht="18.600000000000001" customHeight="1" x14ac:dyDescent="0.3">
      <c r="A41" s="176"/>
      <c r="B41" s="176"/>
      <c r="C41" s="176"/>
      <c r="D41" s="16" t="s">
        <v>25</v>
      </c>
      <c r="E41" s="17">
        <f t="shared" si="10"/>
        <v>0</v>
      </c>
      <c r="F41" s="17">
        <f t="shared" si="10"/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f>P44</f>
        <v>0</v>
      </c>
      <c r="Q41" s="17">
        <v>0</v>
      </c>
      <c r="R41" s="17">
        <v>0</v>
      </c>
      <c r="S41" s="17">
        <f>S44</f>
        <v>0</v>
      </c>
      <c r="T41" s="17">
        <v>0</v>
      </c>
      <c r="U41" s="17">
        <v>0</v>
      </c>
      <c r="V41" s="17">
        <f>V44</f>
        <v>0</v>
      </c>
      <c r="W41" s="17">
        <v>0</v>
      </c>
      <c r="X41" s="17">
        <v>0</v>
      </c>
      <c r="Y41" s="17">
        <f>Y44</f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f>AO44</f>
        <v>0</v>
      </c>
      <c r="AP41" s="17">
        <v>0</v>
      </c>
      <c r="AQ41" s="17">
        <v>0</v>
      </c>
      <c r="AR41" s="189"/>
      <c r="AS41" s="192"/>
    </row>
    <row r="42" spans="1:45" s="26" customFormat="1" ht="34.200000000000003" customHeight="1" x14ac:dyDescent="0.25">
      <c r="A42" s="176"/>
      <c r="B42" s="176"/>
      <c r="C42" s="176"/>
      <c r="D42" s="16" t="s">
        <v>26</v>
      </c>
      <c r="E42" s="17">
        <f t="shared" si="10"/>
        <v>0</v>
      </c>
      <c r="F42" s="17">
        <f t="shared" si="10"/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89"/>
      <c r="AS42" s="192"/>
    </row>
    <row r="43" spans="1:45" s="26" customFormat="1" ht="16.95" customHeight="1" x14ac:dyDescent="0.25">
      <c r="A43" s="176"/>
      <c r="B43" s="176"/>
      <c r="C43" s="176"/>
      <c r="D43" s="16" t="s">
        <v>27</v>
      </c>
      <c r="E43" s="17">
        <f t="shared" si="10"/>
        <v>5362.6</v>
      </c>
      <c r="F43" s="17">
        <f t="shared" si="10"/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f>W32</f>
        <v>93.7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f>AC32</f>
        <v>425.4</v>
      </c>
      <c r="AD43" s="17">
        <v>0</v>
      </c>
      <c r="AE43" s="17">
        <v>0</v>
      </c>
      <c r="AF43" s="17">
        <f>AF32</f>
        <v>1900.2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f>AL32</f>
        <v>2943.3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89"/>
      <c r="AS43" s="192"/>
    </row>
    <row r="44" spans="1:45" s="26" customFormat="1" ht="37.5" hidden="1" customHeight="1" x14ac:dyDescent="0.2">
      <c r="A44" s="176"/>
      <c r="B44" s="176"/>
      <c r="C44" s="176"/>
      <c r="D44" s="89"/>
      <c r="E44" s="17">
        <f t="shared" si="10"/>
        <v>0</v>
      </c>
      <c r="F44" s="17">
        <f t="shared" si="10"/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89"/>
      <c r="AS44" s="192"/>
    </row>
    <row r="45" spans="1:45" s="26" customFormat="1" ht="23.25" hidden="1" customHeight="1" x14ac:dyDescent="0.2">
      <c r="A45" s="176"/>
      <c r="B45" s="176"/>
      <c r="C45" s="176"/>
      <c r="D45" s="90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189"/>
      <c r="AS45" s="192"/>
    </row>
    <row r="46" spans="1:45" s="26" customFormat="1" ht="14.25" hidden="1" customHeight="1" x14ac:dyDescent="0.2">
      <c r="A46" s="176"/>
      <c r="B46" s="176"/>
      <c r="C46" s="176"/>
      <c r="D46" s="90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189"/>
      <c r="AS46" s="192"/>
    </row>
    <row r="47" spans="1:45" s="26" customFormat="1" ht="12" hidden="1" customHeight="1" x14ac:dyDescent="0.2">
      <c r="A47" s="176"/>
      <c r="B47" s="176"/>
      <c r="C47" s="176"/>
      <c r="D47" s="90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189"/>
      <c r="AS47" s="192"/>
    </row>
    <row r="48" spans="1:45" s="26" customFormat="1" ht="12" hidden="1" customHeight="1" x14ac:dyDescent="0.2">
      <c r="A48" s="176"/>
      <c r="B48" s="176"/>
      <c r="C48" s="176"/>
      <c r="D48" s="90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189"/>
      <c r="AS48" s="192"/>
    </row>
    <row r="49" spans="1:45" s="26" customFormat="1" ht="69.599999999999994" customHeight="1" x14ac:dyDescent="0.25">
      <c r="A49" s="176"/>
      <c r="B49" s="176"/>
      <c r="C49" s="176"/>
      <c r="D49" s="16" t="s">
        <v>41</v>
      </c>
      <c r="E49" s="25">
        <f>K49+N49+W49+AF49</f>
        <v>0</v>
      </c>
      <c r="F49" s="25">
        <f>L49</f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8">
        <v>0</v>
      </c>
      <c r="AR49" s="190"/>
      <c r="AS49" s="192"/>
    </row>
    <row r="50" spans="1:45" s="26" customFormat="1" ht="12" hidden="1" customHeight="1" x14ac:dyDescent="0.2">
      <c r="A50" s="186"/>
      <c r="B50" s="186"/>
      <c r="C50" s="186"/>
      <c r="D50" s="91"/>
      <c r="E50" s="58"/>
      <c r="F50" s="58"/>
      <c r="G50" s="59"/>
      <c r="H50" s="31"/>
      <c r="I50" s="31"/>
      <c r="J50" s="31"/>
      <c r="K50" s="31"/>
      <c r="L50" s="31"/>
      <c r="M50" s="31"/>
      <c r="N50" s="31"/>
      <c r="O50" s="31"/>
      <c r="P50" s="31"/>
      <c r="Q50" s="58"/>
      <c r="R50" s="58"/>
      <c r="S50" s="31"/>
      <c r="T50" s="31"/>
      <c r="U50" s="31"/>
      <c r="V50" s="31"/>
      <c r="W50" s="58"/>
      <c r="X50" s="58"/>
      <c r="Y50" s="31"/>
      <c r="Z50" s="58"/>
      <c r="AA50" s="58"/>
      <c r="AB50" s="31"/>
      <c r="AC50" s="31"/>
      <c r="AD50" s="31"/>
      <c r="AE50" s="31"/>
      <c r="AF50" s="31"/>
      <c r="AG50" s="31"/>
      <c r="AH50" s="31"/>
      <c r="AI50" s="58"/>
      <c r="AJ50" s="58"/>
      <c r="AK50" s="31"/>
      <c r="AL50" s="31"/>
      <c r="AM50" s="58"/>
      <c r="AN50" s="31"/>
      <c r="AO50" s="58"/>
      <c r="AP50" s="31"/>
      <c r="AQ50" s="31"/>
    </row>
    <row r="51" spans="1:45" s="26" customFormat="1" ht="49.2" customHeight="1" x14ac:dyDescent="0.25">
      <c r="A51" s="187"/>
      <c r="B51" s="187"/>
      <c r="C51" s="187"/>
      <c r="D51" s="16" t="s">
        <v>61</v>
      </c>
      <c r="E51" s="25">
        <f>K51+N51+W51+AF51</f>
        <v>5485.5</v>
      </c>
      <c r="F51" s="25">
        <v>15</v>
      </c>
      <c r="G51" s="25">
        <f>F51/E51*100</f>
        <v>0.27344818156959255</v>
      </c>
      <c r="H51" s="25">
        <v>0</v>
      </c>
      <c r="I51" s="25">
        <v>0</v>
      </c>
      <c r="J51" s="25">
        <v>0</v>
      </c>
      <c r="K51" s="25">
        <v>15</v>
      </c>
      <c r="L51" s="25">
        <v>15</v>
      </c>
      <c r="M51" s="25">
        <v>100</v>
      </c>
      <c r="N51" s="25">
        <v>1936.8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247.3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3286.4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8">
        <v>0</v>
      </c>
    </row>
    <row r="52" spans="1:45" s="26" customFormat="1" ht="17.399999999999999" customHeight="1" x14ac:dyDescent="0.25">
      <c r="A52" s="153" t="s">
        <v>45</v>
      </c>
      <c r="B52" s="153"/>
      <c r="C52" s="157"/>
      <c r="D52" s="16" t="s">
        <v>29</v>
      </c>
      <c r="E52" s="25">
        <f t="shared" ref="E52:F56" si="13">H52+K52+N52+Q52+T52+W52+Z52+AC52+AF52+AI52+AL52+AO52</f>
        <v>0</v>
      </c>
      <c r="F52" s="25">
        <f t="shared" si="13"/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f t="shared" ref="N52:O52" si="14">N54+N55</f>
        <v>0</v>
      </c>
      <c r="O52" s="25">
        <f t="shared" si="14"/>
        <v>0</v>
      </c>
      <c r="P52" s="25">
        <v>0</v>
      </c>
      <c r="Q52" s="25">
        <f t="shared" ref="Q52:V52" si="15">Q54+Q55</f>
        <v>0</v>
      </c>
      <c r="R52" s="25">
        <f t="shared" si="15"/>
        <v>0</v>
      </c>
      <c r="S52" s="25">
        <f t="shared" si="15"/>
        <v>0</v>
      </c>
      <c r="T52" s="25">
        <f t="shared" si="15"/>
        <v>0</v>
      </c>
      <c r="U52" s="25">
        <f t="shared" si="15"/>
        <v>0</v>
      </c>
      <c r="V52" s="25">
        <f t="shared" si="15"/>
        <v>0</v>
      </c>
      <c r="W52" s="25">
        <f>W54+W55</f>
        <v>0</v>
      </c>
      <c r="X52" s="25">
        <f>X54+X55</f>
        <v>0</v>
      </c>
      <c r="Y52" s="25">
        <v>0</v>
      </c>
      <c r="Z52" s="25">
        <f>Z54+Z55</f>
        <v>0</v>
      </c>
      <c r="AA52" s="25">
        <f>AA54+AA55</f>
        <v>0</v>
      </c>
      <c r="AB52" s="25">
        <v>0</v>
      </c>
      <c r="AC52" s="25">
        <f>AC54+AC55</f>
        <v>0</v>
      </c>
      <c r="AD52" s="25">
        <f>AD54+AD55</f>
        <v>0</v>
      </c>
      <c r="AE52" s="25">
        <v>0</v>
      </c>
      <c r="AF52" s="25">
        <f>AF54+AF55</f>
        <v>0</v>
      </c>
      <c r="AG52" s="25">
        <f>AG54+AG55</f>
        <v>0</v>
      </c>
      <c r="AH52" s="25">
        <v>0</v>
      </c>
      <c r="AI52" s="25">
        <f>AI54+AI55</f>
        <v>0</v>
      </c>
      <c r="AJ52" s="25">
        <f>AJ54+AJ55</f>
        <v>0</v>
      </c>
      <c r="AK52" s="25">
        <v>0</v>
      </c>
      <c r="AL52" s="25">
        <f>AL54+AL55</f>
        <v>0</v>
      </c>
      <c r="AM52" s="25">
        <f>AM55</f>
        <v>0</v>
      </c>
      <c r="AN52" s="25">
        <v>0</v>
      </c>
      <c r="AO52" s="25">
        <f>AO54+AO55</f>
        <v>0</v>
      </c>
      <c r="AP52" s="25">
        <v>0</v>
      </c>
      <c r="AQ52" s="28">
        <v>0</v>
      </c>
      <c r="AR52" s="188"/>
      <c r="AS52" s="191"/>
    </row>
    <row r="53" spans="1:45" s="18" customFormat="1" ht="18" customHeight="1" x14ac:dyDescent="0.3">
      <c r="A53" s="153"/>
      <c r="B53" s="153"/>
      <c r="C53" s="157"/>
      <c r="D53" s="16" t="s">
        <v>25</v>
      </c>
      <c r="E53" s="17">
        <f t="shared" si="13"/>
        <v>0</v>
      </c>
      <c r="F53" s="17">
        <f t="shared" si="13"/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f>P56</f>
        <v>0</v>
      </c>
      <c r="Q53" s="17">
        <v>0</v>
      </c>
      <c r="R53" s="17">
        <v>0</v>
      </c>
      <c r="S53" s="17">
        <f>S56</f>
        <v>0</v>
      </c>
      <c r="T53" s="17">
        <v>0</v>
      </c>
      <c r="U53" s="17">
        <v>0</v>
      </c>
      <c r="V53" s="17">
        <f>V56</f>
        <v>0</v>
      </c>
      <c r="W53" s="17">
        <v>0</v>
      </c>
      <c r="X53" s="17">
        <v>0</v>
      </c>
      <c r="Y53" s="17">
        <f>Y56</f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f>AO56</f>
        <v>0</v>
      </c>
      <c r="AP53" s="17">
        <v>0</v>
      </c>
      <c r="AQ53" s="17">
        <v>0</v>
      </c>
      <c r="AR53" s="189"/>
      <c r="AS53" s="192"/>
    </row>
    <row r="54" spans="1:45" s="26" customFormat="1" ht="33" customHeight="1" x14ac:dyDescent="0.25">
      <c r="A54" s="153"/>
      <c r="B54" s="153"/>
      <c r="C54" s="157"/>
      <c r="D54" s="16" t="s">
        <v>26</v>
      </c>
      <c r="E54" s="17">
        <f t="shared" si="13"/>
        <v>0</v>
      </c>
      <c r="F54" s="17">
        <f t="shared" si="13"/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89"/>
      <c r="AS54" s="192"/>
    </row>
    <row r="55" spans="1:45" s="26" customFormat="1" ht="21" customHeight="1" x14ac:dyDescent="0.25">
      <c r="A55" s="153"/>
      <c r="B55" s="153"/>
      <c r="C55" s="157"/>
      <c r="D55" s="16" t="s">
        <v>27</v>
      </c>
      <c r="E55" s="17">
        <f t="shared" si="13"/>
        <v>0</v>
      </c>
      <c r="F55" s="17">
        <f t="shared" si="13"/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89"/>
      <c r="AS55" s="192"/>
    </row>
    <row r="56" spans="1:45" s="26" customFormat="1" ht="37.5" hidden="1" customHeight="1" x14ac:dyDescent="0.2">
      <c r="A56" s="153"/>
      <c r="B56" s="153"/>
      <c r="C56" s="157"/>
      <c r="D56" s="89"/>
      <c r="E56" s="17">
        <f t="shared" si="13"/>
        <v>0</v>
      </c>
      <c r="F56" s="17">
        <f t="shared" si="13"/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189"/>
      <c r="AS56" s="192"/>
    </row>
    <row r="57" spans="1:45" s="26" customFormat="1" ht="23.25" hidden="1" customHeight="1" x14ac:dyDescent="0.2">
      <c r="A57" s="153"/>
      <c r="B57" s="153"/>
      <c r="C57" s="157"/>
      <c r="D57" s="90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189"/>
      <c r="AS57" s="192"/>
    </row>
    <row r="58" spans="1:45" s="26" customFormat="1" ht="14.25" hidden="1" customHeight="1" x14ac:dyDescent="0.2">
      <c r="A58" s="153"/>
      <c r="B58" s="153"/>
      <c r="C58" s="157"/>
      <c r="D58" s="90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189"/>
      <c r="AS58" s="192"/>
    </row>
    <row r="59" spans="1:45" s="26" customFormat="1" ht="12" hidden="1" customHeight="1" x14ac:dyDescent="0.2">
      <c r="A59" s="153"/>
      <c r="B59" s="153"/>
      <c r="C59" s="157"/>
      <c r="D59" s="90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189"/>
      <c r="AS59" s="192"/>
    </row>
    <row r="60" spans="1:45" s="26" customFormat="1" ht="12" hidden="1" customHeight="1" x14ac:dyDescent="0.2">
      <c r="A60" s="153"/>
      <c r="B60" s="153"/>
      <c r="C60" s="157"/>
      <c r="D60" s="90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189"/>
      <c r="AS60" s="192"/>
    </row>
    <row r="61" spans="1:45" s="26" customFormat="1" ht="67.2" customHeight="1" x14ac:dyDescent="0.25">
      <c r="A61" s="153"/>
      <c r="B61" s="153"/>
      <c r="C61" s="157"/>
      <c r="D61" s="16" t="s">
        <v>41</v>
      </c>
      <c r="E61" s="25">
        <v>0</v>
      </c>
      <c r="F61" s="25">
        <f>U61</f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8">
        <v>0</v>
      </c>
      <c r="AR61" s="190"/>
      <c r="AS61" s="192"/>
    </row>
    <row r="62" spans="1:45" s="26" customFormat="1" ht="14.4" hidden="1" customHeight="1" x14ac:dyDescent="0.2">
      <c r="A62" s="157" t="s">
        <v>46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9"/>
    </row>
    <row r="63" spans="1:45" s="26" customFormat="1" ht="49.2" hidden="1" customHeight="1" x14ac:dyDescent="0.2">
      <c r="A63" s="158"/>
      <c r="B63" s="158"/>
      <c r="C63" s="159"/>
      <c r="D63" s="16" t="s">
        <v>61</v>
      </c>
      <c r="E63" s="25">
        <f>K63+N63+W63+AF63</f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8">
        <v>0</v>
      </c>
    </row>
    <row r="64" spans="1:45" s="26" customFormat="1" ht="18" customHeight="1" x14ac:dyDescent="0.25">
      <c r="A64" s="173" t="s">
        <v>47</v>
      </c>
      <c r="B64" s="173"/>
      <c r="C64" s="174"/>
      <c r="D64" s="27" t="s">
        <v>29</v>
      </c>
      <c r="E64" s="25">
        <f t="shared" ref="E64:F68" si="16">H64+K64+N64+Q64+T64+W64+Z64+AC64+AF64+AI64+AL64+AO64</f>
        <v>5362.6</v>
      </c>
      <c r="F64" s="25">
        <f t="shared" si="16"/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f t="shared" ref="N64:O64" si="17">N66+N67</f>
        <v>0</v>
      </c>
      <c r="O64" s="25">
        <f t="shared" si="17"/>
        <v>0</v>
      </c>
      <c r="P64" s="25">
        <v>0</v>
      </c>
      <c r="Q64" s="25">
        <f t="shared" ref="Q64:V64" si="18">Q66+Q67</f>
        <v>0</v>
      </c>
      <c r="R64" s="25">
        <f t="shared" si="18"/>
        <v>0</v>
      </c>
      <c r="S64" s="25">
        <f t="shared" si="18"/>
        <v>0</v>
      </c>
      <c r="T64" s="25">
        <f t="shared" si="18"/>
        <v>0</v>
      </c>
      <c r="U64" s="25">
        <f t="shared" si="18"/>
        <v>0</v>
      </c>
      <c r="V64" s="25">
        <f t="shared" si="18"/>
        <v>0</v>
      </c>
      <c r="W64" s="25">
        <f>W66+W67</f>
        <v>93.7</v>
      </c>
      <c r="X64" s="25">
        <f>X66+X67</f>
        <v>0</v>
      </c>
      <c r="Y64" s="25">
        <v>0</v>
      </c>
      <c r="Z64" s="25">
        <f>Z66+Z67</f>
        <v>0</v>
      </c>
      <c r="AA64" s="25">
        <f>AA66+AA67</f>
        <v>0</v>
      </c>
      <c r="AB64" s="25">
        <v>0</v>
      </c>
      <c r="AC64" s="25">
        <f>AC66+AC67</f>
        <v>425.4</v>
      </c>
      <c r="AD64" s="25">
        <f>AD66+AD67</f>
        <v>0</v>
      </c>
      <c r="AE64" s="25">
        <v>0</v>
      </c>
      <c r="AF64" s="25">
        <f>AF66+AF67</f>
        <v>1900.2</v>
      </c>
      <c r="AG64" s="25">
        <f>AG66+AG67</f>
        <v>0</v>
      </c>
      <c r="AH64" s="25">
        <v>0</v>
      </c>
      <c r="AI64" s="25">
        <f>AI66+AI67</f>
        <v>0</v>
      </c>
      <c r="AJ64" s="25">
        <f>AJ66+AJ67</f>
        <v>0</v>
      </c>
      <c r="AK64" s="25">
        <v>0</v>
      </c>
      <c r="AL64" s="25">
        <f>AL66+AL67</f>
        <v>2943.3</v>
      </c>
      <c r="AM64" s="25">
        <f>AM67</f>
        <v>0</v>
      </c>
      <c r="AN64" s="25">
        <v>0</v>
      </c>
      <c r="AO64" s="25">
        <f>AO66+AO67</f>
        <v>0</v>
      </c>
      <c r="AP64" s="25">
        <v>0</v>
      </c>
      <c r="AQ64" s="28">
        <v>0</v>
      </c>
      <c r="AR64" s="183"/>
      <c r="AS64" s="183"/>
    </row>
    <row r="65" spans="1:45" s="18" customFormat="1" ht="16.2" customHeight="1" x14ac:dyDescent="0.3">
      <c r="A65" s="176"/>
      <c r="B65" s="176"/>
      <c r="C65" s="177"/>
      <c r="D65" s="27" t="s">
        <v>25</v>
      </c>
      <c r="E65" s="17">
        <f t="shared" si="16"/>
        <v>0</v>
      </c>
      <c r="F65" s="17">
        <f t="shared" si="16"/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f>P68</f>
        <v>0</v>
      </c>
      <c r="Q65" s="17">
        <v>0</v>
      </c>
      <c r="R65" s="17">
        <v>0</v>
      </c>
      <c r="S65" s="17">
        <f>S68</f>
        <v>0</v>
      </c>
      <c r="T65" s="17">
        <v>0</v>
      </c>
      <c r="U65" s="17">
        <v>0</v>
      </c>
      <c r="V65" s="17">
        <f>V68</f>
        <v>0</v>
      </c>
      <c r="W65" s="17">
        <v>0</v>
      </c>
      <c r="X65" s="17">
        <v>0</v>
      </c>
      <c r="Y65" s="17">
        <f>Y68</f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f>AO68</f>
        <v>0</v>
      </c>
      <c r="AP65" s="17">
        <v>0</v>
      </c>
      <c r="AQ65" s="17">
        <v>0</v>
      </c>
      <c r="AR65" s="184"/>
      <c r="AS65" s="184"/>
    </row>
    <row r="66" spans="1:45" s="26" customFormat="1" ht="33.6" customHeight="1" x14ac:dyDescent="0.25">
      <c r="A66" s="176"/>
      <c r="B66" s="176"/>
      <c r="C66" s="177"/>
      <c r="D66" s="27" t="s">
        <v>26</v>
      </c>
      <c r="E66" s="17">
        <f t="shared" si="16"/>
        <v>0</v>
      </c>
      <c r="F66" s="17">
        <f t="shared" si="16"/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84"/>
      <c r="AS66" s="184"/>
    </row>
    <row r="67" spans="1:45" s="26" customFormat="1" ht="16.2" customHeight="1" x14ac:dyDescent="0.25">
      <c r="A67" s="176"/>
      <c r="B67" s="176"/>
      <c r="C67" s="177"/>
      <c r="D67" s="27" t="s">
        <v>27</v>
      </c>
      <c r="E67" s="17">
        <f t="shared" si="16"/>
        <v>5362.6</v>
      </c>
      <c r="F67" s="17">
        <f t="shared" si="16"/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f>W32</f>
        <v>93.7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f>AC32</f>
        <v>425.4</v>
      </c>
      <c r="AD67" s="17">
        <v>0</v>
      </c>
      <c r="AE67" s="17">
        <v>0</v>
      </c>
      <c r="AF67" s="17">
        <f>AF32</f>
        <v>1900.2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2943.3</v>
      </c>
      <c r="AM67" s="17">
        <v>0</v>
      </c>
      <c r="AN67" s="17">
        <v>0</v>
      </c>
      <c r="AO67" s="17">
        <v>0</v>
      </c>
      <c r="AP67" s="17">
        <v>0</v>
      </c>
      <c r="AQ67" s="17">
        <v>0</v>
      </c>
      <c r="AR67" s="184"/>
      <c r="AS67" s="184"/>
    </row>
    <row r="68" spans="1:45" s="26" customFormat="1" ht="37.5" hidden="1" customHeight="1" x14ac:dyDescent="0.2">
      <c r="A68" s="176"/>
      <c r="B68" s="176"/>
      <c r="C68" s="177"/>
      <c r="D68" s="48"/>
      <c r="E68" s="17">
        <f t="shared" si="16"/>
        <v>0</v>
      </c>
      <c r="F68" s="17">
        <f t="shared" si="16"/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0</v>
      </c>
      <c r="AR68" s="184"/>
      <c r="AS68" s="184"/>
    </row>
    <row r="69" spans="1:45" s="26" customFormat="1" ht="23.25" hidden="1" customHeight="1" x14ac:dyDescent="0.2">
      <c r="A69" s="176"/>
      <c r="B69" s="176"/>
      <c r="C69" s="17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184"/>
      <c r="AS69" s="184"/>
    </row>
    <row r="70" spans="1:45" s="26" customFormat="1" ht="14.25" hidden="1" customHeight="1" x14ac:dyDescent="0.2">
      <c r="A70" s="176"/>
      <c r="B70" s="176"/>
      <c r="C70" s="17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184"/>
      <c r="AS70" s="184"/>
    </row>
    <row r="71" spans="1:45" s="26" customFormat="1" ht="12" hidden="1" customHeight="1" x14ac:dyDescent="0.2">
      <c r="A71" s="176"/>
      <c r="B71" s="176"/>
      <c r="C71" s="17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184"/>
      <c r="AS71" s="184"/>
    </row>
    <row r="72" spans="1:45" s="26" customFormat="1" ht="12" hidden="1" customHeight="1" x14ac:dyDescent="0.2">
      <c r="A72" s="176"/>
      <c r="B72" s="176"/>
      <c r="C72" s="17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184"/>
      <c r="AS72" s="184"/>
    </row>
    <row r="73" spans="1:45" s="26" customFormat="1" ht="74.400000000000006" customHeight="1" x14ac:dyDescent="0.25">
      <c r="A73" s="176"/>
      <c r="B73" s="176"/>
      <c r="C73" s="177"/>
      <c r="D73" s="27" t="s">
        <v>41</v>
      </c>
      <c r="E73" s="25">
        <v>0</v>
      </c>
      <c r="F73" s="25">
        <f>U73</f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8">
        <v>0</v>
      </c>
      <c r="AR73" s="184"/>
      <c r="AS73" s="184"/>
    </row>
    <row r="74" spans="1:45" s="26" customFormat="1" ht="49.2" customHeight="1" x14ac:dyDescent="0.25">
      <c r="A74" s="181"/>
      <c r="B74" s="181"/>
      <c r="C74" s="182"/>
      <c r="D74" s="16" t="s">
        <v>61</v>
      </c>
      <c r="E74" s="25">
        <f>K74+N74+W74+AF74</f>
        <v>5485.5</v>
      </c>
      <c r="F74" s="25">
        <v>15</v>
      </c>
      <c r="G74" s="25">
        <f>F74/E74*100</f>
        <v>0.27344818156959255</v>
      </c>
      <c r="H74" s="25">
        <v>0</v>
      </c>
      <c r="I74" s="25">
        <v>0</v>
      </c>
      <c r="J74" s="25">
        <v>0</v>
      </c>
      <c r="K74" s="25">
        <v>15</v>
      </c>
      <c r="L74" s="25">
        <v>15</v>
      </c>
      <c r="M74" s="25">
        <v>100</v>
      </c>
      <c r="N74" s="25">
        <v>1936.8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247.3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3286.4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v>0</v>
      </c>
      <c r="AR74" s="185"/>
      <c r="AS74" s="185"/>
    </row>
    <row r="75" spans="1:45" s="11" customFormat="1" ht="36" customHeight="1" x14ac:dyDescent="0.2">
      <c r="A75" s="87"/>
      <c r="B75" s="87"/>
      <c r="C75" s="87"/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2"/>
      <c r="AS75" s="52"/>
    </row>
    <row r="76" spans="1:45" s="11" customFormat="1" ht="14.4" customHeight="1" x14ac:dyDescent="0.2">
      <c r="A76" s="62"/>
      <c r="B76" s="1"/>
      <c r="C76" s="1"/>
      <c r="D76" s="1"/>
      <c r="E76" s="1"/>
      <c r="F76" s="1"/>
      <c r="G76" s="61"/>
      <c r="H76" s="156"/>
      <c r="I76" s="156"/>
      <c r="J76" s="156"/>
      <c r="K76" s="156"/>
      <c r="L76" s="156"/>
      <c r="M76" s="156"/>
      <c r="N76" s="156"/>
      <c r="O76" s="40"/>
      <c r="P76" s="40"/>
      <c r="Q76" s="40"/>
      <c r="R76" s="40"/>
      <c r="S76" s="40"/>
      <c r="T76" s="40"/>
      <c r="U76" s="40"/>
      <c r="V76" s="35"/>
      <c r="W76" s="35"/>
      <c r="X76" s="34"/>
      <c r="Y76" s="34"/>
      <c r="Z76" s="35"/>
      <c r="AA76" s="35"/>
      <c r="AB76" s="35"/>
      <c r="AC76" s="34"/>
      <c r="AD76" s="34"/>
      <c r="AE76" s="34"/>
      <c r="AF76" s="35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</row>
    <row r="77" spans="1:45" s="11" customFormat="1" ht="10.199999999999999" customHeight="1" x14ac:dyDescent="0.25">
      <c r="A77" s="154" t="s">
        <v>62</v>
      </c>
      <c r="B77" s="155"/>
      <c r="C77" s="155"/>
      <c r="D77" s="155"/>
      <c r="E77" s="155"/>
      <c r="F77" s="155"/>
      <c r="G77" s="40"/>
      <c r="H77" s="155"/>
      <c r="I77" s="156"/>
      <c r="J77" s="156"/>
      <c r="K77" s="156"/>
      <c r="L77" s="156"/>
      <c r="M77" s="156"/>
      <c r="N77" s="156"/>
      <c r="O77" s="156"/>
      <c r="P77" s="156"/>
      <c r="Q77" s="40"/>
      <c r="R77" s="61"/>
      <c r="S77" s="40"/>
      <c r="T77" s="61"/>
      <c r="U77" s="40"/>
      <c r="V77" s="34"/>
      <c r="W77" s="34"/>
      <c r="X77" s="35"/>
      <c r="Y77" s="34"/>
      <c r="Z77" s="35"/>
      <c r="AA77" s="34"/>
      <c r="AB77" s="34"/>
      <c r="AC77" s="34"/>
      <c r="AD77" s="34"/>
      <c r="AE77" s="34"/>
      <c r="AF77" s="34"/>
      <c r="AG77" s="34"/>
      <c r="AH77" s="34"/>
      <c r="AI77" s="35"/>
      <c r="AJ77" s="34"/>
      <c r="AK77" s="34"/>
      <c r="AL77" s="34"/>
      <c r="AM77" s="34"/>
      <c r="AN77" s="34"/>
      <c r="AO77" s="34"/>
      <c r="AP77" s="34"/>
      <c r="AQ77" s="34"/>
    </row>
    <row r="78" spans="1:45" s="11" customFormat="1" ht="31.2" customHeight="1" x14ac:dyDescent="0.25">
      <c r="A78" s="146" t="s">
        <v>70</v>
      </c>
      <c r="B78" s="146"/>
      <c r="C78" s="146"/>
      <c r="D78" s="146"/>
      <c r="E78" s="85"/>
      <c r="F78" s="85"/>
      <c r="G78" s="85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34"/>
      <c r="W78" s="35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</row>
    <row r="79" spans="1:45" s="38" customFormat="1" ht="15" x14ac:dyDescent="0.25">
      <c r="A79" s="86"/>
      <c r="B79" s="147"/>
      <c r="C79" s="148"/>
      <c r="D79" s="86"/>
      <c r="E79" s="86"/>
      <c r="F79" s="86"/>
      <c r="G79" s="40"/>
      <c r="H79" s="36"/>
      <c r="I79" s="36"/>
      <c r="J79" s="36"/>
      <c r="K79" s="36"/>
      <c r="L79" s="36"/>
      <c r="M79" s="152"/>
      <c r="N79" s="152"/>
      <c r="O79" s="152"/>
      <c r="P79" s="152"/>
      <c r="Q79" s="152"/>
      <c r="R79" s="152"/>
      <c r="S79" s="152"/>
      <c r="T79" s="36"/>
      <c r="U79" s="36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</row>
    <row r="80" spans="1:45" s="38" customFormat="1" ht="0.6" customHeight="1" x14ac:dyDescent="0.25">
      <c r="A80" s="149"/>
      <c r="B80" s="150"/>
      <c r="C80" s="150"/>
      <c r="D80" s="150"/>
      <c r="E80" s="150"/>
      <c r="F80" s="36"/>
      <c r="G80" s="36"/>
      <c r="H80" s="151"/>
      <c r="I80" s="151"/>
      <c r="J80" s="151"/>
      <c r="K80" s="151"/>
      <c r="L80" s="151"/>
      <c r="M80" s="151"/>
      <c r="N80" s="151"/>
      <c r="O80" s="36"/>
      <c r="P80" s="36"/>
      <c r="Q80" s="36"/>
      <c r="R80" s="36"/>
      <c r="S80" s="36"/>
      <c r="T80" s="36"/>
      <c r="U80" s="36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</row>
    <row r="81" spans="1:43" ht="14.4" hidden="1" customHeight="1" x14ac:dyDescent="0.25">
      <c r="A81" s="39"/>
      <c r="B81" s="40"/>
      <c r="C81" s="40"/>
      <c r="D81" s="40"/>
      <c r="E81" s="40"/>
      <c r="F81" s="40"/>
      <c r="G81" s="40"/>
      <c r="H81" s="150"/>
      <c r="I81" s="151"/>
      <c r="J81" s="151"/>
      <c r="K81" s="151"/>
      <c r="L81" s="151"/>
      <c r="M81" s="151"/>
      <c r="N81" s="151"/>
      <c r="O81" s="151"/>
      <c r="P81" s="151"/>
      <c r="Q81" s="36"/>
      <c r="R81" s="41"/>
      <c r="S81" s="36"/>
      <c r="T81" s="41"/>
      <c r="U81" s="36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</row>
    <row r="82" spans="1:43" ht="15" x14ac:dyDescent="0.25">
      <c r="A82" s="39"/>
      <c r="B82" s="40"/>
      <c r="C82" s="40"/>
      <c r="D82" s="40"/>
      <c r="E82" s="40"/>
      <c r="F82" s="40"/>
      <c r="G82" s="40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</row>
    <row r="83" spans="1:43" ht="3.6" customHeight="1" x14ac:dyDescent="0.3">
      <c r="A83" s="40"/>
      <c r="B83" s="40"/>
      <c r="C83" s="40"/>
      <c r="D83" s="40"/>
      <c r="E83" s="40"/>
      <c r="F83" s="40"/>
      <c r="G83" s="40"/>
      <c r="H83" s="36"/>
      <c r="I83" s="36"/>
      <c r="J83" s="36"/>
      <c r="K83" s="36"/>
      <c r="L83" s="36"/>
      <c r="M83" s="144"/>
      <c r="N83" s="144"/>
      <c r="O83" s="144"/>
      <c r="P83" s="144"/>
      <c r="Q83" s="36"/>
      <c r="R83" s="36"/>
      <c r="S83" s="36"/>
      <c r="T83" s="36"/>
      <c r="U83" s="36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</row>
    <row r="84" spans="1:43" s="45" customFormat="1" x14ac:dyDescent="0.25">
      <c r="A84" s="145" t="s">
        <v>35</v>
      </c>
      <c r="B84" s="145"/>
      <c r="C84" s="145"/>
      <c r="D84" s="43"/>
      <c r="E84" s="43"/>
      <c r="F84" s="43"/>
      <c r="G84" s="4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</row>
    <row r="85" spans="1:43" x14ac:dyDescent="0.3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</row>
    <row r="86" spans="1:43" x14ac:dyDescent="0.3"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43" x14ac:dyDescent="0.3"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43" x14ac:dyDescent="0.3">
      <c r="G88" s="46"/>
      <c r="H88" s="46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  <row r="89" spans="1:43" x14ac:dyDescent="0.3"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</row>
  </sheetData>
  <mergeCells count="108">
    <mergeCell ref="A80:E80"/>
    <mergeCell ref="H80:N80"/>
    <mergeCell ref="H81:P81"/>
    <mergeCell ref="H82:U82"/>
    <mergeCell ref="M83:P83"/>
    <mergeCell ref="A84:C84"/>
    <mergeCell ref="A77:F77"/>
    <mergeCell ref="H77:P77"/>
    <mergeCell ref="A78:D78"/>
    <mergeCell ref="H78:U78"/>
    <mergeCell ref="B79:C79"/>
    <mergeCell ref="M79:S79"/>
    <mergeCell ref="A62:AS62"/>
    <mergeCell ref="A63:C63"/>
    <mergeCell ref="A64:C74"/>
    <mergeCell ref="AR64:AR74"/>
    <mergeCell ref="AS64:AS74"/>
    <mergeCell ref="H76:N76"/>
    <mergeCell ref="A40:C51"/>
    <mergeCell ref="AR40:AR49"/>
    <mergeCell ref="AS40:AS49"/>
    <mergeCell ref="A52:C61"/>
    <mergeCell ref="AR52:AR61"/>
    <mergeCell ref="AS52:AS61"/>
    <mergeCell ref="A24:A28"/>
    <mergeCell ref="B24:B28"/>
    <mergeCell ref="C24:C28"/>
    <mergeCell ref="AR24:AR28"/>
    <mergeCell ref="AS24:AS28"/>
    <mergeCell ref="A29:C39"/>
    <mergeCell ref="AR29:AR39"/>
    <mergeCell ref="AS29:AS39"/>
    <mergeCell ref="A13:A17"/>
    <mergeCell ref="B13:B17"/>
    <mergeCell ref="C13:C17"/>
    <mergeCell ref="AR13:AR17"/>
    <mergeCell ref="AS13:AS17"/>
    <mergeCell ref="A18:A22"/>
    <mergeCell ref="B18:B22"/>
    <mergeCell ref="C18:C23"/>
    <mergeCell ref="AR18:AR23"/>
    <mergeCell ref="AS18:AS23"/>
    <mergeCell ref="AO10:AO11"/>
    <mergeCell ref="AP10:AP11"/>
    <mergeCell ref="AQ10:AQ11"/>
    <mergeCell ref="AF10:AF11"/>
    <mergeCell ref="AG10:AG11"/>
    <mergeCell ref="AH10:AH11"/>
    <mergeCell ref="AI10:AI11"/>
    <mergeCell ref="AJ10:AJ11"/>
    <mergeCell ref="AK10:AK11"/>
    <mergeCell ref="T10:T11"/>
    <mergeCell ref="U10:U11"/>
    <mergeCell ref="V10:V11"/>
    <mergeCell ref="W10:W11"/>
    <mergeCell ref="X10:X11"/>
    <mergeCell ref="Y10:Y11"/>
    <mergeCell ref="AL10:AL11"/>
    <mergeCell ref="AM10:AM11"/>
    <mergeCell ref="AN10:AN11"/>
    <mergeCell ref="AR8:AR11"/>
    <mergeCell ref="AS8:AS11"/>
    <mergeCell ref="H9:J9"/>
    <mergeCell ref="K9:M9"/>
    <mergeCell ref="N9:P9"/>
    <mergeCell ref="Q9:S9"/>
    <mergeCell ref="T9:V9"/>
    <mergeCell ref="W9:Y9"/>
    <mergeCell ref="Z9:AB9"/>
    <mergeCell ref="AC9:AE9"/>
    <mergeCell ref="N10:N11"/>
    <mergeCell ref="O10:O11"/>
    <mergeCell ref="P10:P11"/>
    <mergeCell ref="Q10:Q11"/>
    <mergeCell ref="R10:R11"/>
    <mergeCell ref="S10:S11"/>
    <mergeCell ref="AO9:AQ9"/>
    <mergeCell ref="H10:H11"/>
    <mergeCell ref="I10:I11"/>
    <mergeCell ref="J10:J11"/>
    <mergeCell ref="K10:K11"/>
    <mergeCell ref="L10:L11"/>
    <mergeCell ref="M10:M11"/>
    <mergeCell ref="Z10:Z11"/>
    <mergeCell ref="B1:C1"/>
    <mergeCell ref="J1:W1"/>
    <mergeCell ref="B2:C2"/>
    <mergeCell ref="B3:C3"/>
    <mergeCell ref="T3:W3"/>
    <mergeCell ref="A5:U5"/>
    <mergeCell ref="A6:V6"/>
    <mergeCell ref="A8:A11"/>
    <mergeCell ref="B8:B11"/>
    <mergeCell ref="C8:C11"/>
    <mergeCell ref="D8:D11"/>
    <mergeCell ref="E8:G9"/>
    <mergeCell ref="H8:AQ8"/>
    <mergeCell ref="AF9:AH9"/>
    <mergeCell ref="AI9:AK9"/>
    <mergeCell ref="AL9:AN9"/>
    <mergeCell ref="E10:E11"/>
    <mergeCell ref="F10:F11"/>
    <mergeCell ref="G10:G11"/>
    <mergeCell ref="AA10:AA11"/>
    <mergeCell ref="AB10:AB11"/>
    <mergeCell ref="AC10:AC11"/>
    <mergeCell ref="AD10:AD11"/>
    <mergeCell ref="AE10:AE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1"/>
  <sheetViews>
    <sheetView tabSelected="1" topLeftCell="A21" zoomScale="130" zoomScaleNormal="130" workbookViewId="0">
      <selection activeCell="Z26" sqref="Z26"/>
    </sheetView>
  </sheetViews>
  <sheetFormatPr defaultColWidth="9.109375" defaultRowHeight="13.8" x14ac:dyDescent="0.3"/>
  <cols>
    <col min="1" max="1" width="6.33203125" style="1" customWidth="1"/>
    <col min="2" max="2" width="22.33203125" style="1" customWidth="1"/>
    <col min="3" max="3" width="16.33203125" style="1" customWidth="1"/>
    <col min="4" max="4" width="21.6640625" style="1" customWidth="1"/>
    <col min="5" max="5" width="9.6640625" style="1" customWidth="1"/>
    <col min="6" max="6" width="9.109375" style="1" customWidth="1"/>
    <col min="7" max="7" width="8.33203125" style="1" customWidth="1"/>
    <col min="8" max="8" width="4.6640625" style="1" customWidth="1"/>
    <col min="9" max="9" width="4" style="1" customWidth="1"/>
    <col min="10" max="10" width="5.44140625" style="1" customWidth="1"/>
    <col min="11" max="11" width="6" style="1" customWidth="1"/>
    <col min="12" max="12" width="4.6640625" style="1" customWidth="1"/>
    <col min="13" max="13" width="5.44140625" style="1" customWidth="1"/>
    <col min="14" max="14" width="4.109375" style="1" customWidth="1"/>
    <col min="15" max="15" width="4.33203125" style="1" customWidth="1"/>
    <col min="16" max="16" width="5.6640625" style="1" customWidth="1"/>
    <col min="17" max="17" width="4.33203125" style="1" customWidth="1"/>
    <col min="18" max="18" width="4" style="1" customWidth="1"/>
    <col min="19" max="19" width="5.6640625" style="1" customWidth="1"/>
    <col min="20" max="20" width="4.109375" style="1" customWidth="1"/>
    <col min="21" max="21" width="4.33203125" style="1" customWidth="1"/>
    <col min="22" max="22" width="5.33203125" style="1" customWidth="1"/>
    <col min="23" max="23" width="4.6640625" style="1" customWidth="1"/>
    <col min="24" max="24" width="4.44140625" style="1" customWidth="1"/>
    <col min="25" max="25" width="5.44140625" style="1" customWidth="1"/>
    <col min="26" max="26" width="5.88671875" style="1" customWidth="1"/>
    <col min="27" max="27" width="4.33203125" style="1" customWidth="1"/>
    <col min="28" max="28" width="5.33203125" style="1" customWidth="1"/>
    <col min="29" max="29" width="5.5546875" style="1" customWidth="1"/>
    <col min="30" max="30" width="5.44140625" style="1" customWidth="1"/>
    <col min="31" max="32" width="5.6640625" style="1" customWidth="1"/>
    <col min="33" max="33" width="4.33203125" style="1" customWidth="1"/>
    <col min="34" max="34" width="5.6640625" style="1" customWidth="1"/>
    <col min="35" max="35" width="5.44140625" style="1" customWidth="1"/>
    <col min="36" max="36" width="4.33203125" style="1" customWidth="1"/>
    <col min="37" max="37" width="5.88671875" style="1" customWidth="1"/>
    <col min="38" max="38" width="5.6640625" style="1" customWidth="1"/>
    <col min="39" max="39" width="4.109375" style="1" customWidth="1"/>
    <col min="40" max="40" width="5.6640625" style="1" customWidth="1"/>
    <col min="41" max="41" width="5.88671875" style="1" customWidth="1"/>
    <col min="42" max="42" width="3.88671875" style="1" customWidth="1"/>
    <col min="43" max="43" width="5.44140625" style="1" customWidth="1"/>
    <col min="44" max="44" width="32.21875" style="1" customWidth="1"/>
    <col min="45" max="45" width="32.6640625" style="1" customWidth="1"/>
    <col min="46" max="16384" width="9.109375" style="1"/>
  </cols>
  <sheetData>
    <row r="1" spans="1:45" ht="60" customHeight="1" x14ac:dyDescent="0.3">
      <c r="B1" s="122"/>
      <c r="C1" s="122"/>
      <c r="D1" s="2"/>
      <c r="G1" s="98"/>
      <c r="H1" s="121"/>
      <c r="I1" s="121"/>
      <c r="J1" s="121"/>
      <c r="K1" s="121"/>
      <c r="L1" s="121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3"/>
      <c r="Y1" s="49"/>
      <c r="AR1" s="241" t="s">
        <v>80</v>
      </c>
      <c r="AS1" s="242"/>
    </row>
    <row r="2" spans="1:45" ht="15.6" hidden="1" customHeight="1" x14ac:dyDescent="0.25">
      <c r="A2" s="5"/>
      <c r="B2" s="123"/>
      <c r="C2" s="123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49"/>
      <c r="W2" s="49"/>
      <c r="X2" s="49"/>
      <c r="Y2" s="49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8" customHeight="1" x14ac:dyDescent="0.3">
      <c r="A3" s="7"/>
      <c r="B3" s="122"/>
      <c r="C3" s="122"/>
      <c r="D3" s="2"/>
      <c r="E3" s="6"/>
      <c r="F3" s="6"/>
      <c r="G3" s="6"/>
      <c r="H3" s="6"/>
      <c r="I3" s="6"/>
      <c r="J3" s="6"/>
      <c r="K3" s="6"/>
      <c r="L3" s="6"/>
      <c r="M3" s="6"/>
      <c r="N3" s="201"/>
      <c r="O3" s="201"/>
      <c r="P3" s="7"/>
      <c r="Q3" s="7"/>
      <c r="R3" s="6"/>
      <c r="S3" s="6"/>
      <c r="V3" s="44"/>
      <c r="W3" s="44"/>
      <c r="X3" s="105"/>
      <c r="Y3" s="7"/>
      <c r="AS3" s="105" t="s">
        <v>75</v>
      </c>
    </row>
    <row r="4" spans="1:45" ht="13.2" customHeight="1" x14ac:dyDescent="0.3">
      <c r="A4" s="7"/>
      <c r="B4" s="2"/>
      <c r="C4" s="2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05"/>
      <c r="U4" s="49"/>
      <c r="V4" s="49"/>
      <c r="W4" s="8"/>
      <c r="X4" s="105"/>
      <c r="Y4" s="7"/>
    </row>
    <row r="5" spans="1:45" s="11" customFormat="1" ht="33.6" customHeight="1" x14ac:dyDescent="0.25">
      <c r="A5" s="219" t="s">
        <v>77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</row>
    <row r="6" spans="1:45" s="11" customFormat="1" ht="26.4" hidden="1" customHeight="1" x14ac:dyDescent="0.2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</row>
    <row r="7" spans="1:45" s="11" customFormat="1" ht="10.95" hidden="1" customHeight="1" x14ac:dyDescent="0.2">
      <c r="A7" s="14"/>
    </row>
    <row r="8" spans="1:45" s="11" customFormat="1" ht="13.2" customHeight="1" x14ac:dyDescent="0.25">
      <c r="A8" s="216" t="s">
        <v>36</v>
      </c>
      <c r="B8" s="216" t="s">
        <v>1</v>
      </c>
      <c r="C8" s="216" t="s">
        <v>37</v>
      </c>
      <c r="D8" s="216" t="s">
        <v>2</v>
      </c>
      <c r="E8" s="216" t="s">
        <v>38</v>
      </c>
      <c r="F8" s="216"/>
      <c r="G8" s="216"/>
      <c r="H8" s="216" t="s">
        <v>3</v>
      </c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 t="s">
        <v>4</v>
      </c>
      <c r="AS8" s="218" t="s">
        <v>5</v>
      </c>
    </row>
    <row r="9" spans="1:45" s="11" customFormat="1" ht="15.6" customHeight="1" x14ac:dyDescent="0.25">
      <c r="A9" s="216"/>
      <c r="B9" s="218"/>
      <c r="C9" s="216"/>
      <c r="D9" s="218"/>
      <c r="E9" s="216"/>
      <c r="F9" s="216"/>
      <c r="G9" s="216"/>
      <c r="H9" s="216" t="s">
        <v>6</v>
      </c>
      <c r="I9" s="216"/>
      <c r="J9" s="216"/>
      <c r="K9" s="216" t="s">
        <v>7</v>
      </c>
      <c r="L9" s="216"/>
      <c r="M9" s="216"/>
      <c r="N9" s="216" t="s">
        <v>8</v>
      </c>
      <c r="O9" s="216"/>
      <c r="P9" s="216"/>
      <c r="Q9" s="216" t="s">
        <v>9</v>
      </c>
      <c r="R9" s="216"/>
      <c r="S9" s="216"/>
      <c r="T9" s="216" t="s">
        <v>10</v>
      </c>
      <c r="U9" s="216"/>
      <c r="V9" s="216"/>
      <c r="W9" s="216" t="s">
        <v>11</v>
      </c>
      <c r="X9" s="216"/>
      <c r="Y9" s="216"/>
      <c r="Z9" s="216" t="s">
        <v>12</v>
      </c>
      <c r="AA9" s="216"/>
      <c r="AB9" s="216"/>
      <c r="AC9" s="216" t="s">
        <v>13</v>
      </c>
      <c r="AD9" s="216"/>
      <c r="AE9" s="216"/>
      <c r="AF9" s="216" t="s">
        <v>14</v>
      </c>
      <c r="AG9" s="216"/>
      <c r="AH9" s="216"/>
      <c r="AI9" s="216" t="s">
        <v>15</v>
      </c>
      <c r="AJ9" s="216"/>
      <c r="AK9" s="216"/>
      <c r="AL9" s="216" t="s">
        <v>16</v>
      </c>
      <c r="AM9" s="216"/>
      <c r="AN9" s="216"/>
      <c r="AO9" s="216" t="s">
        <v>17</v>
      </c>
      <c r="AP9" s="216"/>
      <c r="AQ9" s="216"/>
      <c r="AR9" s="216"/>
      <c r="AS9" s="218"/>
    </row>
    <row r="10" spans="1:45" s="11" customFormat="1" ht="33" customHeight="1" x14ac:dyDescent="0.25">
      <c r="A10" s="216"/>
      <c r="B10" s="218"/>
      <c r="C10" s="216"/>
      <c r="D10" s="218"/>
      <c r="E10" s="216" t="s">
        <v>18</v>
      </c>
      <c r="F10" s="216" t="s">
        <v>19</v>
      </c>
      <c r="G10" s="218" t="s">
        <v>20</v>
      </c>
      <c r="H10" s="216" t="s">
        <v>18</v>
      </c>
      <c r="I10" s="216" t="s">
        <v>21</v>
      </c>
      <c r="J10" s="218" t="s">
        <v>20</v>
      </c>
      <c r="K10" s="216" t="s">
        <v>18</v>
      </c>
      <c r="L10" s="216" t="s">
        <v>21</v>
      </c>
      <c r="M10" s="218" t="s">
        <v>20</v>
      </c>
      <c r="N10" s="216" t="s">
        <v>18</v>
      </c>
      <c r="O10" s="216" t="s">
        <v>21</v>
      </c>
      <c r="P10" s="218" t="s">
        <v>20</v>
      </c>
      <c r="Q10" s="216" t="s">
        <v>18</v>
      </c>
      <c r="R10" s="216" t="s">
        <v>21</v>
      </c>
      <c r="S10" s="218" t="s">
        <v>20</v>
      </c>
      <c r="T10" s="216" t="s">
        <v>18</v>
      </c>
      <c r="U10" s="216" t="s">
        <v>21</v>
      </c>
      <c r="V10" s="218" t="s">
        <v>20</v>
      </c>
      <c r="W10" s="216" t="s">
        <v>18</v>
      </c>
      <c r="X10" s="216" t="s">
        <v>21</v>
      </c>
      <c r="Y10" s="218" t="s">
        <v>20</v>
      </c>
      <c r="Z10" s="216" t="s">
        <v>18</v>
      </c>
      <c r="AA10" s="216" t="s">
        <v>21</v>
      </c>
      <c r="AB10" s="218" t="s">
        <v>20</v>
      </c>
      <c r="AC10" s="216" t="s">
        <v>18</v>
      </c>
      <c r="AD10" s="216" t="s">
        <v>21</v>
      </c>
      <c r="AE10" s="218" t="s">
        <v>20</v>
      </c>
      <c r="AF10" s="216" t="s">
        <v>18</v>
      </c>
      <c r="AG10" s="216" t="s">
        <v>21</v>
      </c>
      <c r="AH10" s="218" t="s">
        <v>20</v>
      </c>
      <c r="AI10" s="216" t="s">
        <v>18</v>
      </c>
      <c r="AJ10" s="216" t="s">
        <v>21</v>
      </c>
      <c r="AK10" s="218" t="s">
        <v>20</v>
      </c>
      <c r="AL10" s="216" t="s">
        <v>18</v>
      </c>
      <c r="AM10" s="216" t="s">
        <v>21</v>
      </c>
      <c r="AN10" s="218" t="s">
        <v>20</v>
      </c>
      <c r="AO10" s="216" t="s">
        <v>18</v>
      </c>
      <c r="AP10" s="216" t="s">
        <v>21</v>
      </c>
      <c r="AQ10" s="218" t="s">
        <v>20</v>
      </c>
      <c r="AR10" s="216"/>
      <c r="AS10" s="218"/>
    </row>
    <row r="11" spans="1:45" s="11" customFormat="1" ht="43.5" hidden="1" customHeight="1" x14ac:dyDescent="0.25">
      <c r="A11" s="216"/>
      <c r="B11" s="218"/>
      <c r="C11" s="216"/>
      <c r="D11" s="218"/>
      <c r="E11" s="216"/>
      <c r="F11" s="216"/>
      <c r="G11" s="218"/>
      <c r="H11" s="216"/>
      <c r="I11" s="216"/>
      <c r="J11" s="218"/>
      <c r="K11" s="216"/>
      <c r="L11" s="216"/>
      <c r="M11" s="218"/>
      <c r="N11" s="216"/>
      <c r="O11" s="216"/>
      <c r="P11" s="218"/>
      <c r="Q11" s="216"/>
      <c r="R11" s="216"/>
      <c r="S11" s="218"/>
      <c r="T11" s="216"/>
      <c r="U11" s="216"/>
      <c r="V11" s="218"/>
      <c r="W11" s="216"/>
      <c r="X11" s="216"/>
      <c r="Y11" s="218"/>
      <c r="Z11" s="216"/>
      <c r="AA11" s="216"/>
      <c r="AB11" s="218"/>
      <c r="AC11" s="216"/>
      <c r="AD11" s="216"/>
      <c r="AE11" s="218"/>
      <c r="AF11" s="216"/>
      <c r="AG11" s="216"/>
      <c r="AH11" s="218"/>
      <c r="AI11" s="216"/>
      <c r="AJ11" s="216"/>
      <c r="AK11" s="218"/>
      <c r="AL11" s="216"/>
      <c r="AM11" s="216"/>
      <c r="AN11" s="218"/>
      <c r="AO11" s="216"/>
      <c r="AP11" s="216"/>
      <c r="AQ11" s="218"/>
      <c r="AR11" s="216"/>
      <c r="AS11" s="218"/>
    </row>
    <row r="12" spans="1:45" s="11" customFormat="1" ht="11.4" customHeight="1" x14ac:dyDescent="0.25">
      <c r="A12" s="110">
        <v>1</v>
      </c>
      <c r="B12" s="110">
        <v>2</v>
      </c>
      <c r="C12" s="110">
        <v>3</v>
      </c>
      <c r="D12" s="110">
        <v>5</v>
      </c>
      <c r="E12" s="110">
        <v>6</v>
      </c>
      <c r="F12" s="110">
        <v>7</v>
      </c>
      <c r="G12" s="110" t="s">
        <v>22</v>
      </c>
      <c r="H12" s="110">
        <v>9</v>
      </c>
      <c r="I12" s="110">
        <v>10</v>
      </c>
      <c r="J12" s="110">
        <v>11</v>
      </c>
      <c r="K12" s="110">
        <v>12</v>
      </c>
      <c r="L12" s="110">
        <v>13</v>
      </c>
      <c r="M12" s="110">
        <v>14</v>
      </c>
      <c r="N12" s="110">
        <v>15</v>
      </c>
      <c r="O12" s="110">
        <v>16</v>
      </c>
      <c r="P12" s="110">
        <v>17</v>
      </c>
      <c r="Q12" s="110">
        <v>18</v>
      </c>
      <c r="R12" s="110">
        <v>19</v>
      </c>
      <c r="S12" s="110">
        <v>20</v>
      </c>
      <c r="T12" s="110">
        <v>21</v>
      </c>
      <c r="U12" s="110">
        <v>22</v>
      </c>
      <c r="V12" s="110">
        <v>23</v>
      </c>
      <c r="W12" s="110">
        <v>24</v>
      </c>
      <c r="X12" s="110">
        <v>25</v>
      </c>
      <c r="Y12" s="110">
        <v>26</v>
      </c>
      <c r="Z12" s="119">
        <v>27</v>
      </c>
      <c r="AA12" s="119">
        <v>28</v>
      </c>
      <c r="AB12" s="119">
        <v>29</v>
      </c>
      <c r="AC12" s="119">
        <v>30</v>
      </c>
      <c r="AD12" s="119">
        <v>31</v>
      </c>
      <c r="AE12" s="119">
        <v>32</v>
      </c>
      <c r="AF12" s="119">
        <v>33</v>
      </c>
      <c r="AG12" s="119">
        <v>34</v>
      </c>
      <c r="AH12" s="119">
        <v>35</v>
      </c>
      <c r="AI12" s="110">
        <v>36</v>
      </c>
      <c r="AJ12" s="110">
        <v>37</v>
      </c>
      <c r="AK12" s="110">
        <v>38</v>
      </c>
      <c r="AL12" s="110">
        <v>39</v>
      </c>
      <c r="AM12" s="110">
        <v>40</v>
      </c>
      <c r="AN12" s="110">
        <v>41</v>
      </c>
      <c r="AO12" s="110">
        <v>42</v>
      </c>
      <c r="AP12" s="110">
        <v>43</v>
      </c>
      <c r="AQ12" s="110">
        <v>44</v>
      </c>
      <c r="AR12" s="110">
        <v>45</v>
      </c>
      <c r="AS12" s="110">
        <v>46</v>
      </c>
    </row>
    <row r="13" spans="1:45" s="18" customFormat="1" ht="25.2" customHeight="1" x14ac:dyDescent="0.3">
      <c r="A13" s="213">
        <v>1</v>
      </c>
      <c r="B13" s="244" t="s">
        <v>42</v>
      </c>
      <c r="C13" s="247" t="s">
        <v>23</v>
      </c>
      <c r="D13" s="92" t="s">
        <v>24</v>
      </c>
      <c r="E13" s="93">
        <f>H13+K13+N13+Q13+T13+W13+Z13+AC13+AF13+AI13+AL13+AO13</f>
        <v>3754.5</v>
      </c>
      <c r="F13" s="93">
        <f>F15+F17+F16</f>
        <v>78</v>
      </c>
      <c r="G13" s="93">
        <f>F13/E13*100</f>
        <v>2.0775069916100679</v>
      </c>
      <c r="H13" s="93">
        <f t="shared" ref="H13:O13" si="0">H15+H17</f>
        <v>0</v>
      </c>
      <c r="I13" s="93">
        <f t="shared" si="0"/>
        <v>0</v>
      </c>
      <c r="J13" s="93">
        <f t="shared" si="0"/>
        <v>0</v>
      </c>
      <c r="K13" s="93">
        <f t="shared" si="0"/>
        <v>0</v>
      </c>
      <c r="L13" s="93">
        <f t="shared" si="0"/>
        <v>0</v>
      </c>
      <c r="M13" s="93">
        <f t="shared" si="0"/>
        <v>0</v>
      </c>
      <c r="N13" s="93">
        <f t="shared" si="0"/>
        <v>0</v>
      </c>
      <c r="O13" s="93">
        <f t="shared" si="0"/>
        <v>0</v>
      </c>
      <c r="P13" s="93">
        <v>0</v>
      </c>
      <c r="Q13" s="93">
        <f t="shared" ref="Q13:U13" si="1">Q15+Q17</f>
        <v>0</v>
      </c>
      <c r="R13" s="93">
        <f t="shared" si="1"/>
        <v>0</v>
      </c>
      <c r="S13" s="93">
        <v>0</v>
      </c>
      <c r="T13" s="93">
        <f t="shared" si="1"/>
        <v>0</v>
      </c>
      <c r="U13" s="93">
        <f t="shared" si="1"/>
        <v>0</v>
      </c>
      <c r="V13" s="93">
        <v>0</v>
      </c>
      <c r="W13" s="93">
        <f>W14+W15+W16+W17</f>
        <v>93.7</v>
      </c>
      <c r="X13" s="93">
        <f t="shared" ref="X13" si="2">X15+X17</f>
        <v>0</v>
      </c>
      <c r="Y13" s="93">
        <v>0</v>
      </c>
      <c r="Z13" s="93">
        <f>Z16</f>
        <v>0</v>
      </c>
      <c r="AA13" s="93">
        <f t="shared" ref="AA13" si="3">AA15+AA17</f>
        <v>0</v>
      </c>
      <c r="AB13" s="93">
        <v>0</v>
      </c>
      <c r="AC13" s="93">
        <f>AC16</f>
        <v>0</v>
      </c>
      <c r="AD13" s="93">
        <f t="shared" ref="AD13" si="4">AD15+AD17</f>
        <v>0</v>
      </c>
      <c r="AE13" s="93">
        <v>0</v>
      </c>
      <c r="AF13" s="93">
        <f>AF16</f>
        <v>717.5</v>
      </c>
      <c r="AG13" s="93">
        <f>AG14+AG15+AG16+AG17</f>
        <v>78</v>
      </c>
      <c r="AH13" s="93">
        <f>AG13/AF13*100</f>
        <v>10.871080139372822</v>
      </c>
      <c r="AI13" s="93">
        <f>AI16</f>
        <v>0</v>
      </c>
      <c r="AJ13" s="93">
        <f t="shared" ref="AJ13" si="5">AJ15+AJ17</f>
        <v>0</v>
      </c>
      <c r="AK13" s="93">
        <v>0</v>
      </c>
      <c r="AL13" s="93">
        <f>AL14+AL15+AL16+AL17</f>
        <v>2943.3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138" t="s">
        <v>76</v>
      </c>
      <c r="AS13" s="247" t="s">
        <v>81</v>
      </c>
    </row>
    <row r="14" spans="1:45" s="22" customFormat="1" ht="20.399999999999999" customHeight="1" x14ac:dyDescent="0.3">
      <c r="A14" s="214"/>
      <c r="B14" s="245"/>
      <c r="C14" s="248"/>
      <c r="D14" s="94" t="s">
        <v>25</v>
      </c>
      <c r="E14" s="95">
        <f t="shared" ref="E14:F24" si="6">H14+K14+N14+Q14+T14+W14+Z14+AC14+AF14+AI14+AL14+AO14</f>
        <v>0</v>
      </c>
      <c r="F14" s="95">
        <f t="shared" si="6"/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f>P17</f>
        <v>0</v>
      </c>
      <c r="Q14" s="95">
        <v>0</v>
      </c>
      <c r="R14" s="95">
        <v>0</v>
      </c>
      <c r="S14" s="95">
        <f>S17</f>
        <v>0</v>
      </c>
      <c r="T14" s="95">
        <v>0</v>
      </c>
      <c r="U14" s="95">
        <v>0</v>
      </c>
      <c r="V14" s="95">
        <f>V17</f>
        <v>0</v>
      </c>
      <c r="W14" s="95">
        <v>0</v>
      </c>
      <c r="X14" s="95">
        <v>0</v>
      </c>
      <c r="Y14" s="95">
        <f>Y17</f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0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0</v>
      </c>
      <c r="AO14" s="95">
        <v>0</v>
      </c>
      <c r="AP14" s="95">
        <v>0</v>
      </c>
      <c r="AQ14" s="95">
        <v>0</v>
      </c>
      <c r="AR14" s="211"/>
      <c r="AS14" s="248"/>
    </row>
    <row r="15" spans="1:45" s="22" customFormat="1" ht="46.5" customHeight="1" x14ac:dyDescent="0.3">
      <c r="A15" s="214"/>
      <c r="B15" s="245"/>
      <c r="C15" s="248"/>
      <c r="D15" s="94" t="s">
        <v>26</v>
      </c>
      <c r="E15" s="95">
        <f t="shared" si="6"/>
        <v>0</v>
      </c>
      <c r="F15" s="95">
        <f t="shared" si="6"/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f>P19</f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f>V19</f>
        <v>0</v>
      </c>
      <c r="W15" s="95">
        <v>0</v>
      </c>
      <c r="X15" s="95">
        <v>0</v>
      </c>
      <c r="Y15" s="95">
        <f>Y19</f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95">
        <v>0</v>
      </c>
      <c r="AR15" s="211"/>
      <c r="AS15" s="248"/>
    </row>
    <row r="16" spans="1:45" s="22" customFormat="1" ht="24.6" customHeight="1" x14ac:dyDescent="0.3">
      <c r="A16" s="214"/>
      <c r="B16" s="245"/>
      <c r="C16" s="248"/>
      <c r="D16" s="94" t="s">
        <v>27</v>
      </c>
      <c r="E16" s="95">
        <f>H16+K16+N16+Q16+T16+W16+Z16+AC16+AF16+AI16+AL16+AO16</f>
        <v>3754.5</v>
      </c>
      <c r="F16" s="95">
        <f t="shared" si="6"/>
        <v>78</v>
      </c>
      <c r="G16" s="95">
        <f>F16/E16*100</f>
        <v>2.0775069916100679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93.7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f>74+643.5</f>
        <v>717.5</v>
      </c>
      <c r="AG16" s="95">
        <v>78</v>
      </c>
      <c r="AH16" s="95">
        <f>AG16/AF16*100</f>
        <v>10.871080139372822</v>
      </c>
      <c r="AI16" s="95">
        <v>0</v>
      </c>
      <c r="AJ16" s="95">
        <v>0</v>
      </c>
      <c r="AK16" s="95">
        <v>0</v>
      </c>
      <c r="AL16" s="95">
        <f>1043.3+1900</f>
        <v>2943.3</v>
      </c>
      <c r="AM16" s="95">
        <v>0</v>
      </c>
      <c r="AN16" s="95">
        <v>0</v>
      </c>
      <c r="AO16" s="95">
        <v>0</v>
      </c>
      <c r="AP16" s="95">
        <v>0</v>
      </c>
      <c r="AQ16" s="95">
        <v>0</v>
      </c>
      <c r="AR16" s="211"/>
      <c r="AS16" s="248"/>
    </row>
    <row r="17" spans="1:45" s="22" customFormat="1" ht="94.8" customHeight="1" x14ac:dyDescent="0.3">
      <c r="A17" s="214"/>
      <c r="B17" s="245"/>
      <c r="C17" s="248"/>
      <c r="D17" s="94" t="s">
        <v>71</v>
      </c>
      <c r="E17" s="95">
        <f t="shared" si="6"/>
        <v>0</v>
      </c>
      <c r="F17" s="95">
        <f t="shared" si="6"/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5">
        <v>0</v>
      </c>
      <c r="AQ17" s="95">
        <v>0</v>
      </c>
      <c r="AR17" s="211"/>
      <c r="AS17" s="248"/>
    </row>
    <row r="18" spans="1:45" s="22" customFormat="1" ht="44.4" customHeight="1" x14ac:dyDescent="0.3">
      <c r="A18" s="243"/>
      <c r="B18" s="246"/>
      <c r="C18" s="249"/>
      <c r="D18" s="94" t="s">
        <v>61</v>
      </c>
      <c r="E18" s="95">
        <f>K18+N18+W18+AF18</f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0</v>
      </c>
      <c r="AP18" s="95">
        <v>0</v>
      </c>
      <c r="AQ18" s="95">
        <v>0</v>
      </c>
      <c r="AR18" s="250"/>
      <c r="AS18" s="251"/>
    </row>
    <row r="19" spans="1:45" s="22" customFormat="1" ht="46.8" customHeight="1" x14ac:dyDescent="0.3">
      <c r="A19" s="213">
        <v>2</v>
      </c>
      <c r="B19" s="210" t="s">
        <v>43</v>
      </c>
      <c r="C19" s="217" t="s">
        <v>23</v>
      </c>
      <c r="D19" s="92" t="s">
        <v>24</v>
      </c>
      <c r="E19" s="93">
        <f t="shared" si="6"/>
        <v>4430</v>
      </c>
      <c r="F19" s="93">
        <f t="shared" si="6"/>
        <v>0</v>
      </c>
      <c r="G19" s="93">
        <v>0</v>
      </c>
      <c r="H19" s="93">
        <f>H20+H21+H22+H23</f>
        <v>0</v>
      </c>
      <c r="I19" s="93">
        <f>I20+I21+I22+I23</f>
        <v>0</v>
      </c>
      <c r="J19" s="93">
        <v>0</v>
      </c>
      <c r="K19" s="93">
        <f>K20+K21+K22+K23</f>
        <v>0</v>
      </c>
      <c r="L19" s="93">
        <f>L20+L21+L22+L23</f>
        <v>0</v>
      </c>
      <c r="M19" s="93">
        <v>0</v>
      </c>
      <c r="N19" s="93">
        <f>N20+N21+N22+N23</f>
        <v>0</v>
      </c>
      <c r="O19" s="93">
        <f>O20+O21+O22+O23</f>
        <v>0</v>
      </c>
      <c r="P19" s="93">
        <v>0</v>
      </c>
      <c r="Q19" s="93">
        <f>Q20+Q21+Q22+Q23</f>
        <v>0</v>
      </c>
      <c r="R19" s="93">
        <f>R20+R21+R22+R23</f>
        <v>0</v>
      </c>
      <c r="S19" s="93">
        <v>0</v>
      </c>
      <c r="T19" s="93">
        <f>T20+T21+T22+T23</f>
        <v>0</v>
      </c>
      <c r="U19" s="93">
        <f>U20+U21+U22+U23</f>
        <v>0</v>
      </c>
      <c r="V19" s="93">
        <v>0</v>
      </c>
      <c r="W19" s="93">
        <f>W20+W21+W22+W23</f>
        <v>0</v>
      </c>
      <c r="X19" s="93">
        <f>X20+X21+X22+X23</f>
        <v>0</v>
      </c>
      <c r="Y19" s="93">
        <v>0</v>
      </c>
      <c r="Z19" s="93">
        <f>Z20+Z21+Z22+Z23</f>
        <v>0</v>
      </c>
      <c r="AA19" s="93">
        <f>AA20+AA21+AA22+AA23</f>
        <v>0</v>
      </c>
      <c r="AB19" s="93">
        <v>0</v>
      </c>
      <c r="AC19" s="93">
        <f>AC20+AC21+AC22+AC23</f>
        <v>425.4</v>
      </c>
      <c r="AD19" s="93">
        <f>AD20+AD21+AD22+AD23</f>
        <v>0</v>
      </c>
      <c r="AE19" s="93">
        <v>0</v>
      </c>
      <c r="AF19" s="93">
        <f>AF20+AF21+AF22+AF23</f>
        <v>4004.6</v>
      </c>
      <c r="AG19" s="93">
        <f>AG20+AG21+AG22+AG23</f>
        <v>0</v>
      </c>
      <c r="AH19" s="93">
        <v>0</v>
      </c>
      <c r="AI19" s="93">
        <f>AI20+AI21+AI22+AI23</f>
        <v>0</v>
      </c>
      <c r="AJ19" s="93">
        <f>AJ20+AJ21+AJ22+AJ23</f>
        <v>0</v>
      </c>
      <c r="AK19" s="93">
        <v>0</v>
      </c>
      <c r="AL19" s="93">
        <f>AL20+AL21+AL22+AL23</f>
        <v>0</v>
      </c>
      <c r="AM19" s="93">
        <f>AM20+AM21+AM22+AM23</f>
        <v>0</v>
      </c>
      <c r="AN19" s="93">
        <v>0</v>
      </c>
      <c r="AO19" s="93">
        <f>AO20+AO21+AO22+AO23</f>
        <v>0</v>
      </c>
      <c r="AP19" s="93">
        <f>AP20+AP21+AP22+AP23</f>
        <v>0</v>
      </c>
      <c r="AQ19" s="93">
        <v>0</v>
      </c>
      <c r="AR19" s="217" t="s">
        <v>82</v>
      </c>
      <c r="AS19" s="217" t="s">
        <v>83</v>
      </c>
    </row>
    <row r="20" spans="1:45" s="22" customFormat="1" ht="33" customHeight="1" x14ac:dyDescent="0.3">
      <c r="A20" s="214"/>
      <c r="B20" s="211"/>
      <c r="C20" s="217"/>
      <c r="D20" s="94" t="s">
        <v>25</v>
      </c>
      <c r="E20" s="95">
        <f t="shared" si="6"/>
        <v>0</v>
      </c>
      <c r="F20" s="95">
        <f t="shared" si="6"/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f>P23</f>
        <v>0</v>
      </c>
      <c r="Q20" s="95">
        <v>0</v>
      </c>
      <c r="R20" s="95">
        <v>0</v>
      </c>
      <c r="S20" s="95">
        <f>S23</f>
        <v>0</v>
      </c>
      <c r="T20" s="95">
        <v>0</v>
      </c>
      <c r="U20" s="95">
        <v>0</v>
      </c>
      <c r="V20" s="95">
        <f>V23</f>
        <v>0</v>
      </c>
      <c r="W20" s="95">
        <v>0</v>
      </c>
      <c r="X20" s="95">
        <v>0</v>
      </c>
      <c r="Y20" s="95">
        <f>Y23</f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5">
        <v>0</v>
      </c>
      <c r="AO20" s="95">
        <v>0</v>
      </c>
      <c r="AP20" s="95">
        <v>0</v>
      </c>
      <c r="AQ20" s="95">
        <v>0</v>
      </c>
      <c r="AR20" s="217"/>
      <c r="AS20" s="217"/>
    </row>
    <row r="21" spans="1:45" s="22" customFormat="1" ht="62.4" customHeight="1" x14ac:dyDescent="0.3">
      <c r="A21" s="214"/>
      <c r="B21" s="211"/>
      <c r="C21" s="217"/>
      <c r="D21" s="94" t="s">
        <v>26</v>
      </c>
      <c r="E21" s="95">
        <f t="shared" si="6"/>
        <v>0</v>
      </c>
      <c r="F21" s="95">
        <f t="shared" si="6"/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f>P25</f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f>V25</f>
        <v>0</v>
      </c>
      <c r="W21" s="95">
        <v>0</v>
      </c>
      <c r="X21" s="95">
        <v>0</v>
      </c>
      <c r="Y21" s="95">
        <f>Y25</f>
        <v>0</v>
      </c>
      <c r="Z21" s="95">
        <v>0</v>
      </c>
      <c r="AA21" s="95">
        <v>0</v>
      </c>
      <c r="AB21" s="95">
        <v>0</v>
      </c>
      <c r="AC21" s="95">
        <v>0</v>
      </c>
      <c r="AD21" s="95">
        <v>0</v>
      </c>
      <c r="AE21" s="95">
        <v>0</v>
      </c>
      <c r="AF21" s="95">
        <v>0</v>
      </c>
      <c r="AG21" s="95">
        <v>0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  <c r="AO21" s="95">
        <v>0</v>
      </c>
      <c r="AP21" s="95">
        <v>0</v>
      </c>
      <c r="AQ21" s="95">
        <v>0</v>
      </c>
      <c r="AR21" s="217"/>
      <c r="AS21" s="217"/>
    </row>
    <row r="22" spans="1:45" s="22" customFormat="1" ht="54.6" customHeight="1" x14ac:dyDescent="0.3">
      <c r="A22" s="214"/>
      <c r="B22" s="211"/>
      <c r="C22" s="217"/>
      <c r="D22" s="94" t="s">
        <v>27</v>
      </c>
      <c r="E22" s="95">
        <f t="shared" si="6"/>
        <v>4430</v>
      </c>
      <c r="F22" s="95">
        <f t="shared" si="6"/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425.4</v>
      </c>
      <c r="AD22" s="95">
        <v>0</v>
      </c>
      <c r="AE22" s="95">
        <v>0</v>
      </c>
      <c r="AF22" s="95">
        <f>1900.1+2104.5</f>
        <v>4004.6</v>
      </c>
      <c r="AG22" s="95">
        <v>0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5">
        <v>0</v>
      </c>
      <c r="AO22" s="95">
        <v>0</v>
      </c>
      <c r="AP22" s="95">
        <v>0</v>
      </c>
      <c r="AQ22" s="95">
        <v>0</v>
      </c>
      <c r="AR22" s="217"/>
      <c r="AS22" s="217"/>
    </row>
    <row r="23" spans="1:45" s="22" customFormat="1" ht="66.599999999999994" customHeight="1" x14ac:dyDescent="0.3">
      <c r="A23" s="214"/>
      <c r="B23" s="211"/>
      <c r="C23" s="217"/>
      <c r="D23" s="94" t="s">
        <v>71</v>
      </c>
      <c r="E23" s="95">
        <f t="shared" si="6"/>
        <v>0</v>
      </c>
      <c r="F23" s="95">
        <f t="shared" si="6"/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5">
        <v>0</v>
      </c>
      <c r="AO23" s="95">
        <v>0</v>
      </c>
      <c r="AP23" s="95">
        <v>0</v>
      </c>
      <c r="AQ23" s="95">
        <v>0</v>
      </c>
      <c r="AR23" s="217"/>
      <c r="AS23" s="217"/>
    </row>
    <row r="24" spans="1:45" s="22" customFormat="1" ht="53.4" customHeight="1" x14ac:dyDescent="0.3">
      <c r="A24" s="215"/>
      <c r="B24" s="212"/>
      <c r="C24" s="217"/>
      <c r="D24" s="94" t="s">
        <v>61</v>
      </c>
      <c r="E24" s="95">
        <f>K24+N24+W24+AF24+Z24+AC24+AI24+AL24+AO24</f>
        <v>5439.05</v>
      </c>
      <c r="F24" s="95">
        <f t="shared" si="6"/>
        <v>2542.25</v>
      </c>
      <c r="G24" s="95">
        <f>F24/E24*100</f>
        <v>46.740699202985816</v>
      </c>
      <c r="H24" s="95">
        <v>0</v>
      </c>
      <c r="I24" s="95">
        <v>0</v>
      </c>
      <c r="J24" s="95">
        <v>0</v>
      </c>
      <c r="K24" s="95">
        <f>15+1709.05</f>
        <v>1724.05</v>
      </c>
      <c r="L24" s="95">
        <v>15</v>
      </c>
      <c r="M24" s="95">
        <v>0</v>
      </c>
      <c r="N24" s="95">
        <v>227.7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200.8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3286.5</v>
      </c>
      <c r="AD24" s="95">
        <v>2527.25</v>
      </c>
      <c r="AE24" s="95">
        <f>AD24/AC24*100</f>
        <v>76.897915715807088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5">
        <v>0</v>
      </c>
      <c r="AO24" s="95">
        <v>0</v>
      </c>
      <c r="AP24" s="95">
        <v>0</v>
      </c>
      <c r="AQ24" s="95">
        <v>0</v>
      </c>
      <c r="AR24" s="252"/>
      <c r="AS24" s="252"/>
    </row>
    <row r="25" spans="1:45" s="26" customFormat="1" ht="18.600000000000001" customHeight="1" x14ac:dyDescent="0.25">
      <c r="A25" s="216">
        <v>3</v>
      </c>
      <c r="B25" s="217" t="s">
        <v>72</v>
      </c>
      <c r="C25" s="217" t="s">
        <v>23</v>
      </c>
      <c r="D25" s="111" t="s">
        <v>24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v>0</v>
      </c>
      <c r="AL25" s="96">
        <v>0</v>
      </c>
      <c r="AM25" s="96">
        <v>0</v>
      </c>
      <c r="AN25" s="96">
        <v>0</v>
      </c>
      <c r="AO25" s="96">
        <v>0</v>
      </c>
      <c r="AP25" s="96">
        <v>0</v>
      </c>
      <c r="AQ25" s="96">
        <v>0</v>
      </c>
      <c r="AR25" s="222"/>
      <c r="AS25" s="222"/>
    </row>
    <row r="26" spans="1:45" s="22" customFormat="1" ht="27.6" customHeight="1" x14ac:dyDescent="0.3">
      <c r="A26" s="216"/>
      <c r="B26" s="217"/>
      <c r="C26" s="217"/>
      <c r="D26" s="94" t="s">
        <v>25</v>
      </c>
      <c r="E26" s="95">
        <f t="shared" ref="E26:F35" si="7">H26+K26+N26+Q26+T26+W26+Z26+AC26+AF26+AI26+AL26+AO26</f>
        <v>0</v>
      </c>
      <c r="F26" s="95">
        <f t="shared" si="7"/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f>P29</f>
        <v>0</v>
      </c>
      <c r="Q26" s="95">
        <v>0</v>
      </c>
      <c r="R26" s="95">
        <v>0</v>
      </c>
      <c r="S26" s="95">
        <f>S29</f>
        <v>0</v>
      </c>
      <c r="T26" s="95">
        <v>0</v>
      </c>
      <c r="U26" s="95">
        <v>0</v>
      </c>
      <c r="V26" s="95">
        <f>V29</f>
        <v>0</v>
      </c>
      <c r="W26" s="95">
        <v>0</v>
      </c>
      <c r="X26" s="95">
        <v>0</v>
      </c>
      <c r="Y26" s="95">
        <f>Y29</f>
        <v>0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5">
        <v>0</v>
      </c>
      <c r="AH26" s="95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5">
        <v>0</v>
      </c>
      <c r="AO26" s="95">
        <f>AO29</f>
        <v>0</v>
      </c>
      <c r="AP26" s="95">
        <v>0</v>
      </c>
      <c r="AQ26" s="95">
        <v>0</v>
      </c>
      <c r="AR26" s="223"/>
      <c r="AS26" s="224"/>
    </row>
    <row r="27" spans="1:45" s="22" customFormat="1" ht="27.6" customHeight="1" x14ac:dyDescent="0.3">
      <c r="A27" s="216"/>
      <c r="B27" s="217"/>
      <c r="C27" s="217"/>
      <c r="D27" s="94" t="s">
        <v>26</v>
      </c>
      <c r="E27" s="95">
        <f t="shared" si="7"/>
        <v>0</v>
      </c>
      <c r="F27" s="95">
        <f t="shared" si="7"/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  <c r="W27" s="95">
        <v>0</v>
      </c>
      <c r="X27" s="95">
        <v>0</v>
      </c>
      <c r="Y27" s="95">
        <v>0</v>
      </c>
      <c r="Z27" s="95">
        <v>0</v>
      </c>
      <c r="AA27" s="95">
        <v>0</v>
      </c>
      <c r="AB27" s="95">
        <v>0</v>
      </c>
      <c r="AC27" s="95">
        <v>0</v>
      </c>
      <c r="AD27" s="95">
        <v>0</v>
      </c>
      <c r="AE27" s="95">
        <v>0</v>
      </c>
      <c r="AF27" s="95">
        <v>0</v>
      </c>
      <c r="AG27" s="95">
        <v>0</v>
      </c>
      <c r="AH27" s="95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5">
        <v>0</v>
      </c>
      <c r="AO27" s="95">
        <v>0</v>
      </c>
      <c r="AP27" s="95">
        <v>0</v>
      </c>
      <c r="AQ27" s="95">
        <v>0</v>
      </c>
      <c r="AR27" s="223"/>
      <c r="AS27" s="224"/>
    </row>
    <row r="28" spans="1:45" s="22" customFormat="1" ht="16.95" customHeight="1" x14ac:dyDescent="0.3">
      <c r="A28" s="216"/>
      <c r="B28" s="217"/>
      <c r="C28" s="217"/>
      <c r="D28" s="94" t="s">
        <v>27</v>
      </c>
      <c r="E28" s="95">
        <f t="shared" si="7"/>
        <v>0</v>
      </c>
      <c r="F28" s="95">
        <f t="shared" si="7"/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0</v>
      </c>
      <c r="Z28" s="95">
        <v>0</v>
      </c>
      <c r="AA28" s="95">
        <v>0</v>
      </c>
      <c r="AB28" s="95">
        <v>0</v>
      </c>
      <c r="AC28" s="95">
        <v>0</v>
      </c>
      <c r="AD28" s="95">
        <v>0</v>
      </c>
      <c r="AE28" s="95">
        <v>0</v>
      </c>
      <c r="AF28" s="95">
        <v>0</v>
      </c>
      <c r="AG28" s="95">
        <v>0</v>
      </c>
      <c r="AH28" s="95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5">
        <v>0</v>
      </c>
      <c r="AO28" s="95">
        <v>0</v>
      </c>
      <c r="AP28" s="95">
        <v>0</v>
      </c>
      <c r="AQ28" s="95">
        <v>0</v>
      </c>
      <c r="AR28" s="223"/>
      <c r="AS28" s="224"/>
    </row>
    <row r="29" spans="1:45" s="22" customFormat="1" ht="66" customHeight="1" x14ac:dyDescent="0.3">
      <c r="A29" s="216"/>
      <c r="B29" s="217"/>
      <c r="C29" s="217"/>
      <c r="D29" s="94" t="s">
        <v>71</v>
      </c>
      <c r="E29" s="95">
        <f t="shared" si="7"/>
        <v>0</v>
      </c>
      <c r="F29" s="95">
        <f t="shared" si="7"/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5">
        <v>0</v>
      </c>
      <c r="Z29" s="95">
        <v>0</v>
      </c>
      <c r="AA29" s="95">
        <v>0</v>
      </c>
      <c r="AB29" s="95">
        <v>0</v>
      </c>
      <c r="AC29" s="95">
        <v>0</v>
      </c>
      <c r="AD29" s="95">
        <v>0</v>
      </c>
      <c r="AE29" s="95">
        <v>0</v>
      </c>
      <c r="AF29" s="95">
        <v>0</v>
      </c>
      <c r="AG29" s="95">
        <v>0</v>
      </c>
      <c r="AH29" s="95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5">
        <v>0</v>
      </c>
      <c r="AO29" s="95">
        <v>0</v>
      </c>
      <c r="AP29" s="95">
        <v>0</v>
      </c>
      <c r="AQ29" s="95">
        <v>0</v>
      </c>
      <c r="AR29" s="223"/>
      <c r="AS29" s="224"/>
    </row>
    <row r="30" spans="1:45" s="26" customFormat="1" ht="19.2" customHeight="1" x14ac:dyDescent="0.25">
      <c r="A30" s="205" t="s">
        <v>40</v>
      </c>
      <c r="B30" s="205"/>
      <c r="C30" s="205"/>
      <c r="D30" s="92" t="s">
        <v>29</v>
      </c>
      <c r="E30" s="96">
        <f t="shared" si="7"/>
        <v>8184.5000000000009</v>
      </c>
      <c r="F30" s="96">
        <f t="shared" si="7"/>
        <v>78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f t="shared" ref="N30:O30" si="8">N32+N33</f>
        <v>0</v>
      </c>
      <c r="O30" s="96">
        <f t="shared" si="8"/>
        <v>0</v>
      </c>
      <c r="P30" s="96">
        <v>0</v>
      </c>
      <c r="Q30" s="96">
        <f t="shared" ref="Q30:V30" si="9">Q32+Q33</f>
        <v>0</v>
      </c>
      <c r="R30" s="96">
        <f t="shared" si="9"/>
        <v>0</v>
      </c>
      <c r="S30" s="96">
        <f t="shared" si="9"/>
        <v>0</v>
      </c>
      <c r="T30" s="96">
        <f t="shared" si="9"/>
        <v>0</v>
      </c>
      <c r="U30" s="96">
        <f t="shared" si="9"/>
        <v>0</v>
      </c>
      <c r="V30" s="96">
        <f t="shared" si="9"/>
        <v>0</v>
      </c>
      <c r="W30" s="96">
        <f>W32+W33</f>
        <v>93.7</v>
      </c>
      <c r="X30" s="96">
        <f>X32+X33</f>
        <v>0</v>
      </c>
      <c r="Y30" s="96">
        <v>0</v>
      </c>
      <c r="Z30" s="96">
        <f>Z32+Z33</f>
        <v>0</v>
      </c>
      <c r="AA30" s="96">
        <f>AA32+AA33</f>
        <v>0</v>
      </c>
      <c r="AB30" s="96">
        <v>0</v>
      </c>
      <c r="AC30" s="96">
        <f>AC32+AC33</f>
        <v>425.4</v>
      </c>
      <c r="AD30" s="96">
        <f>AD32+AD33</f>
        <v>0</v>
      </c>
      <c r="AE30" s="96">
        <v>0</v>
      </c>
      <c r="AF30" s="96">
        <f>AF32+AF33</f>
        <v>4722.1000000000004</v>
      </c>
      <c r="AG30" s="96">
        <f>AG32+AG33</f>
        <v>78</v>
      </c>
      <c r="AH30" s="96">
        <f>AG30/AF30*100</f>
        <v>1.6518074585459859</v>
      </c>
      <c r="AI30" s="96">
        <f>AI32+AI33</f>
        <v>0</v>
      </c>
      <c r="AJ30" s="96">
        <f>AJ32+AJ33</f>
        <v>0</v>
      </c>
      <c r="AK30" s="96">
        <v>0</v>
      </c>
      <c r="AL30" s="96">
        <f>AL32+AL33</f>
        <v>2943.3</v>
      </c>
      <c r="AM30" s="96">
        <f>AM33</f>
        <v>0</v>
      </c>
      <c r="AN30" s="96">
        <v>0</v>
      </c>
      <c r="AO30" s="96">
        <f>AO32+AO33</f>
        <v>0</v>
      </c>
      <c r="AP30" s="96">
        <v>0</v>
      </c>
      <c r="AQ30" s="96">
        <v>0</v>
      </c>
      <c r="AR30" s="222"/>
      <c r="AS30" s="222"/>
    </row>
    <row r="31" spans="1:45" s="18" customFormat="1" ht="21.6" customHeight="1" x14ac:dyDescent="0.3">
      <c r="A31" s="205"/>
      <c r="B31" s="205"/>
      <c r="C31" s="205"/>
      <c r="D31" s="94" t="s">
        <v>25</v>
      </c>
      <c r="E31" s="95">
        <f t="shared" si="7"/>
        <v>0</v>
      </c>
      <c r="F31" s="95">
        <f t="shared" si="7"/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5">
        <v>0</v>
      </c>
      <c r="AO31" s="95">
        <v>0</v>
      </c>
      <c r="AP31" s="95">
        <v>0</v>
      </c>
      <c r="AQ31" s="95">
        <v>0</v>
      </c>
      <c r="AR31" s="206"/>
      <c r="AS31" s="206"/>
    </row>
    <row r="32" spans="1:45" s="26" customFormat="1" ht="28.95" customHeight="1" x14ac:dyDescent="0.25">
      <c r="A32" s="205"/>
      <c r="B32" s="205"/>
      <c r="C32" s="205"/>
      <c r="D32" s="94" t="s">
        <v>26</v>
      </c>
      <c r="E32" s="95">
        <f t="shared" si="7"/>
        <v>0</v>
      </c>
      <c r="F32" s="95">
        <f t="shared" si="7"/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5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5">
        <v>0</v>
      </c>
      <c r="AO32" s="95">
        <v>0</v>
      </c>
      <c r="AP32" s="95">
        <v>0</v>
      </c>
      <c r="AQ32" s="95">
        <v>0</v>
      </c>
      <c r="AR32" s="206"/>
      <c r="AS32" s="206"/>
    </row>
    <row r="33" spans="1:45" s="26" customFormat="1" ht="19.2" customHeight="1" x14ac:dyDescent="0.25">
      <c r="A33" s="205"/>
      <c r="B33" s="205"/>
      <c r="C33" s="205"/>
      <c r="D33" s="94" t="s">
        <v>27</v>
      </c>
      <c r="E33" s="95">
        <f>H33+K33+N33+Q33+T33+W33+Z33+AC33+AF33+AI33+AL33+AO33</f>
        <v>8184.5000000000009</v>
      </c>
      <c r="F33" s="95">
        <f>I33+L33+O33+R33+U33+X33+AA33+AD33+AG33+AJ33+AM33+AP33</f>
        <v>78</v>
      </c>
      <c r="G33" s="95">
        <f t="shared" ref="G33:G35" si="10">F33/E33*100</f>
        <v>0.95302095424277589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f>W16</f>
        <v>93.7</v>
      </c>
      <c r="X33" s="95">
        <v>0</v>
      </c>
      <c r="Y33" s="95">
        <v>0</v>
      </c>
      <c r="Z33" s="95">
        <f>Z16</f>
        <v>0</v>
      </c>
      <c r="AA33" s="95">
        <v>0</v>
      </c>
      <c r="AB33" s="95">
        <v>0</v>
      </c>
      <c r="AC33" s="95">
        <f>AC22+AC13</f>
        <v>425.4</v>
      </c>
      <c r="AD33" s="95">
        <v>0</v>
      </c>
      <c r="AE33" s="95">
        <v>0</v>
      </c>
      <c r="AF33" s="95">
        <f>AF22+AF16</f>
        <v>4722.1000000000004</v>
      </c>
      <c r="AG33" s="95">
        <f>AG16</f>
        <v>78</v>
      </c>
      <c r="AH33" s="95">
        <f>AG33/AF33*100</f>
        <v>1.6518074585459859</v>
      </c>
      <c r="AI33" s="95">
        <v>0</v>
      </c>
      <c r="AJ33" s="95">
        <v>0</v>
      </c>
      <c r="AK33" s="95">
        <v>0</v>
      </c>
      <c r="AL33" s="95">
        <f>AL22+AL16</f>
        <v>2943.3</v>
      </c>
      <c r="AM33" s="95">
        <v>0</v>
      </c>
      <c r="AN33" s="95">
        <v>0</v>
      </c>
      <c r="AO33" s="95">
        <v>0</v>
      </c>
      <c r="AP33" s="95">
        <v>0</v>
      </c>
      <c r="AQ33" s="95">
        <v>0</v>
      </c>
      <c r="AR33" s="206"/>
      <c r="AS33" s="206"/>
    </row>
    <row r="34" spans="1:45" s="26" customFormat="1" ht="76.2" customHeight="1" x14ac:dyDescent="0.25">
      <c r="A34" s="205"/>
      <c r="B34" s="205"/>
      <c r="C34" s="205"/>
      <c r="D34" s="94" t="s">
        <v>71</v>
      </c>
      <c r="E34" s="95">
        <f t="shared" si="7"/>
        <v>0</v>
      </c>
      <c r="F34" s="95">
        <f t="shared" ref="F34:F35" si="11">I34+L34+O34+R34+U34+X34+AA34+AD34+AG34+AJ34+AM34+AP34</f>
        <v>0</v>
      </c>
      <c r="G34" s="95">
        <v>0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4">
        <v>0</v>
      </c>
      <c r="O34" s="114">
        <v>0</v>
      </c>
      <c r="P34" s="114">
        <v>0</v>
      </c>
      <c r="Q34" s="114">
        <v>0</v>
      </c>
      <c r="R34" s="114">
        <v>0</v>
      </c>
      <c r="S34" s="114">
        <v>0</v>
      </c>
      <c r="T34" s="114">
        <v>0</v>
      </c>
      <c r="U34" s="114">
        <v>0</v>
      </c>
      <c r="V34" s="114">
        <v>0</v>
      </c>
      <c r="W34" s="114">
        <v>0</v>
      </c>
      <c r="X34" s="114">
        <v>0</v>
      </c>
      <c r="Y34" s="114">
        <v>0</v>
      </c>
      <c r="Z34" s="114">
        <v>0</v>
      </c>
      <c r="AA34" s="114">
        <v>0</v>
      </c>
      <c r="AB34" s="114">
        <v>0</v>
      </c>
      <c r="AC34" s="114">
        <v>0</v>
      </c>
      <c r="AD34" s="114">
        <v>0</v>
      </c>
      <c r="AE34" s="114">
        <v>0</v>
      </c>
      <c r="AF34" s="114">
        <v>0</v>
      </c>
      <c r="AG34" s="114">
        <v>0</v>
      </c>
      <c r="AH34" s="114">
        <v>0</v>
      </c>
      <c r="AI34" s="114">
        <v>0</v>
      </c>
      <c r="AJ34" s="114">
        <v>0</v>
      </c>
      <c r="AK34" s="114">
        <v>0</v>
      </c>
      <c r="AL34" s="114">
        <v>0</v>
      </c>
      <c r="AM34" s="114">
        <v>0</v>
      </c>
      <c r="AN34" s="114">
        <v>0</v>
      </c>
      <c r="AO34" s="114">
        <v>0</v>
      </c>
      <c r="AP34" s="114">
        <v>0</v>
      </c>
      <c r="AQ34" s="114">
        <v>0</v>
      </c>
      <c r="AR34" s="206"/>
      <c r="AS34" s="206"/>
    </row>
    <row r="35" spans="1:45" s="26" customFormat="1" ht="49.2" customHeight="1" x14ac:dyDescent="0.25">
      <c r="A35" s="205"/>
      <c r="B35" s="205"/>
      <c r="C35" s="205"/>
      <c r="D35" s="94" t="s">
        <v>61</v>
      </c>
      <c r="E35" s="114">
        <f t="shared" si="7"/>
        <v>5439.05</v>
      </c>
      <c r="F35" s="114">
        <f t="shared" si="11"/>
        <v>2542.25</v>
      </c>
      <c r="G35" s="114">
        <f t="shared" si="10"/>
        <v>46.740699202985816</v>
      </c>
      <c r="H35" s="114">
        <f>H24</f>
        <v>0</v>
      </c>
      <c r="I35" s="114">
        <f t="shared" ref="I35:AQ35" si="12">I24</f>
        <v>0</v>
      </c>
      <c r="J35" s="114">
        <f t="shared" si="12"/>
        <v>0</v>
      </c>
      <c r="K35" s="114">
        <f t="shared" si="12"/>
        <v>1724.05</v>
      </c>
      <c r="L35" s="114">
        <f t="shared" si="12"/>
        <v>15</v>
      </c>
      <c r="M35" s="114">
        <f t="shared" si="12"/>
        <v>0</v>
      </c>
      <c r="N35" s="114">
        <f t="shared" si="12"/>
        <v>227.7</v>
      </c>
      <c r="O35" s="114">
        <f t="shared" si="12"/>
        <v>0</v>
      </c>
      <c r="P35" s="114">
        <f t="shared" si="12"/>
        <v>0</v>
      </c>
      <c r="Q35" s="114">
        <f t="shared" si="12"/>
        <v>0</v>
      </c>
      <c r="R35" s="114">
        <f t="shared" si="12"/>
        <v>0</v>
      </c>
      <c r="S35" s="114">
        <f t="shared" si="12"/>
        <v>0</v>
      </c>
      <c r="T35" s="114">
        <f t="shared" si="12"/>
        <v>0</v>
      </c>
      <c r="U35" s="114">
        <f t="shared" si="12"/>
        <v>0</v>
      </c>
      <c r="V35" s="114">
        <f t="shared" si="12"/>
        <v>0</v>
      </c>
      <c r="W35" s="114">
        <f t="shared" si="12"/>
        <v>200.8</v>
      </c>
      <c r="X35" s="114">
        <f t="shared" si="12"/>
        <v>0</v>
      </c>
      <c r="Y35" s="114">
        <f t="shared" si="12"/>
        <v>0</v>
      </c>
      <c r="Z35" s="114">
        <f t="shared" si="12"/>
        <v>0</v>
      </c>
      <c r="AA35" s="114">
        <f t="shared" si="12"/>
        <v>0</v>
      </c>
      <c r="AB35" s="114">
        <f t="shared" si="12"/>
        <v>0</v>
      </c>
      <c r="AC35" s="114">
        <f>AC24</f>
        <v>3286.5</v>
      </c>
      <c r="AD35" s="114">
        <f t="shared" si="12"/>
        <v>2527.25</v>
      </c>
      <c r="AE35" s="114">
        <f t="shared" si="12"/>
        <v>76.897915715807088</v>
      </c>
      <c r="AF35" s="114">
        <f t="shared" si="12"/>
        <v>0</v>
      </c>
      <c r="AG35" s="114">
        <f t="shared" si="12"/>
        <v>0</v>
      </c>
      <c r="AH35" s="114">
        <f t="shared" si="12"/>
        <v>0</v>
      </c>
      <c r="AI35" s="114">
        <f t="shared" si="12"/>
        <v>0</v>
      </c>
      <c r="AJ35" s="114">
        <f t="shared" si="12"/>
        <v>0</v>
      </c>
      <c r="AK35" s="114">
        <f t="shared" si="12"/>
        <v>0</v>
      </c>
      <c r="AL35" s="114">
        <f t="shared" si="12"/>
        <v>0</v>
      </c>
      <c r="AM35" s="114">
        <f t="shared" si="12"/>
        <v>0</v>
      </c>
      <c r="AN35" s="114">
        <f t="shared" si="12"/>
        <v>0</v>
      </c>
      <c r="AO35" s="114">
        <f t="shared" si="12"/>
        <v>0</v>
      </c>
      <c r="AP35" s="114">
        <f t="shared" si="12"/>
        <v>0</v>
      </c>
      <c r="AQ35" s="114">
        <f t="shared" si="12"/>
        <v>0</v>
      </c>
      <c r="AR35" s="206"/>
      <c r="AS35" s="206"/>
    </row>
    <row r="36" spans="1:45" s="26" customFormat="1" ht="18" customHeight="1" x14ac:dyDescent="0.25">
      <c r="A36" s="205" t="s">
        <v>44</v>
      </c>
      <c r="B36" s="205"/>
      <c r="C36" s="205"/>
      <c r="D36" s="92" t="s">
        <v>29</v>
      </c>
      <c r="E36" s="96">
        <f t="shared" ref="E36:F39" si="13">H36+K36+N36+Q36+T36+W36+Z36+AC36+AF36+AI36+AL36+AO36</f>
        <v>8184.5000000000009</v>
      </c>
      <c r="F36" s="96">
        <f t="shared" si="13"/>
        <v>78</v>
      </c>
      <c r="G36" s="96">
        <f>F36/E36*100</f>
        <v>0.95302095424277589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f t="shared" ref="N36:O36" si="14">N38+N39</f>
        <v>0</v>
      </c>
      <c r="O36" s="96">
        <f t="shared" si="14"/>
        <v>0</v>
      </c>
      <c r="P36" s="96">
        <v>0</v>
      </c>
      <c r="Q36" s="96">
        <f t="shared" ref="Q36:V36" si="15">Q38+Q39</f>
        <v>0</v>
      </c>
      <c r="R36" s="96">
        <f t="shared" si="15"/>
        <v>0</v>
      </c>
      <c r="S36" s="96">
        <f t="shared" si="15"/>
        <v>0</v>
      </c>
      <c r="T36" s="96">
        <f t="shared" si="15"/>
        <v>0</v>
      </c>
      <c r="U36" s="96">
        <f t="shared" si="15"/>
        <v>0</v>
      </c>
      <c r="V36" s="96">
        <f t="shared" si="15"/>
        <v>0</v>
      </c>
      <c r="W36" s="96">
        <f>W38+W39</f>
        <v>93.7</v>
      </c>
      <c r="X36" s="96">
        <f>X38+X39</f>
        <v>0</v>
      </c>
      <c r="Y36" s="96">
        <v>0</v>
      </c>
      <c r="Z36" s="96">
        <f>Z38+Z39</f>
        <v>0</v>
      </c>
      <c r="AA36" s="96">
        <f>AA38+AA39</f>
        <v>0</v>
      </c>
      <c r="AB36" s="96">
        <v>0</v>
      </c>
      <c r="AC36" s="96">
        <f>AC38+AC39</f>
        <v>425.4</v>
      </c>
      <c r="AD36" s="96">
        <f>AD38+AD39</f>
        <v>0</v>
      </c>
      <c r="AE36" s="96">
        <v>0</v>
      </c>
      <c r="AF36" s="96">
        <f>AF38+AF39</f>
        <v>4722.1000000000004</v>
      </c>
      <c r="AG36" s="96">
        <f>AG38+AG39</f>
        <v>78</v>
      </c>
      <c r="AH36" s="96">
        <v>0</v>
      </c>
      <c r="AI36" s="96">
        <f>AI38+AI39</f>
        <v>0</v>
      </c>
      <c r="AJ36" s="96">
        <f>AJ38+AJ39</f>
        <v>0</v>
      </c>
      <c r="AK36" s="96">
        <v>0</v>
      </c>
      <c r="AL36" s="96">
        <f>AL38+AL39</f>
        <v>2943.3</v>
      </c>
      <c r="AM36" s="96">
        <f>AM39</f>
        <v>0</v>
      </c>
      <c r="AN36" s="96">
        <v>0</v>
      </c>
      <c r="AO36" s="96">
        <f>AO38+AO39</f>
        <v>0</v>
      </c>
      <c r="AP36" s="96">
        <v>0</v>
      </c>
      <c r="AQ36" s="96">
        <v>0</v>
      </c>
      <c r="AR36" s="222"/>
      <c r="AS36" s="222"/>
    </row>
    <row r="37" spans="1:45" s="18" customFormat="1" ht="18.600000000000001" customHeight="1" x14ac:dyDescent="0.3">
      <c r="A37" s="205"/>
      <c r="B37" s="205"/>
      <c r="C37" s="205"/>
      <c r="D37" s="94" t="s">
        <v>25</v>
      </c>
      <c r="E37" s="95">
        <f t="shared" si="13"/>
        <v>0</v>
      </c>
      <c r="F37" s="95">
        <f t="shared" si="13"/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5">
        <v>0</v>
      </c>
      <c r="AO37" s="95">
        <v>0</v>
      </c>
      <c r="AP37" s="95">
        <v>0</v>
      </c>
      <c r="AQ37" s="95">
        <v>0</v>
      </c>
      <c r="AR37" s="206"/>
      <c r="AS37" s="206"/>
    </row>
    <row r="38" spans="1:45" s="26" customFormat="1" ht="34.200000000000003" customHeight="1" x14ac:dyDescent="0.25">
      <c r="A38" s="205"/>
      <c r="B38" s="205"/>
      <c r="C38" s="205"/>
      <c r="D38" s="94" t="s">
        <v>26</v>
      </c>
      <c r="E38" s="95">
        <f t="shared" si="13"/>
        <v>0</v>
      </c>
      <c r="F38" s="95">
        <f t="shared" si="13"/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0</v>
      </c>
      <c r="AC38" s="95">
        <v>0</v>
      </c>
      <c r="AD38" s="95">
        <v>0</v>
      </c>
      <c r="AE38" s="95">
        <v>0</v>
      </c>
      <c r="AF38" s="95">
        <v>0</v>
      </c>
      <c r="AG38" s="95">
        <v>0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  <c r="AO38" s="95">
        <v>0</v>
      </c>
      <c r="AP38" s="95">
        <v>0</v>
      </c>
      <c r="AQ38" s="95">
        <v>0</v>
      </c>
      <c r="AR38" s="206"/>
      <c r="AS38" s="206"/>
    </row>
    <row r="39" spans="1:45" s="26" customFormat="1" ht="16.95" customHeight="1" x14ac:dyDescent="0.25">
      <c r="A39" s="205"/>
      <c r="B39" s="205"/>
      <c r="C39" s="205"/>
      <c r="D39" s="94" t="s">
        <v>27</v>
      </c>
      <c r="E39" s="95">
        <f t="shared" si="13"/>
        <v>8184.5000000000009</v>
      </c>
      <c r="F39" s="95">
        <f t="shared" si="13"/>
        <v>78</v>
      </c>
      <c r="G39" s="95">
        <f>F39/E39*100</f>
        <v>0.95302095424277589</v>
      </c>
      <c r="H39" s="95">
        <f>H16+H22</f>
        <v>0</v>
      </c>
      <c r="I39" s="95">
        <f t="shared" ref="I39:AQ39" si="16">I16+I22</f>
        <v>0</v>
      </c>
      <c r="J39" s="95">
        <f t="shared" si="16"/>
        <v>0</v>
      </c>
      <c r="K39" s="95">
        <f t="shared" si="16"/>
        <v>0</v>
      </c>
      <c r="L39" s="95">
        <f t="shared" si="16"/>
        <v>0</v>
      </c>
      <c r="M39" s="95">
        <f t="shared" si="16"/>
        <v>0</v>
      </c>
      <c r="N39" s="95">
        <f t="shared" si="16"/>
        <v>0</v>
      </c>
      <c r="O39" s="95">
        <f t="shared" si="16"/>
        <v>0</v>
      </c>
      <c r="P39" s="95">
        <f t="shared" si="16"/>
        <v>0</v>
      </c>
      <c r="Q39" s="95">
        <f t="shared" si="16"/>
        <v>0</v>
      </c>
      <c r="R39" s="95">
        <f t="shared" si="16"/>
        <v>0</v>
      </c>
      <c r="S39" s="95">
        <f t="shared" si="16"/>
        <v>0</v>
      </c>
      <c r="T39" s="95">
        <f t="shared" si="16"/>
        <v>0</v>
      </c>
      <c r="U39" s="95">
        <f t="shared" si="16"/>
        <v>0</v>
      </c>
      <c r="V39" s="95">
        <f t="shared" si="16"/>
        <v>0</v>
      </c>
      <c r="W39" s="95">
        <f t="shared" si="16"/>
        <v>93.7</v>
      </c>
      <c r="X39" s="95">
        <f t="shared" si="16"/>
        <v>0</v>
      </c>
      <c r="Y39" s="95">
        <f t="shared" si="16"/>
        <v>0</v>
      </c>
      <c r="Z39" s="95">
        <f t="shared" si="16"/>
        <v>0</v>
      </c>
      <c r="AA39" s="95">
        <f t="shared" si="16"/>
        <v>0</v>
      </c>
      <c r="AB39" s="95">
        <f t="shared" si="16"/>
        <v>0</v>
      </c>
      <c r="AC39" s="95">
        <f t="shared" si="16"/>
        <v>425.4</v>
      </c>
      <c r="AD39" s="95">
        <f t="shared" si="16"/>
        <v>0</v>
      </c>
      <c r="AE39" s="95">
        <f t="shared" si="16"/>
        <v>0</v>
      </c>
      <c r="AF39" s="95">
        <f t="shared" si="16"/>
        <v>4722.1000000000004</v>
      </c>
      <c r="AG39" s="95">
        <f t="shared" si="16"/>
        <v>78</v>
      </c>
      <c r="AH39" s="95">
        <f t="shared" si="16"/>
        <v>10.871080139372822</v>
      </c>
      <c r="AI39" s="95">
        <f t="shared" si="16"/>
        <v>0</v>
      </c>
      <c r="AJ39" s="95">
        <f t="shared" si="16"/>
        <v>0</v>
      </c>
      <c r="AK39" s="95">
        <f t="shared" si="16"/>
        <v>0</v>
      </c>
      <c r="AL39" s="95">
        <f t="shared" si="16"/>
        <v>2943.3</v>
      </c>
      <c r="AM39" s="95">
        <f t="shared" si="16"/>
        <v>0</v>
      </c>
      <c r="AN39" s="95">
        <f t="shared" si="16"/>
        <v>0</v>
      </c>
      <c r="AO39" s="95">
        <f t="shared" si="16"/>
        <v>0</v>
      </c>
      <c r="AP39" s="95">
        <f t="shared" si="16"/>
        <v>0</v>
      </c>
      <c r="AQ39" s="95">
        <f t="shared" si="16"/>
        <v>0</v>
      </c>
      <c r="AR39" s="206"/>
      <c r="AS39" s="206"/>
    </row>
    <row r="40" spans="1:45" s="26" customFormat="1" ht="69.599999999999994" customHeight="1" x14ac:dyDescent="0.25">
      <c r="A40" s="205"/>
      <c r="B40" s="205"/>
      <c r="C40" s="205"/>
      <c r="D40" s="94" t="s">
        <v>71</v>
      </c>
      <c r="E40" s="114">
        <f>K40+N40+W40+AF40</f>
        <v>0</v>
      </c>
      <c r="F40" s="114">
        <f>L40</f>
        <v>0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4">
        <v>0</v>
      </c>
      <c r="O40" s="114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14">
        <v>0</v>
      </c>
      <c r="V40" s="114">
        <v>0</v>
      </c>
      <c r="W40" s="114">
        <v>0</v>
      </c>
      <c r="X40" s="114">
        <v>0</v>
      </c>
      <c r="Y40" s="114">
        <v>0</v>
      </c>
      <c r="Z40" s="114">
        <v>0</v>
      </c>
      <c r="AA40" s="114">
        <v>0</v>
      </c>
      <c r="AB40" s="114">
        <v>0</v>
      </c>
      <c r="AC40" s="114">
        <v>0</v>
      </c>
      <c r="AD40" s="114">
        <v>0</v>
      </c>
      <c r="AE40" s="114">
        <v>0</v>
      </c>
      <c r="AF40" s="114">
        <v>0</v>
      </c>
      <c r="AG40" s="114">
        <v>0</v>
      </c>
      <c r="AH40" s="114">
        <v>0</v>
      </c>
      <c r="AI40" s="114">
        <v>0</v>
      </c>
      <c r="AJ40" s="114">
        <v>0</v>
      </c>
      <c r="AK40" s="114">
        <v>0</v>
      </c>
      <c r="AL40" s="114">
        <v>0</v>
      </c>
      <c r="AM40" s="114">
        <v>0</v>
      </c>
      <c r="AN40" s="114">
        <v>0</v>
      </c>
      <c r="AO40" s="114">
        <v>0</v>
      </c>
      <c r="AP40" s="114">
        <v>0</v>
      </c>
      <c r="AQ40" s="114">
        <v>0</v>
      </c>
      <c r="AR40" s="206"/>
      <c r="AS40" s="206"/>
    </row>
    <row r="41" spans="1:45" s="26" customFormat="1" ht="12" hidden="1" customHeight="1" x14ac:dyDescent="0.2">
      <c r="A41" s="206"/>
      <c r="B41" s="206"/>
      <c r="C41" s="206"/>
      <c r="D41" s="100"/>
      <c r="E41" s="115"/>
      <c r="F41" s="115"/>
      <c r="G41" s="116"/>
      <c r="H41" s="100"/>
      <c r="I41" s="100"/>
      <c r="J41" s="100"/>
      <c r="K41" s="100"/>
      <c r="L41" s="100"/>
      <c r="M41" s="100"/>
      <c r="N41" s="100"/>
      <c r="O41" s="100"/>
      <c r="P41" s="100"/>
      <c r="Q41" s="115"/>
      <c r="R41" s="115"/>
      <c r="S41" s="100"/>
      <c r="T41" s="100"/>
      <c r="U41" s="100"/>
      <c r="V41" s="100"/>
      <c r="W41" s="115"/>
      <c r="X41" s="115"/>
      <c r="Y41" s="100"/>
      <c r="Z41" s="115"/>
      <c r="AA41" s="115"/>
      <c r="AB41" s="100"/>
      <c r="AC41" s="100"/>
      <c r="AD41" s="100"/>
      <c r="AE41" s="100"/>
      <c r="AF41" s="100"/>
      <c r="AG41" s="100"/>
      <c r="AH41" s="100"/>
      <c r="AI41" s="115"/>
      <c r="AJ41" s="115"/>
      <c r="AK41" s="100"/>
      <c r="AL41" s="100"/>
      <c r="AM41" s="115"/>
      <c r="AN41" s="100"/>
      <c r="AO41" s="115"/>
      <c r="AP41" s="100"/>
      <c r="AQ41" s="100"/>
      <c r="AR41" s="97"/>
      <c r="AS41" s="97"/>
    </row>
    <row r="42" spans="1:45" s="26" customFormat="1" ht="45.6" customHeight="1" x14ac:dyDescent="0.25">
      <c r="A42" s="207"/>
      <c r="B42" s="207"/>
      <c r="C42" s="207"/>
      <c r="D42" s="94" t="s">
        <v>61</v>
      </c>
      <c r="E42" s="114">
        <f>K42+N42+W42+AF42+Z42+AC42+AI42+AL42+AO42</f>
        <v>5439.05</v>
      </c>
      <c r="F42" s="114">
        <f>I42+L42+O42+R42+U42+X42+AA42+AD42++AG42+AJ42+AM42+AP42</f>
        <v>2542.25</v>
      </c>
      <c r="G42" s="114">
        <f>F42/E42*100</f>
        <v>46.740699202985816</v>
      </c>
      <c r="H42" s="114">
        <f>H35</f>
        <v>0</v>
      </c>
      <c r="I42" s="114">
        <f t="shared" ref="I42:AQ42" si="17">I35</f>
        <v>0</v>
      </c>
      <c r="J42" s="114">
        <f t="shared" si="17"/>
        <v>0</v>
      </c>
      <c r="K42" s="114">
        <f t="shared" si="17"/>
        <v>1724.05</v>
      </c>
      <c r="L42" s="114">
        <f t="shared" si="17"/>
        <v>15</v>
      </c>
      <c r="M42" s="114">
        <f t="shared" si="17"/>
        <v>0</v>
      </c>
      <c r="N42" s="114">
        <f t="shared" si="17"/>
        <v>227.7</v>
      </c>
      <c r="O42" s="114">
        <f t="shared" si="17"/>
        <v>0</v>
      </c>
      <c r="P42" s="114">
        <f t="shared" si="17"/>
        <v>0</v>
      </c>
      <c r="Q42" s="114">
        <f t="shared" si="17"/>
        <v>0</v>
      </c>
      <c r="R42" s="114">
        <f t="shared" si="17"/>
        <v>0</v>
      </c>
      <c r="S42" s="114">
        <f t="shared" si="17"/>
        <v>0</v>
      </c>
      <c r="T42" s="114">
        <f t="shared" si="17"/>
        <v>0</v>
      </c>
      <c r="U42" s="114">
        <f t="shared" si="17"/>
        <v>0</v>
      </c>
      <c r="V42" s="114">
        <f t="shared" si="17"/>
        <v>0</v>
      </c>
      <c r="W42" s="114">
        <f t="shared" si="17"/>
        <v>200.8</v>
      </c>
      <c r="X42" s="114">
        <f t="shared" si="17"/>
        <v>0</v>
      </c>
      <c r="Y42" s="114">
        <f t="shared" si="17"/>
        <v>0</v>
      </c>
      <c r="Z42" s="114">
        <f t="shared" si="17"/>
        <v>0</v>
      </c>
      <c r="AA42" s="114">
        <f t="shared" si="17"/>
        <v>0</v>
      </c>
      <c r="AB42" s="114">
        <f t="shared" si="17"/>
        <v>0</v>
      </c>
      <c r="AC42" s="114">
        <f t="shared" si="17"/>
        <v>3286.5</v>
      </c>
      <c r="AD42" s="114">
        <f t="shared" si="17"/>
        <v>2527.25</v>
      </c>
      <c r="AE42" s="114">
        <f t="shared" si="17"/>
        <v>76.897915715807088</v>
      </c>
      <c r="AF42" s="114">
        <f t="shared" si="17"/>
        <v>0</v>
      </c>
      <c r="AG42" s="114">
        <f t="shared" si="17"/>
        <v>0</v>
      </c>
      <c r="AH42" s="114">
        <f t="shared" si="17"/>
        <v>0</v>
      </c>
      <c r="AI42" s="114">
        <f t="shared" si="17"/>
        <v>0</v>
      </c>
      <c r="AJ42" s="114">
        <f t="shared" si="17"/>
        <v>0</v>
      </c>
      <c r="AK42" s="114">
        <f t="shared" si="17"/>
        <v>0</v>
      </c>
      <c r="AL42" s="114">
        <f t="shared" si="17"/>
        <v>0</v>
      </c>
      <c r="AM42" s="114">
        <f t="shared" si="17"/>
        <v>0</v>
      </c>
      <c r="AN42" s="114">
        <f t="shared" si="17"/>
        <v>0</v>
      </c>
      <c r="AO42" s="114">
        <f t="shared" si="17"/>
        <v>0</v>
      </c>
      <c r="AP42" s="114">
        <f t="shared" si="17"/>
        <v>0</v>
      </c>
      <c r="AQ42" s="114">
        <f t="shared" si="17"/>
        <v>0</v>
      </c>
      <c r="AR42" s="97"/>
      <c r="AS42" s="97"/>
    </row>
    <row r="43" spans="1:45" s="26" customFormat="1" ht="17.399999999999999" customHeight="1" x14ac:dyDescent="0.25">
      <c r="A43" s="235" t="s">
        <v>45</v>
      </c>
      <c r="B43" s="236"/>
      <c r="C43" s="237"/>
      <c r="D43" s="117" t="s">
        <v>29</v>
      </c>
      <c r="E43" s="96">
        <f t="shared" ref="E43:F46" si="18">H43+K43+N43+Q43+T43+W43+Z43+AC43+AF43+AI43+AL43+AO43</f>
        <v>0</v>
      </c>
      <c r="F43" s="96">
        <f t="shared" si="18"/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f t="shared" ref="N43:O43" si="19">N45+N46</f>
        <v>0</v>
      </c>
      <c r="O43" s="96">
        <f t="shared" si="19"/>
        <v>0</v>
      </c>
      <c r="P43" s="96">
        <v>0</v>
      </c>
      <c r="Q43" s="96">
        <f t="shared" ref="Q43:V43" si="20">Q45+Q46</f>
        <v>0</v>
      </c>
      <c r="R43" s="96">
        <f t="shared" si="20"/>
        <v>0</v>
      </c>
      <c r="S43" s="96">
        <f t="shared" si="20"/>
        <v>0</v>
      </c>
      <c r="T43" s="96">
        <f t="shared" si="20"/>
        <v>0</v>
      </c>
      <c r="U43" s="96">
        <f t="shared" si="20"/>
        <v>0</v>
      </c>
      <c r="V43" s="96">
        <f t="shared" si="20"/>
        <v>0</v>
      </c>
      <c r="W43" s="96">
        <f>W45+W46</f>
        <v>0</v>
      </c>
      <c r="X43" s="96">
        <f>X45+X46</f>
        <v>0</v>
      </c>
      <c r="Y43" s="96">
        <v>0</v>
      </c>
      <c r="Z43" s="96">
        <f>Z45+Z46</f>
        <v>0</v>
      </c>
      <c r="AA43" s="96">
        <f>AA45+AA46</f>
        <v>0</v>
      </c>
      <c r="AB43" s="96">
        <v>0</v>
      </c>
      <c r="AC43" s="96">
        <f>AC45+AC46</f>
        <v>0</v>
      </c>
      <c r="AD43" s="96">
        <f>AD45+AD46</f>
        <v>0</v>
      </c>
      <c r="AE43" s="96">
        <v>0</v>
      </c>
      <c r="AF43" s="96">
        <f>AF45+AF46</f>
        <v>0</v>
      </c>
      <c r="AG43" s="96">
        <f>AG45+AG46</f>
        <v>0</v>
      </c>
      <c r="AH43" s="96">
        <v>0</v>
      </c>
      <c r="AI43" s="96">
        <f>AI45+AI46</f>
        <v>0</v>
      </c>
      <c r="AJ43" s="96">
        <f>AJ45+AJ46</f>
        <v>0</v>
      </c>
      <c r="AK43" s="96">
        <v>0</v>
      </c>
      <c r="AL43" s="96">
        <f>AL45+AL46</f>
        <v>0</v>
      </c>
      <c r="AM43" s="96">
        <f>AM46</f>
        <v>0</v>
      </c>
      <c r="AN43" s="96">
        <v>0</v>
      </c>
      <c r="AO43" s="96">
        <f>AO45+AO46</f>
        <v>0</v>
      </c>
      <c r="AP43" s="96">
        <v>0</v>
      </c>
      <c r="AQ43" s="96">
        <v>0</v>
      </c>
      <c r="AR43" s="222"/>
      <c r="AS43" s="222"/>
    </row>
    <row r="44" spans="1:45" s="18" customFormat="1" ht="18" customHeight="1" x14ac:dyDescent="0.3">
      <c r="A44" s="238"/>
      <c r="B44" s="239"/>
      <c r="C44" s="240"/>
      <c r="D44" s="118" t="s">
        <v>25</v>
      </c>
      <c r="E44" s="95">
        <f t="shared" si="18"/>
        <v>0</v>
      </c>
      <c r="F44" s="95">
        <f t="shared" si="18"/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5">
        <v>0</v>
      </c>
      <c r="AO44" s="95">
        <v>0</v>
      </c>
      <c r="AP44" s="95">
        <v>0</v>
      </c>
      <c r="AQ44" s="95">
        <v>0</v>
      </c>
      <c r="AR44" s="206"/>
      <c r="AS44" s="206"/>
    </row>
    <row r="45" spans="1:45" s="26" customFormat="1" ht="27" customHeight="1" x14ac:dyDescent="0.25">
      <c r="A45" s="238"/>
      <c r="B45" s="239"/>
      <c r="C45" s="240"/>
      <c r="D45" s="118" t="s">
        <v>26</v>
      </c>
      <c r="E45" s="95">
        <f t="shared" si="18"/>
        <v>0</v>
      </c>
      <c r="F45" s="95">
        <f t="shared" si="18"/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95">
        <v>0</v>
      </c>
      <c r="AE45" s="95">
        <v>0</v>
      </c>
      <c r="AF45" s="95">
        <v>0</v>
      </c>
      <c r="AG45" s="95">
        <v>0</v>
      </c>
      <c r="AH45" s="95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5">
        <v>0</v>
      </c>
      <c r="AO45" s="95">
        <v>0</v>
      </c>
      <c r="AP45" s="95">
        <v>0</v>
      </c>
      <c r="AQ45" s="95">
        <v>0</v>
      </c>
      <c r="AR45" s="206"/>
      <c r="AS45" s="206"/>
    </row>
    <row r="46" spans="1:45" s="26" customFormat="1" ht="21" customHeight="1" x14ac:dyDescent="0.25">
      <c r="A46" s="238"/>
      <c r="B46" s="239"/>
      <c r="C46" s="240"/>
      <c r="D46" s="118" t="s">
        <v>27</v>
      </c>
      <c r="E46" s="95">
        <f t="shared" si="18"/>
        <v>0</v>
      </c>
      <c r="F46" s="95">
        <f t="shared" si="18"/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5">
        <v>0</v>
      </c>
      <c r="AO46" s="95">
        <v>0</v>
      </c>
      <c r="AP46" s="95">
        <v>0</v>
      </c>
      <c r="AQ46" s="95">
        <v>0</v>
      </c>
      <c r="AR46" s="206"/>
      <c r="AS46" s="206"/>
    </row>
    <row r="47" spans="1:45" s="26" customFormat="1" ht="83.4" customHeight="1" x14ac:dyDescent="0.25">
      <c r="A47" s="238"/>
      <c r="B47" s="239"/>
      <c r="C47" s="240"/>
      <c r="D47" s="118" t="s">
        <v>71</v>
      </c>
      <c r="E47" s="114">
        <v>0</v>
      </c>
      <c r="F47" s="114">
        <f>U47</f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O47" s="114">
        <v>0</v>
      </c>
      <c r="P47" s="114">
        <v>0</v>
      </c>
      <c r="Q47" s="114">
        <v>0</v>
      </c>
      <c r="R47" s="114">
        <v>0</v>
      </c>
      <c r="S47" s="114">
        <v>0</v>
      </c>
      <c r="T47" s="114">
        <v>0</v>
      </c>
      <c r="U47" s="114">
        <v>0</v>
      </c>
      <c r="V47" s="114">
        <v>0</v>
      </c>
      <c r="W47" s="114">
        <v>0</v>
      </c>
      <c r="X47" s="114">
        <v>0</v>
      </c>
      <c r="Y47" s="114">
        <v>0</v>
      </c>
      <c r="Z47" s="114">
        <v>0</v>
      </c>
      <c r="AA47" s="114">
        <v>0</v>
      </c>
      <c r="AB47" s="114">
        <v>0</v>
      </c>
      <c r="AC47" s="114">
        <v>0</v>
      </c>
      <c r="AD47" s="114">
        <v>0</v>
      </c>
      <c r="AE47" s="114">
        <v>0</v>
      </c>
      <c r="AF47" s="114">
        <v>0</v>
      </c>
      <c r="AG47" s="114">
        <v>0</v>
      </c>
      <c r="AH47" s="114">
        <v>0</v>
      </c>
      <c r="AI47" s="114">
        <v>0</v>
      </c>
      <c r="AJ47" s="114">
        <v>0</v>
      </c>
      <c r="AK47" s="114">
        <v>0</v>
      </c>
      <c r="AL47" s="114">
        <v>0</v>
      </c>
      <c r="AM47" s="114">
        <v>0</v>
      </c>
      <c r="AN47" s="114">
        <v>0</v>
      </c>
      <c r="AO47" s="114">
        <v>0</v>
      </c>
      <c r="AP47" s="114">
        <v>0</v>
      </c>
      <c r="AQ47" s="114">
        <v>0</v>
      </c>
      <c r="AR47" s="206"/>
      <c r="AS47" s="206"/>
    </row>
    <row r="48" spans="1:45" s="26" customFormat="1" ht="14.4" hidden="1" customHeight="1" x14ac:dyDescent="0.2">
      <c r="A48" s="199" t="s">
        <v>46</v>
      </c>
      <c r="B48" s="199"/>
      <c r="C48" s="199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</row>
    <row r="49" spans="1:45" s="26" customFormat="1" ht="49.2" hidden="1" customHeight="1" x14ac:dyDescent="0.25">
      <c r="A49" s="230"/>
      <c r="B49" s="230"/>
      <c r="C49" s="230"/>
      <c r="D49" s="92" t="s">
        <v>61</v>
      </c>
      <c r="E49" s="96">
        <f>K49+N49+W49+AF49</f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  <c r="T49" s="96">
        <v>0</v>
      </c>
      <c r="U49" s="96">
        <v>0</v>
      </c>
      <c r="V49" s="96">
        <v>0</v>
      </c>
      <c r="W49" s="96">
        <v>0</v>
      </c>
      <c r="X49" s="96">
        <v>0</v>
      </c>
      <c r="Y49" s="96">
        <v>0</v>
      </c>
      <c r="Z49" s="96">
        <v>0</v>
      </c>
      <c r="AA49" s="96">
        <v>0</v>
      </c>
      <c r="AB49" s="96">
        <v>0</v>
      </c>
      <c r="AC49" s="96">
        <v>0</v>
      </c>
      <c r="AD49" s="96">
        <v>0</v>
      </c>
      <c r="AE49" s="96">
        <v>0</v>
      </c>
      <c r="AF49" s="96">
        <v>0</v>
      </c>
      <c r="AG49" s="96">
        <v>0</v>
      </c>
      <c r="AH49" s="96">
        <v>0</v>
      </c>
      <c r="AI49" s="96">
        <v>0</v>
      </c>
      <c r="AJ49" s="96">
        <v>0</v>
      </c>
      <c r="AK49" s="96">
        <v>0</v>
      </c>
      <c r="AL49" s="96">
        <v>0</v>
      </c>
      <c r="AM49" s="96">
        <v>0</v>
      </c>
      <c r="AN49" s="96">
        <v>0</v>
      </c>
      <c r="AO49" s="96">
        <v>0</v>
      </c>
      <c r="AP49" s="96">
        <v>0</v>
      </c>
      <c r="AQ49" s="96">
        <v>0</v>
      </c>
      <c r="AR49" s="97"/>
      <c r="AS49" s="97"/>
    </row>
    <row r="50" spans="1:45" s="26" customFormat="1" ht="45.6" customHeight="1" x14ac:dyDescent="0.25">
      <c r="A50" s="208"/>
      <c r="B50" s="209"/>
      <c r="C50" s="209"/>
      <c r="D50" s="94" t="s">
        <v>61</v>
      </c>
      <c r="E50" s="114">
        <v>0</v>
      </c>
      <c r="F50" s="114">
        <v>0</v>
      </c>
      <c r="G50" s="114">
        <v>0</v>
      </c>
      <c r="H50" s="114">
        <v>0</v>
      </c>
      <c r="I50" s="114">
        <v>0</v>
      </c>
      <c r="J50" s="114">
        <v>0</v>
      </c>
      <c r="K50" s="114">
        <v>0</v>
      </c>
      <c r="L50" s="114">
        <v>0</v>
      </c>
      <c r="M50" s="114">
        <v>0</v>
      </c>
      <c r="N50" s="114">
        <v>0</v>
      </c>
      <c r="O50" s="114">
        <v>0</v>
      </c>
      <c r="P50" s="114">
        <v>0</v>
      </c>
      <c r="Q50" s="114">
        <v>0</v>
      </c>
      <c r="R50" s="114">
        <v>0</v>
      </c>
      <c r="S50" s="114">
        <v>0</v>
      </c>
      <c r="T50" s="114">
        <v>0</v>
      </c>
      <c r="U50" s="114">
        <v>0</v>
      </c>
      <c r="V50" s="114">
        <v>0</v>
      </c>
      <c r="W50" s="114">
        <v>0</v>
      </c>
      <c r="X50" s="114">
        <v>0</v>
      </c>
      <c r="Y50" s="114">
        <v>0</v>
      </c>
      <c r="Z50" s="114">
        <v>0</v>
      </c>
      <c r="AA50" s="114">
        <v>0</v>
      </c>
      <c r="AB50" s="114">
        <v>0</v>
      </c>
      <c r="AC50" s="114">
        <v>0</v>
      </c>
      <c r="AD50" s="114">
        <v>0</v>
      </c>
      <c r="AE50" s="114">
        <v>0</v>
      </c>
      <c r="AF50" s="114">
        <v>0</v>
      </c>
      <c r="AG50" s="114">
        <v>0</v>
      </c>
      <c r="AH50" s="114">
        <v>0</v>
      </c>
      <c r="AI50" s="114">
        <v>0</v>
      </c>
      <c r="AJ50" s="114">
        <v>0</v>
      </c>
      <c r="AK50" s="114">
        <v>0</v>
      </c>
      <c r="AL50" s="114">
        <v>0</v>
      </c>
      <c r="AM50" s="114">
        <v>0</v>
      </c>
      <c r="AN50" s="114">
        <v>0</v>
      </c>
      <c r="AO50" s="114">
        <v>0</v>
      </c>
      <c r="AP50" s="114">
        <v>0</v>
      </c>
      <c r="AQ50" s="114">
        <v>0</v>
      </c>
      <c r="AR50" s="97"/>
      <c r="AS50" s="97"/>
    </row>
    <row r="51" spans="1:45" s="26" customFormat="1" ht="18" customHeight="1" x14ac:dyDescent="0.25">
      <c r="A51" s="199" t="s">
        <v>73</v>
      </c>
      <c r="B51" s="199"/>
      <c r="C51" s="199"/>
      <c r="D51" s="92" t="s">
        <v>29</v>
      </c>
      <c r="E51" s="96">
        <f>H51+K51+N51+Q51+T51+W51+Z51+AC51+AF51+AI51+AL51+AO51</f>
        <v>8184.5000000000009</v>
      </c>
      <c r="F51" s="96">
        <f>I51+L51+O51+R51+U51+X51+AA51+AD51+AG51+AJ51+AM51+AP51</f>
        <v>78</v>
      </c>
      <c r="G51" s="96">
        <f>F51/E51*100</f>
        <v>0.95302095424277589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f t="shared" ref="N51:O51" si="21">N53+N54</f>
        <v>0</v>
      </c>
      <c r="O51" s="96">
        <f t="shared" si="21"/>
        <v>0</v>
      </c>
      <c r="P51" s="96">
        <v>0</v>
      </c>
      <c r="Q51" s="96">
        <f t="shared" ref="Q51:V51" si="22">Q53+Q54</f>
        <v>0</v>
      </c>
      <c r="R51" s="96">
        <f t="shared" si="22"/>
        <v>0</v>
      </c>
      <c r="S51" s="96">
        <f t="shared" si="22"/>
        <v>0</v>
      </c>
      <c r="T51" s="96">
        <f t="shared" si="22"/>
        <v>0</v>
      </c>
      <c r="U51" s="96">
        <f t="shared" si="22"/>
        <v>0</v>
      </c>
      <c r="V51" s="96">
        <f t="shared" si="22"/>
        <v>0</v>
      </c>
      <c r="W51" s="96">
        <f>W53+W54</f>
        <v>93.7</v>
      </c>
      <c r="X51" s="96">
        <f>X53+X54</f>
        <v>0</v>
      </c>
      <c r="Y51" s="96">
        <v>0</v>
      </c>
      <c r="Z51" s="96">
        <f>Z53+Z54</f>
        <v>0</v>
      </c>
      <c r="AA51" s="96">
        <f>AA53+AA54</f>
        <v>0</v>
      </c>
      <c r="AB51" s="96">
        <v>0</v>
      </c>
      <c r="AC51" s="96">
        <f>AC53+AC54</f>
        <v>425.4</v>
      </c>
      <c r="AD51" s="96">
        <f>AD53+AD54</f>
        <v>0</v>
      </c>
      <c r="AE51" s="96">
        <v>0</v>
      </c>
      <c r="AF51" s="96">
        <f>AF53+AF54</f>
        <v>4722.1000000000004</v>
      </c>
      <c r="AG51" s="96">
        <f>AG53+AG54</f>
        <v>78</v>
      </c>
      <c r="AH51" s="96">
        <f>AG51/AF51*100</f>
        <v>1.6518074585459859</v>
      </c>
      <c r="AI51" s="96">
        <f>AI53+AI54</f>
        <v>0</v>
      </c>
      <c r="AJ51" s="96">
        <f>AJ53+AJ54</f>
        <v>0</v>
      </c>
      <c r="AK51" s="96">
        <v>0</v>
      </c>
      <c r="AL51" s="96">
        <f>AL53+AL54</f>
        <v>2943.3</v>
      </c>
      <c r="AM51" s="96">
        <f>AM54</f>
        <v>0</v>
      </c>
      <c r="AN51" s="96">
        <v>0</v>
      </c>
      <c r="AO51" s="96">
        <f>AO53+AO54</f>
        <v>0</v>
      </c>
      <c r="AP51" s="96">
        <v>0</v>
      </c>
      <c r="AQ51" s="96">
        <v>0</v>
      </c>
      <c r="AR51" s="222"/>
      <c r="AS51" s="222"/>
    </row>
    <row r="52" spans="1:45" s="18" customFormat="1" ht="16.2" customHeight="1" x14ac:dyDescent="0.3">
      <c r="A52" s="205"/>
      <c r="B52" s="205"/>
      <c r="C52" s="205"/>
      <c r="D52" s="94" t="s">
        <v>25</v>
      </c>
      <c r="E52" s="95">
        <v>0</v>
      </c>
      <c r="F52" s="95">
        <f t="shared" ref="E52:F53" si="23">I52+L52+O52+R52+U52+X52+AA52+AD52+AG52+AJ52+AM52+AP52</f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5">
        <v>0</v>
      </c>
      <c r="AG52" s="95">
        <v>0</v>
      </c>
      <c r="AH52" s="95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5">
        <v>0</v>
      </c>
      <c r="AO52" s="95">
        <v>0</v>
      </c>
      <c r="AP52" s="95">
        <v>0</v>
      </c>
      <c r="AQ52" s="95">
        <v>0</v>
      </c>
      <c r="AR52" s="206"/>
      <c r="AS52" s="206"/>
    </row>
    <row r="53" spans="1:45" s="26" customFormat="1" ht="33.6" customHeight="1" x14ac:dyDescent="0.25">
      <c r="A53" s="205"/>
      <c r="B53" s="205"/>
      <c r="C53" s="205"/>
      <c r="D53" s="94" t="s">
        <v>26</v>
      </c>
      <c r="E53" s="95">
        <f t="shared" si="23"/>
        <v>0</v>
      </c>
      <c r="F53" s="114">
        <f>I53+L53+O53+R53+U53+X53+AA53+AD53+AG53+AJ53+AM53+AP53</f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95">
        <v>0</v>
      </c>
      <c r="AD53" s="95">
        <v>0</v>
      </c>
      <c r="AE53" s="95">
        <v>0</v>
      </c>
      <c r="AF53" s="95">
        <v>0</v>
      </c>
      <c r="AG53" s="95">
        <v>0</v>
      </c>
      <c r="AH53" s="95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5">
        <v>0</v>
      </c>
      <c r="AO53" s="95">
        <v>0</v>
      </c>
      <c r="AP53" s="95">
        <v>0</v>
      </c>
      <c r="AQ53" s="95">
        <v>0</v>
      </c>
      <c r="AR53" s="206"/>
      <c r="AS53" s="206"/>
    </row>
    <row r="54" spans="1:45" s="26" customFormat="1" ht="16.2" customHeight="1" x14ac:dyDescent="0.25">
      <c r="A54" s="205"/>
      <c r="B54" s="205"/>
      <c r="C54" s="205"/>
      <c r="D54" s="94" t="s">
        <v>27</v>
      </c>
      <c r="E54" s="95">
        <f>H54+K54+N54+Q54+T54+W54+Z54+AC54+AF54+AI54+AL54+AO54</f>
        <v>8184.5000000000009</v>
      </c>
      <c r="F54" s="114">
        <f t="shared" ref="F54:F56" si="24">I54+L54+O54+R54+U54+X54+AA54+AD54+AG54+AJ54+AM54+AP54</f>
        <v>78</v>
      </c>
      <c r="G54" s="95">
        <f>F54/E54*100</f>
        <v>0.95302095424277589</v>
      </c>
      <c r="H54" s="95">
        <f>H16+H22</f>
        <v>0</v>
      </c>
      <c r="I54" s="95">
        <f t="shared" ref="I54:AQ54" si="25">I16+I22</f>
        <v>0</v>
      </c>
      <c r="J54" s="95">
        <f t="shared" si="25"/>
        <v>0</v>
      </c>
      <c r="K54" s="95">
        <f t="shared" si="25"/>
        <v>0</v>
      </c>
      <c r="L54" s="95">
        <f t="shared" si="25"/>
        <v>0</v>
      </c>
      <c r="M54" s="95">
        <f t="shared" si="25"/>
        <v>0</v>
      </c>
      <c r="N54" s="95">
        <f t="shared" si="25"/>
        <v>0</v>
      </c>
      <c r="O54" s="95">
        <f t="shared" si="25"/>
        <v>0</v>
      </c>
      <c r="P54" s="95">
        <f t="shared" si="25"/>
        <v>0</v>
      </c>
      <c r="Q54" s="95">
        <f t="shared" si="25"/>
        <v>0</v>
      </c>
      <c r="R54" s="95">
        <f t="shared" si="25"/>
        <v>0</v>
      </c>
      <c r="S54" s="95">
        <f t="shared" si="25"/>
        <v>0</v>
      </c>
      <c r="T54" s="95">
        <f t="shared" si="25"/>
        <v>0</v>
      </c>
      <c r="U54" s="95">
        <f t="shared" si="25"/>
        <v>0</v>
      </c>
      <c r="V54" s="95">
        <f t="shared" si="25"/>
        <v>0</v>
      </c>
      <c r="W54" s="95">
        <f t="shared" si="25"/>
        <v>93.7</v>
      </c>
      <c r="X54" s="95">
        <f t="shared" si="25"/>
        <v>0</v>
      </c>
      <c r="Y54" s="95">
        <f t="shared" si="25"/>
        <v>0</v>
      </c>
      <c r="Z54" s="95">
        <f t="shared" si="25"/>
        <v>0</v>
      </c>
      <c r="AA54" s="95">
        <f t="shared" si="25"/>
        <v>0</v>
      </c>
      <c r="AB54" s="95">
        <f t="shared" si="25"/>
        <v>0</v>
      </c>
      <c r="AC54" s="95">
        <f t="shared" si="25"/>
        <v>425.4</v>
      </c>
      <c r="AD54" s="95">
        <f t="shared" si="25"/>
        <v>0</v>
      </c>
      <c r="AE54" s="95">
        <f t="shared" si="25"/>
        <v>0</v>
      </c>
      <c r="AF54" s="95">
        <f t="shared" si="25"/>
        <v>4722.1000000000004</v>
      </c>
      <c r="AG54" s="95">
        <f t="shared" si="25"/>
        <v>78</v>
      </c>
      <c r="AH54" s="95">
        <f t="shared" si="25"/>
        <v>10.871080139372822</v>
      </c>
      <c r="AI54" s="95">
        <f t="shared" si="25"/>
        <v>0</v>
      </c>
      <c r="AJ54" s="95">
        <f t="shared" si="25"/>
        <v>0</v>
      </c>
      <c r="AK54" s="95">
        <f t="shared" si="25"/>
        <v>0</v>
      </c>
      <c r="AL54" s="95">
        <f t="shared" si="25"/>
        <v>2943.3</v>
      </c>
      <c r="AM54" s="95">
        <f t="shared" si="25"/>
        <v>0</v>
      </c>
      <c r="AN54" s="95">
        <f t="shared" si="25"/>
        <v>0</v>
      </c>
      <c r="AO54" s="95">
        <f t="shared" si="25"/>
        <v>0</v>
      </c>
      <c r="AP54" s="95">
        <f t="shared" si="25"/>
        <v>0</v>
      </c>
      <c r="AQ54" s="95">
        <f t="shared" si="25"/>
        <v>0</v>
      </c>
      <c r="AR54" s="206"/>
      <c r="AS54" s="206"/>
    </row>
    <row r="55" spans="1:45" s="26" customFormat="1" ht="81.599999999999994" customHeight="1" x14ac:dyDescent="0.25">
      <c r="A55" s="205"/>
      <c r="B55" s="205"/>
      <c r="C55" s="205"/>
      <c r="D55" s="94" t="s">
        <v>71</v>
      </c>
      <c r="E55" s="95">
        <v>0</v>
      </c>
      <c r="F55" s="95">
        <f t="shared" si="24"/>
        <v>0</v>
      </c>
      <c r="G55" s="95">
        <v>0</v>
      </c>
      <c r="H55" s="95">
        <f t="shared" ref="H55:AQ55" si="26">H17+H23</f>
        <v>0</v>
      </c>
      <c r="I55" s="95">
        <f t="shared" si="26"/>
        <v>0</v>
      </c>
      <c r="J55" s="95">
        <f t="shared" si="26"/>
        <v>0</v>
      </c>
      <c r="K55" s="95">
        <f t="shared" si="26"/>
        <v>0</v>
      </c>
      <c r="L55" s="95">
        <f t="shared" si="26"/>
        <v>0</v>
      </c>
      <c r="M55" s="95">
        <f t="shared" si="26"/>
        <v>0</v>
      </c>
      <c r="N55" s="95">
        <f t="shared" si="26"/>
        <v>0</v>
      </c>
      <c r="O55" s="95">
        <f t="shared" si="26"/>
        <v>0</v>
      </c>
      <c r="P55" s="95">
        <f t="shared" si="26"/>
        <v>0</v>
      </c>
      <c r="Q55" s="95">
        <f t="shared" si="26"/>
        <v>0</v>
      </c>
      <c r="R55" s="95">
        <f t="shared" si="26"/>
        <v>0</v>
      </c>
      <c r="S55" s="95">
        <f t="shared" si="26"/>
        <v>0</v>
      </c>
      <c r="T55" s="95">
        <f t="shared" si="26"/>
        <v>0</v>
      </c>
      <c r="U55" s="95">
        <f t="shared" si="26"/>
        <v>0</v>
      </c>
      <c r="V55" s="95">
        <f t="shared" si="26"/>
        <v>0</v>
      </c>
      <c r="W55" s="95">
        <f t="shared" si="26"/>
        <v>0</v>
      </c>
      <c r="X55" s="95">
        <f t="shared" si="26"/>
        <v>0</v>
      </c>
      <c r="Y55" s="95">
        <f t="shared" si="26"/>
        <v>0</v>
      </c>
      <c r="Z55" s="95">
        <f t="shared" si="26"/>
        <v>0</v>
      </c>
      <c r="AA55" s="95">
        <f t="shared" si="26"/>
        <v>0</v>
      </c>
      <c r="AB55" s="95">
        <f t="shared" si="26"/>
        <v>0</v>
      </c>
      <c r="AC55" s="95">
        <f t="shared" si="26"/>
        <v>0</v>
      </c>
      <c r="AD55" s="95">
        <f t="shared" si="26"/>
        <v>0</v>
      </c>
      <c r="AE55" s="95">
        <f t="shared" si="26"/>
        <v>0</v>
      </c>
      <c r="AF55" s="95">
        <f t="shared" si="26"/>
        <v>0</v>
      </c>
      <c r="AG55" s="95">
        <f t="shared" si="26"/>
        <v>0</v>
      </c>
      <c r="AH55" s="95">
        <f t="shared" si="26"/>
        <v>0</v>
      </c>
      <c r="AI55" s="95">
        <f t="shared" si="26"/>
        <v>0</v>
      </c>
      <c r="AJ55" s="95">
        <f t="shared" si="26"/>
        <v>0</v>
      </c>
      <c r="AK55" s="95">
        <f t="shared" si="26"/>
        <v>0</v>
      </c>
      <c r="AL55" s="95">
        <f t="shared" si="26"/>
        <v>0</v>
      </c>
      <c r="AM55" s="95">
        <f t="shared" si="26"/>
        <v>0</v>
      </c>
      <c r="AN55" s="95">
        <f t="shared" si="26"/>
        <v>0</v>
      </c>
      <c r="AO55" s="95">
        <f t="shared" si="26"/>
        <v>0</v>
      </c>
      <c r="AP55" s="95">
        <f t="shared" si="26"/>
        <v>0</v>
      </c>
      <c r="AQ55" s="95">
        <f t="shared" si="26"/>
        <v>0</v>
      </c>
      <c r="AR55" s="206"/>
      <c r="AS55" s="206"/>
    </row>
    <row r="56" spans="1:45" s="26" customFormat="1" ht="45.6" customHeight="1" x14ac:dyDescent="0.25">
      <c r="A56" s="231"/>
      <c r="B56" s="231"/>
      <c r="C56" s="231"/>
      <c r="D56" s="94" t="s">
        <v>61</v>
      </c>
      <c r="E56" s="95">
        <f>K56+N56+W56+AF56+Z56+AC56+AI56+AL56+AO56</f>
        <v>5439.05</v>
      </c>
      <c r="F56" s="95">
        <f t="shared" si="24"/>
        <v>2542.25</v>
      </c>
      <c r="G56" s="95">
        <f>F56/E56*100</f>
        <v>46.740699202985816</v>
      </c>
      <c r="H56" s="95">
        <f t="shared" ref="H56:AQ56" si="27">H18+H24</f>
        <v>0</v>
      </c>
      <c r="I56" s="95">
        <f t="shared" si="27"/>
        <v>0</v>
      </c>
      <c r="J56" s="95">
        <f t="shared" si="27"/>
        <v>0</v>
      </c>
      <c r="K56" s="95">
        <f t="shared" si="27"/>
        <v>1724.05</v>
      </c>
      <c r="L56" s="95">
        <f t="shared" si="27"/>
        <v>15</v>
      </c>
      <c r="M56" s="95">
        <f t="shared" si="27"/>
        <v>0</v>
      </c>
      <c r="N56" s="95">
        <f t="shared" si="27"/>
        <v>227.7</v>
      </c>
      <c r="O56" s="95">
        <f t="shared" si="27"/>
        <v>0</v>
      </c>
      <c r="P56" s="95">
        <f t="shared" si="27"/>
        <v>0</v>
      </c>
      <c r="Q56" s="95">
        <f t="shared" si="27"/>
        <v>0</v>
      </c>
      <c r="R56" s="95">
        <f t="shared" si="27"/>
        <v>0</v>
      </c>
      <c r="S56" s="95">
        <f t="shared" si="27"/>
        <v>0</v>
      </c>
      <c r="T56" s="95">
        <f t="shared" si="27"/>
        <v>0</v>
      </c>
      <c r="U56" s="95">
        <f t="shared" si="27"/>
        <v>0</v>
      </c>
      <c r="V56" s="95">
        <f t="shared" si="27"/>
        <v>0</v>
      </c>
      <c r="W56" s="95">
        <f t="shared" si="27"/>
        <v>200.8</v>
      </c>
      <c r="X56" s="95">
        <f t="shared" si="27"/>
        <v>0</v>
      </c>
      <c r="Y56" s="95">
        <f t="shared" si="27"/>
        <v>0</v>
      </c>
      <c r="Z56" s="95">
        <f t="shared" si="27"/>
        <v>0</v>
      </c>
      <c r="AA56" s="95">
        <f t="shared" si="27"/>
        <v>0</v>
      </c>
      <c r="AB56" s="95">
        <f t="shared" si="27"/>
        <v>0</v>
      </c>
      <c r="AC56" s="95">
        <f t="shared" si="27"/>
        <v>3286.5</v>
      </c>
      <c r="AD56" s="95">
        <f t="shared" si="27"/>
        <v>2527.25</v>
      </c>
      <c r="AE56" s="95">
        <f>AD56/AC56*100</f>
        <v>76.897915715807088</v>
      </c>
      <c r="AF56" s="95">
        <f t="shared" si="27"/>
        <v>0</v>
      </c>
      <c r="AG56" s="95">
        <f t="shared" si="27"/>
        <v>0</v>
      </c>
      <c r="AH56" s="95">
        <f t="shared" si="27"/>
        <v>0</v>
      </c>
      <c r="AI56" s="95">
        <f t="shared" si="27"/>
        <v>0</v>
      </c>
      <c r="AJ56" s="95">
        <f t="shared" si="27"/>
        <v>0</v>
      </c>
      <c r="AK56" s="95">
        <f t="shared" si="27"/>
        <v>0</v>
      </c>
      <c r="AL56" s="95">
        <f t="shared" si="27"/>
        <v>0</v>
      </c>
      <c r="AM56" s="95">
        <f t="shared" si="27"/>
        <v>0</v>
      </c>
      <c r="AN56" s="95">
        <f t="shared" si="27"/>
        <v>0</v>
      </c>
      <c r="AO56" s="95">
        <f t="shared" si="27"/>
        <v>0</v>
      </c>
      <c r="AP56" s="95">
        <f t="shared" si="27"/>
        <v>0</v>
      </c>
      <c r="AQ56" s="95">
        <f t="shared" si="27"/>
        <v>0</v>
      </c>
      <c r="AR56" s="206"/>
      <c r="AS56" s="206"/>
    </row>
    <row r="57" spans="1:45" s="11" customFormat="1" ht="50.4" customHeight="1" x14ac:dyDescent="0.25">
      <c r="A57" s="108"/>
      <c r="B57" s="108"/>
      <c r="C57" s="108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2"/>
      <c r="AS57" s="52"/>
    </row>
    <row r="58" spans="1:45" s="11" customFormat="1" ht="18.600000000000001" customHeight="1" x14ac:dyDescent="0.3">
      <c r="A58" s="123" t="s">
        <v>74</v>
      </c>
      <c r="B58" s="123"/>
      <c r="C58" s="123"/>
      <c r="D58" s="123"/>
      <c r="E58" s="99"/>
      <c r="F58" s="99"/>
      <c r="G58" s="61"/>
      <c r="H58" s="228"/>
      <c r="I58" s="228"/>
      <c r="J58" s="228"/>
      <c r="K58" s="228"/>
      <c r="L58" s="228"/>
      <c r="M58" s="228"/>
      <c r="N58" s="228"/>
      <c r="O58" s="109"/>
      <c r="P58" s="109"/>
      <c r="Q58" s="109"/>
      <c r="R58" s="228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</row>
    <row r="59" spans="1:45" s="11" customFormat="1" ht="29.4" customHeight="1" x14ac:dyDescent="0.3">
      <c r="A59" s="226" t="s">
        <v>62</v>
      </c>
      <c r="B59" s="203"/>
      <c r="C59" s="203"/>
      <c r="D59" s="203"/>
      <c r="E59" s="203"/>
      <c r="F59" s="203"/>
      <c r="G59" s="40"/>
      <c r="H59" s="227"/>
      <c r="I59" s="228"/>
      <c r="J59" s="228"/>
      <c r="K59" s="228"/>
      <c r="L59" s="228"/>
      <c r="M59" s="228"/>
      <c r="N59" s="228"/>
      <c r="O59" s="228"/>
      <c r="P59" s="228"/>
      <c r="Q59" s="109"/>
      <c r="R59" s="104"/>
      <c r="S59" s="228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</row>
    <row r="60" spans="1:45" s="11" customFormat="1" ht="31.2" customHeight="1" x14ac:dyDescent="0.3">
      <c r="A60" s="204" t="s">
        <v>78</v>
      </c>
      <c r="B60" s="204"/>
      <c r="C60" s="204"/>
      <c r="D60" s="204"/>
      <c r="E60" s="112"/>
      <c r="F60" s="112"/>
      <c r="G60" s="106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113"/>
      <c r="W60" s="232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</row>
    <row r="61" spans="1:45" s="38" customFormat="1" ht="15.6" x14ac:dyDescent="0.3">
      <c r="A61" s="107"/>
      <c r="B61" s="147"/>
      <c r="C61" s="148"/>
      <c r="D61" s="107"/>
      <c r="E61" s="107"/>
      <c r="F61" s="107"/>
      <c r="G61" s="40"/>
      <c r="H61" s="109"/>
      <c r="I61" s="109"/>
      <c r="J61" s="109"/>
      <c r="K61" s="109"/>
      <c r="L61" s="109"/>
      <c r="M61" s="229"/>
      <c r="N61" s="229"/>
      <c r="O61" s="229"/>
      <c r="P61" s="229"/>
      <c r="Q61" s="229"/>
      <c r="R61" s="229"/>
      <c r="S61" s="229"/>
      <c r="T61" s="109"/>
      <c r="U61" s="109"/>
      <c r="V61" s="113"/>
      <c r="W61" s="113"/>
      <c r="X61" s="113"/>
      <c r="Y61" s="234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</row>
    <row r="62" spans="1:45" s="38" customFormat="1" ht="0.6" customHeight="1" x14ac:dyDescent="0.3">
      <c r="A62" s="149"/>
      <c r="B62" s="150"/>
      <c r="C62" s="150"/>
      <c r="D62" s="150"/>
      <c r="E62" s="150"/>
      <c r="F62" s="36"/>
      <c r="G62" s="36"/>
      <c r="H62" s="202"/>
      <c r="I62" s="202"/>
      <c r="J62" s="202"/>
      <c r="K62" s="202"/>
      <c r="L62" s="202"/>
      <c r="M62" s="202"/>
      <c r="N62" s="202"/>
      <c r="O62" s="101"/>
      <c r="P62" s="101"/>
      <c r="Q62" s="101"/>
      <c r="R62" s="101"/>
      <c r="S62" s="101"/>
      <c r="T62" s="101"/>
      <c r="U62" s="101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37"/>
      <c r="AI62" s="37"/>
      <c r="AJ62" s="37"/>
      <c r="AK62" s="37"/>
      <c r="AL62" s="37"/>
      <c r="AM62" s="37"/>
      <c r="AN62" s="37"/>
      <c r="AO62" s="37"/>
      <c r="AP62" s="37"/>
      <c r="AQ62" s="37"/>
    </row>
    <row r="63" spans="1:45" ht="14.4" hidden="1" customHeight="1" x14ac:dyDescent="0.25">
      <c r="A63" s="39"/>
      <c r="B63" s="40"/>
      <c r="C63" s="40"/>
      <c r="D63" s="40"/>
      <c r="E63" s="40"/>
      <c r="F63" s="40"/>
      <c r="G63" s="40"/>
      <c r="H63" s="203"/>
      <c r="I63" s="202"/>
      <c r="J63" s="202"/>
      <c r="K63" s="202"/>
      <c r="L63" s="202"/>
      <c r="M63" s="202"/>
      <c r="N63" s="202"/>
      <c r="O63" s="202"/>
      <c r="P63" s="202"/>
      <c r="Q63" s="101"/>
      <c r="R63" s="103"/>
      <c r="S63" s="101"/>
      <c r="T63" s="103"/>
      <c r="U63" s="101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42"/>
      <c r="AI63" s="42"/>
      <c r="AJ63" s="42"/>
      <c r="AK63" s="42"/>
      <c r="AL63" s="42"/>
      <c r="AM63" s="42"/>
      <c r="AN63" s="42"/>
      <c r="AO63" s="42"/>
      <c r="AP63" s="42"/>
      <c r="AQ63" s="42"/>
    </row>
    <row r="64" spans="1:45" ht="15.6" x14ac:dyDescent="0.3">
      <c r="A64" s="39"/>
      <c r="B64" s="40"/>
      <c r="C64" s="40"/>
      <c r="D64" s="40"/>
      <c r="E64" s="40"/>
      <c r="F64" s="40"/>
      <c r="G64" s="40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42"/>
      <c r="AI64" s="42"/>
      <c r="AJ64" s="42"/>
      <c r="AK64" s="42"/>
      <c r="AL64" s="42"/>
      <c r="AM64" s="42"/>
      <c r="AN64" s="42"/>
      <c r="AO64" s="42"/>
      <c r="AP64" s="42"/>
      <c r="AQ64" s="42"/>
    </row>
    <row r="65" spans="1:43" ht="3.6" customHeight="1" x14ac:dyDescent="0.3">
      <c r="A65" s="40"/>
      <c r="B65" s="40"/>
      <c r="C65" s="40"/>
      <c r="D65" s="40"/>
      <c r="E65" s="40"/>
      <c r="F65" s="40"/>
      <c r="G65" s="40"/>
      <c r="H65" s="36"/>
      <c r="I65" s="36"/>
      <c r="J65" s="36"/>
      <c r="K65" s="36"/>
      <c r="L65" s="36"/>
      <c r="M65" s="144"/>
      <c r="N65" s="144"/>
      <c r="O65" s="144"/>
      <c r="P65" s="144"/>
      <c r="Q65" s="36"/>
      <c r="R65" s="36"/>
      <c r="S65" s="36"/>
      <c r="T65" s="36"/>
      <c r="U65" s="36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</row>
    <row r="66" spans="1:43" s="45" customFormat="1" x14ac:dyDescent="0.25">
      <c r="A66" s="145" t="s">
        <v>79</v>
      </c>
      <c r="B66" s="145"/>
      <c r="C66" s="145"/>
      <c r="D66" s="43"/>
      <c r="E66" s="43"/>
      <c r="F66" s="43"/>
      <c r="G66" s="4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</row>
    <row r="67" spans="1:43" x14ac:dyDescent="0.3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</row>
    <row r="68" spans="1:43" x14ac:dyDescent="0.3"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43" x14ac:dyDescent="0.3"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43" x14ac:dyDescent="0.3">
      <c r="G70" s="46"/>
      <c r="H70" s="46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</row>
    <row r="71" spans="1:43" x14ac:dyDescent="0.3"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</sheetData>
  <mergeCells count="114">
    <mergeCell ref="AR1:AS1"/>
    <mergeCell ref="A13:A18"/>
    <mergeCell ref="B13:B18"/>
    <mergeCell ref="C13:C18"/>
    <mergeCell ref="AR13:AR18"/>
    <mergeCell ref="AS13:AS18"/>
    <mergeCell ref="R58:AS58"/>
    <mergeCell ref="Z10:Z11"/>
    <mergeCell ref="B1:C1"/>
    <mergeCell ref="B2:C2"/>
    <mergeCell ref="B3:C3"/>
    <mergeCell ref="A8:A11"/>
    <mergeCell ref="B8:B11"/>
    <mergeCell ref="C8:C11"/>
    <mergeCell ref="D8:D11"/>
    <mergeCell ref="E8:G9"/>
    <mergeCell ref="H8:AQ8"/>
    <mergeCell ref="AF9:AH9"/>
    <mergeCell ref="AI9:AK9"/>
    <mergeCell ref="AL9:AN9"/>
    <mergeCell ref="E10:E11"/>
    <mergeCell ref="F10:F11"/>
    <mergeCell ref="AR19:AR24"/>
    <mergeCell ref="AS19:AS24"/>
    <mergeCell ref="G10:G11"/>
    <mergeCell ref="AA10:AA11"/>
    <mergeCell ref="AB10:AB11"/>
    <mergeCell ref="AC10:AC11"/>
    <mergeCell ref="AD10:AD11"/>
    <mergeCell ref="AE10:AE11"/>
    <mergeCell ref="AN10:AN11"/>
    <mergeCell ref="AR8:AR11"/>
    <mergeCell ref="AS8:AS11"/>
    <mergeCell ref="H9:J9"/>
    <mergeCell ref="K9:M9"/>
    <mergeCell ref="N9:P9"/>
    <mergeCell ref="Q9:S9"/>
    <mergeCell ref="T9:V9"/>
    <mergeCell ref="W9:Y9"/>
    <mergeCell ref="Z9:AB9"/>
    <mergeCell ref="AC9:AE9"/>
    <mergeCell ref="N10:N11"/>
    <mergeCell ref="O10:O11"/>
    <mergeCell ref="P10:P11"/>
    <mergeCell ref="Q10:Q11"/>
    <mergeCell ref="R10:R11"/>
    <mergeCell ref="AO9:AQ9"/>
    <mergeCell ref="V10:V11"/>
    <mergeCell ref="W10:W11"/>
    <mergeCell ref="X10:X11"/>
    <mergeCell ref="Y10:Y11"/>
    <mergeCell ref="AL10:AL11"/>
    <mergeCell ref="AM10:AM11"/>
    <mergeCell ref="H10:H11"/>
    <mergeCell ref="I10:I11"/>
    <mergeCell ref="J10:J11"/>
    <mergeCell ref="K10:K11"/>
    <mergeCell ref="AO10:AO11"/>
    <mergeCell ref="AP10:AP11"/>
    <mergeCell ref="AQ10:AQ11"/>
    <mergeCell ref="AF10:AF11"/>
    <mergeCell ref="AG10:AG11"/>
    <mergeCell ref="AH10:AH11"/>
    <mergeCell ref="AI10:AI11"/>
    <mergeCell ref="AJ10:AJ11"/>
    <mergeCell ref="AK10:AK11"/>
    <mergeCell ref="M1:W1"/>
    <mergeCell ref="M65:P65"/>
    <mergeCell ref="A66:C66"/>
    <mergeCell ref="A59:F59"/>
    <mergeCell ref="H59:P59"/>
    <mergeCell ref="A60:D60"/>
    <mergeCell ref="H60:U60"/>
    <mergeCell ref="B61:C61"/>
    <mergeCell ref="M61:S61"/>
    <mergeCell ref="A48:AS48"/>
    <mergeCell ref="A49:C49"/>
    <mergeCell ref="A51:C56"/>
    <mergeCell ref="AR51:AR56"/>
    <mergeCell ref="AS51:AS56"/>
    <mergeCell ref="H58:N58"/>
    <mergeCell ref="W60:AS60"/>
    <mergeCell ref="Y61:AS61"/>
    <mergeCell ref="S59:AS59"/>
    <mergeCell ref="AR36:AR40"/>
    <mergeCell ref="AS36:AS40"/>
    <mergeCell ref="A43:C47"/>
    <mergeCell ref="AR43:AR47"/>
    <mergeCell ref="AS43:AS47"/>
    <mergeCell ref="A25:A29"/>
    <mergeCell ref="N3:O3"/>
    <mergeCell ref="A58:D58"/>
    <mergeCell ref="A62:E62"/>
    <mergeCell ref="H62:N62"/>
    <mergeCell ref="H63:P63"/>
    <mergeCell ref="H64:U64"/>
    <mergeCell ref="A36:C42"/>
    <mergeCell ref="A50:C50"/>
    <mergeCell ref="B19:B24"/>
    <mergeCell ref="A19:A24"/>
    <mergeCell ref="T10:T11"/>
    <mergeCell ref="U10:U11"/>
    <mergeCell ref="C19:C24"/>
    <mergeCell ref="B25:B29"/>
    <mergeCell ref="C25:C29"/>
    <mergeCell ref="L10:L11"/>
    <mergeCell ref="M10:M11"/>
    <mergeCell ref="S10:S11"/>
    <mergeCell ref="A5:AS5"/>
    <mergeCell ref="AR25:AR29"/>
    <mergeCell ref="AS25:AS29"/>
    <mergeCell ref="A30:C35"/>
    <mergeCell ref="AR30:AR35"/>
    <mergeCell ref="AS30:AS35"/>
  </mergeCells>
  <printOptions horizontalCentered="1"/>
  <pageMargins left="0" right="0" top="0" bottom="0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План</vt:lpstr>
      <vt:lpstr>Январь</vt:lpstr>
      <vt:lpstr>Февраль</vt:lpstr>
      <vt:lpstr>Март</vt:lpstr>
      <vt:lpstr>Апрель</vt:lpstr>
      <vt:lpstr>сентябрь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СеменюкЮЛ</dc:creator>
  <cp:lastModifiedBy>139</cp:lastModifiedBy>
  <cp:lastPrinted>2020-10-06T10:32:36Z</cp:lastPrinted>
  <dcterms:created xsi:type="dcterms:W3CDTF">2019-10-10T10:58:55Z</dcterms:created>
  <dcterms:modified xsi:type="dcterms:W3CDTF">2020-10-15T10:05:31Z</dcterms:modified>
</cp:coreProperties>
</file>